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1511\data\伊佩\版主國中國小菜單\版主.國中.國小\國小\員林(72張+3張公告)\"/>
    </mc:Choice>
  </mc:AlternateContent>
  <xr:revisionPtr revIDLastSave="0" documentId="13_ncr:1_{1241B2CC-9925-432F-A86E-713F43E8491B}" xr6:coauthVersionLast="47" xr6:coauthVersionMax="47" xr10:uidLastSave="{00000000-0000-0000-0000-000000000000}"/>
  <bookViews>
    <workbookView xWindow="-110" yWindow="-110" windowWidth="19420" windowHeight="10420" firstSheet="1" activeTab="5" xr2:uid="{00000000-000D-0000-FFFF-FFFF00000000}"/>
  </bookViews>
  <sheets>
    <sheet name="115.11月菜單" sheetId="20" r:id="rId1"/>
    <sheet name="第一週明細" sheetId="4" r:id="rId2"/>
    <sheet name="第二週明細" sheetId="7" r:id="rId3"/>
    <sheet name="第三週明細 " sheetId="8" r:id="rId4"/>
    <sheet name="第四週明細 " sheetId="21" r:id="rId5"/>
    <sheet name="第五週明細" sheetId="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6" i="21" l="1"/>
  <c r="W38" i="21"/>
  <c r="W14" i="21"/>
  <c r="W22" i="21"/>
  <c r="W6" i="22"/>
  <c r="W30" i="21"/>
  <c r="W38" i="8"/>
  <c r="W30" i="8"/>
  <c r="W22" i="8"/>
  <c r="W14" i="8"/>
  <c r="W6" i="8"/>
  <c r="W38" i="7"/>
  <c r="W30" i="7"/>
  <c r="W22" i="7"/>
  <c r="W14" i="7"/>
  <c r="W6" i="7" l="1"/>
  <c r="W38" i="4"/>
  <c r="W22" i="4"/>
  <c r="W14" i="4"/>
  <c r="W6" i="4"/>
  <c r="W30" i="4" l="1"/>
  <c r="D5" i="22" l="1"/>
  <c r="S5" i="22" l="1"/>
  <c r="P5" i="22"/>
  <c r="M5" i="22"/>
  <c r="J5" i="22"/>
  <c r="G5" i="22"/>
  <c r="C49" i="20"/>
  <c r="AD43" i="22"/>
  <c r="AE42" i="22"/>
  <c r="AF41" i="22"/>
  <c r="AD41" i="22"/>
  <c r="AE40" i="22"/>
  <c r="AC40" i="22"/>
  <c r="AF40" i="22" s="1"/>
  <c r="AD39" i="22"/>
  <c r="AC39" i="22"/>
  <c r="AF39" i="22" s="1"/>
  <c r="AE38" i="22"/>
  <c r="AE43" i="22" s="1"/>
  <c r="AC38" i="22"/>
  <c r="AC43" i="22" s="1"/>
  <c r="AE34" i="22"/>
  <c r="AD33" i="22"/>
  <c r="AF33" i="22" s="1"/>
  <c r="AE32" i="22"/>
  <c r="AF32" i="22" s="1"/>
  <c r="AC32" i="22"/>
  <c r="AD31" i="22"/>
  <c r="AF31" i="22" s="1"/>
  <c r="AC31" i="22"/>
  <c r="AE30" i="22"/>
  <c r="AC30" i="22"/>
  <c r="AC35" i="22" s="1"/>
  <c r="AD27" i="22"/>
  <c r="AE26" i="22"/>
  <c r="AF25" i="22"/>
  <c r="AD25" i="22"/>
  <c r="AF24" i="22"/>
  <c r="AE24" i="22"/>
  <c r="AC24" i="22"/>
  <c r="AF23" i="22"/>
  <c r="AD23" i="22"/>
  <c r="AC23" i="22"/>
  <c r="AC27" i="22" s="1"/>
  <c r="AE22" i="22"/>
  <c r="AF22" i="22" s="1"/>
  <c r="AC22" i="22"/>
  <c r="AE18" i="22"/>
  <c r="AD17" i="22"/>
  <c r="AF17" i="22" s="1"/>
  <c r="AE16" i="22"/>
  <c r="AE19" i="22" s="1"/>
  <c r="AC16" i="22"/>
  <c r="AF16" i="22" s="1"/>
  <c r="AD15" i="22"/>
  <c r="AD19" i="22" s="1"/>
  <c r="AC15" i="22"/>
  <c r="AF15" i="22" s="1"/>
  <c r="AE14" i="22"/>
  <c r="AC14" i="22"/>
  <c r="AC19" i="22" s="1"/>
  <c r="W10" i="22"/>
  <c r="E49" i="20" s="1"/>
  <c r="W8" i="22"/>
  <c r="E48" i="20" s="1"/>
  <c r="W12" i="22" l="1"/>
  <c r="C48" i="20" s="1"/>
  <c r="AF43" i="22"/>
  <c r="AC44" i="22" s="1"/>
  <c r="AE44" i="22"/>
  <c r="AF19" i="22"/>
  <c r="AE20" i="22" s="1"/>
  <c r="AD44" i="22"/>
  <c r="AF30" i="22"/>
  <c r="AE27" i="22"/>
  <c r="AD35" i="22"/>
  <c r="AF35" i="22" s="1"/>
  <c r="AC36" i="22" s="1"/>
  <c r="AF38" i="22"/>
  <c r="AF14" i="22"/>
  <c r="AE35" i="22"/>
  <c r="S37" i="21"/>
  <c r="P37" i="21"/>
  <c r="M37" i="21"/>
  <c r="J37" i="21"/>
  <c r="G37" i="21"/>
  <c r="D37" i="21"/>
  <c r="W42" i="21"/>
  <c r="U40" i="20" s="1"/>
  <c r="W40" i="21"/>
  <c r="U39" i="20" s="1"/>
  <c r="S40" i="20"/>
  <c r="W34" i="7"/>
  <c r="W32" i="7"/>
  <c r="AD20" i="22" l="1"/>
  <c r="AE36" i="22"/>
  <c r="AD36" i="22"/>
  <c r="AE28" i="22"/>
  <c r="AC20" i="22"/>
  <c r="AF27" i="22"/>
  <c r="W44" i="21"/>
  <c r="S39" i="20" s="1"/>
  <c r="W36" i="7"/>
  <c r="W34" i="21"/>
  <c r="AC28" i="22" l="1"/>
  <c r="AD28" i="22"/>
  <c r="W26" i="21"/>
  <c r="W18" i="21"/>
  <c r="W10" i="21"/>
  <c r="W34" i="8" l="1"/>
  <c r="W26" i="8"/>
  <c r="W18" i="8"/>
  <c r="W10" i="8"/>
  <c r="W42" i="7"/>
  <c r="W26" i="7"/>
  <c r="W34" i="4"/>
  <c r="W26" i="4"/>
  <c r="W18" i="4"/>
  <c r="W10" i="4"/>
  <c r="S29" i="21" l="1"/>
  <c r="P29" i="21"/>
  <c r="M29" i="21"/>
  <c r="J29" i="21"/>
  <c r="G29" i="21"/>
  <c r="D29" i="21"/>
  <c r="Q40" i="20"/>
  <c r="W32" i="21"/>
  <c r="Q39" i="20" s="1"/>
  <c r="W36" i="21" l="1"/>
  <c r="O39" i="20" s="1"/>
  <c r="O40" i="20"/>
  <c r="W18" i="7" l="1"/>
  <c r="M40" i="20" l="1"/>
  <c r="W24" i="21"/>
  <c r="M39" i="20" s="1"/>
  <c r="D21" i="21"/>
  <c r="G21" i="21"/>
  <c r="J21" i="21"/>
  <c r="M21" i="21"/>
  <c r="P21" i="21"/>
  <c r="S21" i="21"/>
  <c r="W28" i="21" l="1"/>
  <c r="K39" i="20" s="1"/>
  <c r="K40" i="20"/>
  <c r="I40" i="20" l="1"/>
  <c r="S13" i="21"/>
  <c r="P13" i="21"/>
  <c r="M13" i="21"/>
  <c r="J13" i="21"/>
  <c r="G13" i="21"/>
  <c r="D13" i="21"/>
  <c r="W16" i="21"/>
  <c r="I39" i="20" s="1"/>
  <c r="G40" i="20"/>
  <c r="W20" i="21" l="1"/>
  <c r="G39" i="20" s="1"/>
  <c r="W8" i="21" l="1"/>
  <c r="W42" i="8"/>
  <c r="W40" i="8"/>
  <c r="W32" i="8"/>
  <c r="W24" i="8"/>
  <c r="M30" i="20" s="1"/>
  <c r="W16" i="8"/>
  <c r="W8" i="8"/>
  <c r="W40" i="7"/>
  <c r="W24" i="7"/>
  <c r="W16" i="7"/>
  <c r="W10" i="7"/>
  <c r="W8" i="7"/>
  <c r="W42" i="4"/>
  <c r="W40" i="4"/>
  <c r="W32" i="4"/>
  <c r="W24" i="4"/>
  <c r="W16" i="4"/>
  <c r="W8" i="4"/>
  <c r="W28" i="8" l="1"/>
  <c r="W44" i="4"/>
  <c r="W12" i="8"/>
  <c r="W12" i="21"/>
  <c r="C39" i="20" s="1"/>
  <c r="W44" i="8"/>
  <c r="W36" i="8"/>
  <c r="W20" i="8"/>
  <c r="W44" i="7"/>
  <c r="W28" i="7"/>
  <c r="W20" i="7"/>
  <c r="W12" i="7"/>
  <c r="W36" i="4"/>
  <c r="W28" i="4"/>
  <c r="W20" i="4"/>
  <c r="W12" i="4"/>
  <c r="S5" i="21" l="1"/>
  <c r="P5" i="21"/>
  <c r="M5" i="21"/>
  <c r="J5" i="21"/>
  <c r="G5" i="21"/>
  <c r="D5" i="21"/>
  <c r="E40" i="20"/>
  <c r="E39" i="20"/>
  <c r="C40" i="20"/>
  <c r="AE42" i="21"/>
  <c r="AD41" i="21"/>
  <c r="AE40" i="21"/>
  <c r="AC40" i="21"/>
  <c r="AD39" i="21"/>
  <c r="AC39" i="21"/>
  <c r="AE38" i="21"/>
  <c r="AC38" i="21"/>
  <c r="AE34" i="21"/>
  <c r="AD33" i="21"/>
  <c r="AF33" i="21" s="1"/>
  <c r="AE32" i="21"/>
  <c r="AC32" i="21"/>
  <c r="AD31" i="21"/>
  <c r="AC31" i="21"/>
  <c r="AE30" i="21"/>
  <c r="AC30" i="21"/>
  <c r="AE26" i="21"/>
  <c r="AD25" i="21"/>
  <c r="AF25" i="21" s="1"/>
  <c r="AE24" i="21"/>
  <c r="AC24" i="21"/>
  <c r="AD23" i="21"/>
  <c r="AC23" i="21"/>
  <c r="AE22" i="21"/>
  <c r="AC22" i="21"/>
  <c r="AE18" i="21"/>
  <c r="AD17" i="21"/>
  <c r="AF17" i="21" s="1"/>
  <c r="AE16" i="21"/>
  <c r="AC16" i="21"/>
  <c r="AD15" i="21"/>
  <c r="AC15" i="21"/>
  <c r="AE14" i="21"/>
  <c r="AC14" i="21"/>
  <c r="AD35" i="21" l="1"/>
  <c r="AC19" i="21"/>
  <c r="AF16" i="21"/>
  <c r="AF40" i="21"/>
  <c r="AE19" i="21"/>
  <c r="AE27" i="21"/>
  <c r="AF24" i="21"/>
  <c r="AE35" i="21"/>
  <c r="AF32" i="21"/>
  <c r="AF38" i="21"/>
  <c r="AD19" i="21"/>
  <c r="AF23" i="21"/>
  <c r="AF39" i="21"/>
  <c r="AF14" i="21"/>
  <c r="AD27" i="21"/>
  <c r="AE43" i="21"/>
  <c r="AC43" i="21"/>
  <c r="AF15" i="21"/>
  <c r="AF22" i="21"/>
  <c r="AF30" i="21"/>
  <c r="AD43" i="21"/>
  <c r="AC35" i="21"/>
  <c r="AC27" i="21"/>
  <c r="AF31" i="21"/>
  <c r="AF41" i="21"/>
  <c r="AF19" i="21" l="1"/>
  <c r="AC20" i="21" s="1"/>
  <c r="AF43" i="21"/>
  <c r="AD44" i="21" s="1"/>
  <c r="AF35" i="21"/>
  <c r="AC36" i="21" s="1"/>
  <c r="AF27" i="21"/>
  <c r="AC28" i="21" s="1"/>
  <c r="AE20" i="21" l="1"/>
  <c r="AD20" i="21"/>
  <c r="AE44" i="21"/>
  <c r="AC44" i="21"/>
  <c r="AE28" i="21"/>
  <c r="AD28" i="21"/>
  <c r="AD36" i="21"/>
  <c r="AE36" i="21"/>
  <c r="S13" i="4"/>
  <c r="Q22" i="20" l="1"/>
  <c r="Q21" i="20"/>
  <c r="M22" i="20"/>
  <c r="S29" i="7" l="1"/>
  <c r="P29" i="7"/>
  <c r="M29" i="7"/>
  <c r="J29" i="7"/>
  <c r="G29" i="7"/>
  <c r="O22" i="20" l="1"/>
  <c r="G22" i="20"/>
  <c r="I21" i="20"/>
  <c r="S37" i="8" l="1"/>
  <c r="P37" i="8"/>
  <c r="M37" i="8"/>
  <c r="J37" i="8"/>
  <c r="G37" i="8"/>
  <c r="D37" i="8"/>
  <c r="U31" i="20"/>
  <c r="U30" i="20"/>
  <c r="S31" i="20" l="1"/>
  <c r="S30" i="20" l="1"/>
  <c r="S29" i="8" l="1"/>
  <c r="P29" i="8"/>
  <c r="M29" i="8"/>
  <c r="J29" i="8"/>
  <c r="G29" i="8"/>
  <c r="D29" i="8"/>
  <c r="S21" i="8"/>
  <c r="P21" i="8"/>
  <c r="M21" i="8"/>
  <c r="J21" i="8"/>
  <c r="G21" i="8"/>
  <c r="D21" i="8"/>
  <c r="S13" i="8"/>
  <c r="P13" i="8"/>
  <c r="M13" i="8"/>
  <c r="J13" i="8"/>
  <c r="G13" i="8"/>
  <c r="D13" i="8"/>
  <c r="S5" i="8"/>
  <c r="P5" i="8"/>
  <c r="M5" i="8"/>
  <c r="J5" i="8"/>
  <c r="G5" i="8"/>
  <c r="D5" i="8"/>
  <c r="S37" i="7"/>
  <c r="P37" i="7"/>
  <c r="M37" i="7"/>
  <c r="J37" i="7"/>
  <c r="G37" i="7"/>
  <c r="D37" i="7"/>
  <c r="D29" i="7"/>
  <c r="M21" i="7"/>
  <c r="S21" i="7"/>
  <c r="P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S37" i="4"/>
  <c r="P37" i="4"/>
  <c r="M37" i="4"/>
  <c r="J37" i="4"/>
  <c r="G37" i="4"/>
  <c r="D37" i="4"/>
  <c r="S29" i="4"/>
  <c r="P29" i="4"/>
  <c r="M29" i="4"/>
  <c r="J29" i="4"/>
  <c r="G29" i="4"/>
  <c r="D29" i="4"/>
  <c r="S21" i="4"/>
  <c r="P21" i="4"/>
  <c r="M21" i="4"/>
  <c r="J21" i="4"/>
  <c r="G21" i="4"/>
  <c r="D21" i="4"/>
  <c r="P13" i="4"/>
  <c r="M13" i="4"/>
  <c r="J13" i="4"/>
  <c r="D13" i="4"/>
  <c r="G13" i="4"/>
  <c r="S5" i="4"/>
  <c r="M5" i="4"/>
  <c r="P5" i="4"/>
  <c r="J5" i="4"/>
  <c r="G5" i="4"/>
  <c r="D5" i="4"/>
  <c r="M31" i="20"/>
  <c r="I22" i="20"/>
  <c r="O30" i="20" l="1"/>
  <c r="G21" i="20"/>
  <c r="O21" i="20"/>
  <c r="K21" i="20"/>
  <c r="C21" i="20"/>
  <c r="Q31" i="20" l="1"/>
  <c r="Q30" i="20"/>
  <c r="O31" i="20"/>
  <c r="K30" i="20"/>
  <c r="K31" i="20" l="1"/>
  <c r="K13" i="20" l="1"/>
  <c r="E31" i="20" l="1"/>
  <c r="C31" i="20"/>
  <c r="U13" i="20" l="1"/>
  <c r="U12" i="20"/>
  <c r="S13" i="20"/>
  <c r="Q12" i="20" l="1"/>
  <c r="Q13" i="20" l="1"/>
  <c r="I30" i="20" l="1"/>
  <c r="I31" i="20"/>
  <c r="I12" i="20"/>
  <c r="U21" i="20" l="1"/>
  <c r="M21" i="20"/>
  <c r="M12" i="20"/>
  <c r="E21" i="20" l="1"/>
  <c r="U22" i="20" l="1"/>
  <c r="E13" i="20"/>
  <c r="G31" i="20" l="1"/>
  <c r="E30" i="20"/>
  <c r="S22" i="20"/>
  <c r="K22" i="20"/>
  <c r="O13" i="20"/>
  <c r="M13" i="20"/>
  <c r="I13" i="20"/>
  <c r="G13" i="20"/>
  <c r="E12" i="20"/>
  <c r="C13" i="20"/>
  <c r="C22" i="20" l="1"/>
  <c r="E22" i="20"/>
  <c r="S12" i="20"/>
  <c r="G30" i="20" l="1"/>
  <c r="K12" i="20"/>
  <c r="O12" i="20"/>
  <c r="G12" i="20"/>
  <c r="C30" i="20"/>
  <c r="S21" i="20"/>
  <c r="C12" i="20"/>
  <c r="AE42" i="8" l="1"/>
  <c r="AD41" i="8"/>
  <c r="AF41" i="8" s="1"/>
  <c r="AE40" i="8"/>
  <c r="AC40" i="8"/>
  <c r="AD39" i="8"/>
  <c r="AC39" i="8"/>
  <c r="AE38" i="8"/>
  <c r="AC38" i="8"/>
  <c r="AE34" i="8"/>
  <c r="AD33" i="8"/>
  <c r="AF33" i="8" s="1"/>
  <c r="AE32" i="8"/>
  <c r="AC32" i="8"/>
  <c r="AD31" i="8"/>
  <c r="AC31" i="8"/>
  <c r="AE30" i="8"/>
  <c r="AC30" i="8"/>
  <c r="AE26" i="8"/>
  <c r="AD25" i="8"/>
  <c r="AF25" i="8" s="1"/>
  <c r="AE24" i="8"/>
  <c r="AC24" i="8"/>
  <c r="AD23" i="8"/>
  <c r="AC23" i="8"/>
  <c r="AE22" i="8"/>
  <c r="AC22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D7" i="8"/>
  <c r="AC7" i="8"/>
  <c r="AE6" i="8"/>
  <c r="AC6" i="8"/>
  <c r="AF8" i="8" l="1"/>
  <c r="AF24" i="8"/>
  <c r="AF39" i="8"/>
  <c r="AD11" i="8"/>
  <c r="AD35" i="8"/>
  <c r="AD27" i="8"/>
  <c r="AE11" i="8"/>
  <c r="AF30" i="8"/>
  <c r="AC27" i="8"/>
  <c r="AE43" i="8"/>
  <c r="AF40" i="8"/>
  <c r="AC11" i="8"/>
  <c r="AF23" i="8"/>
  <c r="AE35" i="8"/>
  <c r="AC43" i="8"/>
  <c r="AF7" i="8"/>
  <c r="AE19" i="8"/>
  <c r="AC35" i="8"/>
  <c r="AD43" i="8"/>
  <c r="AD19" i="8"/>
  <c r="AF32" i="8"/>
  <c r="AF38" i="8"/>
  <c r="AC19" i="8"/>
  <c r="AE27" i="8"/>
  <c r="AF16" i="8"/>
  <c r="AF14" i="8"/>
  <c r="AF6" i="8"/>
  <c r="AF15" i="8"/>
  <c r="AF22" i="8"/>
  <c r="AF31" i="8"/>
  <c r="AF27" i="8" l="1"/>
  <c r="AE28" i="8" s="1"/>
  <c r="AF19" i="8"/>
  <c r="AC20" i="8" s="1"/>
  <c r="AF43" i="8"/>
  <c r="AD44" i="8" s="1"/>
  <c r="AF11" i="8"/>
  <c r="AD12" i="8" s="1"/>
  <c r="AF35" i="8"/>
  <c r="AD36" i="8" s="1"/>
  <c r="AE20" i="8" l="1"/>
  <c r="AD28" i="8"/>
  <c r="AC28" i="8"/>
  <c r="AC44" i="8"/>
  <c r="AD20" i="8"/>
  <c r="AE12" i="8"/>
  <c r="AC36" i="8"/>
  <c r="AE36" i="8"/>
  <c r="AC12" i="8"/>
  <c r="AE44" i="8"/>
  <c r="AE42" i="7" l="1"/>
  <c r="AD41" i="7"/>
  <c r="AF41" i="7" s="1"/>
  <c r="AE40" i="7"/>
  <c r="AC40" i="7"/>
  <c r="AD39" i="7"/>
  <c r="AC39" i="7"/>
  <c r="AE38" i="7"/>
  <c r="AC38" i="7"/>
  <c r="AE34" i="7"/>
  <c r="AD33" i="7"/>
  <c r="AF33" i="7" s="1"/>
  <c r="AE32" i="7"/>
  <c r="AC32" i="7"/>
  <c r="AD31" i="7"/>
  <c r="AC31" i="7"/>
  <c r="AE30" i="7"/>
  <c r="AC30" i="7"/>
  <c r="AE26" i="7"/>
  <c r="AD25" i="7"/>
  <c r="AE24" i="7"/>
  <c r="AC24" i="7"/>
  <c r="AD23" i="7"/>
  <c r="AC23" i="7"/>
  <c r="AE22" i="7"/>
  <c r="AC22" i="7"/>
  <c r="AE18" i="7"/>
  <c r="AD17" i="7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AD11" i="7" l="1"/>
  <c r="AD35" i="7"/>
  <c r="AF24" i="7"/>
  <c r="AF8" i="7"/>
  <c r="AF15" i="7"/>
  <c r="AF39" i="7"/>
  <c r="AF7" i="7"/>
  <c r="AF23" i="7"/>
  <c r="AC27" i="7"/>
  <c r="AE19" i="7"/>
  <c r="AC11" i="7"/>
  <c r="AF14" i="7"/>
  <c r="AE43" i="7"/>
  <c r="AC19" i="7"/>
  <c r="AF32" i="7"/>
  <c r="AD43" i="7"/>
  <c r="AE11" i="7"/>
  <c r="AE27" i="7"/>
  <c r="AD27" i="7"/>
  <c r="AF40" i="7"/>
  <c r="AD19" i="7"/>
  <c r="AC43" i="7"/>
  <c r="AF16" i="7"/>
  <c r="AC35" i="7"/>
  <c r="AF38" i="7"/>
  <c r="AE35" i="7"/>
  <c r="AF17" i="7"/>
  <c r="AF22" i="7"/>
  <c r="AF31" i="7"/>
  <c r="AF25" i="7"/>
  <c r="AF30" i="7"/>
  <c r="AF6" i="7"/>
  <c r="AF27" i="7" l="1"/>
  <c r="AE28" i="7" s="1"/>
  <c r="AF19" i="7"/>
  <c r="AD20" i="7" s="1"/>
  <c r="AF11" i="7"/>
  <c r="AC12" i="7" s="1"/>
  <c r="AF43" i="7"/>
  <c r="AE44" i="7" s="1"/>
  <c r="AF35" i="7"/>
  <c r="AE36" i="7" s="1"/>
  <c r="AC28" i="7" l="1"/>
  <c r="AD28" i="7"/>
  <c r="AD12" i="7"/>
  <c r="AC20" i="7"/>
  <c r="AE12" i="7"/>
  <c r="AC44" i="7"/>
  <c r="AE20" i="7"/>
  <c r="AD44" i="7"/>
  <c r="AD36" i="7"/>
  <c r="AC36" i="7"/>
  <c r="AC6" i="4" l="1"/>
  <c r="AE6" i="4"/>
  <c r="AC7" i="4"/>
  <c r="AD7" i="4"/>
  <c r="AC8" i="4"/>
  <c r="AE8" i="4"/>
  <c r="AD9" i="4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F32" i="4" l="1"/>
  <c r="AE35" i="4"/>
  <c r="AD11" i="4"/>
  <c r="AE43" i="4"/>
  <c r="AF16" i="4"/>
  <c r="AF15" i="4"/>
  <c r="AF7" i="4"/>
  <c r="AF24" i="4"/>
  <c r="AF22" i="4"/>
  <c r="AF14" i="4"/>
  <c r="AF8" i="4"/>
  <c r="AF38" i="4"/>
  <c r="AF39" i="4"/>
  <c r="AF31" i="4"/>
  <c r="AF23" i="4"/>
  <c r="AD19" i="4"/>
  <c r="AE11" i="4"/>
  <c r="AC19" i="4"/>
  <c r="AC27" i="4"/>
  <c r="AF40" i="4"/>
  <c r="AC43" i="4"/>
  <c r="AC35" i="4"/>
  <c r="AE27" i="4"/>
  <c r="AD43" i="4"/>
  <c r="AD35" i="4"/>
  <c r="AE19" i="4"/>
  <c r="AF6" i="4"/>
  <c r="AF30" i="4"/>
  <c r="AD27" i="4"/>
  <c r="AC11" i="4"/>
  <c r="AF9" i="4"/>
  <c r="AF19" i="4" l="1"/>
  <c r="AC20" i="4" s="1"/>
  <c r="AF35" i="4"/>
  <c r="AD36" i="4" s="1"/>
  <c r="AF43" i="4"/>
  <c r="AE44" i="4" s="1"/>
  <c r="AF11" i="4"/>
  <c r="AC12" i="4" s="1"/>
  <c r="AF27" i="4"/>
  <c r="AD20" i="4" l="1"/>
  <c r="AE36" i="4"/>
  <c r="AC36" i="4"/>
  <c r="AC44" i="4"/>
  <c r="AE20" i="4"/>
  <c r="AD44" i="4"/>
  <c r="AC28" i="4"/>
  <c r="AE28" i="4"/>
  <c r="AD28" i="4"/>
  <c r="AE12" i="4"/>
  <c r="AD12" i="4"/>
</calcChain>
</file>

<file path=xl/sharedStrings.xml><?xml version="1.0" encoding="utf-8"?>
<sst xmlns="http://schemas.openxmlformats.org/spreadsheetml/2006/main" count="1404" uniqueCount="311">
  <si>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</si>
  <si>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</si>
  <si>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</si>
  <si>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</si>
  <si>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</si>
  <si>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</si>
  <si>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</si>
  <si>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</si>
  <si>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</si>
  <si>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</si>
  <si>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</si>
  <si>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</si>
  <si>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</si>
  <si>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</si>
  <si>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</si>
  <si>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</si>
  <si>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</si>
  <si>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</si>
  <si>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</si>
  <si>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</si>
  <si>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</si>
  <si>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</si>
  <si>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</si>
  <si>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</si>
  <si>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白米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</si>
  <si>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</si>
  <si>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</si>
  <si>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</si>
  <si>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</si>
  <si>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</si>
  <si>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</si>
  <si>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</si>
  <si>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</si>
  <si>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</si>
  <si>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</si>
  <si>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</si>
  <si>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</si>
  <si>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</si>
  <si>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</si>
  <si>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</si>
  <si>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</si>
  <si>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</si>
  <si>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</si>
  <si>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</si>
  <si>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醣類：</t>
    <phoneticPr fontId="19" type="noConversion"/>
  </si>
  <si>
    <t>熱量:</t>
    <phoneticPr fontId="19" type="noConversion"/>
  </si>
  <si>
    <t>脂肪：</t>
    <phoneticPr fontId="19" type="noConversion"/>
  </si>
  <si>
    <t>蛋白質：</t>
    <phoneticPr fontId="19" type="noConversion"/>
  </si>
  <si>
    <t>水果/乳品</t>
    <phoneticPr fontId="19" type="noConversion"/>
  </si>
  <si>
    <t>香Q米飯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</si>
  <si>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</si>
  <si>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</si>
  <si>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</si>
  <si>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</si>
  <si>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</si>
  <si>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</si>
  <si>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</si>
  <si>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</si>
  <si>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</si>
  <si>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</si>
  <si>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</si>
  <si>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餐數</t>
    <phoneticPr fontId="19" type="noConversion"/>
  </si>
  <si>
    <t>川燙</t>
    <phoneticPr fontId="19" type="noConversion"/>
  </si>
  <si>
    <t>日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</si>
  <si>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</si>
  <si>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</si>
  <si>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</si>
  <si>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洋蔥</t>
    <phoneticPr fontId="19" type="noConversion"/>
  </si>
  <si>
    <t>煮</t>
    <phoneticPr fontId="19" type="noConversion"/>
  </si>
  <si>
    <t>雞蛋</t>
    <phoneticPr fontId="19" type="noConversion"/>
  </si>
  <si>
    <t>烤</t>
    <phoneticPr fontId="19" type="noConversion"/>
  </si>
  <si>
    <t>白米</t>
    <phoneticPr fontId="19" type="noConversion"/>
  </si>
  <si>
    <t>白米</t>
    <phoneticPr fontId="19" type="noConversion"/>
  </si>
  <si>
    <t>蔬菜</t>
    <phoneticPr fontId="19" type="noConversion"/>
  </si>
  <si>
    <t>白蘿蔔</t>
    <phoneticPr fontId="19" type="noConversion"/>
  </si>
  <si>
    <t>地瓜飯</t>
    <phoneticPr fontId="19" type="noConversion"/>
  </si>
  <si>
    <t>地瓜</t>
    <phoneticPr fontId="19" type="noConversion"/>
  </si>
  <si>
    <t>炸</t>
    <phoneticPr fontId="19" type="noConversion"/>
  </si>
  <si>
    <t>煮</t>
    <phoneticPr fontId="19" type="noConversion"/>
  </si>
  <si>
    <t>滷</t>
    <phoneticPr fontId="19" type="noConversion"/>
  </si>
  <si>
    <t>星期三</t>
    <phoneticPr fontId="19" type="noConversion"/>
  </si>
  <si>
    <t>星期四</t>
    <phoneticPr fontId="19" type="noConversion"/>
  </si>
  <si>
    <t>深色蔬菜</t>
    <phoneticPr fontId="19" type="noConversion"/>
  </si>
  <si>
    <t>煮</t>
    <phoneticPr fontId="19" type="noConversion"/>
  </si>
  <si>
    <t>蒸</t>
    <phoneticPr fontId="19" type="noConversion"/>
  </si>
  <si>
    <t>蔬菜</t>
    <phoneticPr fontId="19" type="noConversion"/>
  </si>
  <si>
    <t>川燙</t>
    <phoneticPr fontId="19" type="noConversion"/>
  </si>
  <si>
    <t>醃</t>
    <phoneticPr fontId="19" type="noConversion"/>
  </si>
  <si>
    <t>味噌</t>
    <phoneticPr fontId="19" type="noConversion"/>
  </si>
  <si>
    <t>白米</t>
    <phoneticPr fontId="19" type="noConversion"/>
  </si>
  <si>
    <t>海</t>
    <phoneticPr fontId="19" type="noConversion"/>
  </si>
  <si>
    <t>杏鮑菇</t>
    <phoneticPr fontId="19" type="noConversion"/>
  </si>
  <si>
    <t>蔬菜</t>
    <phoneticPr fontId="19" type="noConversion"/>
  </si>
  <si>
    <t>紫菜</t>
    <phoneticPr fontId="19" type="noConversion"/>
  </si>
  <si>
    <t>生鮮豬絞肉</t>
    <phoneticPr fontId="19" type="noConversion"/>
  </si>
  <si>
    <t>木耳</t>
    <phoneticPr fontId="19" type="noConversion"/>
  </si>
  <si>
    <t>淺色蔬菜</t>
    <phoneticPr fontId="19" type="noConversion"/>
  </si>
  <si>
    <t>星期一</t>
    <phoneticPr fontId="19" type="noConversion"/>
  </si>
  <si>
    <t>蒸</t>
    <phoneticPr fontId="19" type="noConversion"/>
  </si>
  <si>
    <t>白米</t>
    <phoneticPr fontId="19" type="noConversion"/>
  </si>
  <si>
    <t>豆干</t>
    <phoneticPr fontId="19" type="noConversion"/>
  </si>
  <si>
    <t>豆</t>
    <phoneticPr fontId="19" type="noConversion"/>
  </si>
  <si>
    <t>油蔥酥</t>
    <phoneticPr fontId="19" type="noConversion"/>
  </si>
  <si>
    <t>粉薑</t>
    <phoneticPr fontId="19" type="noConversion"/>
  </si>
  <si>
    <t>三色豆</t>
    <phoneticPr fontId="19" type="noConversion"/>
  </si>
  <si>
    <t>熱量：</t>
    <phoneticPr fontId="19" type="noConversion"/>
  </si>
  <si>
    <t>醣類：</t>
    <phoneticPr fontId="19" type="noConversion"/>
  </si>
  <si>
    <t>冬瓜</t>
    <phoneticPr fontId="19" type="noConversion"/>
  </si>
  <si>
    <t>豬肉來源:臺灣(豬肉及豬可食部位原料之原產地:臺灣)</t>
  </si>
  <si>
    <t>有機蔬菜</t>
    <phoneticPr fontId="19" type="noConversion"/>
  </si>
  <si>
    <t>星期三</t>
    <phoneticPr fontId="19" type="noConversion"/>
  </si>
  <si>
    <t>甘藍</t>
    <phoneticPr fontId="19" type="noConversion"/>
  </si>
  <si>
    <t>傳統豆腐</t>
    <phoneticPr fontId="19" type="noConversion"/>
  </si>
  <si>
    <t>糙米飯</t>
    <phoneticPr fontId="19" type="noConversion"/>
  </si>
  <si>
    <t>乾香菇</t>
    <phoneticPr fontId="19" type="noConversion"/>
  </si>
  <si>
    <t>馬鈴薯</t>
    <phoneticPr fontId="19" type="noConversion"/>
  </si>
  <si>
    <t>冷凍青花菜</t>
    <phoneticPr fontId="19" type="noConversion"/>
  </si>
  <si>
    <t>生鮮豬後腿肉絲</t>
    <phoneticPr fontId="19" type="noConversion"/>
  </si>
  <si>
    <t>胡蘿蔔</t>
    <phoneticPr fontId="19" type="noConversion"/>
  </si>
  <si>
    <t>糙粳米</t>
    <phoneticPr fontId="19" type="noConversion"/>
  </si>
  <si>
    <t>煮</t>
    <phoneticPr fontId="19" type="noConversion"/>
  </si>
  <si>
    <t>麵條</t>
    <phoneticPr fontId="19" type="noConversion"/>
  </si>
  <si>
    <t>冷</t>
    <phoneticPr fontId="19" type="noConversion"/>
  </si>
  <si>
    <t>生鮮水鯊魚肉</t>
    <phoneticPr fontId="19" type="noConversion"/>
  </si>
  <si>
    <t>加</t>
    <phoneticPr fontId="19" type="noConversion"/>
  </si>
  <si>
    <t>金針菇</t>
    <phoneticPr fontId="19" type="noConversion"/>
  </si>
  <si>
    <t>生鮮雞胸肉</t>
    <phoneticPr fontId="19" type="noConversion"/>
  </si>
  <si>
    <t>咖哩粉</t>
    <phoneticPr fontId="19" type="noConversion"/>
  </si>
  <si>
    <t>綠豆芽</t>
    <phoneticPr fontId="19" type="noConversion"/>
  </si>
  <si>
    <t>煮</t>
    <phoneticPr fontId="19" type="noConversion"/>
  </si>
  <si>
    <t>芡</t>
    <phoneticPr fontId="19" type="noConversion"/>
  </si>
  <si>
    <t>冷凍玉米粒</t>
    <phoneticPr fontId="19" type="noConversion"/>
  </si>
  <si>
    <t>生鮮阿根廷魷</t>
    <phoneticPr fontId="19" type="noConversion"/>
  </si>
  <si>
    <t>煮</t>
    <phoneticPr fontId="19" type="noConversion"/>
  </si>
  <si>
    <t>生鮮雞翅</t>
    <phoneticPr fontId="19" type="noConversion"/>
  </si>
  <si>
    <t>酸白菜</t>
    <phoneticPr fontId="19" type="noConversion"/>
  </si>
  <si>
    <t>結球白菜</t>
    <phoneticPr fontId="19" type="noConversion"/>
  </si>
  <si>
    <t>柴魚片</t>
    <phoneticPr fontId="19" type="noConversion"/>
  </si>
  <si>
    <t>蔬菜</t>
    <phoneticPr fontId="19" type="noConversion"/>
  </si>
  <si>
    <t>醃漬花胡瓜</t>
    <phoneticPr fontId="19" type="noConversion"/>
  </si>
  <si>
    <t>脂肪：</t>
    <phoneticPr fontId="19" type="noConversion"/>
  </si>
  <si>
    <t>蔬菜類</t>
    <phoneticPr fontId="19" type="noConversion"/>
  </si>
  <si>
    <t>油脂類</t>
    <phoneticPr fontId="19" type="noConversion"/>
  </si>
  <si>
    <t>蛋白質：</t>
    <phoneticPr fontId="19" type="noConversion"/>
  </si>
  <si>
    <t>水果類</t>
    <phoneticPr fontId="19" type="noConversion"/>
  </si>
  <si>
    <t>奶類</t>
    <phoneticPr fontId="19" type="noConversion"/>
  </si>
  <si>
    <t>地瓜</t>
    <phoneticPr fontId="19" type="noConversion"/>
  </si>
  <si>
    <t>獨家鹹豬肉</t>
    <phoneticPr fontId="19" type="noConversion"/>
  </si>
  <si>
    <t>冬瓜鮮菇湯</t>
    <phoneticPr fontId="19" type="noConversion"/>
  </si>
  <si>
    <t>生鮮豬前腿肉片</t>
    <phoneticPr fontId="19" type="noConversion"/>
  </si>
  <si>
    <t>新鮮麻竹筍</t>
    <phoneticPr fontId="19" type="noConversion"/>
  </si>
  <si>
    <t>紫菜蛋花湯</t>
    <phoneticPr fontId="19" type="noConversion"/>
  </si>
  <si>
    <t>生鮮蝦仁</t>
    <phoneticPr fontId="19" type="noConversion"/>
  </si>
  <si>
    <t>脆皮雞翅</t>
    <phoneticPr fontId="19" type="noConversion"/>
  </si>
  <si>
    <t>雞水煮蛋</t>
    <phoneticPr fontId="19" type="noConversion"/>
  </si>
  <si>
    <t>豆</t>
    <phoneticPr fontId="19" type="noConversion"/>
  </si>
  <si>
    <t>生鮮豬里肌肉排</t>
    <phoneticPr fontId="19" type="noConversion"/>
  </si>
  <si>
    <t>生鮮鴨肉</t>
    <phoneticPr fontId="19" type="noConversion"/>
  </si>
  <si>
    <t>米粉</t>
    <phoneticPr fontId="19" type="noConversion"/>
  </si>
  <si>
    <t>黑豆干</t>
    <phoneticPr fontId="19" type="noConversion"/>
  </si>
  <si>
    <t>冷凍魷魚丸</t>
    <phoneticPr fontId="19" type="noConversion"/>
  </si>
  <si>
    <t>海加</t>
    <phoneticPr fontId="19" type="noConversion"/>
  </si>
  <si>
    <t>豬肉來源:臺灣(豬肉及豬可食部位原料之原產地:臺灣)</t>
    <phoneticPr fontId="19" type="noConversion"/>
  </si>
  <si>
    <t>每週供應魚類產品.小心魚刺</t>
  </si>
  <si>
    <t>油蔥高麗菜</t>
    <phoneticPr fontId="19" type="noConversion"/>
  </si>
  <si>
    <t>菜頭香菇湯</t>
    <phoneticPr fontId="19" type="noConversion"/>
  </si>
  <si>
    <t>柴魚豆腐湯(海)(豆)</t>
    <phoneticPr fontId="19" type="noConversion"/>
  </si>
  <si>
    <t>咕咾雞肉丁(炸)</t>
    <phoneticPr fontId="19" type="noConversion"/>
  </si>
  <si>
    <t>夜市鐵板麵</t>
    <phoneticPr fontId="19" type="noConversion"/>
  </si>
  <si>
    <t>新鮮豬里肌排</t>
    <phoneticPr fontId="19" type="noConversion"/>
  </si>
  <si>
    <t>麥香雞堡肉(加)(炸)</t>
    <phoneticPr fontId="19" type="noConversion"/>
  </si>
  <si>
    <t>山東白菜滷</t>
    <phoneticPr fontId="19" type="noConversion"/>
  </si>
  <si>
    <t>滷味拼盤(豆)</t>
    <phoneticPr fontId="19" type="noConversion"/>
  </si>
  <si>
    <t>香菇雞湯</t>
    <phoneticPr fontId="19" type="noConversion"/>
  </si>
  <si>
    <t>香噴噴肉燥(豆)</t>
    <phoneticPr fontId="19" type="noConversion"/>
  </si>
  <si>
    <t>蘿蔔香菇湯</t>
    <phoneticPr fontId="19" type="noConversion"/>
  </si>
  <si>
    <r>
      <rPr>
        <b/>
        <sz val="21"/>
        <color theme="5" tint="-0.249977111117893"/>
        <rFont val="Microsoft JhengHei"/>
        <family val="5"/>
      </rPr>
      <t>卡茲鹽酥雞</t>
    </r>
    <r>
      <rPr>
        <b/>
        <sz val="21"/>
        <color theme="5" tint="-0.249977111117893"/>
        <rFont val="Calibri"/>
        <family val="5"/>
      </rPr>
      <t>(</t>
    </r>
    <r>
      <rPr>
        <b/>
        <sz val="21"/>
        <color theme="5" tint="-0.249977111117893"/>
        <rFont val="Microsoft JhengHei UI"/>
        <family val="5"/>
        <charset val="136"/>
      </rPr>
      <t>炸</t>
    </r>
    <r>
      <rPr>
        <b/>
        <sz val="21"/>
        <color theme="5" tint="-0.249977111117893"/>
        <rFont val="Calibri"/>
        <family val="5"/>
      </rPr>
      <t>)</t>
    </r>
    <phoneticPr fontId="19" type="noConversion"/>
  </si>
  <si>
    <t>新鮮肉排</t>
    <phoneticPr fontId="19" type="noConversion"/>
  </si>
  <si>
    <t>燒烤雞腿</t>
    <phoneticPr fontId="19" type="noConversion"/>
  </si>
  <si>
    <t>花椰菜拌蝦仁(海)</t>
    <phoneticPr fontId="19" type="noConversion"/>
  </si>
  <si>
    <t>香菇肉燥乾麵</t>
    <phoneticPr fontId="19" type="noConversion"/>
  </si>
  <si>
    <t>香烤雞翅</t>
    <phoneticPr fontId="19" type="noConversion"/>
  </si>
  <si>
    <t>功夫烤鴨</t>
    <phoneticPr fontId="19" type="noConversion"/>
  </si>
  <si>
    <t>絞肉滷蛋</t>
    <phoneticPr fontId="19" type="noConversion"/>
  </si>
  <si>
    <t>炒</t>
    <phoneticPr fontId="19" type="noConversion"/>
  </si>
  <si>
    <t>乾裙帶菜</t>
    <phoneticPr fontId="19" type="noConversion"/>
  </si>
  <si>
    <t>菇類</t>
    <phoneticPr fontId="19" type="noConversion"/>
  </si>
  <si>
    <t>海苔</t>
    <phoneticPr fontId="19" type="noConversion"/>
  </si>
  <si>
    <t>白芝麻</t>
    <phoneticPr fontId="19" type="noConversion"/>
  </si>
  <si>
    <t>生鮮雞腿</t>
    <phoneticPr fontId="19" type="noConversion"/>
  </si>
  <si>
    <t>冷凍花椰菜</t>
    <phoneticPr fontId="19" type="noConversion"/>
  </si>
  <si>
    <t>香菇</t>
    <phoneticPr fontId="19" type="noConversion"/>
  </si>
  <si>
    <t>鯰魚肉</t>
    <phoneticPr fontId="19" type="noConversion"/>
  </si>
  <si>
    <t>雙拼魚條(海加)(炸)</t>
    <phoneticPr fontId="19" type="noConversion"/>
  </si>
  <si>
    <t>雞堡肉</t>
    <phoneticPr fontId="19" type="noConversion"/>
  </si>
  <si>
    <t>海帶結</t>
    <phoneticPr fontId="19" type="noConversion"/>
  </si>
  <si>
    <t>湯包</t>
    <phoneticPr fontId="19" type="noConversion"/>
  </si>
  <si>
    <t>生鮮豬里肌肉排</t>
  </si>
  <si>
    <t>黑輪</t>
    <phoneticPr fontId="19" type="noConversion"/>
  </si>
  <si>
    <t>五穀飯</t>
    <phoneticPr fontId="19" type="noConversion"/>
  </si>
  <si>
    <t>五穀米</t>
    <phoneticPr fontId="19" type="noConversion"/>
  </si>
  <si>
    <t>竹筍湯</t>
    <phoneticPr fontId="19" type="noConversion"/>
  </si>
  <si>
    <t>冬瓜燜雞</t>
    <phoneticPr fontId="19" type="noConversion"/>
  </si>
  <si>
    <t>11月2日(一)</t>
    <phoneticPr fontId="19" type="noConversion"/>
  </si>
  <si>
    <t>11月9日(一)</t>
    <phoneticPr fontId="19" type="noConversion"/>
  </si>
  <si>
    <t>11月16日(一)</t>
    <phoneticPr fontId="19" type="noConversion"/>
  </si>
  <si>
    <t>11月23日(一)</t>
    <phoneticPr fontId="19" type="noConversion"/>
  </si>
  <si>
    <t>11月30日(一)</t>
    <phoneticPr fontId="19" type="noConversion"/>
  </si>
  <si>
    <t>11月3日(二)</t>
    <phoneticPr fontId="19" type="noConversion"/>
  </si>
  <si>
    <t>11月4日(三)</t>
    <phoneticPr fontId="19" type="noConversion"/>
  </si>
  <si>
    <t>11月5日(四)</t>
    <phoneticPr fontId="19" type="noConversion"/>
  </si>
  <si>
    <t>11月6日(五)</t>
    <phoneticPr fontId="19" type="noConversion"/>
  </si>
  <si>
    <t>11月10日(二)</t>
    <phoneticPr fontId="19" type="noConversion"/>
  </si>
  <si>
    <t>11月11日(三)</t>
    <phoneticPr fontId="19" type="noConversion"/>
  </si>
  <si>
    <t>11月12日(四)</t>
    <phoneticPr fontId="19" type="noConversion"/>
  </si>
  <si>
    <t>11月13日(五)</t>
    <phoneticPr fontId="19" type="noConversion"/>
  </si>
  <si>
    <t>11月17日(二)</t>
    <phoneticPr fontId="19" type="noConversion"/>
  </si>
  <si>
    <t>11月18日(三)</t>
    <phoneticPr fontId="19" type="noConversion"/>
  </si>
  <si>
    <t>11月19日(四)</t>
    <phoneticPr fontId="19" type="noConversion"/>
  </si>
  <si>
    <t>11月20日(五)</t>
    <phoneticPr fontId="19" type="noConversion"/>
  </si>
  <si>
    <t>11月24日(二)</t>
    <phoneticPr fontId="19" type="noConversion"/>
  </si>
  <si>
    <t>11月25日(三)</t>
    <phoneticPr fontId="19" type="noConversion"/>
  </si>
  <si>
    <t>11月26日(四)</t>
    <phoneticPr fontId="19" type="noConversion"/>
  </si>
  <si>
    <t>11月27日(五)</t>
    <phoneticPr fontId="19" type="noConversion"/>
  </si>
  <si>
    <t>蔬菜肉絲湯</t>
    <phoneticPr fontId="19" type="noConversion"/>
  </si>
  <si>
    <r>
      <rPr>
        <b/>
        <sz val="21"/>
        <color rgb="FFFFFF00"/>
        <rFont val="Microsoft JhengHei"/>
        <family val="5"/>
      </rPr>
      <t>古早味</t>
    </r>
    <r>
      <rPr>
        <b/>
        <sz val="21"/>
        <color rgb="FFFFFF00"/>
        <rFont val="華康棒棒體W5(P)"/>
        <family val="5"/>
        <charset val="136"/>
      </rPr>
      <t>肉燥(醃)</t>
    </r>
    <phoneticPr fontId="19" type="noConversion"/>
  </si>
  <si>
    <t>油蔥酥</t>
    <phoneticPr fontId="19" type="noConversion"/>
  </si>
  <si>
    <t>生鮮後腿豬肉絲</t>
    <phoneticPr fontId="19" type="noConversion"/>
  </si>
  <si>
    <t>生鮮雞肉</t>
    <phoneticPr fontId="19" type="noConversion"/>
  </si>
  <si>
    <t>醃</t>
    <phoneticPr fontId="19" type="noConversion"/>
  </si>
  <si>
    <t>生鮮豬肉片</t>
    <phoneticPr fontId="19" type="noConversion"/>
  </si>
  <si>
    <t>東北豬肉白菜鍋(醃)</t>
    <phoneticPr fontId="19" type="noConversion"/>
  </si>
  <si>
    <t>蕃茄炒蛋</t>
    <phoneticPr fontId="19" type="noConversion"/>
  </si>
  <si>
    <t>國宴白菜西魯肉</t>
    <phoneticPr fontId="19" type="noConversion"/>
  </si>
  <si>
    <t>蒜香中卷(豆)(海)-申請</t>
    <phoneticPr fontId="19" type="noConversion"/>
  </si>
  <si>
    <r>
      <rPr>
        <b/>
        <sz val="21"/>
        <color rgb="FF0070C0"/>
        <rFont val="Microsoft JhengHei"/>
        <family val="5"/>
      </rPr>
      <t>雙拼</t>
    </r>
    <r>
      <rPr>
        <b/>
        <sz val="21"/>
        <color rgb="FF0070C0"/>
        <rFont val="華康墨字體(P)"/>
        <family val="5"/>
        <charset val="136"/>
      </rPr>
      <t>魚丁(海)(炸)-申請</t>
    </r>
    <phoneticPr fontId="19" type="noConversion"/>
  </si>
  <si>
    <t>花椰炒菇菇</t>
    <phoneticPr fontId="19" type="noConversion"/>
  </si>
  <si>
    <t>招牌香嫩雞腿</t>
    <phoneticPr fontId="19" type="noConversion"/>
  </si>
  <si>
    <t>榨菜肉絲湯(醃)</t>
    <phoneticPr fontId="19" type="noConversion"/>
  </si>
  <si>
    <t>宮保雞丁(豆)</t>
    <phoneticPr fontId="19" type="noConversion"/>
  </si>
  <si>
    <t>蛋酥高麗菜</t>
    <phoneticPr fontId="19" type="noConversion"/>
  </si>
  <si>
    <t>香菇蒸蛋</t>
    <phoneticPr fontId="19" type="noConversion"/>
  </si>
  <si>
    <t>冬瓜菇菇湯</t>
    <phoneticPr fontId="19" type="noConversion"/>
  </si>
  <si>
    <t>蘿蔔香菇湯</t>
    <phoneticPr fontId="19" type="noConversion"/>
  </si>
  <si>
    <t>韓式豆腐(豆)</t>
    <phoneticPr fontId="19" type="noConversion"/>
  </si>
  <si>
    <t>魷魚蝦仁總匯(海)-申請</t>
    <phoneticPr fontId="19" type="noConversion"/>
  </si>
  <si>
    <t>日式豆腐湯(豆)</t>
    <phoneticPr fontId="19" type="noConversion"/>
  </si>
  <si>
    <t>日式涮涮肉片</t>
    <phoneticPr fontId="19" type="noConversion"/>
  </si>
  <si>
    <t>辣炒年糕黑輪(加)(冷)</t>
    <phoneticPr fontId="19" type="noConversion"/>
  </si>
  <si>
    <t>元氣豬肉排</t>
    <phoneticPr fontId="19" type="noConversion"/>
  </si>
  <si>
    <t>椰菜拌香菇</t>
    <phoneticPr fontId="19" type="noConversion"/>
  </si>
  <si>
    <t>菜脯蛋(醃)</t>
    <phoneticPr fontId="19" type="noConversion"/>
  </si>
  <si>
    <t>卡啦雞腿堡肉(加)(炸)</t>
    <phoneticPr fontId="19" type="noConversion"/>
  </si>
  <si>
    <t>蝦仁炒飯(海)</t>
    <phoneticPr fontId="19" type="noConversion"/>
  </si>
  <si>
    <t>蜜香雞翅</t>
    <phoneticPr fontId="19" type="noConversion"/>
  </si>
  <si>
    <t>鮮蔬蛋花湯</t>
    <phoneticPr fontId="19" type="noConversion"/>
  </si>
  <si>
    <t>玉米濃湯(芡)</t>
    <phoneticPr fontId="19" type="noConversion"/>
  </si>
  <si>
    <t>壽喜燒肉片</t>
    <phoneticPr fontId="19" type="noConversion"/>
  </si>
  <si>
    <t>珍味白花菜</t>
    <phoneticPr fontId="19" type="noConversion"/>
  </si>
  <si>
    <t>北城豆腐鍋(豆)</t>
    <phoneticPr fontId="19" type="noConversion"/>
  </si>
  <si>
    <t>川味豆腐(豆)</t>
    <phoneticPr fontId="19" type="noConversion"/>
  </si>
  <si>
    <t>家常炒米粉</t>
    <phoneticPr fontId="19" type="noConversion"/>
  </si>
  <si>
    <t>日式豬里肌</t>
    <phoneticPr fontId="19" type="noConversion"/>
  </si>
  <si>
    <t>蒜香毛豆莢(豆)</t>
    <phoneticPr fontId="19" type="noConversion"/>
  </si>
  <si>
    <t>豆干滷蛋(豆)</t>
    <phoneticPr fontId="19" type="noConversion"/>
  </si>
  <si>
    <t>蕃茄</t>
    <phoneticPr fontId="19" type="noConversion"/>
  </si>
  <si>
    <t>乾香菇絲</t>
    <phoneticPr fontId="19" type="noConversion"/>
  </si>
  <si>
    <t>榨菜</t>
    <phoneticPr fontId="19" type="noConversion"/>
  </si>
  <si>
    <t>紅麵線</t>
    <phoneticPr fontId="19" type="noConversion"/>
  </si>
  <si>
    <t>脆筍</t>
    <phoneticPr fontId="19" type="noConversion"/>
  </si>
  <si>
    <t>年糕</t>
    <phoneticPr fontId="19" type="noConversion"/>
  </si>
  <si>
    <t>冷凍毛豆仁</t>
    <phoneticPr fontId="19" type="noConversion"/>
  </si>
  <si>
    <t>銀芽拌肉燥</t>
    <phoneticPr fontId="19" type="noConversion"/>
  </si>
  <si>
    <t>雞腿堡肉</t>
    <phoneticPr fontId="19" type="noConversion"/>
  </si>
  <si>
    <t>蘿蔔乾</t>
    <phoneticPr fontId="19" type="noConversion"/>
  </si>
  <si>
    <t>帶夾毛豆</t>
    <phoneticPr fontId="19" type="noConversion"/>
  </si>
  <si>
    <t>麻油海苔拌飯</t>
    <phoneticPr fontId="19" type="noConversion"/>
  </si>
  <si>
    <t>小魚炒豆干(豆)(海)</t>
    <phoneticPr fontId="19" type="noConversion"/>
  </si>
  <si>
    <t>韓式肉片</t>
    <phoneticPr fontId="19" type="noConversion"/>
  </si>
  <si>
    <t>大蒜</t>
    <phoneticPr fontId="19" type="noConversion"/>
  </si>
  <si>
    <t>辣椒</t>
    <phoneticPr fontId="19" type="noConversion"/>
  </si>
  <si>
    <t>小魚乾</t>
    <phoneticPr fontId="19" type="noConversion"/>
  </si>
  <si>
    <t>家常豆腐(豆)</t>
    <phoneticPr fontId="19" type="noConversion"/>
  </si>
  <si>
    <t>滷蛋</t>
    <phoneticPr fontId="19" type="noConversion"/>
  </si>
  <si>
    <t>小肉包(冷)</t>
    <phoneticPr fontId="19" type="noConversion"/>
  </si>
  <si>
    <t>小肉包</t>
    <phoneticPr fontId="19" type="noConversion"/>
  </si>
  <si>
    <t>酢醬高麗菜</t>
    <phoneticPr fontId="19" type="noConversion"/>
  </si>
  <si>
    <t>特濃咖哩</t>
    <phoneticPr fontId="19" type="noConversion"/>
  </si>
  <si>
    <t>芋泥包(冷)</t>
    <phoneticPr fontId="19" type="noConversion"/>
  </si>
  <si>
    <t>芋泥包</t>
    <phoneticPr fontId="19" type="noConversion"/>
  </si>
  <si>
    <t>湯包(冷)</t>
    <phoneticPr fontId="19" type="noConversion"/>
  </si>
  <si>
    <t>麵線糊湯(醃)(芡)</t>
    <phoneticPr fontId="19" type="noConversion"/>
  </si>
  <si>
    <t>繽紛魷魚丸(海加)</t>
    <phoneticPr fontId="19" type="noConversion"/>
  </si>
  <si>
    <t>味噌昆布湯/獎勵金豆奶</t>
    <phoneticPr fontId="19" type="noConversion"/>
  </si>
  <si>
    <t>獎勵金豆奶</t>
    <phoneticPr fontId="19" type="noConversion"/>
  </si>
  <si>
    <t>115年11月2日-11月6日第一週菜單明細(員林國小--承富)</t>
    <phoneticPr fontId="19" type="noConversion"/>
  </si>
  <si>
    <t>115年11月9日-11月13日第二週菜單明細(員林國小--承富)</t>
    <phoneticPr fontId="19" type="noConversion"/>
  </si>
  <si>
    <t>115年11月16日-11月20日第三週菜單明細(員林國小--承富)</t>
    <phoneticPr fontId="19" type="noConversion"/>
  </si>
  <si>
    <t>115年11月23日--11月27日第四週菜單明細(員林國小--承富)</t>
    <phoneticPr fontId="19" type="noConversion"/>
  </si>
  <si>
    <t>115年11月30日第五週菜單明細(員林國小--承富)</t>
    <phoneticPr fontId="19" type="noConversion"/>
  </si>
  <si>
    <t>相思紅豆湯</t>
    <phoneticPr fontId="19" type="noConversion"/>
  </si>
  <si>
    <t>綠豆芋圓(加)</t>
    <phoneticPr fontId="19" type="noConversion"/>
  </si>
  <si>
    <t>咖哩豬肉</t>
    <phoneticPr fontId="19" type="noConversion"/>
  </si>
  <si>
    <t>生鮮豬肉丁</t>
    <phoneticPr fontId="19" type="noConversion"/>
  </si>
  <si>
    <t>霸氣香酥雞腿(炸)</t>
    <phoneticPr fontId="19" type="noConversion"/>
  </si>
  <si>
    <t>BBQ雞翅</t>
    <phoneticPr fontId="19" type="noConversion"/>
  </si>
  <si>
    <t>檸檬雞翅(加)</t>
    <phoneticPr fontId="19" type="noConversion"/>
  </si>
  <si>
    <t>鍋貼(加)</t>
    <phoneticPr fontId="19" type="noConversion"/>
  </si>
  <si>
    <t>豬肉鍋貼</t>
    <phoneticPr fontId="19" type="noConversion"/>
  </si>
  <si>
    <t>酥炸魚塊(海)(炸)-申請</t>
    <phoneticPr fontId="19" type="noConversion"/>
  </si>
  <si>
    <t>檸檬雞翅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</si>
</sst>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176" formatCode="0;_ "/>
    <numFmt numFmtId="177" formatCode="0;_쐀"/>
    <numFmt numFmtId="178" formatCode="&quot;11 月&quot;\ #\ &quot;日（一）&quot;"/>
    <numFmt numFmtId="179" formatCode="#0.0##&quot;g&quot;"/>
    <numFmt numFmtId="180" formatCode="#0.0##&quot;K&quot;"/>
    <numFmt numFmtId="181" formatCode="0_ "/>
  </numFmts>
  <fonts count="129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2"/>
      <name val="標楷體"/>
      <family val="4"/>
      <charset val="136"/>
    </font>
    <font>
      <sz val="18"/>
      <name val="新細明體"/>
      <family val="1"/>
      <charset val="136"/>
    </font>
    <font>
      <b/>
      <sz val="22"/>
      <color theme="5" tint="-0.499984740745262"/>
      <name val="華康墨字體(P)"/>
      <family val="5"/>
      <charset val="136"/>
    </font>
    <font>
      <sz val="22"/>
      <color rgb="FFFF3399"/>
      <name val="華康棒棒體W5(P)"/>
      <family val="5"/>
      <charset val="136"/>
    </font>
    <font>
      <b/>
      <sz val="22"/>
      <color rgb="FF0070C0"/>
      <name val="華康流隸體(P)"/>
      <family val="4"/>
      <charset val="136"/>
    </font>
    <font>
      <sz val="20"/>
      <color rgb="FFFF0000"/>
      <name val="新細明體"/>
      <family val="1"/>
    </font>
    <font>
      <b/>
      <sz val="20"/>
      <name val="新細明體"/>
      <family val="1"/>
      <charset val="136"/>
    </font>
    <font>
      <sz val="26"/>
      <color rgb="FFFF0000"/>
      <name val="微軟正黑體"/>
      <family val="2"/>
      <charset val="136"/>
    </font>
    <font>
      <sz val="21"/>
      <name val="標楷體"/>
      <family val="4"/>
      <charset val="136"/>
    </font>
    <font>
      <b/>
      <sz val="16"/>
      <color rgb="FF0070C0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21"/>
      <name val="標楷體"/>
      <family val="4"/>
      <charset val="136"/>
    </font>
    <font>
      <b/>
      <sz val="21"/>
      <color theme="5" tint="-0.249977111117893"/>
      <name val="華康墨字體(P)"/>
      <family val="5"/>
      <charset val="136"/>
    </font>
    <font>
      <b/>
      <sz val="21"/>
      <color rgb="FF002060"/>
      <name val="Microsoft JhengHei"/>
      <family val="2"/>
      <charset val="136"/>
    </font>
    <font>
      <b/>
      <sz val="21"/>
      <color rgb="FF002060"/>
      <name val="華康棒棒體W5(P)"/>
      <family val="1"/>
      <charset val="136"/>
    </font>
    <font>
      <b/>
      <sz val="21"/>
      <color rgb="FFFF0000"/>
      <name val="華康棒棒體W5(P)"/>
      <family val="5"/>
      <charset val="136"/>
    </font>
    <font>
      <b/>
      <sz val="21"/>
      <color rgb="FFFF0000"/>
      <name val="Microsoft JhengHei"/>
      <family val="5"/>
    </font>
    <font>
      <b/>
      <sz val="21"/>
      <color rgb="FF0070C0"/>
      <name val="華康墨字體(P)"/>
      <family val="5"/>
      <charset val="136"/>
    </font>
    <font>
      <b/>
      <sz val="21"/>
      <color rgb="FF0070C0"/>
      <name val="Microsoft JhengHei"/>
      <family val="5"/>
    </font>
    <font>
      <b/>
      <sz val="21"/>
      <color theme="0"/>
      <name val="新細明體"/>
      <family val="4"/>
      <charset val="136"/>
    </font>
    <font>
      <b/>
      <sz val="21"/>
      <color theme="0"/>
      <name val="華康流隸體(P)"/>
      <family val="1"/>
      <charset val="136"/>
    </font>
    <font>
      <b/>
      <sz val="21"/>
      <color rgb="FFFF0000"/>
      <name val="華康流隸體(P)"/>
      <family val="4"/>
      <charset val="136"/>
    </font>
    <font>
      <b/>
      <sz val="21"/>
      <color rgb="FFFF0000"/>
      <name val="Microsoft JhengHei"/>
      <family val="4"/>
    </font>
    <font>
      <b/>
      <sz val="21"/>
      <color rgb="FF008000"/>
      <name val="華康流隸體(P)"/>
      <family val="4"/>
      <charset val="136"/>
    </font>
    <font>
      <b/>
      <sz val="21"/>
      <color rgb="FF008000"/>
      <name val="Microsoft JhengHei"/>
      <family val="4"/>
    </font>
    <font>
      <b/>
      <sz val="21"/>
      <color rgb="FF002060"/>
      <name val="新細明體"/>
      <family val="4"/>
      <charset val="136"/>
    </font>
    <font>
      <b/>
      <sz val="21"/>
      <color rgb="FF002060"/>
      <name val="華康流隸體(P)"/>
      <family val="4"/>
      <charset val="136"/>
    </font>
    <font>
      <b/>
      <sz val="21"/>
      <color rgb="FFFFFF00"/>
      <name val="華康棒棒體W5(P)"/>
      <family val="5"/>
      <charset val="136"/>
    </font>
    <font>
      <b/>
      <sz val="21"/>
      <color rgb="FFFFFF00"/>
      <name val="華康棒棒體W5(P)"/>
      <family val="1"/>
      <charset val="136"/>
    </font>
    <font>
      <b/>
      <sz val="21"/>
      <color rgb="FF002060"/>
      <name val="新細明體"/>
      <family val="1"/>
      <charset val="136"/>
    </font>
    <font>
      <b/>
      <sz val="21"/>
      <color theme="0"/>
      <name val="華康流隸體(P)"/>
      <family val="4"/>
      <charset val="136"/>
    </font>
    <font>
      <b/>
      <sz val="21"/>
      <color theme="9" tint="-0.499984740745262"/>
      <name val="新細明體"/>
      <family val="5"/>
      <charset val="136"/>
    </font>
    <font>
      <b/>
      <sz val="21"/>
      <color theme="9" tint="-0.499984740745262"/>
      <name val="華康棒棒體W5(P)"/>
      <family val="5"/>
      <charset val="136"/>
    </font>
    <font>
      <b/>
      <sz val="21"/>
      <color rgb="FFFF0000"/>
      <name val="新細明體"/>
      <family val="1"/>
      <charset val="136"/>
    </font>
    <font>
      <b/>
      <sz val="21"/>
      <color rgb="FFFF0000"/>
      <name val="華康流隸體(P)"/>
      <family val="1"/>
      <charset val="136"/>
    </font>
    <font>
      <b/>
      <sz val="21"/>
      <color rgb="FF6600FF"/>
      <name val="Microsoft JhengHei"/>
      <family val="4"/>
    </font>
    <font>
      <b/>
      <sz val="21"/>
      <color rgb="FF6600FF"/>
      <name val="華康流隸體(P)"/>
      <family val="1"/>
      <charset val="136"/>
    </font>
    <font>
      <b/>
      <sz val="21"/>
      <color rgb="FF002060"/>
      <name val="新細明體"/>
      <family val="5"/>
      <charset val="136"/>
    </font>
    <font>
      <b/>
      <sz val="21"/>
      <color theme="0"/>
      <name val="微軟正黑體"/>
      <family val="2"/>
      <charset val="136"/>
    </font>
    <font>
      <b/>
      <sz val="21"/>
      <color theme="0"/>
      <name val="華康儷粗圓外字集"/>
      <family val="3"/>
      <charset val="136"/>
    </font>
    <font>
      <b/>
      <sz val="21"/>
      <color rgb="FF002060"/>
      <name val="華康流隸體(P)"/>
      <family val="1"/>
      <charset val="136"/>
    </font>
    <font>
      <b/>
      <sz val="21"/>
      <color rgb="FFFF0000"/>
      <name val="新細明體"/>
      <family val="5"/>
      <charset val="136"/>
    </font>
    <font>
      <b/>
      <sz val="21"/>
      <color rgb="FFFF0000"/>
      <name val="華康墨字體(P)"/>
      <family val="5"/>
      <charset val="136"/>
    </font>
    <font>
      <b/>
      <sz val="21"/>
      <color rgb="FFC00000"/>
      <name val="新細明體"/>
      <family val="5"/>
      <charset val="136"/>
    </font>
    <font>
      <b/>
      <sz val="21"/>
      <color rgb="FFC00000"/>
      <name val="華康墨字體(P)"/>
      <family val="5"/>
      <charset val="136"/>
    </font>
    <font>
      <b/>
      <sz val="21"/>
      <color rgb="FF008000"/>
      <name val="新細明體"/>
      <family val="5"/>
      <charset val="136"/>
    </font>
    <font>
      <b/>
      <sz val="21"/>
      <color rgb="FF008000"/>
      <name val="華康墨字體(P)"/>
      <family val="5"/>
      <charset val="136"/>
    </font>
    <font>
      <b/>
      <sz val="21"/>
      <color theme="5" tint="-0.499984740745262"/>
      <name val="新細明體"/>
      <family val="5"/>
      <charset val="136"/>
    </font>
    <font>
      <b/>
      <sz val="21"/>
      <color theme="5" tint="-0.499984740745262"/>
      <name val="華康棒棒體W5(P)"/>
      <family val="5"/>
      <charset val="136"/>
    </font>
    <font>
      <b/>
      <sz val="21"/>
      <color theme="5" tint="-0.249977111117893"/>
      <name val="新細明體"/>
      <family val="5"/>
      <charset val="136"/>
    </font>
    <font>
      <b/>
      <sz val="21"/>
      <color theme="5" tint="-0.249977111117893"/>
      <name val="華康棒棒體W5(P)"/>
      <family val="5"/>
      <charset val="136"/>
    </font>
    <font>
      <b/>
      <sz val="21"/>
      <color rgb="FF008000"/>
      <name val="Microsoft JhengHei"/>
      <family val="5"/>
    </font>
    <font>
      <b/>
      <sz val="21"/>
      <color rgb="FF008000"/>
      <name val="華康棒棒體W5(P)"/>
      <family val="1"/>
      <charset val="136"/>
    </font>
    <font>
      <b/>
      <sz val="21"/>
      <color theme="9" tint="-0.499984740745262"/>
      <name val="華康墨字體(P)"/>
      <family val="5"/>
      <charset val="136"/>
    </font>
    <font>
      <b/>
      <sz val="21"/>
      <color rgb="FF008000"/>
      <name val="Microsoft JhengHei"/>
      <family val="5"/>
      <charset val="136"/>
    </font>
    <font>
      <b/>
      <sz val="21"/>
      <color rgb="FF008000"/>
      <name val="華康娃娃體W7"/>
      <family val="5"/>
      <charset val="136"/>
    </font>
    <font>
      <b/>
      <sz val="21"/>
      <color theme="5" tint="-0.499984740745262"/>
      <name val="華康墨字體(P)"/>
      <family val="5"/>
      <charset val="136"/>
    </font>
    <font>
      <b/>
      <sz val="21"/>
      <color theme="5" tint="-0.499984740745262"/>
      <name val="華康墨字體(P)"/>
      <family val="1"/>
      <charset val="136"/>
    </font>
    <font>
      <b/>
      <sz val="21"/>
      <color theme="5" tint="-0.499984740745262"/>
      <name val="華康棒棒體W5(P)"/>
      <family val="1"/>
      <charset val="136"/>
    </font>
    <font>
      <b/>
      <sz val="21"/>
      <color rgb="FFFFFF00"/>
      <name val="新細明體"/>
      <family val="5"/>
      <charset val="136"/>
    </font>
    <font>
      <b/>
      <sz val="21"/>
      <color theme="0"/>
      <name val="新細明體"/>
      <family val="1"/>
      <charset val="136"/>
    </font>
    <font>
      <b/>
      <sz val="21"/>
      <color theme="0"/>
      <name val="華康墨字體(P)"/>
      <family val="1"/>
      <charset val="136"/>
    </font>
    <font>
      <b/>
      <sz val="21"/>
      <color theme="0"/>
      <name val="華康棒棒體W5(P)"/>
      <family val="1"/>
      <charset val="136"/>
    </font>
    <font>
      <b/>
      <sz val="21"/>
      <color rgb="FFFFFF00"/>
      <name val="新細明體"/>
      <family val="1"/>
      <charset val="136"/>
    </font>
    <font>
      <b/>
      <sz val="21"/>
      <color rgb="FF6600FF"/>
      <name val="Microsoft JhengHei"/>
      <family val="5"/>
    </font>
    <font>
      <b/>
      <sz val="21"/>
      <color rgb="FF6600FF"/>
      <name val="華康墨字體(P)"/>
      <family val="5"/>
      <charset val="136"/>
    </font>
    <font>
      <b/>
      <sz val="21"/>
      <color rgb="FFFF0000"/>
      <name val="華康棒棒體W5(P)"/>
      <family val="1"/>
      <charset val="136"/>
    </font>
    <font>
      <b/>
      <sz val="21"/>
      <color theme="0"/>
      <name val="新細明體"/>
      <family val="5"/>
      <charset val="136"/>
    </font>
    <font>
      <b/>
      <sz val="21"/>
      <color theme="0"/>
      <name val="華康棒棒體W5(P)"/>
      <family val="5"/>
      <charset val="136"/>
    </font>
    <font>
      <b/>
      <sz val="21"/>
      <color theme="0"/>
      <name val="華康棒棒體W5"/>
      <family val="1"/>
      <charset val="136"/>
    </font>
    <font>
      <b/>
      <sz val="21"/>
      <color theme="0"/>
      <name val="Microsoft JhengHei"/>
      <family val="4"/>
    </font>
    <font>
      <b/>
      <sz val="21"/>
      <color rgb="FFFF5050"/>
      <name val="Microsoft JhengHei"/>
      <family val="2"/>
      <charset val="136"/>
    </font>
    <font>
      <b/>
      <sz val="21"/>
      <color rgb="FFFF5050"/>
      <name val="華康棒棒體W5(P)"/>
      <family val="1"/>
      <charset val="136"/>
    </font>
    <font>
      <b/>
      <sz val="21"/>
      <color theme="5" tint="-0.499984740745262"/>
      <name val="Microsoft JhengHei"/>
      <family val="5"/>
    </font>
    <font>
      <b/>
      <sz val="21"/>
      <color rgb="FF002060"/>
      <name val="Microsoft JhengHei"/>
      <family val="1"/>
    </font>
    <font>
      <b/>
      <sz val="21"/>
      <color theme="5" tint="-0.249977111117893"/>
      <name val="Microsoft JhengHei"/>
      <family val="5"/>
    </font>
    <font>
      <b/>
      <sz val="21"/>
      <color theme="5" tint="-0.249977111117893"/>
      <name val="Calibri"/>
      <family val="5"/>
    </font>
    <font>
      <b/>
      <sz val="21"/>
      <color theme="5" tint="-0.249977111117893"/>
      <name val="Microsoft JhengHei UI"/>
      <family val="5"/>
      <charset val="136"/>
    </font>
    <font>
      <b/>
      <sz val="21"/>
      <color rgb="FFFF0000"/>
      <name val="新細明體"/>
      <family val="3"/>
      <charset val="136"/>
    </font>
    <font>
      <b/>
      <sz val="21"/>
      <color rgb="FFFF0000"/>
      <name val="華康儷中黑"/>
      <family val="3"/>
      <charset val="136"/>
    </font>
    <font>
      <b/>
      <sz val="21"/>
      <color rgb="FFFF0000"/>
      <name val="Microsoft JhengHei"/>
      <family val="2"/>
      <charset val="136"/>
    </font>
    <font>
      <b/>
      <sz val="21"/>
      <color rgb="FF002060"/>
      <name val="華康墨字體(P)"/>
      <family val="1"/>
      <charset val="136"/>
    </font>
    <font>
      <b/>
      <sz val="21"/>
      <color rgb="FFFFFF00"/>
      <name val="Microsoft JhengHei"/>
      <family val="5"/>
    </font>
    <font>
      <b/>
      <sz val="20"/>
      <color rgb="FFFFFF00"/>
      <name val="新細明體"/>
      <family val="5"/>
      <charset val="136"/>
    </font>
    <font>
      <b/>
      <sz val="20"/>
      <color rgb="FFFFFF00"/>
      <name val="華康棒棒體W5(P)"/>
      <family val="1"/>
      <charset val="136"/>
    </font>
    <font>
      <b/>
      <sz val="21"/>
      <color rgb="FFFFFF00"/>
      <name val="新細明體"/>
      <family val="4"/>
      <charset val="136"/>
    </font>
    <font>
      <b/>
      <sz val="21"/>
      <color rgb="FFFFFF00"/>
      <name val="華康流隸體(P)"/>
      <family val="1"/>
      <charset val="136"/>
    </font>
    <font>
      <b/>
      <sz val="20"/>
      <color rgb="FFFF0000"/>
      <name val="新細明體"/>
      <family val="1"/>
      <charset val="136"/>
    </font>
    <font>
      <b/>
      <sz val="21"/>
      <color rgb="FF6600FF"/>
      <name val="標楷體"/>
      <family val="4"/>
      <charset val="136"/>
    </font>
    <font>
      <b/>
      <sz val="21"/>
      <color rgb="FFFF0000"/>
      <name val="標楷體"/>
      <family val="4"/>
      <charset val="136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59"/>
      </bottom>
      <diagonal/>
    </border>
    <border>
      <left/>
      <right/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59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/>
      <right style="thin">
        <color indexed="64"/>
      </right>
      <top style="thin">
        <color indexed="5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thin">
        <color indexed="64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492">
    <xf numFmtId="0" fontId="0" fillId="0" borderId="0" xfId="0">
      <alignment vertical="center"/>
    </xf>
    <xf numFmtId="0" fontId="26" fillId="0" borderId="0" xfId="0" applyFont="1" applyAlignment="1">
      <alignment horizontal="center" shrinkToFit="1"/>
    </xf>
    <xf numFmtId="0" fontId="27" fillId="0" borderId="0" xfId="0" applyFont="1">
      <alignment vertical="center"/>
    </xf>
    <xf numFmtId="0" fontId="27" fillId="0" borderId="0" xfId="0" applyFont="1" applyAlignment="1">
      <alignment horizontal="center" vertical="center"/>
    </xf>
    <xf numFmtId="0" fontId="23" fillId="0" borderId="0" xfId="0" applyFont="1" applyAlignment="1">
      <alignment horizontal="left" shrinkToFit="1"/>
    </xf>
    <xf numFmtId="0" fontId="28" fillId="0" borderId="0" xfId="0" applyFont="1" applyAlignment="1">
      <alignment horizontal="center" shrinkToFit="1"/>
    </xf>
    <xf numFmtId="0" fontId="28" fillId="0" borderId="0" xfId="0" applyFont="1" applyAlignment="1">
      <alignment horizontal="left" shrinkToFit="1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shrinkToFit="1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8" fillId="0" borderId="10" xfId="0" applyFont="1" applyBorder="1" applyAlignment="1">
      <alignment horizontal="center" vertical="center" textRotation="255"/>
    </xf>
    <xf numFmtId="0" fontId="22" fillId="0" borderId="11" xfId="0" applyFont="1" applyBorder="1" applyAlignment="1">
      <alignment vertical="center" textRotation="255"/>
    </xf>
    <xf numFmtId="0" fontId="22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22" fillId="0" borderId="0" xfId="0" applyFont="1">
      <alignment vertical="center"/>
    </xf>
    <xf numFmtId="0" fontId="28" fillId="0" borderId="15" xfId="0" applyFont="1" applyBorder="1" applyAlignment="1">
      <alignment horizontal="center"/>
    </xf>
    <xf numFmtId="0" fontId="28" fillId="0" borderId="17" xfId="0" applyFont="1" applyBorder="1">
      <alignment vertical="center"/>
    </xf>
    <xf numFmtId="0" fontId="28" fillId="0" borderId="30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30" fillId="0" borderId="0" xfId="0" applyFont="1">
      <alignment vertical="center"/>
    </xf>
    <xf numFmtId="0" fontId="28" fillId="0" borderId="19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 shrinkToFit="1"/>
    </xf>
    <xf numFmtId="0" fontId="28" fillId="0" borderId="22" xfId="0" applyFont="1" applyBorder="1" applyAlignment="1">
      <alignment horizontal="center" vertical="center"/>
    </xf>
    <xf numFmtId="0" fontId="28" fillId="0" borderId="21" xfId="0" applyFont="1" applyBorder="1">
      <alignment vertical="center"/>
    </xf>
    <xf numFmtId="0" fontId="28" fillId="0" borderId="20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8" fillId="0" borderId="22" xfId="0" applyFont="1" applyBorder="1" applyAlignment="1">
      <alignment horizontal="center"/>
    </xf>
    <xf numFmtId="0" fontId="29" fillId="0" borderId="15" xfId="0" applyFont="1" applyBorder="1" applyAlignment="1">
      <alignment horizontal="center" vertical="center" shrinkToFit="1"/>
    </xf>
    <xf numFmtId="0" fontId="29" fillId="0" borderId="23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9" fillId="0" borderId="19" xfId="0" applyFont="1" applyBorder="1" applyAlignment="1">
      <alignment horizontal="center" vertical="center" shrinkToFit="1"/>
    </xf>
    <xf numFmtId="0" fontId="29" fillId="0" borderId="24" xfId="0" applyFont="1" applyBorder="1" applyAlignment="1">
      <alignment horizontal="right"/>
    </xf>
    <xf numFmtId="9" fontId="29" fillId="0" borderId="0" xfId="0" applyNumberFormat="1" applyFont="1">
      <alignment vertical="center"/>
    </xf>
    <xf numFmtId="0" fontId="28" fillId="0" borderId="25" xfId="0" applyFont="1" applyBorder="1" applyAlignment="1">
      <alignment horizontal="left"/>
    </xf>
    <xf numFmtId="0" fontId="28" fillId="0" borderId="32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176" fontId="24" fillId="0" borderId="0" xfId="0" applyNumberFormat="1" applyFont="1" applyAlignment="1">
      <alignment horizontal="center" vertical="center"/>
    </xf>
    <xf numFmtId="177" fontId="24" fillId="0" borderId="0" xfId="0" applyNumberFormat="1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15" xfId="0" applyFont="1" applyBorder="1" applyAlignment="1">
      <alignment horizontal="center" vertical="center" shrinkToFit="1"/>
    </xf>
    <xf numFmtId="0" fontId="23" fillId="0" borderId="23" xfId="0" applyFont="1" applyBorder="1">
      <alignment vertical="center"/>
    </xf>
    <xf numFmtId="0" fontId="24" fillId="0" borderId="26" xfId="0" applyFont="1" applyBorder="1" applyAlignment="1">
      <alignment horizontal="center" vertical="center" shrinkToFit="1"/>
    </xf>
    <xf numFmtId="0" fontId="23" fillId="0" borderId="27" xfId="0" applyFont="1" applyBorder="1">
      <alignment vertical="center"/>
    </xf>
    <xf numFmtId="0" fontId="23" fillId="0" borderId="0" xfId="0" applyFont="1" applyAlignment="1">
      <alignment horizontal="center" vertical="center"/>
    </xf>
    <xf numFmtId="9" fontId="24" fillId="0" borderId="0" xfId="0" applyNumberFormat="1" applyFont="1">
      <alignment vertical="center"/>
    </xf>
    <xf numFmtId="0" fontId="29" fillId="0" borderId="28" xfId="0" applyFont="1" applyBorder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4" fillId="0" borderId="0" xfId="0" applyFont="1" applyAlignment="1">
      <alignment horizontal="right" vertical="top"/>
    </xf>
    <xf numFmtId="0" fontId="29" fillId="0" borderId="0" xfId="0" applyFont="1" applyAlignment="1">
      <alignment horizontal="left" vertical="center" shrinkToFit="1"/>
    </xf>
    <xf numFmtId="0" fontId="28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" fillId="0" borderId="0" xfId="19"/>
    <xf numFmtId="0" fontId="33" fillId="0" borderId="11" xfId="0" applyFont="1" applyBorder="1" applyAlignment="1">
      <alignment horizontal="center" vertical="center" textRotation="255"/>
    </xf>
    <xf numFmtId="0" fontId="0" fillId="0" borderId="0" xfId="19" applyFont="1"/>
    <xf numFmtId="179" fontId="28" fillId="0" borderId="21" xfId="0" applyNumberFormat="1" applyFont="1" applyBorder="1" applyAlignment="1">
      <alignment horizontal="right"/>
    </xf>
    <xf numFmtId="180" fontId="28" fillId="0" borderId="31" xfId="0" applyNumberFormat="1" applyFont="1" applyBorder="1" applyAlignment="1">
      <alignment horizontal="right"/>
    </xf>
    <xf numFmtId="179" fontId="28" fillId="0" borderId="0" xfId="0" applyNumberFormat="1" applyFont="1" applyAlignment="1">
      <alignment horizontal="right"/>
    </xf>
    <xf numFmtId="180" fontId="28" fillId="0" borderId="0" xfId="0" applyNumberFormat="1" applyFont="1" applyAlignment="1">
      <alignment horizontal="right"/>
    </xf>
    <xf numFmtId="0" fontId="36" fillId="0" borderId="0" xfId="19" applyFont="1"/>
    <xf numFmtId="0" fontId="23" fillId="0" borderId="0" xfId="19" applyFont="1"/>
    <xf numFmtId="0" fontId="38" fillId="0" borderId="20" xfId="0" applyFont="1" applyBorder="1" applyAlignment="1">
      <alignment horizontal="left" vertical="center" shrinkToFit="1"/>
    </xf>
    <xf numFmtId="0" fontId="38" fillId="0" borderId="20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38" fillId="0" borderId="23" xfId="0" applyFont="1" applyBorder="1">
      <alignment vertical="center"/>
    </xf>
    <xf numFmtId="0" fontId="1" fillId="0" borderId="23" xfId="0" applyFont="1" applyBorder="1">
      <alignment vertical="center"/>
    </xf>
    <xf numFmtId="0" fontId="40" fillId="0" borderId="0" xfId="19" applyFont="1"/>
    <xf numFmtId="0" fontId="20" fillId="0" borderId="15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1" fillId="0" borderId="28" xfId="0" applyFont="1" applyBorder="1" applyAlignment="1">
      <alignment horizontal="center" vertical="center" shrinkToFit="1"/>
    </xf>
    <xf numFmtId="0" fontId="23" fillId="0" borderId="0" xfId="0" applyFont="1" applyAlignment="1">
      <alignment horizontal="left" vertical="center" shrinkToFit="1"/>
    </xf>
    <xf numFmtId="0" fontId="0" fillId="0" borderId="0" xfId="0" applyAlignment="1">
      <alignment horizontal="right"/>
    </xf>
    <xf numFmtId="0" fontId="23" fillId="0" borderId="0" xfId="0" applyFont="1" applyAlignment="1">
      <alignment vertical="center" textRotation="180" shrinkToFit="1"/>
    </xf>
    <xf numFmtId="0" fontId="1" fillId="0" borderId="84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right"/>
    </xf>
    <xf numFmtId="0" fontId="28" fillId="0" borderId="86" xfId="0" applyFont="1" applyBorder="1" applyAlignment="1">
      <alignment horizontal="left"/>
    </xf>
    <xf numFmtId="0" fontId="28" fillId="0" borderId="87" xfId="0" applyFont="1" applyBorder="1" applyAlignment="1">
      <alignment horizontal="center"/>
    </xf>
    <xf numFmtId="0" fontId="34" fillId="0" borderId="0" xfId="19" applyFont="1"/>
    <xf numFmtId="180" fontId="35" fillId="0" borderId="52" xfId="19" applyNumberFormat="1" applyFont="1" applyBorder="1"/>
    <xf numFmtId="0" fontId="35" fillId="0" borderId="52" xfId="19" applyFont="1" applyBorder="1"/>
    <xf numFmtId="179" fontId="35" fillId="0" borderId="52" xfId="19" applyNumberFormat="1" applyFont="1" applyBorder="1"/>
    <xf numFmtId="0" fontId="35" fillId="0" borderId="35" xfId="19" applyFont="1" applyBorder="1"/>
    <xf numFmtId="180" fontId="35" fillId="0" borderId="35" xfId="19" applyNumberFormat="1" applyFont="1" applyBorder="1"/>
    <xf numFmtId="179" fontId="35" fillId="0" borderId="36" xfId="19" applyNumberFormat="1" applyFont="1" applyBorder="1"/>
    <xf numFmtId="0" fontId="35" fillId="0" borderId="37" xfId="19" applyFont="1" applyBorder="1"/>
    <xf numFmtId="179" fontId="35" fillId="0" borderId="38" xfId="19" applyNumberFormat="1" applyFont="1" applyBorder="1"/>
    <xf numFmtId="0" fontId="35" fillId="0" borderId="38" xfId="19" applyFont="1" applyBorder="1"/>
    <xf numFmtId="179" fontId="35" fillId="0" borderId="41" xfId="19" applyNumberFormat="1" applyFont="1" applyBorder="1"/>
    <xf numFmtId="179" fontId="35" fillId="0" borderId="39" xfId="19" applyNumberFormat="1" applyFont="1" applyBorder="1"/>
    <xf numFmtId="0" fontId="35" fillId="0" borderId="34" xfId="19" applyFont="1" applyBorder="1"/>
    <xf numFmtId="179" fontId="35" fillId="0" borderId="35" xfId="19" applyNumberFormat="1" applyFont="1" applyBorder="1"/>
    <xf numFmtId="179" fontId="35" fillId="0" borderId="40" xfId="19" applyNumberFormat="1" applyFont="1" applyBorder="1"/>
    <xf numFmtId="0" fontId="35" fillId="0" borderId="50" xfId="19" applyFont="1" applyBorder="1"/>
    <xf numFmtId="179" fontId="35" fillId="0" borderId="50" xfId="19" applyNumberFormat="1" applyFont="1" applyBorder="1"/>
    <xf numFmtId="179" fontId="35" fillId="0" borderId="45" xfId="19" applyNumberFormat="1" applyFont="1" applyBorder="1"/>
    <xf numFmtId="179" fontId="35" fillId="0" borderId="68" xfId="19" applyNumberFormat="1" applyFont="1" applyBorder="1"/>
    <xf numFmtId="0" fontId="35" fillId="0" borderId="67" xfId="19" applyFont="1" applyBorder="1"/>
    <xf numFmtId="0" fontId="35" fillId="0" borderId="40" xfId="19" applyFont="1" applyBorder="1"/>
    <xf numFmtId="0" fontId="35" fillId="0" borderId="53" xfId="19" applyFont="1" applyBorder="1"/>
    <xf numFmtId="0" fontId="35" fillId="0" borderId="71" xfId="19" applyFont="1" applyBorder="1"/>
    <xf numFmtId="179" fontId="35" fillId="0" borderId="76" xfId="19" applyNumberFormat="1" applyFont="1" applyBorder="1"/>
    <xf numFmtId="0" fontId="35" fillId="0" borderId="72" xfId="19" applyFont="1" applyBorder="1"/>
    <xf numFmtId="179" fontId="35" fillId="0" borderId="33" xfId="19" applyNumberFormat="1" applyFont="1" applyBorder="1"/>
    <xf numFmtId="0" fontId="35" fillId="0" borderId="33" xfId="19" applyFont="1" applyBorder="1"/>
    <xf numFmtId="0" fontId="35" fillId="0" borderId="41" xfId="19" applyFont="1" applyBorder="1"/>
    <xf numFmtId="0" fontId="28" fillId="0" borderId="30" xfId="0" applyFont="1" applyBorder="1">
      <alignment vertical="center"/>
    </xf>
    <xf numFmtId="179" fontId="28" fillId="0" borderId="20" xfId="0" applyNumberFormat="1" applyFont="1" applyBorder="1" applyAlignment="1">
      <alignment horizontal="right"/>
    </xf>
    <xf numFmtId="0" fontId="28" fillId="0" borderId="20" xfId="0" applyFont="1" applyBorder="1">
      <alignment vertical="center"/>
    </xf>
    <xf numFmtId="180" fontId="28" fillId="0" borderId="82" xfId="0" applyNumberFormat="1" applyFont="1" applyBorder="1" applyAlignment="1">
      <alignment horizontal="right"/>
    </xf>
    <xf numFmtId="0" fontId="38" fillId="0" borderId="0" xfId="0" applyFont="1" applyAlignment="1">
      <alignment horizontal="left" vertical="center" shrinkToFit="1"/>
    </xf>
    <xf numFmtId="0" fontId="0" fillId="0" borderId="20" xfId="0" applyBorder="1" applyAlignment="1">
      <alignment horizontal="left" vertical="center" shrinkToFit="1"/>
    </xf>
    <xf numFmtId="0" fontId="23" fillId="24" borderId="81" xfId="0" applyFont="1" applyFill="1" applyBorder="1" applyAlignment="1">
      <alignment horizontal="center" vertical="center" shrinkToFit="1"/>
    </xf>
    <xf numFmtId="0" fontId="23" fillId="24" borderId="80" xfId="0" applyFont="1" applyFill="1" applyBorder="1" applyAlignment="1">
      <alignment horizontal="center" vertical="center" shrinkToFit="1"/>
    </xf>
    <xf numFmtId="0" fontId="23" fillId="0" borderId="24" xfId="0" applyFont="1" applyBorder="1" applyAlignment="1">
      <alignment horizontal="left" vertical="center" shrinkToFit="1"/>
    </xf>
    <xf numFmtId="0" fontId="23" fillId="0" borderId="24" xfId="0" applyFont="1" applyBorder="1" applyAlignment="1">
      <alignment vertical="center" textRotation="180" shrinkToFit="1"/>
    </xf>
    <xf numFmtId="0" fontId="23" fillId="0" borderId="31" xfId="0" applyFont="1" applyBorder="1" applyAlignment="1">
      <alignment horizontal="left" vertical="center" shrinkToFit="1"/>
    </xf>
    <xf numFmtId="0" fontId="23" fillId="0" borderId="90" xfId="0" applyFont="1" applyBorder="1" applyAlignment="1">
      <alignment horizontal="left" vertical="center" shrinkToFit="1"/>
    </xf>
    <xf numFmtId="0" fontId="23" fillId="0" borderId="24" xfId="0" applyFont="1" applyBorder="1" applyAlignment="1">
      <alignment vertical="center" shrinkToFit="1"/>
    </xf>
    <xf numFmtId="0" fontId="23" fillId="0" borderId="90" xfId="0" applyFont="1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23" fillId="0" borderId="24" xfId="0" applyFont="1" applyBorder="1" applyAlignment="1">
      <alignment vertical="center" textRotation="255" shrinkToFit="1"/>
    </xf>
    <xf numFmtId="0" fontId="45" fillId="0" borderId="90" xfId="0" applyFont="1" applyBorder="1" applyAlignment="1">
      <alignment horizontal="left" vertical="center" shrinkToFit="1"/>
    </xf>
    <xf numFmtId="0" fontId="45" fillId="0" borderId="24" xfId="0" applyFont="1" applyBorder="1" applyAlignment="1">
      <alignment vertical="center" textRotation="180" shrinkToFit="1"/>
    </xf>
    <xf numFmtId="0" fontId="45" fillId="0" borderId="20" xfId="0" applyFont="1" applyBorder="1" applyAlignment="1">
      <alignment horizontal="left" vertical="center" shrinkToFit="1"/>
    </xf>
    <xf numFmtId="0" fontId="0" fillId="0" borderId="57" xfId="0" applyBorder="1" applyAlignment="1">
      <alignment vertical="center" shrinkToFit="1"/>
    </xf>
    <xf numFmtId="0" fontId="0" fillId="0" borderId="57" xfId="0" applyBorder="1">
      <alignment vertical="center"/>
    </xf>
    <xf numFmtId="0" fontId="23" fillId="0" borderId="82" xfId="0" applyFont="1" applyBorder="1" applyAlignment="1">
      <alignment vertical="center" shrinkToFit="1"/>
    </xf>
    <xf numFmtId="0" fontId="23" fillId="0" borderId="82" xfId="0" applyFont="1" applyBorder="1" applyAlignment="1">
      <alignment horizontal="left" vertical="center" shrinkToFit="1"/>
    </xf>
    <xf numFmtId="0" fontId="23" fillId="0" borderId="69" xfId="0" applyFont="1" applyBorder="1" applyAlignment="1">
      <alignment horizontal="left" vertical="center" shrinkToFit="1"/>
    </xf>
    <xf numFmtId="0" fontId="23" fillId="0" borderId="60" xfId="0" applyFont="1" applyBorder="1">
      <alignment vertical="center"/>
    </xf>
    <xf numFmtId="0" fontId="23" fillId="0" borderId="24" xfId="0" applyFont="1" applyBorder="1" applyAlignment="1">
      <alignment horizontal="left" vertical="top" shrinkToFit="1"/>
    </xf>
    <xf numFmtId="0" fontId="23" fillId="0" borderId="86" xfId="0" applyFont="1" applyBorder="1" applyAlignment="1">
      <alignment vertical="center" textRotation="180" shrinkToFit="1"/>
    </xf>
    <xf numFmtId="0" fontId="23" fillId="0" borderId="86" xfId="0" applyFont="1" applyBorder="1" applyAlignment="1">
      <alignment horizontal="left" vertical="center" shrinkToFi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top"/>
    </xf>
    <xf numFmtId="0" fontId="23" fillId="0" borderId="82" xfId="0" applyFont="1" applyBorder="1" applyAlignment="1">
      <alignment vertical="center" textRotation="180" shrinkToFit="1"/>
    </xf>
    <xf numFmtId="0" fontId="22" fillId="24" borderId="16" xfId="0" applyFont="1" applyFill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left" vertical="center" shrinkToFit="1"/>
    </xf>
    <xf numFmtId="0" fontId="23" fillId="24" borderId="16" xfId="0" applyFont="1" applyFill="1" applyBorder="1" applyAlignment="1">
      <alignment horizontal="center" vertical="center" shrinkToFit="1"/>
    </xf>
    <xf numFmtId="0" fontId="23" fillId="0" borderId="20" xfId="0" applyFont="1" applyBorder="1" applyAlignment="1">
      <alignment vertical="center" textRotation="180" shrinkToFit="1"/>
    </xf>
    <xf numFmtId="0" fontId="23" fillId="0" borderId="20" xfId="0" applyFont="1" applyBorder="1" applyAlignment="1">
      <alignment horizontal="left" vertical="center" wrapText="1" shrinkToFit="1"/>
    </xf>
    <xf numFmtId="0" fontId="23" fillId="0" borderId="29" xfId="0" applyFont="1" applyBorder="1" applyAlignment="1">
      <alignment vertical="center" textRotation="180" shrinkToFit="1"/>
    </xf>
    <xf numFmtId="0" fontId="23" fillId="0" borderId="29" xfId="0" applyFont="1" applyBorder="1" applyAlignment="1">
      <alignment horizontal="left" vertical="center" shrinkToFit="1"/>
    </xf>
    <xf numFmtId="0" fontId="23" fillId="0" borderId="20" xfId="0" applyFont="1" applyBorder="1" applyAlignment="1">
      <alignment vertical="center" textRotation="255" shrinkToFit="1"/>
    </xf>
    <xf numFmtId="0" fontId="23" fillId="0" borderId="20" xfId="0" applyFont="1" applyBorder="1" applyAlignment="1">
      <alignment vertical="center" shrinkToFit="1"/>
    </xf>
    <xf numFmtId="0" fontId="23" fillId="0" borderId="21" xfId="0" applyFont="1" applyBorder="1" applyAlignment="1">
      <alignment horizontal="left" vertical="center" shrinkToFit="1"/>
    </xf>
    <xf numFmtId="0" fontId="23" fillId="0" borderId="60" xfId="0" applyFont="1" applyBorder="1" applyAlignment="1">
      <alignment vertical="center" shrinkToFit="1"/>
    </xf>
    <xf numFmtId="0" fontId="23" fillId="0" borderId="60" xfId="0" applyFont="1" applyBorder="1" applyAlignment="1">
      <alignment horizontal="left" vertical="center" shrinkToFit="1"/>
    </xf>
    <xf numFmtId="0" fontId="23" fillId="0" borderId="78" xfId="0" applyFont="1" applyBorder="1" applyAlignment="1">
      <alignment vertical="center" textRotation="180" shrinkToFit="1"/>
    </xf>
    <xf numFmtId="0" fontId="23" fillId="0" borderId="88" xfId="0" applyFont="1" applyBorder="1" applyAlignment="1">
      <alignment vertical="center" textRotation="180" shrinkToFit="1"/>
    </xf>
    <xf numFmtId="0" fontId="23" fillId="0" borderId="21" xfId="0" applyFont="1" applyBorder="1" applyAlignment="1">
      <alignment vertical="center" shrinkToFit="1"/>
    </xf>
    <xf numFmtId="0" fontId="23" fillId="24" borderId="16" xfId="0" quotePrefix="1" applyFont="1" applyFill="1" applyBorder="1" applyAlignment="1">
      <alignment horizontal="center" vertical="center" shrinkToFit="1"/>
    </xf>
    <xf numFmtId="0" fontId="23" fillId="0" borderId="30" xfId="0" applyFont="1" applyBorder="1" applyAlignment="1">
      <alignment horizontal="left" vertical="center" shrinkToFit="1"/>
    </xf>
    <xf numFmtId="0" fontId="23" fillId="0" borderId="57" xfId="0" applyFont="1" applyBorder="1">
      <alignment vertical="center"/>
    </xf>
    <xf numFmtId="0" fontId="23" fillId="0" borderId="60" xfId="0" applyFont="1" applyBorder="1" applyAlignment="1">
      <alignment vertical="center" textRotation="180" shrinkToFit="1"/>
    </xf>
    <xf numFmtId="0" fontId="23" fillId="0" borderId="17" xfId="0" applyFont="1" applyBorder="1" applyAlignment="1">
      <alignment vertical="center" shrinkToFit="1"/>
    </xf>
    <xf numFmtId="0" fontId="23" fillId="0" borderId="78" xfId="0" applyFont="1" applyBorder="1" applyAlignment="1">
      <alignment horizontal="left" vertical="center" shrinkToFit="1"/>
    </xf>
    <xf numFmtId="0" fontId="23" fillId="0" borderId="78" xfId="0" applyFont="1" applyBorder="1" applyAlignment="1">
      <alignment vertical="center" shrinkToFit="1"/>
    </xf>
    <xf numFmtId="0" fontId="23" fillId="0" borderId="91" xfId="0" applyFont="1" applyBorder="1" applyAlignment="1">
      <alignment vertical="center" textRotation="180" shrinkToFit="1"/>
    </xf>
    <xf numFmtId="0" fontId="23" fillId="24" borderId="92" xfId="0" applyFont="1" applyFill="1" applyBorder="1" applyAlignment="1">
      <alignment horizontal="center" vertical="center" shrinkToFit="1"/>
    </xf>
    <xf numFmtId="0" fontId="23" fillId="0" borderId="57" xfId="0" applyFont="1" applyBorder="1" applyAlignment="1">
      <alignment horizontal="left"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77" xfId="0" applyFont="1" applyBorder="1" applyAlignment="1">
      <alignment vertical="center" shrinkToFit="1"/>
    </xf>
    <xf numFmtId="0" fontId="38" fillId="0" borderId="89" xfId="0" applyFont="1" applyBorder="1">
      <alignment vertical="center"/>
    </xf>
    <xf numFmtId="0" fontId="23" fillId="0" borderId="93" xfId="0" applyFont="1" applyBorder="1" applyAlignment="1">
      <alignment horizontal="left" vertical="center" shrinkToFit="1"/>
    </xf>
    <xf numFmtId="0" fontId="23" fillId="24" borderId="25" xfId="0" applyFont="1" applyFill="1" applyBorder="1" applyAlignment="1">
      <alignment horizontal="center" vertical="center" shrinkToFit="1"/>
    </xf>
    <xf numFmtId="0" fontId="23" fillId="0" borderId="61" xfId="0" applyFont="1" applyBorder="1" applyAlignment="1">
      <alignment vertical="center" shrinkToFit="1"/>
    </xf>
    <xf numFmtId="0" fontId="23" fillId="0" borderId="61" xfId="0" applyFont="1" applyBorder="1" applyAlignment="1">
      <alignment horizontal="left" vertical="center" shrinkToFit="1"/>
    </xf>
    <xf numFmtId="0" fontId="23" fillId="0" borderId="54" xfId="0" applyFont="1" applyBorder="1" applyAlignment="1">
      <alignment horizontal="left" vertical="center" shrinkToFit="1"/>
    </xf>
    <xf numFmtId="0" fontId="23" fillId="0" borderId="89" xfId="0" applyFont="1" applyBorder="1">
      <alignment vertical="center"/>
    </xf>
    <xf numFmtId="0" fontId="23" fillId="0" borderId="52" xfId="0" applyFont="1" applyBorder="1" applyAlignment="1">
      <alignment horizontal="left" vertical="center" shrinkToFit="1"/>
    </xf>
    <xf numFmtId="0" fontId="23" fillId="0" borderId="61" xfId="0" applyFont="1" applyBorder="1" applyAlignment="1">
      <alignment horizontal="left" vertical="center" wrapText="1" shrinkToFit="1"/>
    </xf>
    <xf numFmtId="0" fontId="23" fillId="0" borderId="54" xfId="0" applyFont="1" applyBorder="1" applyAlignment="1">
      <alignment vertical="center" textRotation="180" shrinkToFit="1"/>
    </xf>
    <xf numFmtId="0" fontId="23" fillId="0" borderId="77" xfId="0" applyFont="1" applyBorder="1" applyAlignment="1">
      <alignment horizontal="center" vertical="center" shrinkToFit="1"/>
    </xf>
    <xf numFmtId="179" fontId="35" fillId="0" borderId="55" xfId="19" applyNumberFormat="1" applyFont="1" applyBorder="1"/>
    <xf numFmtId="0" fontId="1" fillId="0" borderId="27" xfId="0" applyFont="1" applyBorder="1" applyAlignment="1">
      <alignment horizontal="right"/>
    </xf>
    <xf numFmtId="180" fontId="28" fillId="0" borderId="96" xfId="0" applyNumberFormat="1" applyFont="1" applyBorder="1" applyAlignment="1">
      <alignment horizontal="right"/>
    </xf>
    <xf numFmtId="0" fontId="28" fillId="0" borderId="29" xfId="0" applyFont="1" applyBorder="1" applyAlignment="1">
      <alignment horizontal="left"/>
    </xf>
    <xf numFmtId="0" fontId="28" fillId="0" borderId="97" xfId="0" applyFont="1" applyBorder="1" applyAlignment="1">
      <alignment horizontal="center"/>
    </xf>
    <xf numFmtId="0" fontId="22" fillId="0" borderId="78" xfId="0" applyFont="1" applyBorder="1" applyAlignment="1">
      <alignment vertical="center" shrinkToFit="1"/>
    </xf>
    <xf numFmtId="0" fontId="23" fillId="0" borderId="23" xfId="0" applyFont="1" applyBorder="1" applyAlignment="1">
      <alignment vertical="center" shrinkToFit="1"/>
    </xf>
    <xf numFmtId="9" fontId="23" fillId="0" borderId="20" xfId="44" applyFont="1" applyFill="1" applyBorder="1" applyAlignment="1">
      <alignment horizontal="left" vertical="center" shrinkToFit="1"/>
    </xf>
    <xf numFmtId="9" fontId="23" fillId="0" borderId="20" xfId="44" applyFont="1" applyBorder="1" applyAlignment="1">
      <alignment horizontal="left" vertical="center" shrinkToFit="1"/>
    </xf>
    <xf numFmtId="181" fontId="23" fillId="0" borderId="20" xfId="44" applyNumberFormat="1" applyFont="1" applyFill="1" applyBorder="1" applyAlignment="1">
      <alignment horizontal="left" vertical="center" shrinkToFit="1"/>
    </xf>
    <xf numFmtId="9" fontId="23" fillId="0" borderId="0" xfId="44" applyFont="1">
      <alignment vertical="center"/>
    </xf>
    <xf numFmtId="9" fontId="23" fillId="0" borderId="60" xfId="44" applyFont="1" applyBorder="1">
      <alignment vertical="center"/>
    </xf>
    <xf numFmtId="181" fontId="23" fillId="0" borderId="0" xfId="44" applyNumberFormat="1" applyFont="1" applyAlignment="1">
      <alignment horizontal="left" vertical="center"/>
    </xf>
    <xf numFmtId="0" fontId="23" fillId="0" borderId="98" xfId="0" applyFont="1" applyBorder="1" applyAlignment="1">
      <alignment vertical="center" shrinkToFit="1"/>
    </xf>
    <xf numFmtId="0" fontId="23" fillId="0" borderId="99" xfId="0" applyFont="1" applyBorder="1" applyAlignment="1">
      <alignment vertical="center" shrinkToFit="1"/>
    </xf>
    <xf numFmtId="0" fontId="23" fillId="0" borderId="77" xfId="0" applyFont="1" applyBorder="1" applyAlignment="1">
      <alignment vertical="center" shrinkToFit="1"/>
    </xf>
    <xf numFmtId="0" fontId="38" fillId="0" borderId="20" xfId="0" applyFont="1" applyBorder="1" applyAlignment="1">
      <alignment vertical="center" shrinkToFit="1"/>
    </xf>
    <xf numFmtId="0" fontId="23" fillId="0" borderId="90" xfId="0" applyFont="1" applyBorder="1">
      <alignment vertical="center"/>
    </xf>
    <xf numFmtId="0" fontId="24" fillId="0" borderId="102" xfId="0" applyFont="1" applyBorder="1" applyAlignment="1">
      <alignment horizontal="center" vertical="center" shrinkToFit="1"/>
    </xf>
    <xf numFmtId="178" fontId="34" fillId="0" borderId="0" xfId="0" applyNumberFormat="1" applyFont="1" applyAlignment="1">
      <alignment horizontal="center" vertical="center" wrapText="1"/>
    </xf>
    <xf numFmtId="0" fontId="0" fillId="0" borderId="79" xfId="19" applyFont="1" applyBorder="1"/>
    <xf numFmtId="178" fontId="46" fillId="0" borderId="79" xfId="0" applyNumberFormat="1" applyFont="1" applyBorder="1" applyAlignment="1">
      <alignment vertical="top" wrapText="1"/>
    </xf>
    <xf numFmtId="178" fontId="46" fillId="0" borderId="100" xfId="0" applyNumberFormat="1" applyFont="1" applyBorder="1" applyAlignment="1">
      <alignment vertical="top" wrapText="1"/>
    </xf>
    <xf numFmtId="178" fontId="46" fillId="0" borderId="56" xfId="0" applyNumberFormat="1" applyFont="1" applyBorder="1" applyAlignment="1">
      <alignment vertical="top" wrapText="1"/>
    </xf>
    <xf numFmtId="178" fontId="34" fillId="0" borderId="0" xfId="0" applyNumberFormat="1" applyFont="1" applyAlignment="1">
      <alignment horizontal="right" vertical="center" wrapText="1"/>
    </xf>
    <xf numFmtId="179" fontId="35" fillId="0" borderId="72" xfId="19" applyNumberFormat="1" applyFont="1" applyBorder="1"/>
    <xf numFmtId="0" fontId="23" fillId="0" borderId="90" xfId="0" applyFont="1" applyBorder="1" applyAlignment="1">
      <alignment vertical="center" textRotation="180" shrinkToFit="1"/>
    </xf>
    <xf numFmtId="0" fontId="23" fillId="0" borderId="103" xfId="0" applyFont="1" applyBorder="1" applyAlignment="1">
      <alignment vertical="center" shrinkToFit="1"/>
    </xf>
    <xf numFmtId="0" fontId="23" fillId="0" borderId="85" xfId="0" applyFont="1" applyBorder="1" applyAlignment="1">
      <alignment horizontal="left" vertical="center" shrinkToFit="1"/>
    </xf>
    <xf numFmtId="0" fontId="40" fillId="0" borderId="21" xfId="0" applyFont="1" applyBorder="1" applyAlignment="1">
      <alignment vertical="center" shrinkToFit="1"/>
    </xf>
    <xf numFmtId="0" fontId="23" fillId="0" borderId="61" xfId="0" applyFont="1" applyBorder="1">
      <alignment vertical="center"/>
    </xf>
    <xf numFmtId="0" fontId="3" fillId="0" borderId="60" xfId="0" applyFont="1" applyBorder="1" applyAlignment="1">
      <alignment vertical="center" shrinkToFit="1"/>
    </xf>
    <xf numFmtId="0" fontId="0" fillId="0" borderId="69" xfId="0" applyBorder="1" applyAlignment="1">
      <alignment vertical="center" shrinkToFit="1"/>
    </xf>
    <xf numFmtId="180" fontId="35" fillId="0" borderId="33" xfId="19" applyNumberFormat="1" applyFont="1" applyBorder="1"/>
    <xf numFmtId="178" fontId="46" fillId="0" borderId="0" xfId="0" applyNumberFormat="1" applyFont="1" applyAlignment="1">
      <alignment vertical="top" wrapText="1"/>
    </xf>
    <xf numFmtId="178" fontId="46" fillId="0" borderId="0" xfId="0" applyNumberFormat="1" applyFont="1" applyAlignment="1">
      <alignment vertical="center" wrapText="1"/>
    </xf>
    <xf numFmtId="0" fontId="126" fillId="0" borderId="20" xfId="0" applyFont="1" applyBorder="1" applyAlignment="1">
      <alignment horizontal="left" vertical="center" shrinkToFit="1"/>
    </xf>
    <xf numFmtId="0" fontId="22" fillId="0" borderId="16" xfId="0" applyFont="1" applyBorder="1" applyAlignment="1">
      <alignment horizontal="center" vertical="center" textRotation="180" shrinkToFit="1"/>
    </xf>
    <xf numFmtId="0" fontId="23" fillId="0" borderId="30" xfId="0" applyFont="1" applyBorder="1" applyAlignment="1">
      <alignment horizontal="center" vertical="center" wrapText="1" shrinkToFit="1"/>
    </xf>
    <xf numFmtId="0" fontId="23" fillId="0" borderId="20" xfId="0" applyFont="1" applyBorder="1" applyAlignment="1">
      <alignment horizontal="center" vertical="center" wrapText="1" shrinkToFit="1"/>
    </xf>
    <xf numFmtId="0" fontId="23" fillId="0" borderId="25" xfId="0" applyFont="1" applyBorder="1" applyAlignment="1">
      <alignment horizontal="center" vertical="center" wrapText="1" shrinkToFit="1"/>
    </xf>
    <xf numFmtId="0" fontId="28" fillId="0" borderId="19" xfId="0" applyFont="1" applyBorder="1" applyAlignment="1">
      <alignment horizontal="center" vertical="center" textRotation="255" shrinkToFit="1"/>
    </xf>
    <xf numFmtId="0" fontId="25" fillId="0" borderId="0" xfId="0" applyFont="1" applyAlignment="1">
      <alignment horizontal="center" shrinkToFit="1"/>
    </xf>
    <xf numFmtId="0" fontId="21" fillId="0" borderId="0" xfId="0" applyFont="1" applyAlignment="1">
      <alignment horizontal="left" shrinkToFit="1"/>
    </xf>
    <xf numFmtId="0" fontId="23" fillId="0" borderId="0" xfId="0" applyFont="1" applyAlignment="1">
      <alignment horizontal="left" shrinkToFit="1"/>
    </xf>
    <xf numFmtId="0" fontId="27" fillId="0" borderId="89" xfId="0" applyFont="1" applyBorder="1" applyAlignment="1">
      <alignment horizontal="left" shrinkToFit="1"/>
    </xf>
    <xf numFmtId="0" fontId="23" fillId="0" borderId="17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2" fillId="0" borderId="47" xfId="0" applyFont="1" applyBorder="1" applyAlignment="1">
      <alignment horizontal="right" vertical="top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3" fillId="0" borderId="21" xfId="0" applyFont="1" applyBorder="1" applyAlignment="1">
      <alignment horizontal="left" vertical="center" shrinkToFit="1"/>
    </xf>
    <xf numFmtId="0" fontId="23" fillId="0" borderId="24" xfId="0" applyFont="1" applyBorder="1" applyAlignment="1">
      <alignment horizontal="left" vertical="center" shrinkToFit="1"/>
    </xf>
    <xf numFmtId="0" fontId="39" fillId="0" borderId="0" xfId="0" applyFont="1" applyAlignment="1">
      <alignment horizontal="center" vertical="center" shrinkToFit="1"/>
    </xf>
    <xf numFmtId="178" fontId="34" fillId="0" borderId="73" xfId="0" applyNumberFormat="1" applyFont="1" applyBorder="1" applyAlignment="1">
      <alignment horizontal="center" vertical="center" wrapText="1"/>
    </xf>
    <xf numFmtId="178" fontId="34" fillId="0" borderId="74" xfId="0" applyNumberFormat="1" applyFont="1" applyBorder="1" applyAlignment="1">
      <alignment horizontal="center" vertical="center" wrapText="1"/>
    </xf>
    <xf numFmtId="178" fontId="34" fillId="0" borderId="49" xfId="0" applyNumberFormat="1" applyFont="1" applyBorder="1" applyAlignment="1">
      <alignment horizontal="center" vertical="center" wrapText="1"/>
    </xf>
    <xf numFmtId="178" fontId="49" fillId="0" borderId="0" xfId="0" applyNumberFormat="1" applyFont="1" applyAlignment="1">
      <alignment horizontal="right" vertical="center" wrapText="1"/>
    </xf>
    <xf numFmtId="178" fontId="49" fillId="0" borderId="56" xfId="0" applyNumberFormat="1" applyFont="1" applyBorder="1" applyAlignment="1">
      <alignment horizontal="right" vertical="center" wrapText="1"/>
    </xf>
    <xf numFmtId="178" fontId="49" fillId="0" borderId="33" xfId="0" applyNumberFormat="1" applyFont="1" applyBorder="1" applyAlignment="1">
      <alignment horizontal="right" vertical="center" wrapText="1"/>
    </xf>
    <xf numFmtId="178" fontId="49" fillId="0" borderId="101" xfId="0" applyNumberFormat="1" applyFont="1" applyBorder="1" applyAlignment="1">
      <alignment horizontal="right" vertical="center" wrapText="1"/>
    </xf>
    <xf numFmtId="178" fontId="48" fillId="0" borderId="0" xfId="0" applyNumberFormat="1" applyFont="1" applyAlignment="1">
      <alignment horizontal="right" vertical="center" wrapText="1"/>
    </xf>
    <xf numFmtId="178" fontId="48" fillId="0" borderId="56" xfId="0" applyNumberFormat="1" applyFont="1" applyBorder="1" applyAlignment="1">
      <alignment horizontal="right" vertical="center" wrapText="1"/>
    </xf>
    <xf numFmtId="0" fontId="47" fillId="0" borderId="48" xfId="0" applyFont="1" applyBorder="1" applyAlignment="1">
      <alignment horizontal="center" vertical="center" shrinkToFit="1"/>
    </xf>
    <xf numFmtId="0" fontId="47" fillId="0" borderId="0" xfId="0" applyFont="1" applyAlignment="1">
      <alignment horizontal="center" vertical="center" shrinkToFit="1"/>
    </xf>
    <xf numFmtId="0" fontId="47" fillId="0" borderId="61" xfId="0" applyFont="1" applyBorder="1" applyAlignment="1">
      <alignment horizontal="center" vertical="center" shrinkToFit="1"/>
    </xf>
    <xf numFmtId="0" fontId="68" fillId="33" borderId="48" xfId="0" applyFont="1" applyFill="1" applyBorder="1" applyAlignment="1">
      <alignment horizontal="center" vertical="center"/>
    </xf>
    <xf numFmtId="0" fontId="120" fillId="33" borderId="0" xfId="0" applyFont="1" applyFill="1" applyAlignment="1">
      <alignment horizontal="center" vertical="center"/>
    </xf>
    <xf numFmtId="0" fontId="120" fillId="33" borderId="61" xfId="0" applyFont="1" applyFill="1" applyBorder="1" applyAlignment="1">
      <alignment horizontal="center" vertical="center"/>
    </xf>
    <xf numFmtId="0" fontId="106" fillId="44" borderId="48" xfId="0" applyFont="1" applyFill="1" applyBorder="1" applyAlignment="1">
      <alignment horizontal="center" vertical="center" shrinkToFit="1"/>
    </xf>
    <xf numFmtId="0" fontId="101" fillId="44" borderId="0" xfId="0" applyFont="1" applyFill="1" applyAlignment="1">
      <alignment horizontal="center" vertical="center" shrinkToFit="1"/>
    </xf>
    <xf numFmtId="0" fontId="101" fillId="44" borderId="61" xfId="0" applyFont="1" applyFill="1" applyBorder="1" applyAlignment="1">
      <alignment horizontal="center" vertical="center" shrinkToFit="1"/>
    </xf>
    <xf numFmtId="0" fontId="124" fillId="40" borderId="48" xfId="0" applyFont="1" applyFill="1" applyBorder="1" applyAlignment="1">
      <alignment horizontal="center" vertical="center" shrinkToFit="1"/>
    </xf>
    <xf numFmtId="0" fontId="125" fillId="40" borderId="0" xfId="0" applyFont="1" applyFill="1" applyAlignment="1">
      <alignment horizontal="center" vertical="center" shrinkToFit="1"/>
    </xf>
    <xf numFmtId="0" fontId="125" fillId="40" borderId="61" xfId="0" applyFont="1" applyFill="1" applyBorder="1" applyAlignment="1">
      <alignment horizontal="center" vertical="center" shrinkToFit="1"/>
    </xf>
    <xf numFmtId="0" fontId="47" fillId="0" borderId="48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0" fontId="47" fillId="0" borderId="67" xfId="0" applyFont="1" applyBorder="1" applyAlignment="1">
      <alignment horizontal="center" vertical="center" shrinkToFit="1"/>
    </xf>
    <xf numFmtId="0" fontId="47" fillId="0" borderId="63" xfId="0" applyFont="1" applyBorder="1" applyAlignment="1">
      <alignment horizontal="center" vertical="center" shrinkToFit="1"/>
    </xf>
    <xf numFmtId="0" fontId="47" fillId="0" borderId="54" xfId="0" applyFont="1" applyBorder="1" applyAlignment="1">
      <alignment horizontal="center" vertical="center" shrinkToFit="1"/>
    </xf>
    <xf numFmtId="178" fontId="34" fillId="0" borderId="79" xfId="0" applyNumberFormat="1" applyFont="1" applyBorder="1" applyAlignment="1">
      <alignment horizontal="right" vertical="center" wrapText="1"/>
    </xf>
    <xf numFmtId="178" fontId="34" fillId="0" borderId="94" xfId="0" applyNumberFormat="1" applyFont="1" applyBorder="1" applyAlignment="1">
      <alignment horizontal="center" vertical="center" wrapText="1"/>
    </xf>
    <xf numFmtId="178" fontId="34" fillId="0" borderId="83" xfId="0" applyNumberFormat="1" applyFont="1" applyBorder="1" applyAlignment="1">
      <alignment horizontal="center" vertical="center" wrapText="1"/>
    </xf>
    <xf numFmtId="178" fontId="34" fillId="0" borderId="95" xfId="0" applyNumberFormat="1" applyFont="1" applyBorder="1" applyAlignment="1">
      <alignment horizontal="center" vertical="center" wrapText="1"/>
    </xf>
    <xf numFmtId="0" fontId="47" fillId="0" borderId="57" xfId="0" applyFont="1" applyBorder="1" applyAlignment="1">
      <alignment horizontal="center" vertical="center" shrinkToFit="1"/>
    </xf>
    <xf numFmtId="0" fontId="103" fillId="29" borderId="57" xfId="0" applyFont="1" applyFill="1" applyBorder="1" applyAlignment="1">
      <alignment horizontal="center" vertical="center" shrinkToFit="1"/>
    </xf>
    <xf numFmtId="0" fontId="104" fillId="29" borderId="0" xfId="0" applyFont="1" applyFill="1" applyAlignment="1">
      <alignment horizontal="center" vertical="center" shrinkToFit="1"/>
    </xf>
    <xf numFmtId="0" fontId="104" fillId="29" borderId="61" xfId="0" applyFont="1" applyFill="1" applyBorder="1" applyAlignment="1">
      <alignment horizontal="center" vertical="center" shrinkToFit="1"/>
    </xf>
    <xf numFmtId="0" fontId="68" fillId="47" borderId="57" xfId="0" applyFont="1" applyFill="1" applyBorder="1" applyAlignment="1">
      <alignment horizontal="center" vertical="center" shrinkToFit="1"/>
    </xf>
    <xf numFmtId="0" fontId="79" fillId="47" borderId="0" xfId="0" applyFont="1" applyFill="1" applyAlignment="1">
      <alignment horizontal="center" vertical="center" shrinkToFit="1"/>
    </xf>
    <xf numFmtId="0" fontId="79" fillId="47" borderId="61" xfId="0" applyFont="1" applyFill="1" applyBorder="1" applyAlignment="1">
      <alignment horizontal="center" vertical="center" shrinkToFit="1"/>
    </xf>
    <xf numFmtId="0" fontId="110" fillId="25" borderId="57" xfId="0" applyFont="1" applyFill="1" applyBorder="1" applyAlignment="1">
      <alignment horizontal="center" vertical="center" shrinkToFit="1"/>
    </xf>
    <xf numFmtId="0" fontId="111" fillId="25" borderId="0" xfId="0" applyFont="1" applyFill="1" applyAlignment="1">
      <alignment horizontal="center" vertical="center" shrinkToFit="1"/>
    </xf>
    <xf numFmtId="0" fontId="111" fillId="25" borderId="61" xfId="0" applyFont="1" applyFill="1" applyBorder="1" applyAlignment="1">
      <alignment horizontal="center" vertical="center" shrinkToFit="1"/>
    </xf>
    <xf numFmtId="0" fontId="98" fillId="46" borderId="48" xfId="0" applyFont="1" applyFill="1" applyBorder="1" applyAlignment="1">
      <alignment horizontal="center" vertical="center" shrinkToFit="1"/>
    </xf>
    <xf numFmtId="0" fontId="67" fillId="46" borderId="0" xfId="0" applyFont="1" applyFill="1" applyAlignment="1">
      <alignment horizontal="center" vertical="center" shrinkToFit="1"/>
    </xf>
    <xf numFmtId="0" fontId="106" fillId="43" borderId="57" xfId="0" applyFont="1" applyFill="1" applyBorder="1" applyAlignment="1">
      <alignment horizontal="center" vertical="center" shrinkToFit="1"/>
    </xf>
    <xf numFmtId="0" fontId="107" fillId="43" borderId="0" xfId="0" applyFont="1" applyFill="1" applyAlignment="1">
      <alignment horizontal="center" vertical="center" shrinkToFit="1"/>
    </xf>
    <xf numFmtId="0" fontId="90" fillId="27" borderId="57" xfId="0" applyFont="1" applyFill="1" applyBorder="1" applyAlignment="1">
      <alignment horizontal="center" vertical="center" shrinkToFit="1"/>
    </xf>
    <xf numFmtId="0" fontId="85" fillId="27" borderId="0" xfId="0" applyFont="1" applyFill="1" applyAlignment="1">
      <alignment horizontal="center" vertical="center" shrinkToFit="1"/>
    </xf>
    <xf numFmtId="0" fontId="85" fillId="27" borderId="56" xfId="0" applyFont="1" applyFill="1" applyBorder="1" applyAlignment="1">
      <alignment horizontal="center" vertical="center" shrinkToFit="1"/>
    </xf>
    <xf numFmtId="178" fontId="34" fillId="0" borderId="43" xfId="0" applyNumberFormat="1" applyFont="1" applyBorder="1" applyAlignment="1">
      <alignment horizontal="center" vertical="center" wrapText="1"/>
    </xf>
    <xf numFmtId="178" fontId="34" fillId="0" borderId="46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horizontal="center" vertical="center" shrinkToFit="1"/>
    </xf>
    <xf numFmtId="0" fontId="39" fillId="0" borderId="0" xfId="0" applyFont="1" applyAlignment="1">
      <alignment horizontal="center" vertical="center" wrapText="1"/>
    </xf>
    <xf numFmtId="0" fontId="47" fillId="0" borderId="45" xfId="0" applyFont="1" applyBorder="1" applyAlignment="1">
      <alignment horizontal="center" vertical="center" shrinkToFit="1"/>
    </xf>
    <xf numFmtId="0" fontId="47" fillId="0" borderId="58" xfId="0" applyFont="1" applyBorder="1" applyAlignment="1">
      <alignment horizontal="center" vertical="center" shrinkToFit="1"/>
    </xf>
    <xf numFmtId="0" fontId="47" fillId="0" borderId="62" xfId="0" applyFont="1" applyBorder="1" applyAlignment="1">
      <alignment horizontal="center" vertical="center" shrinkToFit="1"/>
    </xf>
    <xf numFmtId="0" fontId="51" fillId="36" borderId="48" xfId="0" applyFont="1" applyFill="1" applyBorder="1" applyAlignment="1">
      <alignment horizontal="center" vertical="center"/>
    </xf>
    <xf numFmtId="0" fontId="51" fillId="36" borderId="0" xfId="0" applyFont="1" applyFill="1" applyAlignment="1">
      <alignment horizontal="center" vertical="center"/>
    </xf>
    <xf numFmtId="0" fontId="52" fillId="29" borderId="57" xfId="0" applyFont="1" applyFill="1" applyBorder="1" applyAlignment="1">
      <alignment horizontal="center" vertical="center"/>
    </xf>
    <xf numFmtId="0" fontId="53" fillId="29" borderId="0" xfId="0" applyFont="1" applyFill="1" applyAlignment="1">
      <alignment horizontal="center" vertical="center"/>
    </xf>
    <xf numFmtId="0" fontId="53" fillId="29" borderId="61" xfId="0" applyFont="1" applyFill="1" applyBorder="1" applyAlignment="1">
      <alignment horizontal="center" vertical="center"/>
    </xf>
    <xf numFmtId="0" fontId="47" fillId="0" borderId="53" xfId="0" applyFont="1" applyBorder="1" applyAlignment="1">
      <alignment horizontal="center" vertical="center" shrinkToFit="1"/>
    </xf>
    <xf numFmtId="0" fontId="99" fillId="38" borderId="48" xfId="0" applyFont="1" applyFill="1" applyBorder="1" applyAlignment="1">
      <alignment horizontal="center" vertical="center"/>
    </xf>
    <xf numFmtId="0" fontId="100" fillId="38" borderId="0" xfId="0" applyFont="1" applyFill="1" applyAlignment="1">
      <alignment horizontal="center" vertical="center"/>
    </xf>
    <xf numFmtId="0" fontId="64" fillId="27" borderId="57" xfId="0" applyFont="1" applyFill="1" applyBorder="1" applyAlignment="1">
      <alignment horizontal="center" vertical="center"/>
    </xf>
    <xf numFmtId="0" fontId="79" fillId="27" borderId="0" xfId="0" applyFont="1" applyFill="1" applyAlignment="1">
      <alignment horizontal="center" vertical="center"/>
    </xf>
    <xf numFmtId="0" fontId="47" fillId="0" borderId="57" xfId="0" applyFont="1" applyBorder="1" applyAlignment="1">
      <alignment horizontal="center" vertical="center" wrapText="1"/>
    </xf>
    <xf numFmtId="0" fontId="64" fillId="27" borderId="48" xfId="0" applyFont="1" applyFill="1" applyBorder="1" applyAlignment="1">
      <alignment horizontal="center" vertical="center" shrinkToFit="1"/>
    </xf>
    <xf numFmtId="0" fontId="79" fillId="27" borderId="0" xfId="0" applyFont="1" applyFill="1" applyAlignment="1">
      <alignment horizontal="center" vertical="center" shrinkToFit="1"/>
    </xf>
    <xf numFmtId="0" fontId="84" fillId="33" borderId="57" xfId="0" applyFont="1" applyFill="1" applyBorder="1" applyAlignment="1">
      <alignment horizontal="center" vertical="center" shrinkToFit="1"/>
    </xf>
    <xf numFmtId="0" fontId="85" fillId="33" borderId="0" xfId="0" applyFont="1" applyFill="1" applyAlignment="1">
      <alignment horizontal="center" vertical="center" shrinkToFit="1"/>
    </xf>
    <xf numFmtId="0" fontId="112" fillId="25" borderId="57" xfId="0" applyFont="1" applyFill="1" applyBorder="1" applyAlignment="1">
      <alignment horizontal="center" vertical="center" shrinkToFit="1"/>
    </xf>
    <xf numFmtId="0" fontId="95" fillId="25" borderId="0" xfId="0" applyFont="1" applyFill="1" applyAlignment="1">
      <alignment horizontal="center" vertical="center" shrinkToFit="1"/>
    </xf>
    <xf numFmtId="0" fontId="95" fillId="25" borderId="61" xfId="0" applyFont="1" applyFill="1" applyBorder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47" fillId="0" borderId="56" xfId="0" applyFont="1" applyBorder="1" applyAlignment="1">
      <alignment horizontal="center" vertical="center" wrapText="1"/>
    </xf>
    <xf numFmtId="0" fontId="86" fillId="33" borderId="57" xfId="0" applyFont="1" applyFill="1" applyBorder="1" applyAlignment="1">
      <alignment horizontal="center" vertical="center"/>
    </xf>
    <xf numFmtId="0" fontId="97" fillId="33" borderId="0" xfId="0" applyFont="1" applyFill="1" applyAlignment="1">
      <alignment horizontal="center" vertical="center"/>
    </xf>
    <xf numFmtId="0" fontId="97" fillId="33" borderId="56" xfId="0" applyFont="1" applyFill="1" applyBorder="1" applyAlignment="1">
      <alignment horizontal="center" vertical="center"/>
    </xf>
    <xf numFmtId="0" fontId="47" fillId="0" borderId="56" xfId="0" applyFont="1" applyBorder="1" applyAlignment="1">
      <alignment horizontal="center" vertical="center" shrinkToFit="1"/>
    </xf>
    <xf numFmtId="178" fontId="34" fillId="0" borderId="75" xfId="0" applyNumberFormat="1" applyFont="1" applyBorder="1" applyAlignment="1">
      <alignment horizontal="center" vertical="center" wrapText="1"/>
    </xf>
    <xf numFmtId="178" fontId="34" fillId="0" borderId="44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0" fillId="0" borderId="56" xfId="0" applyFont="1" applyBorder="1" applyAlignment="1">
      <alignment horizontal="center" vertical="center" shrinkToFit="1"/>
    </xf>
    <xf numFmtId="0" fontId="106" fillId="40" borderId="57" xfId="0" applyFont="1" applyFill="1" applyBorder="1" applyAlignment="1">
      <alignment horizontal="center" vertical="center" shrinkToFit="1"/>
    </xf>
    <xf numFmtId="0" fontId="108" fillId="40" borderId="0" xfId="0" applyFont="1" applyFill="1" applyAlignment="1">
      <alignment horizontal="center" vertical="center" shrinkToFit="1"/>
    </xf>
    <xf numFmtId="0" fontId="108" fillId="40" borderId="61" xfId="0" applyFont="1" applyFill="1" applyBorder="1" applyAlignment="1">
      <alignment horizontal="center" vertical="center" shrinkToFit="1"/>
    </xf>
    <xf numFmtId="0" fontId="109" fillId="37" borderId="57" xfId="0" applyFont="1" applyFill="1" applyBorder="1" applyAlignment="1">
      <alignment horizontal="center" vertical="center" shrinkToFit="1"/>
    </xf>
    <xf numFmtId="0" fontId="59" fillId="37" borderId="0" xfId="0" applyFont="1" applyFill="1" applyAlignment="1">
      <alignment horizontal="center" vertical="center" shrinkToFit="1"/>
    </xf>
    <xf numFmtId="0" fontId="59" fillId="37" borderId="56" xfId="0" applyFont="1" applyFill="1" applyBorder="1" applyAlignment="1">
      <alignment horizontal="center" vertical="center" shrinkToFit="1"/>
    </xf>
    <xf numFmtId="0" fontId="47" fillId="0" borderId="50" xfId="0" applyFont="1" applyBorder="1" applyAlignment="1">
      <alignment horizontal="center" vertical="center" shrinkToFit="1"/>
    </xf>
    <xf numFmtId="0" fontId="47" fillId="0" borderId="52" xfId="0" applyFont="1" applyBorder="1" applyAlignment="1">
      <alignment horizontal="center" vertical="center" shrinkToFit="1"/>
    </xf>
    <xf numFmtId="0" fontId="47" fillId="0" borderId="65" xfId="0" applyFont="1" applyBorder="1" applyAlignment="1">
      <alignment horizontal="center" vertical="center" shrinkToFit="1"/>
    </xf>
    <xf numFmtId="0" fontId="90" fillId="36" borderId="57" xfId="0" applyFont="1" applyFill="1" applyBorder="1" applyAlignment="1">
      <alignment horizontal="center" vertical="center"/>
    </xf>
    <xf numFmtId="0" fontId="91" fillId="36" borderId="0" xfId="0" applyFont="1" applyFill="1" applyAlignment="1">
      <alignment horizontal="center" vertical="center"/>
    </xf>
    <xf numFmtId="0" fontId="91" fillId="36" borderId="61" xfId="0" applyFont="1" applyFill="1" applyBorder="1" applyAlignment="1">
      <alignment horizontal="center" vertical="center"/>
    </xf>
    <xf numFmtId="0" fontId="72" fillId="26" borderId="57" xfId="0" applyFont="1" applyFill="1" applyBorder="1" applyAlignment="1">
      <alignment horizontal="center" vertical="center"/>
    </xf>
    <xf numFmtId="0" fontId="105" fillId="26" borderId="0" xfId="0" applyFont="1" applyFill="1" applyAlignment="1">
      <alignment horizontal="center" vertical="center"/>
    </xf>
    <xf numFmtId="0" fontId="105" fillId="26" borderId="56" xfId="0" applyFont="1" applyFill="1" applyBorder="1" applyAlignment="1">
      <alignment horizontal="center" vertical="center"/>
    </xf>
    <xf numFmtId="0" fontId="47" fillId="32" borderId="57" xfId="0" applyFont="1" applyFill="1" applyBorder="1" applyAlignment="1">
      <alignment horizontal="center" vertical="center" wrapText="1"/>
    </xf>
    <xf numFmtId="0" fontId="47" fillId="32" borderId="0" xfId="0" applyFont="1" applyFill="1" applyAlignment="1">
      <alignment horizontal="center" vertical="center" wrapText="1"/>
    </xf>
    <xf numFmtId="0" fontId="47" fillId="32" borderId="61" xfId="0" applyFont="1" applyFill="1" applyBorder="1" applyAlignment="1">
      <alignment horizontal="center" vertical="center" wrapText="1"/>
    </xf>
    <xf numFmtId="0" fontId="63" fillId="35" borderId="57" xfId="0" applyFont="1" applyFill="1" applyBorder="1" applyAlignment="1">
      <alignment horizontal="center" vertical="center" shrinkToFit="1"/>
    </xf>
    <xf numFmtId="0" fontId="62" fillId="35" borderId="0" xfId="0" applyFont="1" applyFill="1" applyAlignment="1">
      <alignment horizontal="center" vertical="center" shrinkToFit="1"/>
    </xf>
    <xf numFmtId="0" fontId="62" fillId="35" borderId="61" xfId="0" applyFont="1" applyFill="1" applyBorder="1" applyAlignment="1">
      <alignment horizontal="center" vertical="center" shrinkToFit="1"/>
    </xf>
    <xf numFmtId="0" fontId="64" fillId="33" borderId="57" xfId="0" applyFont="1" applyFill="1" applyBorder="1" applyAlignment="1">
      <alignment horizontal="center" vertical="center" shrinkToFit="1"/>
    </xf>
    <xf numFmtId="0" fontId="65" fillId="33" borderId="0" xfId="0" applyFont="1" applyFill="1" applyAlignment="1">
      <alignment horizontal="center" vertical="center" shrinkToFit="1"/>
    </xf>
    <xf numFmtId="0" fontId="65" fillId="33" borderId="61" xfId="0" applyFont="1" applyFill="1" applyBorder="1" applyAlignment="1">
      <alignment horizontal="center" vertical="center" shrinkToFit="1"/>
    </xf>
    <xf numFmtId="0" fontId="66" fillId="38" borderId="57" xfId="0" applyFont="1" applyFill="1" applyBorder="1" applyAlignment="1">
      <alignment horizontal="center" vertical="center" shrinkToFit="1"/>
    </xf>
    <xf numFmtId="0" fontId="67" fillId="38" borderId="0" xfId="0" applyFont="1" applyFill="1" applyAlignment="1">
      <alignment horizontal="center" vertical="center" shrinkToFit="1"/>
    </xf>
    <xf numFmtId="0" fontId="117" fillId="28" borderId="60" xfId="0" applyFont="1" applyFill="1" applyBorder="1" applyAlignment="1">
      <alignment horizontal="center" vertical="center" shrinkToFit="1"/>
    </xf>
    <xf numFmtId="0" fontId="118" fillId="28" borderId="60" xfId="0" applyFont="1" applyFill="1" applyBorder="1" applyAlignment="1">
      <alignment horizontal="center" vertical="center" shrinkToFit="1"/>
    </xf>
    <xf numFmtId="0" fontId="118" fillId="28" borderId="70" xfId="0" applyFont="1" applyFill="1" applyBorder="1" applyAlignment="1">
      <alignment horizontal="center" vertical="center" shrinkToFit="1"/>
    </xf>
    <xf numFmtId="0" fontId="56" fillId="27" borderId="57" xfId="0" applyFont="1" applyFill="1" applyBorder="1" applyAlignment="1">
      <alignment horizontal="center" vertical="center"/>
    </xf>
    <xf numFmtId="0" fontId="56" fillId="27" borderId="0" xfId="0" applyFont="1" applyFill="1" applyAlignment="1">
      <alignment horizontal="center" vertical="center"/>
    </xf>
    <xf numFmtId="0" fontId="56" fillId="27" borderId="61" xfId="0" applyFont="1" applyFill="1" applyBorder="1" applyAlignment="1">
      <alignment horizontal="center" vertical="center"/>
    </xf>
    <xf numFmtId="0" fontId="58" fillId="37" borderId="57" xfId="0" applyFont="1" applyFill="1" applyBorder="1" applyAlignment="1">
      <alignment horizontal="center" vertical="center"/>
    </xf>
    <xf numFmtId="0" fontId="59" fillId="37" borderId="0" xfId="0" applyFont="1" applyFill="1" applyAlignment="1">
      <alignment horizontal="center" vertical="center"/>
    </xf>
    <xf numFmtId="0" fontId="59" fillId="37" borderId="56" xfId="0" applyFont="1" applyFill="1" applyBorder="1" applyAlignment="1">
      <alignment horizontal="center" vertical="center"/>
    </xf>
    <xf numFmtId="0" fontId="55" fillId="36" borderId="57" xfId="0" applyFont="1" applyFill="1" applyBorder="1" applyAlignment="1">
      <alignment horizontal="center" vertical="center"/>
    </xf>
    <xf numFmtId="0" fontId="54" fillId="36" borderId="0" xfId="0" applyFont="1" applyFill="1" applyAlignment="1">
      <alignment horizontal="center" vertical="center"/>
    </xf>
    <xf numFmtId="0" fontId="54" fillId="36" borderId="61" xfId="0" applyFont="1" applyFill="1" applyBorder="1" applyAlignment="1">
      <alignment horizontal="center" vertical="center"/>
    </xf>
    <xf numFmtId="178" fontId="34" fillId="0" borderId="42" xfId="0" applyNumberFormat="1" applyFont="1" applyBorder="1" applyAlignment="1">
      <alignment horizontal="center" vertical="center" wrapText="1"/>
    </xf>
    <xf numFmtId="0" fontId="61" fillId="33" borderId="59" xfId="0" applyFont="1" applyFill="1" applyBorder="1" applyAlignment="1">
      <alignment horizontal="center" vertical="center" shrinkToFit="1"/>
    </xf>
    <xf numFmtId="0" fontId="60" fillId="33" borderId="60" xfId="0" applyFont="1" applyFill="1" applyBorder="1" applyAlignment="1">
      <alignment horizontal="center" vertical="center" shrinkToFit="1"/>
    </xf>
    <xf numFmtId="0" fontId="60" fillId="33" borderId="57" xfId="0" applyFont="1" applyFill="1" applyBorder="1" applyAlignment="1">
      <alignment horizontal="center" vertical="center" shrinkToFit="1"/>
    </xf>
    <xf numFmtId="0" fontId="47" fillId="0" borderId="64" xfId="0" applyFont="1" applyBorder="1" applyAlignment="1">
      <alignment horizontal="center" vertical="center" shrinkToFit="1"/>
    </xf>
    <xf numFmtId="0" fontId="74" fillId="42" borderId="57" xfId="0" applyFont="1" applyFill="1" applyBorder="1" applyAlignment="1">
      <alignment horizontal="center" vertical="center" shrinkToFit="1"/>
    </xf>
    <xf numFmtId="0" fontId="75" fillId="42" borderId="0" xfId="0" applyFont="1" applyFill="1" applyAlignment="1">
      <alignment horizontal="center" vertical="center" shrinkToFit="1"/>
    </xf>
    <xf numFmtId="0" fontId="75" fillId="42" borderId="56" xfId="0" applyFont="1" applyFill="1" applyBorder="1" applyAlignment="1">
      <alignment horizontal="center" vertical="center" shrinkToFit="1"/>
    </xf>
    <xf numFmtId="178" fontId="34" fillId="0" borderId="52" xfId="0" applyNumberFormat="1" applyFont="1" applyBorder="1" applyAlignment="1">
      <alignment horizontal="center" vertical="center" wrapText="1"/>
    </xf>
    <xf numFmtId="178" fontId="34" fillId="0" borderId="55" xfId="0" applyNumberFormat="1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shrinkToFit="1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47" fillId="0" borderId="51" xfId="0" applyFont="1" applyBorder="1" applyAlignment="1">
      <alignment horizontal="center" vertical="center" shrinkToFit="1"/>
    </xf>
    <xf numFmtId="0" fontId="113" fillId="39" borderId="59" xfId="0" applyFont="1" applyFill="1" applyBorder="1" applyAlignment="1">
      <alignment horizontal="center" vertical="center" shrinkToFit="1"/>
    </xf>
    <xf numFmtId="0" fontId="53" fillId="39" borderId="60" xfId="0" applyFont="1" applyFill="1" applyBorder="1" applyAlignment="1">
      <alignment horizontal="center" vertical="center" shrinkToFit="1"/>
    </xf>
    <xf numFmtId="0" fontId="53" fillId="39" borderId="57" xfId="0" applyFont="1" applyFill="1" applyBorder="1" applyAlignment="1">
      <alignment horizontal="center" vertical="center" shrinkToFit="1"/>
    </xf>
    <xf numFmtId="0" fontId="69" fillId="40" borderId="57" xfId="0" applyFont="1" applyFill="1" applyBorder="1" applyAlignment="1">
      <alignment horizontal="center" vertical="center" shrinkToFit="1"/>
    </xf>
    <xf numFmtId="0" fontId="59" fillId="40" borderId="0" xfId="0" applyFont="1" applyFill="1" applyAlignment="1">
      <alignment horizontal="center" vertical="center" shrinkToFit="1"/>
    </xf>
    <xf numFmtId="0" fontId="59" fillId="40" borderId="61" xfId="0" applyFont="1" applyFill="1" applyBorder="1" applyAlignment="1">
      <alignment horizontal="center" vertical="center" shrinkToFit="1"/>
    </xf>
    <xf numFmtId="0" fontId="70" fillId="27" borderId="57" xfId="0" applyFont="1" applyFill="1" applyBorder="1" applyAlignment="1">
      <alignment horizontal="center" vertical="center" shrinkToFit="1"/>
    </xf>
    <xf numFmtId="0" fontId="71" fillId="27" borderId="0" xfId="0" applyFont="1" applyFill="1" applyAlignment="1">
      <alignment horizontal="center" vertical="center" shrinkToFit="1"/>
    </xf>
    <xf numFmtId="0" fontId="71" fillId="27" borderId="61" xfId="0" applyFont="1" applyFill="1" applyBorder="1" applyAlignment="1">
      <alignment horizontal="center" vertical="center" shrinkToFit="1"/>
    </xf>
    <xf numFmtId="0" fontId="72" fillId="41" borderId="57" xfId="0" applyFont="1" applyFill="1" applyBorder="1" applyAlignment="1">
      <alignment horizontal="center" vertical="center" shrinkToFit="1"/>
    </xf>
    <xf numFmtId="0" fontId="73" fillId="41" borderId="0" xfId="0" applyFont="1" applyFill="1" applyAlignment="1">
      <alignment horizontal="center" vertical="center" shrinkToFit="1"/>
    </xf>
    <xf numFmtId="0" fontId="73" fillId="41" borderId="61" xfId="0" applyFont="1" applyFill="1" applyBorder="1" applyAlignment="1">
      <alignment horizontal="center" vertical="center" shrinkToFit="1"/>
    </xf>
    <xf numFmtId="0" fontId="95" fillId="29" borderId="48" xfId="0" applyFont="1" applyFill="1" applyBorder="1" applyAlignment="1">
      <alignment horizontal="center" vertical="center"/>
    </xf>
    <xf numFmtId="0" fontId="96" fillId="29" borderId="0" xfId="0" applyFont="1" applyFill="1" applyAlignment="1">
      <alignment horizontal="center" vertical="center"/>
    </xf>
    <xf numFmtId="0" fontId="55" fillId="26" borderId="57" xfId="0" applyFont="1" applyFill="1" applyBorder="1" applyAlignment="1">
      <alignment horizontal="center" vertical="center"/>
    </xf>
    <xf numFmtId="0" fontId="54" fillId="26" borderId="0" xfId="0" applyFont="1" applyFill="1" applyAlignment="1">
      <alignment horizontal="center" vertical="center"/>
    </xf>
    <xf numFmtId="0" fontId="54" fillId="26" borderId="61" xfId="0" applyFont="1" applyFill="1" applyBorder="1" applyAlignment="1">
      <alignment horizontal="center" vertical="center"/>
    </xf>
    <xf numFmtId="0" fontId="86" fillId="35" borderId="57" xfId="0" applyFont="1" applyFill="1" applyBorder="1" applyAlignment="1">
      <alignment horizontal="center" vertical="center"/>
    </xf>
    <xf numFmtId="0" fontId="97" fillId="35" borderId="0" xfId="0" applyFont="1" applyFill="1" applyAlignment="1">
      <alignment horizontal="center" vertical="center"/>
    </xf>
    <xf numFmtId="0" fontId="122" fillId="44" borderId="57" xfId="0" applyFont="1" applyFill="1" applyBorder="1" applyAlignment="1">
      <alignment horizontal="center" vertical="center"/>
    </xf>
    <xf numFmtId="0" fontId="123" fillId="44" borderId="0" xfId="0" applyFont="1" applyFill="1" applyAlignment="1">
      <alignment horizontal="center" vertical="center"/>
    </xf>
    <xf numFmtId="0" fontId="76" fillId="30" borderId="48" xfId="0" applyFont="1" applyFill="1" applyBorder="1" applyAlignment="1">
      <alignment horizontal="center" vertical="center" shrinkToFit="1"/>
    </xf>
    <xf numFmtId="0" fontId="53" fillId="30" borderId="0" xfId="0" applyFont="1" applyFill="1" applyAlignment="1">
      <alignment horizontal="center" vertical="center" shrinkToFit="1"/>
    </xf>
    <xf numFmtId="0" fontId="77" fillId="37" borderId="57" xfId="0" applyFont="1" applyFill="1" applyBorder="1" applyAlignment="1">
      <alignment horizontal="center" vertical="center"/>
    </xf>
    <xf numFmtId="0" fontId="78" fillId="37" borderId="0" xfId="0" applyFont="1" applyFill="1" applyAlignment="1">
      <alignment horizontal="center" vertical="center"/>
    </xf>
    <xf numFmtId="0" fontId="78" fillId="37" borderId="61" xfId="0" applyFont="1" applyFill="1" applyBorder="1" applyAlignment="1">
      <alignment horizontal="center" vertical="center"/>
    </xf>
    <xf numFmtId="0" fontId="119" fillId="34" borderId="57" xfId="0" applyFont="1" applyFill="1" applyBorder="1" applyAlignment="1">
      <alignment horizontal="center" vertical="center"/>
    </xf>
    <xf numFmtId="0" fontId="73" fillId="34" borderId="0" xfId="0" applyFont="1" applyFill="1" applyAlignment="1">
      <alignment horizontal="center" vertical="center"/>
    </xf>
    <xf numFmtId="0" fontId="73" fillId="34" borderId="61" xfId="0" applyFont="1" applyFill="1" applyBorder="1" applyAlignment="1">
      <alignment horizontal="center" vertical="center"/>
    </xf>
    <xf numFmtId="0" fontId="80" fillId="26" borderId="57" xfId="0" applyFont="1" applyFill="1" applyBorder="1" applyAlignment="1">
      <alignment horizontal="center" vertical="center"/>
    </xf>
    <xf numFmtId="0" fontId="81" fillId="26" borderId="0" xfId="0" applyFont="1" applyFill="1" applyAlignment="1">
      <alignment horizontal="center" vertical="center"/>
    </xf>
    <xf numFmtId="0" fontId="81" fillId="26" borderId="56" xfId="0" applyFont="1" applyFill="1" applyBorder="1" applyAlignment="1">
      <alignment horizontal="center" vertical="center"/>
    </xf>
    <xf numFmtId="0" fontId="76" fillId="30" borderId="57" xfId="0" applyFont="1" applyFill="1" applyBorder="1" applyAlignment="1">
      <alignment horizontal="center" vertical="center"/>
    </xf>
    <xf numFmtId="0" fontId="53" fillId="30" borderId="0" xfId="0" applyFont="1" applyFill="1" applyAlignment="1">
      <alignment horizontal="center" vertical="center"/>
    </xf>
    <xf numFmtId="0" fontId="53" fillId="30" borderId="61" xfId="0" applyFont="1" applyFill="1" applyBorder="1" applyAlignment="1">
      <alignment horizontal="center" vertical="center"/>
    </xf>
    <xf numFmtId="0" fontId="82" fillId="36" borderId="48" xfId="0" applyFont="1" applyFill="1" applyBorder="1" applyAlignment="1">
      <alignment horizontal="center" vertical="center" shrinkToFit="1"/>
    </xf>
    <xf numFmtId="0" fontId="83" fillId="36" borderId="0" xfId="0" applyFont="1" applyFill="1" applyAlignment="1">
      <alignment horizontal="center" vertical="center" shrinkToFit="1"/>
    </xf>
    <xf numFmtId="0" fontId="84" fillId="29" borderId="57" xfId="0" applyFont="1" applyFill="1" applyBorder="1" applyAlignment="1">
      <alignment horizontal="center" vertical="center" shrinkToFit="1"/>
    </xf>
    <xf numFmtId="0" fontId="85" fillId="29" borderId="0" xfId="0" applyFont="1" applyFill="1" applyAlignment="1">
      <alignment horizontal="center" vertical="center" shrinkToFit="1"/>
    </xf>
    <xf numFmtId="0" fontId="85" fillId="29" borderId="61" xfId="0" applyFont="1" applyFill="1" applyBorder="1" applyAlignment="1">
      <alignment horizontal="center" vertical="center" shrinkToFit="1"/>
    </xf>
    <xf numFmtId="0" fontId="76" fillId="30" borderId="57" xfId="0" applyFont="1" applyFill="1" applyBorder="1" applyAlignment="1">
      <alignment horizontal="center" vertical="center" shrinkToFit="1"/>
    </xf>
    <xf numFmtId="0" fontId="120" fillId="30" borderId="0" xfId="0" applyFont="1" applyFill="1" applyAlignment="1">
      <alignment horizontal="center" vertical="center" shrinkToFit="1"/>
    </xf>
    <xf numFmtId="0" fontId="120" fillId="30" borderId="61" xfId="0" applyFont="1" applyFill="1" applyBorder="1" applyAlignment="1">
      <alignment horizontal="center" vertical="center" shrinkToFit="1"/>
    </xf>
    <xf numFmtId="0" fontId="87" fillId="33" borderId="0" xfId="0" applyFont="1" applyFill="1" applyAlignment="1">
      <alignment horizontal="center" vertical="center"/>
    </xf>
    <xf numFmtId="0" fontId="87" fillId="33" borderId="56" xfId="0" applyFont="1" applyFill="1" applyBorder="1" applyAlignment="1">
      <alignment horizontal="center" vertical="center"/>
    </xf>
    <xf numFmtId="0" fontId="58" fillId="38" borderId="48" xfId="0" applyFont="1" applyFill="1" applyBorder="1" applyAlignment="1">
      <alignment horizontal="center" vertical="center" shrinkToFit="1"/>
    </xf>
    <xf numFmtId="0" fontId="59" fillId="38" borderId="0" xfId="0" applyFont="1" applyFill="1" applyAlignment="1">
      <alignment horizontal="center" vertical="center" shrinkToFit="1"/>
    </xf>
    <xf numFmtId="0" fontId="88" fillId="33" borderId="60" xfId="0" applyFont="1" applyFill="1" applyBorder="1" applyAlignment="1">
      <alignment horizontal="center" vertical="center" shrinkToFit="1"/>
    </xf>
    <xf numFmtId="0" fontId="89" fillId="33" borderId="60" xfId="0" applyFont="1" applyFill="1" applyBorder="1" applyAlignment="1">
      <alignment horizontal="center" vertical="center" shrinkToFit="1"/>
    </xf>
    <xf numFmtId="0" fontId="90" fillId="26" borderId="60" xfId="0" applyFont="1" applyFill="1" applyBorder="1" applyAlignment="1">
      <alignment horizontal="center" vertical="center" shrinkToFit="1"/>
    </xf>
    <xf numFmtId="0" fontId="91" fillId="26" borderId="60" xfId="0" applyFont="1" applyFill="1" applyBorder="1" applyAlignment="1">
      <alignment horizontal="center" vertical="center" shrinkToFit="1"/>
    </xf>
    <xf numFmtId="0" fontId="93" fillId="41" borderId="57" xfId="0" applyFont="1" applyFill="1" applyBorder="1" applyAlignment="1">
      <alignment horizontal="center" vertical="center" shrinkToFit="1"/>
    </xf>
    <xf numFmtId="0" fontId="94" fillId="41" borderId="0" xfId="0" applyFont="1" applyFill="1" applyAlignment="1">
      <alignment horizontal="center" vertical="center" shrinkToFit="1"/>
    </xf>
    <xf numFmtId="0" fontId="94" fillId="41" borderId="56" xfId="0" applyFont="1" applyFill="1" applyBorder="1" applyAlignment="1">
      <alignment horizontal="center" vertical="center" shrinkToFit="1"/>
    </xf>
    <xf numFmtId="0" fontId="58" fillId="43" borderId="57" xfId="0" applyFont="1" applyFill="1" applyBorder="1" applyAlignment="1">
      <alignment horizontal="center" vertical="center" shrinkToFit="1"/>
    </xf>
    <xf numFmtId="0" fontId="69" fillId="43" borderId="0" xfId="0" applyFont="1" applyFill="1" applyAlignment="1">
      <alignment horizontal="center" vertical="center" shrinkToFit="1"/>
    </xf>
    <xf numFmtId="0" fontId="70" fillId="28" borderId="60" xfId="0" applyFont="1" applyFill="1" applyBorder="1" applyAlignment="1">
      <alignment horizontal="center" vertical="center" shrinkToFit="1"/>
    </xf>
    <xf numFmtId="0" fontId="92" fillId="28" borderId="60" xfId="0" applyFont="1" applyFill="1" applyBorder="1" applyAlignment="1">
      <alignment horizontal="center" vertical="center" shrinkToFit="1"/>
    </xf>
    <xf numFmtId="0" fontId="72" fillId="26" borderId="48" xfId="0" applyFont="1" applyFill="1" applyBorder="1" applyAlignment="1">
      <alignment horizontal="center" vertical="center" shrinkToFit="1"/>
    </xf>
    <xf numFmtId="0" fontId="73" fillId="26" borderId="0" xfId="0" applyFont="1" applyFill="1" applyAlignment="1">
      <alignment horizontal="center" vertical="center" shrinkToFit="1"/>
    </xf>
    <xf numFmtId="0" fontId="73" fillId="26" borderId="61" xfId="0" applyFont="1" applyFill="1" applyBorder="1" applyAlignment="1">
      <alignment horizontal="center" vertical="center" shrinkToFit="1"/>
    </xf>
    <xf numFmtId="0" fontId="52" fillId="25" borderId="57" xfId="0" applyFont="1" applyFill="1" applyBorder="1" applyAlignment="1">
      <alignment horizontal="center" vertical="center" shrinkToFit="1"/>
    </xf>
    <xf numFmtId="0" fontId="53" fillId="25" borderId="0" xfId="0" applyFont="1" applyFill="1" applyAlignment="1">
      <alignment horizontal="center" vertical="center" shrinkToFit="1"/>
    </xf>
    <xf numFmtId="0" fontId="72" fillId="33" borderId="57" xfId="0" applyFont="1" applyFill="1" applyBorder="1" applyAlignment="1">
      <alignment horizontal="center" vertical="center"/>
    </xf>
    <xf numFmtId="0" fontId="73" fillId="33" borderId="0" xfId="0" applyFont="1" applyFill="1" applyAlignment="1">
      <alignment horizontal="center" vertical="center"/>
    </xf>
    <xf numFmtId="0" fontId="64" fillId="41" borderId="57" xfId="0" applyFont="1" applyFill="1" applyBorder="1" applyAlignment="1">
      <alignment horizontal="center" vertical="center"/>
    </xf>
    <xf numFmtId="0" fontId="65" fillId="41" borderId="0" xfId="0" applyFont="1" applyFill="1" applyAlignment="1">
      <alignment horizontal="center" vertical="center"/>
    </xf>
    <xf numFmtId="0" fontId="99" fillId="40" borderId="57" xfId="0" applyFont="1" applyFill="1" applyBorder="1" applyAlignment="1">
      <alignment horizontal="center" vertical="center" shrinkToFit="1"/>
    </xf>
    <xf numFmtId="0" fontId="100" fillId="40" borderId="0" xfId="0" applyFont="1" applyFill="1" applyAlignment="1">
      <alignment horizontal="center" vertical="center" shrinkToFit="1"/>
    </xf>
    <xf numFmtId="0" fontId="100" fillId="40" borderId="56" xfId="0" applyFont="1" applyFill="1" applyBorder="1" applyAlignment="1">
      <alignment horizontal="center" vertical="center" shrinkToFit="1"/>
    </xf>
    <xf numFmtId="0" fontId="99" fillId="45" borderId="59" xfId="0" applyFont="1" applyFill="1" applyBorder="1" applyAlignment="1">
      <alignment horizontal="center" vertical="center" shrinkToFit="1"/>
    </xf>
    <xf numFmtId="0" fontId="101" fillId="45" borderId="60" xfId="0" applyFont="1" applyFill="1" applyBorder="1" applyAlignment="1">
      <alignment horizontal="center" vertical="center" shrinkToFit="1"/>
    </xf>
    <xf numFmtId="0" fontId="101" fillId="45" borderId="57" xfId="0" applyFont="1" applyFill="1" applyBorder="1" applyAlignment="1">
      <alignment horizontal="center" vertical="center" shrinkToFit="1"/>
    </xf>
    <xf numFmtId="0" fontId="86" fillId="27" borderId="57" xfId="0" applyFont="1" applyFill="1" applyBorder="1" applyAlignment="1">
      <alignment horizontal="center" vertical="center" shrinkToFit="1"/>
    </xf>
    <xf numFmtId="0" fontId="96" fillId="27" borderId="0" xfId="0" applyFont="1" applyFill="1" applyAlignment="1">
      <alignment horizontal="center" vertical="center" shrinkToFit="1"/>
    </xf>
    <xf numFmtId="0" fontId="99" fillId="43" borderId="57" xfId="0" applyFont="1" applyFill="1" applyBorder="1" applyAlignment="1">
      <alignment horizontal="center" vertical="center"/>
    </xf>
    <xf numFmtId="0" fontId="100" fillId="43" borderId="0" xfId="0" applyFont="1" applyFill="1" applyAlignment="1">
      <alignment horizontal="center" vertical="center"/>
    </xf>
    <xf numFmtId="0" fontId="86" fillId="31" borderId="57" xfId="0" applyFont="1" applyFill="1" applyBorder="1" applyAlignment="1">
      <alignment horizontal="center" vertical="center"/>
    </xf>
    <xf numFmtId="0" fontId="95" fillId="31" borderId="0" xfId="0" applyFont="1" applyFill="1" applyAlignment="1">
      <alignment horizontal="center" vertical="center"/>
    </xf>
    <xf numFmtId="0" fontId="102" fillId="45" borderId="57" xfId="0" applyFont="1" applyFill="1" applyBorder="1" applyAlignment="1">
      <alignment horizontal="center" vertical="center" shrinkToFit="1"/>
    </xf>
    <xf numFmtId="0" fontId="67" fillId="45" borderId="0" xfId="0" applyFont="1" applyFill="1" applyAlignment="1">
      <alignment horizontal="center" vertical="center" shrinkToFit="1"/>
    </xf>
    <xf numFmtId="0" fontId="67" fillId="45" borderId="56" xfId="0" applyFont="1" applyFill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 wrapText="1" shrinkToFit="1"/>
    </xf>
    <xf numFmtId="0" fontId="44" fillId="0" borderId="20" xfId="0" applyFont="1" applyBorder="1" applyAlignment="1">
      <alignment horizontal="center" vertical="center" wrapText="1" shrinkToFit="1"/>
    </xf>
    <xf numFmtId="0" fontId="44" fillId="0" borderId="25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left" vertical="center" shrinkToFit="1"/>
    </xf>
    <xf numFmtId="0" fontId="23" fillId="0" borderId="23" xfId="0" applyFont="1" applyBorder="1" applyAlignment="1">
      <alignment horizontal="left" vertical="center" shrinkToFit="1"/>
    </xf>
    <xf numFmtId="9" fontId="23" fillId="0" borderId="17" xfId="44" applyFont="1" applyFill="1" applyBorder="1" applyAlignment="1">
      <alignment horizontal="center" vertical="center" shrinkToFit="1"/>
    </xf>
    <xf numFmtId="9" fontId="23" fillId="0" borderId="23" xfId="44" applyFont="1" applyFill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textRotation="180" shrinkToFit="1"/>
    </xf>
    <xf numFmtId="0" fontId="23" fillId="0" borderId="29" xfId="0" applyFont="1" applyBorder="1" applyAlignment="1">
      <alignment horizontal="center" vertical="center" wrapText="1" shrinkToFit="1"/>
    </xf>
    <xf numFmtId="0" fontId="20" fillId="0" borderId="19" xfId="0" applyFont="1" applyBorder="1" applyAlignment="1">
      <alignment horizontal="center" vertical="center" textRotation="255" shrinkToFit="1"/>
    </xf>
    <xf numFmtId="0" fontId="22" fillId="0" borderId="0" xfId="0" applyFont="1" applyAlignment="1">
      <alignment horizontal="right" vertical="top"/>
    </xf>
    <xf numFmtId="0" fontId="37" fillId="0" borderId="30" xfId="0" applyFont="1" applyBorder="1" applyAlignment="1">
      <alignment horizontal="center" vertical="center" textRotation="180" shrinkToFit="1"/>
    </xf>
    <xf numFmtId="0" fontId="37" fillId="0" borderId="20" xfId="0" applyFont="1" applyBorder="1" applyAlignment="1">
      <alignment horizontal="center" vertical="center" textRotation="180" shrinkToFit="1"/>
    </xf>
    <xf numFmtId="0" fontId="37" fillId="0" borderId="25" xfId="0" applyFont="1" applyBorder="1" applyAlignment="1">
      <alignment horizontal="center" vertical="center" textRotation="180" shrinkToFit="1"/>
    </xf>
    <xf numFmtId="0" fontId="38" fillId="0" borderId="30" xfId="0" applyFont="1" applyBorder="1" applyAlignment="1">
      <alignment horizontal="center" vertical="center" wrapText="1" shrinkToFit="1"/>
    </xf>
    <xf numFmtId="0" fontId="38" fillId="0" borderId="20" xfId="0" applyFont="1" applyBorder="1" applyAlignment="1">
      <alignment horizontal="center" vertical="center" wrapText="1" shrinkToFit="1"/>
    </xf>
    <xf numFmtId="0" fontId="38" fillId="0" borderId="25" xfId="0" applyFont="1" applyBorder="1" applyAlignment="1">
      <alignment horizontal="center" vertical="center" wrapText="1" shrinkToFit="1"/>
    </xf>
    <xf numFmtId="0" fontId="38" fillId="0" borderId="86" xfId="0" applyFont="1" applyBorder="1" applyAlignment="1">
      <alignment horizontal="center" vertical="center" wrapText="1" shrinkToFit="1"/>
    </xf>
    <xf numFmtId="0" fontId="127" fillId="33" borderId="52" xfId="0" applyFont="1" applyFill="1" applyBorder="1" applyAlignment="1">
      <alignment horizontal="center" vertical="center" shrinkToFit="1"/>
    </xf>
    <xf numFmtId="0" fontId="128" fillId="48" borderId="53" xfId="0" applyFont="1" applyFill="1" applyBorder="1" applyAlignment="1">
      <alignment horizontal="center" vertical="center" shrinkToFit="1"/>
    </xf>
    <xf numFmtId="0" fontId="128" fillId="48" borderId="63" xfId="0" applyFont="1" applyFill="1" applyBorder="1" applyAlignment="1">
      <alignment horizontal="center" vertical="center" shrinkToFit="1"/>
    </xf>
    <xf numFmtId="0" fontId="128" fillId="48" borderId="54" xfId="0" applyFont="1" applyFill="1" applyBorder="1" applyAlignment="1">
      <alignment horizontal="center" vertical="center" shrinkToFit="1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 xr:uid="{00000000-0005-0000-0000-000013000000}"/>
    <cellStyle name="中等" xfId="20" builtinId="28" customBuiltin="1"/>
    <cellStyle name="合計" xfId="21" builtinId="25" customBuiltin="1"/>
    <cellStyle name="好" xfId="22" builtinId="26" customBuiltin="1"/>
    <cellStyle name="百分比" xfId="44" builtinId="5"/>
    <cellStyle name="計算方式" xfId="23" builtinId="22" customBuiltin="1"/>
    <cellStyle name="貨幣 2" xfId="43" xr:uid="{00000000-0005-0000-0000-000018000000}"/>
    <cellStyle name="貨幣 2 2" xfId="45" xr:uid="{8602E360-9DBD-473C-8E8B-BA46AE1F27F9}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colors>
    <mruColors>
      <color rgb="FF6600FF"/>
      <color rgb="FF008000"/>
      <color rgb="FF66FF33"/>
      <color rgb="FFFFFFCC"/>
      <color rgb="FFFFCC00"/>
      <color rgb="FFFFCC66"/>
      <color rgb="FFFF5050"/>
      <color rgb="FFCC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png"/><Relationship Id="rId18" Type="http://schemas.openxmlformats.org/officeDocument/2006/relationships/image" Target="../media/image14.png"/><Relationship Id="rId26" Type="http://schemas.openxmlformats.org/officeDocument/2006/relationships/image" Target="../media/image20.PNG"/><Relationship Id="rId3" Type="http://schemas.openxmlformats.org/officeDocument/2006/relationships/image" Target="../media/image2.png"/><Relationship Id="rId21" Type="http://schemas.openxmlformats.org/officeDocument/2006/relationships/image" Target="../media/image16.png"/><Relationship Id="rId34" Type="http://schemas.microsoft.com/office/2007/relationships/hdphoto" Target="../media/hdphoto9.wdp"/><Relationship Id="rId7" Type="http://schemas.microsoft.com/office/2007/relationships/hdphoto" Target="../media/hdphoto3.wdp"/><Relationship Id="rId12" Type="http://schemas.openxmlformats.org/officeDocument/2006/relationships/image" Target="../media/image9.png"/><Relationship Id="rId17" Type="http://schemas.microsoft.com/office/2007/relationships/hdphoto" Target="../media/hdphoto4.wdp"/><Relationship Id="rId25" Type="http://schemas.openxmlformats.org/officeDocument/2006/relationships/image" Target="../media/image19.png"/><Relationship Id="rId33" Type="http://schemas.openxmlformats.org/officeDocument/2006/relationships/image" Target="../media/image25.png"/><Relationship Id="rId2" Type="http://schemas.microsoft.com/office/2007/relationships/hdphoto" Target="../media/hdphoto1.wdp"/><Relationship Id="rId16" Type="http://schemas.openxmlformats.org/officeDocument/2006/relationships/image" Target="../media/image13.png"/><Relationship Id="rId20" Type="http://schemas.openxmlformats.org/officeDocument/2006/relationships/image" Target="../media/image15.emf"/><Relationship Id="rId29" Type="http://schemas.openxmlformats.org/officeDocument/2006/relationships/image" Target="../media/image23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openxmlformats.org/officeDocument/2006/relationships/image" Target="../media/image8.png"/><Relationship Id="rId24" Type="http://schemas.openxmlformats.org/officeDocument/2006/relationships/image" Target="../media/image18.png"/><Relationship Id="rId32" Type="http://schemas.microsoft.com/office/2007/relationships/hdphoto" Target="../media/hdphoto8.wdp"/><Relationship Id="rId5" Type="http://schemas.openxmlformats.org/officeDocument/2006/relationships/image" Target="../media/image3.png"/><Relationship Id="rId15" Type="http://schemas.openxmlformats.org/officeDocument/2006/relationships/image" Target="../media/image12.png"/><Relationship Id="rId23" Type="http://schemas.openxmlformats.org/officeDocument/2006/relationships/image" Target="../media/image17.jpg"/><Relationship Id="rId28" Type="http://schemas.openxmlformats.org/officeDocument/2006/relationships/image" Target="../media/image22.jpeg"/><Relationship Id="rId10" Type="http://schemas.openxmlformats.org/officeDocument/2006/relationships/image" Target="../media/image7.png"/><Relationship Id="rId19" Type="http://schemas.microsoft.com/office/2007/relationships/hdphoto" Target="../media/hdphoto5.wdp"/><Relationship Id="rId31" Type="http://schemas.openxmlformats.org/officeDocument/2006/relationships/image" Target="../media/image24.png"/><Relationship Id="rId4" Type="http://schemas.microsoft.com/office/2007/relationships/hdphoto" Target="../media/hdphoto2.wdp"/><Relationship Id="rId9" Type="http://schemas.openxmlformats.org/officeDocument/2006/relationships/image" Target="../media/image6.png"/><Relationship Id="rId14" Type="http://schemas.openxmlformats.org/officeDocument/2006/relationships/image" Target="../media/image11.png"/><Relationship Id="rId22" Type="http://schemas.microsoft.com/office/2007/relationships/hdphoto" Target="../media/hdphoto6.wdp"/><Relationship Id="rId27" Type="http://schemas.openxmlformats.org/officeDocument/2006/relationships/image" Target="../media/image21.JPG"/><Relationship Id="rId30" Type="http://schemas.microsoft.com/office/2007/relationships/hdphoto" Target="../media/hdphoto7.wdp"/><Relationship Id="rId8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330916</xdr:colOff>
      <xdr:row>7</xdr:row>
      <xdr:rowOff>95795</xdr:rowOff>
    </xdr:from>
    <xdr:to>
      <xdr:col>17</xdr:col>
      <xdr:colOff>370277</xdr:colOff>
      <xdr:row>10</xdr:row>
      <xdr:rowOff>236349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89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86596" y="1436915"/>
          <a:ext cx="770881" cy="933034"/>
        </a:xfrm>
        <a:prstGeom prst="rect">
          <a:avLst/>
        </a:prstGeom>
      </xdr:spPr>
    </xdr:pic>
    <xdr:clientData/>
  </xdr:twoCellAnchor>
  <xdr:twoCellAnchor editAs="oneCell">
    <xdr:from>
      <xdr:col>4</xdr:col>
      <xdr:colOff>93647</xdr:colOff>
      <xdr:row>34</xdr:row>
      <xdr:rowOff>38462</xdr:rowOff>
    </xdr:from>
    <xdr:to>
      <xdr:col>5</xdr:col>
      <xdr:colOff>472096</xdr:colOff>
      <xdr:row>38</xdr:row>
      <xdr:rowOff>34993</xdr:rowOff>
    </xdr:to>
    <xdr:pic>
      <xdr:nvPicPr>
        <xdr:cNvPr id="31" name="圖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383" b="96935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1087" y="7688942"/>
          <a:ext cx="1109969" cy="1053172"/>
        </a:xfrm>
        <a:prstGeom prst="rect">
          <a:avLst/>
        </a:prstGeom>
      </xdr:spPr>
    </xdr:pic>
    <xdr:clientData/>
  </xdr:twoCellAnchor>
  <xdr:twoCellAnchor editAs="oneCell">
    <xdr:from>
      <xdr:col>16</xdr:col>
      <xdr:colOff>74567</xdr:colOff>
      <xdr:row>25</xdr:row>
      <xdr:rowOff>91628</xdr:rowOff>
    </xdr:from>
    <xdr:to>
      <xdr:col>17</xdr:col>
      <xdr:colOff>142602</xdr:colOff>
      <xdr:row>28</xdr:row>
      <xdr:rowOff>233317</xdr:rowOff>
    </xdr:to>
    <xdr:pic>
      <xdr:nvPicPr>
        <xdr:cNvPr id="35" name="圖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30247" y="5638988"/>
          <a:ext cx="799555" cy="934169"/>
        </a:xfrm>
        <a:prstGeom prst="rect">
          <a:avLst/>
        </a:prstGeom>
      </xdr:spPr>
    </xdr:pic>
    <xdr:clientData/>
  </xdr:twoCellAnchor>
  <xdr:twoCellAnchor editAs="oneCell">
    <xdr:from>
      <xdr:col>16</xdr:col>
      <xdr:colOff>168547</xdr:colOff>
      <xdr:row>15</xdr:row>
      <xdr:rowOff>143934</xdr:rowOff>
    </xdr:from>
    <xdr:to>
      <xdr:col>17</xdr:col>
      <xdr:colOff>541122</xdr:colOff>
      <xdr:row>19</xdr:row>
      <xdr:rowOff>117266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600F5E95-7F7F-2323-B507-226B89EFC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30814" y="3632201"/>
          <a:ext cx="1117641" cy="1057065"/>
        </a:xfrm>
        <a:prstGeom prst="rect">
          <a:avLst/>
        </a:prstGeom>
      </xdr:spPr>
    </xdr:pic>
    <xdr:clientData/>
  </xdr:twoCellAnchor>
  <xdr:twoCellAnchor editAs="oneCell">
    <xdr:from>
      <xdr:col>12</xdr:col>
      <xdr:colOff>261257</xdr:colOff>
      <xdr:row>25</xdr:row>
      <xdr:rowOff>128451</xdr:rowOff>
    </xdr:from>
    <xdr:to>
      <xdr:col>13</xdr:col>
      <xdr:colOff>538481</xdr:colOff>
      <xdr:row>29</xdr:row>
      <xdr:rowOff>459</xdr:rowOff>
    </xdr:to>
    <xdr:pic>
      <xdr:nvPicPr>
        <xdr:cNvPr id="37" name="圖片 36">
          <a:extLst>
            <a:ext uri="{FF2B5EF4-FFF2-40B4-BE49-F238E27FC236}">
              <a16:creationId xmlns:a16="http://schemas.microsoft.com/office/drawing/2014/main" id="{5692995E-6B35-F893-0E66-A8E17E51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857" y="5675811"/>
          <a:ext cx="1008744" cy="928647"/>
        </a:xfrm>
        <a:prstGeom prst="rect">
          <a:avLst/>
        </a:prstGeom>
      </xdr:spPr>
    </xdr:pic>
    <xdr:clientData/>
  </xdr:twoCellAnchor>
  <xdr:twoCellAnchor editAs="oneCell">
    <xdr:from>
      <xdr:col>8</xdr:col>
      <xdr:colOff>319134</xdr:colOff>
      <xdr:row>34</xdr:row>
      <xdr:rowOff>60960</xdr:rowOff>
    </xdr:from>
    <xdr:to>
      <xdr:col>9</xdr:col>
      <xdr:colOff>570882</xdr:colOff>
      <xdr:row>37</xdr:row>
      <xdr:rowOff>126713</xdr:rowOff>
    </xdr:to>
    <xdr:pic>
      <xdr:nvPicPr>
        <xdr:cNvPr id="41" name="圖片 40">
          <a:extLst>
            <a:ext uri="{FF2B5EF4-FFF2-40B4-BE49-F238E27FC236}">
              <a16:creationId xmlns:a16="http://schemas.microsoft.com/office/drawing/2014/main" id="{CAF1A4F5-7831-E81B-616E-09ACEB435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654" y="7711440"/>
          <a:ext cx="983268" cy="858233"/>
        </a:xfrm>
        <a:prstGeom prst="rect">
          <a:avLst/>
        </a:prstGeom>
      </xdr:spPr>
    </xdr:pic>
    <xdr:clientData/>
  </xdr:twoCellAnchor>
  <xdr:twoCellAnchor editAs="oneCell">
    <xdr:from>
      <xdr:col>4</xdr:col>
      <xdr:colOff>187597</xdr:colOff>
      <xdr:row>24</xdr:row>
      <xdr:rowOff>130745</xdr:rowOff>
    </xdr:from>
    <xdr:to>
      <xdr:col>5</xdr:col>
      <xdr:colOff>701327</xdr:colOff>
      <xdr:row>28</xdr:row>
      <xdr:rowOff>229705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4ABC30AE-EEE3-C8B8-A806-212282F04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5037" y="5413945"/>
          <a:ext cx="1245250" cy="1155601"/>
        </a:xfrm>
        <a:prstGeom prst="rect">
          <a:avLst/>
        </a:prstGeom>
      </xdr:spPr>
    </xdr:pic>
    <xdr:clientData/>
  </xdr:twoCellAnchor>
  <xdr:twoCellAnchor editAs="oneCell">
    <xdr:from>
      <xdr:col>16</xdr:col>
      <xdr:colOff>2177</xdr:colOff>
      <xdr:row>33</xdr:row>
      <xdr:rowOff>4261</xdr:rowOff>
    </xdr:from>
    <xdr:to>
      <xdr:col>17</xdr:col>
      <xdr:colOff>620486</xdr:colOff>
      <xdr:row>38</xdr:row>
      <xdr:rowOff>107741</xdr:rowOff>
    </xdr:to>
    <xdr:pic>
      <xdr:nvPicPr>
        <xdr:cNvPr id="45" name="圖片 44">
          <a:extLst>
            <a:ext uri="{FF2B5EF4-FFF2-40B4-BE49-F238E27FC236}">
              <a16:creationId xmlns:a16="http://schemas.microsoft.com/office/drawing/2014/main" id="{878F408D-732F-D97B-73C6-476EF7BF23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7377" y="9659890"/>
          <a:ext cx="1347652" cy="1464195"/>
        </a:xfrm>
        <a:prstGeom prst="rect">
          <a:avLst/>
        </a:prstGeom>
      </xdr:spPr>
    </xdr:pic>
    <xdr:clientData/>
  </xdr:twoCellAnchor>
  <xdr:twoCellAnchor editAs="oneCell">
    <xdr:from>
      <xdr:col>12</xdr:col>
      <xdr:colOff>126635</xdr:colOff>
      <xdr:row>34</xdr:row>
      <xdr:rowOff>71120</xdr:rowOff>
    </xdr:from>
    <xdr:to>
      <xdr:col>13</xdr:col>
      <xdr:colOff>327458</xdr:colOff>
      <xdr:row>37</xdr:row>
      <xdr:rowOff>142966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0C234330-3311-2D6D-750E-EB7970D06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6235" y="7721600"/>
          <a:ext cx="932343" cy="864326"/>
        </a:xfrm>
        <a:prstGeom prst="rect">
          <a:avLst/>
        </a:prstGeom>
      </xdr:spPr>
    </xdr:pic>
    <xdr:clientData/>
  </xdr:twoCellAnchor>
  <xdr:twoCellAnchor editAs="oneCell">
    <xdr:from>
      <xdr:col>8</xdr:col>
      <xdr:colOff>339815</xdr:colOff>
      <xdr:row>5</xdr:row>
      <xdr:rowOff>207557</xdr:rowOff>
    </xdr:from>
    <xdr:to>
      <xdr:col>9</xdr:col>
      <xdr:colOff>518160</xdr:colOff>
      <xdr:row>10</xdr:row>
      <xdr:rowOff>229217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B1077287-B5D7-08A8-FCB3-3523C6109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3335" y="2950757"/>
          <a:ext cx="909865" cy="1342459"/>
        </a:xfrm>
        <a:prstGeom prst="rect">
          <a:avLst/>
        </a:prstGeom>
      </xdr:spPr>
    </xdr:pic>
    <xdr:clientData/>
  </xdr:twoCellAnchor>
  <xdr:twoCellAnchor editAs="oneCell">
    <xdr:from>
      <xdr:col>4</xdr:col>
      <xdr:colOff>677392</xdr:colOff>
      <xdr:row>39</xdr:row>
      <xdr:rowOff>91440</xdr:rowOff>
    </xdr:from>
    <xdr:to>
      <xdr:col>7</xdr:col>
      <xdr:colOff>416559</xdr:colOff>
      <xdr:row>48</xdr:row>
      <xdr:rowOff>71562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5EEBFB4B-0F10-450E-9D0E-33D5AD59F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54832" y="8961120"/>
          <a:ext cx="1933727" cy="2083242"/>
        </a:xfrm>
        <a:prstGeom prst="rect">
          <a:avLst/>
        </a:prstGeom>
      </xdr:spPr>
    </xdr:pic>
    <xdr:clientData/>
  </xdr:twoCellAnchor>
  <xdr:twoCellAnchor editAs="oneCell">
    <xdr:from>
      <xdr:col>11</xdr:col>
      <xdr:colOff>22414</xdr:colOff>
      <xdr:row>39</xdr:row>
      <xdr:rowOff>71121</xdr:rowOff>
    </xdr:from>
    <xdr:to>
      <xdr:col>13</xdr:col>
      <xdr:colOff>703541</xdr:colOff>
      <xdr:row>48</xdr:row>
      <xdr:rowOff>71009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D93AA5B5-217B-4855-AAFD-A3525C99E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20494" y="8940801"/>
          <a:ext cx="2144167" cy="2103008"/>
        </a:xfrm>
        <a:prstGeom prst="rect">
          <a:avLst/>
        </a:prstGeom>
      </xdr:spPr>
    </xdr:pic>
    <xdr:clientData/>
  </xdr:twoCellAnchor>
  <xdr:twoCellAnchor editAs="oneCell">
    <xdr:from>
      <xdr:col>7</xdr:col>
      <xdr:colOff>155834</xdr:colOff>
      <xdr:row>41</xdr:row>
      <xdr:rowOff>60961</xdr:rowOff>
    </xdr:from>
    <xdr:to>
      <xdr:col>9</xdr:col>
      <xdr:colOff>203200</xdr:colOff>
      <xdr:row>48</xdr:row>
      <xdr:rowOff>101829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C1CA90FB-539C-4066-A96C-2EB8029D0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10000" b="99706" l="0" r="9294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66" r="-961"/>
        <a:stretch>
          <a:fillRect/>
        </a:stretch>
      </xdr:blipFill>
      <xdr:spPr>
        <a:xfrm>
          <a:off x="4727834" y="9286241"/>
          <a:ext cx="1510406" cy="1788388"/>
        </a:xfrm>
        <a:prstGeom prst="rect">
          <a:avLst/>
        </a:prstGeom>
      </xdr:spPr>
    </xdr:pic>
    <xdr:clientData/>
  </xdr:twoCellAnchor>
  <xdr:twoCellAnchor editAs="oneCell">
    <xdr:from>
      <xdr:col>16</xdr:col>
      <xdr:colOff>33122</xdr:colOff>
      <xdr:row>42</xdr:row>
      <xdr:rowOff>189455</xdr:rowOff>
    </xdr:from>
    <xdr:to>
      <xdr:col>17</xdr:col>
      <xdr:colOff>311069</xdr:colOff>
      <xdr:row>46</xdr:row>
      <xdr:rowOff>134825</xdr:rowOff>
    </xdr:to>
    <xdr:pic>
      <xdr:nvPicPr>
        <xdr:cNvPr id="22" name="圖片 21">
          <a:extLst>
            <a:ext uri="{FF2B5EF4-FFF2-40B4-BE49-F238E27FC236}">
              <a16:creationId xmlns:a16="http://schemas.microsoft.com/office/drawing/2014/main" id="{CCF07070-7849-4032-AF6B-03589AB1EB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0" b="100000" l="0" r="50629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r="50045"/>
        <a:stretch/>
      </xdr:blipFill>
      <xdr:spPr>
        <a:xfrm>
          <a:off x="11188802" y="9678895"/>
          <a:ext cx="1009467" cy="1002009"/>
        </a:xfrm>
        <a:prstGeom prst="rect">
          <a:avLst/>
        </a:prstGeom>
      </xdr:spPr>
    </xdr:pic>
    <xdr:clientData/>
  </xdr:twoCellAnchor>
  <xdr:twoCellAnchor editAs="oneCell">
    <xdr:from>
      <xdr:col>17</xdr:col>
      <xdr:colOff>585733</xdr:colOff>
      <xdr:row>40</xdr:row>
      <xdr:rowOff>132081</xdr:rowOff>
    </xdr:from>
    <xdr:to>
      <xdr:col>20</xdr:col>
      <xdr:colOff>497841</xdr:colOff>
      <xdr:row>45</xdr:row>
      <xdr:rowOff>1726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BE3106CA-1ECE-4AE1-A989-F171B213E1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3"/>
        <a:stretch/>
      </xdr:blipFill>
      <xdr:spPr bwMode="auto">
        <a:xfrm>
          <a:off x="12472933" y="9164321"/>
          <a:ext cx="2106668" cy="1119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701723</xdr:colOff>
      <xdr:row>40</xdr:row>
      <xdr:rowOff>111761</xdr:rowOff>
    </xdr:from>
    <xdr:to>
      <xdr:col>16</xdr:col>
      <xdr:colOff>10162</xdr:colOff>
      <xdr:row>46</xdr:row>
      <xdr:rowOff>132081</xdr:rowOff>
    </xdr:to>
    <xdr:grpSp>
      <xdr:nvGrpSpPr>
        <xdr:cNvPr id="3" name="群組 2">
          <a:extLst>
            <a:ext uri="{FF2B5EF4-FFF2-40B4-BE49-F238E27FC236}">
              <a16:creationId xmlns:a16="http://schemas.microsoft.com/office/drawing/2014/main" id="{D4322787-61E7-5F86-64A9-EBE8C5572C03}"/>
            </a:ext>
          </a:extLst>
        </xdr:cNvPr>
        <xdr:cNvGrpSpPr/>
      </xdr:nvGrpSpPr>
      <xdr:grpSpPr>
        <a:xfrm>
          <a:off x="9828790" y="9560561"/>
          <a:ext cx="1543639" cy="1569720"/>
          <a:chOff x="8076471" y="9305726"/>
          <a:chExt cx="1440000" cy="1440000"/>
        </a:xfrm>
      </xdr:grpSpPr>
      <xdr:sp macro="" textlink="">
        <xdr:nvSpPr>
          <xdr:cNvPr id="24" name="Text Box 1">
            <a:extLst>
              <a:ext uri="{FF2B5EF4-FFF2-40B4-BE49-F238E27FC236}">
                <a16:creationId xmlns:a16="http://schemas.microsoft.com/office/drawing/2014/main" id="{08E11C07-9C37-4E6F-8D3E-41B9A63DA4C6}"/>
              </a:ext>
            </a:extLst>
          </xdr:cNvPr>
          <xdr:cNvSpPr txBox="1">
            <a:spLocks noChangeArrowheads="1"/>
          </xdr:cNvSpPr>
        </xdr:nvSpPr>
        <xdr:spPr bwMode="auto">
          <a:xfrm rot="20273891">
            <a:off x="8091409" y="9495210"/>
            <a:ext cx="1355032" cy="1181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t" upright="1"/>
          <a:lstStyle/>
          <a:p>
            <a:pPr algn="ctr" rtl="0">
              <a:defRPr sz="1000"/>
            </a:pPr>
            <a:r>
              <a:rPr lang="zh-TW" altLang="en-US" sz="3200" b="1" i="0" u="none" strike="noStrike" baseline="0">
                <a:solidFill>
                  <a:srgbClr val="FF0000"/>
                </a:solidFill>
                <a:latin typeface="標楷體" panose="03000509000000000000" pitchFamily="65" charset="-120"/>
                <a:ea typeface="標楷體" panose="03000509000000000000" pitchFamily="65" charset="-120"/>
              </a:rPr>
              <a:t>選 選</a:t>
            </a:r>
            <a:endParaRPr lang="en-US" altLang="zh-TW" sz="3200" b="1" i="0" u="none" strike="noStrike" baseline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endParaRPr>
          </a:p>
          <a:p>
            <a:pPr algn="ctr" rtl="0">
              <a:defRPr sz="1000"/>
            </a:pPr>
            <a:r>
              <a:rPr lang="zh-TW" altLang="en-US" sz="3200" b="1" i="0" u="none" strike="noStrike" baseline="0">
                <a:solidFill>
                  <a:srgbClr val="FF0000"/>
                </a:solidFill>
                <a:latin typeface="標楷體" panose="03000509000000000000" pitchFamily="65" charset="-120"/>
                <a:ea typeface="標楷體" panose="03000509000000000000" pitchFamily="65" charset="-120"/>
              </a:rPr>
              <a:t>我 我</a:t>
            </a:r>
          </a:p>
        </xdr:txBody>
      </xdr:sp>
      <xdr:sp macro="" textlink="">
        <xdr:nvSpPr>
          <xdr:cNvPr id="27" name="橢圓 26">
            <a:extLst>
              <a:ext uri="{FF2B5EF4-FFF2-40B4-BE49-F238E27FC236}">
                <a16:creationId xmlns:a16="http://schemas.microsoft.com/office/drawing/2014/main" id="{6FE58063-00FC-4ED3-AB29-F26121247B4C}"/>
              </a:ext>
            </a:extLst>
          </xdr:cNvPr>
          <xdr:cNvSpPr/>
        </xdr:nvSpPr>
        <xdr:spPr>
          <a:xfrm rot="21088017">
            <a:off x="8076471" y="9305726"/>
            <a:ext cx="1440000" cy="1440000"/>
          </a:xfrm>
          <a:prstGeom prst="ellipse">
            <a:avLst/>
          </a:prstGeom>
          <a:noFill/>
          <a:ln w="76200">
            <a:solidFill>
              <a:srgbClr val="FF0000"/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rtlCol="0" anchor="b"/>
          <a:lstStyle/>
          <a:p>
            <a:pPr algn="ctr"/>
            <a:endParaRPr lang="zh-TW" altLang="en-US" sz="4200" b="1" i="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endParaRPr>
          </a:p>
        </xdr:txBody>
      </xdr:sp>
    </xdr:grpSp>
    <xdr:clientData/>
  </xdr:twoCellAnchor>
  <xdr:twoCellAnchor editAs="oneCell">
    <xdr:from>
      <xdr:col>8</xdr:col>
      <xdr:colOff>670560</xdr:colOff>
      <xdr:row>40</xdr:row>
      <xdr:rowOff>71121</xdr:rowOff>
    </xdr:from>
    <xdr:to>
      <xdr:col>11</xdr:col>
      <xdr:colOff>107096</xdr:colOff>
      <xdr:row>47</xdr:row>
      <xdr:rowOff>64193</xdr:rowOff>
    </xdr:to>
    <xdr:pic>
      <xdr:nvPicPr>
        <xdr:cNvPr id="28" name="圖片 27">
          <a:extLst>
            <a:ext uri="{FF2B5EF4-FFF2-40B4-BE49-F238E27FC236}">
              <a16:creationId xmlns:a16="http://schemas.microsoft.com/office/drawing/2014/main" id="{0D8A7F23-FEDC-4E0B-B4EB-528AFE2F18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882">
                      <a14:foregroundMark x1="29092" y1="65757" x2="41078" y2="57157"/>
                      <a14:foregroundMark x1="19216" y1="72843" x2="21318" y2="71335"/>
                      <a14:foregroundMark x1="41078" y1="57157" x2="51961" y2="56961"/>
                      <a14:foregroundMark x1="15784" y1="59804" x2="60392" y2="49118"/>
                      <a14:foregroundMark x1="33023" y1="67312" x2="33333" y2="67157"/>
                      <a14:foregroundMark x1="26251" y1="70699" x2="27892" y2="69878"/>
                      <a14:foregroundMark x1="19804" y1="73922" x2="22421" y2="72613"/>
                      <a14:foregroundMark x1="62647" y1="46863" x2="76765" y2="42941"/>
                      <a14:foregroundMark x1="59314" y1="60980" x2="88039" y2="62647"/>
                      <a14:foregroundMark x1="60980" y1="57549" x2="84706" y2="55882"/>
                      <a14:foregroundMark x1="68333" y1="55294" x2="84706" y2="57549"/>
                      <a14:foregroundMark x1="55882" y1="60392" x2="84706" y2="59804"/>
                      <a14:foregroundMark x1="59804" y1="56471" x2="85196" y2="54216"/>
                      <a14:foregroundMark x1="64902" y1="49118" x2="79608" y2="44020"/>
                      <a14:foregroundMark x1="89216" y1="50196" x2="89216" y2="50196"/>
                      <a14:foregroundMark x1="85196" y1="56471" x2="90882" y2="51961"/>
                      <a14:backgroundMark x1="23725" y1="70000" x2="23725" y2="70000"/>
                      <a14:backgroundMark x1="29314" y1="70000" x2="33333" y2="73333"/>
                      <a14:backgroundMark x1="25392" y1="67157" x2="33333" y2="69412"/>
                      <a14:backgroundMark x1="21471" y1="68333" x2="28235" y2="76176"/>
                      <a14:backgroundMark x1="25980" y1="66569" x2="33824" y2="700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2578" b="20978"/>
        <a:stretch>
          <a:fillRect/>
        </a:stretch>
      </xdr:blipFill>
      <xdr:spPr>
        <a:xfrm>
          <a:off x="5974080" y="9103361"/>
          <a:ext cx="1631096" cy="1771072"/>
        </a:xfrm>
        <a:prstGeom prst="rect">
          <a:avLst/>
        </a:prstGeom>
      </xdr:spPr>
    </xdr:pic>
    <xdr:clientData/>
  </xdr:twoCellAnchor>
  <xdr:twoCellAnchor editAs="oneCell">
    <xdr:from>
      <xdr:col>12</xdr:col>
      <xdr:colOff>467361</xdr:colOff>
      <xdr:row>7</xdr:row>
      <xdr:rowOff>101599</xdr:rowOff>
    </xdr:from>
    <xdr:to>
      <xdr:col>13</xdr:col>
      <xdr:colOff>579121</xdr:colOff>
      <xdr:row>9</xdr:row>
      <xdr:rowOff>235584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8774102E-1BEB-40ED-8E78-D1A1DC65C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961" y="1442719"/>
          <a:ext cx="843280" cy="662305"/>
        </a:xfrm>
        <a:prstGeom prst="rect">
          <a:avLst/>
        </a:prstGeom>
      </xdr:spPr>
    </xdr:pic>
    <xdr:clientData/>
  </xdr:twoCellAnchor>
  <xdr:twoCellAnchor editAs="oneCell">
    <xdr:from>
      <xdr:col>4</xdr:col>
      <xdr:colOff>497840</xdr:colOff>
      <xdr:row>16</xdr:row>
      <xdr:rowOff>259505</xdr:rowOff>
    </xdr:from>
    <xdr:to>
      <xdr:col>5</xdr:col>
      <xdr:colOff>418554</xdr:colOff>
      <xdr:row>19</xdr:row>
      <xdr:rowOff>261438</xdr:rowOff>
    </xdr:to>
    <xdr:pic>
      <xdr:nvPicPr>
        <xdr:cNvPr id="40" name="圖片 39">
          <a:extLst>
            <a:ext uri="{FF2B5EF4-FFF2-40B4-BE49-F238E27FC236}">
              <a16:creationId xmlns:a16="http://schemas.microsoft.com/office/drawing/2014/main" id="{92393E49-CE3E-401B-B306-FCBC9847C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5280" y="3906945"/>
          <a:ext cx="652234" cy="794413"/>
        </a:xfrm>
        <a:prstGeom prst="rect">
          <a:avLst/>
        </a:prstGeom>
      </xdr:spPr>
    </xdr:pic>
    <xdr:clientData/>
  </xdr:twoCellAnchor>
  <xdr:twoCellAnchor editAs="oneCell">
    <xdr:from>
      <xdr:col>12</xdr:col>
      <xdr:colOff>213460</xdr:colOff>
      <xdr:row>16</xdr:row>
      <xdr:rowOff>3572</xdr:rowOff>
    </xdr:from>
    <xdr:to>
      <xdr:col>13</xdr:col>
      <xdr:colOff>629920</xdr:colOff>
      <xdr:row>20</xdr:row>
      <xdr:rowOff>12979</xdr:rowOff>
    </xdr:to>
    <xdr:pic>
      <xdr:nvPicPr>
        <xdr:cNvPr id="44" name="圖片 43">
          <a:extLst>
            <a:ext uri="{FF2B5EF4-FFF2-40B4-BE49-F238E27FC236}">
              <a16:creationId xmlns:a16="http://schemas.microsoft.com/office/drawing/2014/main" id="{CDF57F84-98F2-4E9C-B3CB-BBC59973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3060" y="3651012"/>
          <a:ext cx="1147980" cy="1066047"/>
        </a:xfrm>
        <a:prstGeom prst="rect">
          <a:avLst/>
        </a:prstGeom>
      </xdr:spPr>
    </xdr:pic>
    <xdr:clientData/>
  </xdr:twoCellAnchor>
  <xdr:twoCellAnchor editAs="oneCell">
    <xdr:from>
      <xdr:col>1</xdr:col>
      <xdr:colOff>172720</xdr:colOff>
      <xdr:row>0</xdr:row>
      <xdr:rowOff>33867</xdr:rowOff>
    </xdr:from>
    <xdr:to>
      <xdr:col>4</xdr:col>
      <xdr:colOff>412203</xdr:colOff>
      <xdr:row>3</xdr:row>
      <xdr:rowOff>152400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5AA34103-7F40-48F8-8B8F-822A0388E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31"/>
        <a:stretch>
          <a:fillRect/>
        </a:stretch>
      </xdr:blipFill>
      <xdr:spPr>
        <a:xfrm>
          <a:off x="358987" y="33867"/>
          <a:ext cx="2474683" cy="778933"/>
        </a:xfrm>
        <a:prstGeom prst="rect">
          <a:avLst/>
        </a:prstGeom>
      </xdr:spPr>
    </xdr:pic>
    <xdr:clientData/>
  </xdr:twoCellAnchor>
  <xdr:twoCellAnchor>
    <xdr:from>
      <xdr:col>6</xdr:col>
      <xdr:colOff>254000</xdr:colOff>
      <xdr:row>2</xdr:row>
      <xdr:rowOff>30480</xdr:rowOff>
    </xdr:from>
    <xdr:to>
      <xdr:col>8</xdr:col>
      <xdr:colOff>317136</xdr:colOff>
      <xdr:row>3</xdr:row>
      <xdr:rowOff>118110</xdr:rowOff>
    </xdr:to>
    <xdr:sp macro="" textlink="">
      <xdr:nvSpPr>
        <xdr:cNvPr id="4" name="WordArt 16">
          <a:extLst>
            <a:ext uri="{FF2B5EF4-FFF2-40B4-BE49-F238E27FC236}">
              <a16:creationId xmlns:a16="http://schemas.microsoft.com/office/drawing/2014/main" id="{30490AA1-138F-4EAD-87A7-19DC4BC8159C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094480" y="233680"/>
          <a:ext cx="1526176" cy="29083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zh-TW" altLang="en-US" sz="3600" kern="10" spc="0">
              <a:ln>
                <a:noFill/>
              </a:ln>
              <a:solidFill>
                <a:srgbClr val="800080"/>
              </a:solidFill>
              <a:effectLst>
                <a:outerShdw dist="35921" dir="2700000" algn="ctr" rotWithShape="0">
                  <a:srgbClr val="C0C0C0">
                    <a:alpha val="80000"/>
                  </a:srgbClr>
                </a:outerShdw>
              </a:effectLst>
              <a:latin typeface="華康少女文字W5(P)"/>
              <a:ea typeface="華康少女文字W5(P)"/>
            </a:rPr>
            <a:t>員林國小</a:t>
          </a:r>
        </a:p>
      </xdr:txBody>
    </xdr:sp>
    <xdr:clientData/>
  </xdr:twoCellAnchor>
  <xdr:twoCellAnchor>
    <xdr:from>
      <xdr:col>9</xdr:col>
      <xdr:colOff>457200</xdr:colOff>
      <xdr:row>2</xdr:row>
      <xdr:rowOff>20320</xdr:rowOff>
    </xdr:from>
    <xdr:to>
      <xdr:col>12</xdr:col>
      <xdr:colOff>467361</xdr:colOff>
      <xdr:row>3</xdr:row>
      <xdr:rowOff>107315</xdr:rowOff>
    </xdr:to>
    <xdr:sp macro="" textlink="">
      <xdr:nvSpPr>
        <xdr:cNvPr id="5" name="WordArt 2433">
          <a:extLst>
            <a:ext uri="{FF2B5EF4-FFF2-40B4-BE49-F238E27FC236}">
              <a16:creationId xmlns:a16="http://schemas.microsoft.com/office/drawing/2014/main" id="{60338BF6-5378-4E79-8C96-296A5F192667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492240" y="223520"/>
          <a:ext cx="2204721" cy="290195"/>
        </a:xfrm>
        <a:prstGeom prst="rect">
          <a:avLst/>
        </a:prstGeom>
        <a:ln w="9525">
          <a:noFill/>
          <a:round/>
          <a:headEnd/>
          <a:tailEnd/>
        </a:ln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115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年</a:t>
          </a:r>
          <a:r>
            <a:rPr lang="en-US" altLang="zh-TW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11</a:t>
          </a:r>
          <a:r>
            <a:rPr lang="zh-TW" altLang="en-US" sz="3600" kern="10" spc="0">
              <a:ln>
                <a:noFill/>
              </a:ln>
              <a:solidFill>
                <a:srgbClr val="7030A0"/>
              </a:solidFill>
              <a:effectLst>
                <a:outerShdw dist="45791" dir="2021404" algn="ctr" rotWithShape="0">
                  <a:srgbClr val="B2B2B2">
                    <a:alpha val="80000"/>
                  </a:srgbClr>
                </a:outerShdw>
              </a:effectLst>
              <a:latin typeface="華康POP1體W9(P)" panose="040B0900000000000000" pitchFamily="82" charset="-120"/>
              <a:ea typeface="華康POP1體W9(P)" panose="040B0900000000000000" pitchFamily="82" charset="-120"/>
            </a:rPr>
            <a:t>月菜單</a:t>
          </a:r>
        </a:p>
      </xdr:txBody>
    </xdr:sp>
    <xdr:clientData/>
  </xdr:twoCellAnchor>
  <xdr:twoCellAnchor editAs="oneCell">
    <xdr:from>
      <xdr:col>18</xdr:col>
      <xdr:colOff>30480</xdr:colOff>
      <xdr:row>1</xdr:row>
      <xdr:rowOff>121920</xdr:rowOff>
    </xdr:from>
    <xdr:to>
      <xdr:col>20</xdr:col>
      <xdr:colOff>496347</xdr:colOff>
      <xdr:row>3</xdr:row>
      <xdr:rowOff>177875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E3181E62-E392-4E49-900D-68B91198DE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810" t="33613" b="21918"/>
        <a:stretch/>
      </xdr:blipFill>
      <xdr:spPr>
        <a:xfrm>
          <a:off x="12649200" y="121920"/>
          <a:ext cx="1928907" cy="462355"/>
        </a:xfrm>
        <a:prstGeom prst="rect">
          <a:avLst/>
        </a:prstGeom>
      </xdr:spPr>
    </xdr:pic>
    <xdr:clientData/>
  </xdr:twoCellAnchor>
  <xdr:twoCellAnchor editAs="oneCell">
    <xdr:from>
      <xdr:col>15</xdr:col>
      <xdr:colOff>416560</xdr:colOff>
      <xdr:row>1</xdr:row>
      <xdr:rowOff>91440</xdr:rowOff>
    </xdr:from>
    <xdr:to>
      <xdr:col>17</xdr:col>
      <xdr:colOff>531949</xdr:colOff>
      <xdr:row>3</xdr:row>
      <xdr:rowOff>162560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358EE545-0CC6-4A46-A651-08FE65B649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09" t="49849" r="28341" b="46567"/>
        <a:stretch>
          <a:fillRect/>
        </a:stretch>
      </xdr:blipFill>
      <xdr:spPr bwMode="auto">
        <a:xfrm>
          <a:off x="10840720" y="91440"/>
          <a:ext cx="1578429" cy="4775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213360</xdr:colOff>
      <xdr:row>7</xdr:row>
      <xdr:rowOff>0</xdr:rowOff>
    </xdr:from>
    <xdr:to>
      <xdr:col>5</xdr:col>
      <xdr:colOff>615186</xdr:colOff>
      <xdr:row>10</xdr:row>
      <xdr:rowOff>240689</xdr:rowOff>
    </xdr:to>
    <xdr:pic>
      <xdr:nvPicPr>
        <xdr:cNvPr id="21" name="圖片 20">
          <a:extLst>
            <a:ext uri="{FF2B5EF4-FFF2-40B4-BE49-F238E27FC236}">
              <a16:creationId xmlns:a16="http://schemas.microsoft.com/office/drawing/2014/main" id="{B7948532-B57F-45DE-98E6-40A002191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2667" b="100000" l="0" r="97778">
                      <a14:foregroundMark x1="37778" y1="33333" x2="57333" y2="45333"/>
                      <a14:foregroundMark x1="46667" y1="58222" x2="44000" y2="60889"/>
                      <a14:foregroundMark x1="40444" y1="60889" x2="61778" y2="52000"/>
                      <a14:foregroundMark x1="75111" y1="35556" x2="65333" y2="32444"/>
                      <a14:foregroundMark x1="32444" y1="28444" x2="36000" y2="25778"/>
                      <a14:foregroundMark x1="33333" y1="37333" x2="36889" y2="31556"/>
                      <a14:foregroundMark x1="27111" y1="33333" x2="36889" y2="31556"/>
                      <a14:foregroundMark x1="62667" y1="54222" x2="62667" y2="58222"/>
                      <a14:foregroundMark x1="73333" y1="28444" x2="73333" y2="39556"/>
                      <a14:foregroundMark x1="13333" y1="40444" x2="29778" y2="40444"/>
                      <a14:backgroundMark x1="3556" y1="60889" x2="19556" y2="69778"/>
                      <a14:backgroundMark x1="7111" y1="61778" x2="11556" y2="5688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800" y="1341120"/>
          <a:ext cx="1133346" cy="1033169"/>
        </a:xfrm>
        <a:prstGeom prst="rect">
          <a:avLst/>
        </a:prstGeom>
      </xdr:spPr>
    </xdr:pic>
    <xdr:clientData/>
  </xdr:twoCellAnchor>
  <xdr:oneCellAnchor>
    <xdr:from>
      <xdr:col>8</xdr:col>
      <xdr:colOff>77893</xdr:colOff>
      <xdr:row>24</xdr:row>
      <xdr:rowOff>143934</xdr:rowOff>
    </xdr:from>
    <xdr:ext cx="1188011" cy="1046480"/>
    <xdr:pic>
      <xdr:nvPicPr>
        <xdr:cNvPr id="15" name="圖片 14">
          <a:extLst>
            <a:ext uri="{FF2B5EF4-FFF2-40B4-BE49-F238E27FC236}">
              <a16:creationId xmlns:a16="http://schemas.microsoft.com/office/drawing/2014/main" id="{7E9A60C8-646F-4EBE-AD72-53A326350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9626" y="5774267"/>
          <a:ext cx="1188011" cy="1046480"/>
        </a:xfrm>
        <a:prstGeom prst="rect">
          <a:avLst/>
        </a:prstGeom>
      </xdr:spPr>
    </xdr:pic>
    <xdr:clientData/>
  </xdr:oneCellAnchor>
  <xdr:oneCellAnchor>
    <xdr:from>
      <xdr:col>16</xdr:col>
      <xdr:colOff>636752</xdr:colOff>
      <xdr:row>39</xdr:row>
      <xdr:rowOff>121920</xdr:rowOff>
    </xdr:from>
    <xdr:ext cx="1001486" cy="882176"/>
    <xdr:pic>
      <xdr:nvPicPr>
        <xdr:cNvPr id="17" name="圖片 16">
          <a:extLst>
            <a:ext uri="{FF2B5EF4-FFF2-40B4-BE49-F238E27FC236}">
              <a16:creationId xmlns:a16="http://schemas.microsoft.com/office/drawing/2014/main" id="{53B4D541-1F13-4EF6-8329-5FEAF364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9709" b="100000" l="0" r="89344">
                      <a14:foregroundMark x1="16803" y1="74757" x2="28279" y2="74757"/>
                      <a14:foregroundMark x1="40164" y1="68932" x2="54918" y2="66990"/>
                      <a14:foregroundMark x1="76639" y1="66990" x2="83197" y2="66990"/>
                      <a14:foregroundMark x1="61885" y1="42718" x2="61885" y2="42718"/>
                      <a14:foregroundMark x1="48770" y1="65534" x2="55738" y2="76699"/>
                      <a14:foregroundMark x1="73361" y1="63592" x2="81557" y2="71359"/>
                      <a14:foregroundMark x1="40984" y1="72330" x2="46721" y2="6990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2432" y="8991600"/>
          <a:ext cx="1001486" cy="882176"/>
        </a:xfrm>
        <a:prstGeom prst="rect">
          <a:avLst/>
        </a:prstGeom>
      </xdr:spPr>
    </xdr:pic>
    <xdr:clientData/>
  </xdr:oneCellAnchor>
  <xdr:twoCellAnchor editAs="oneCell">
    <xdr:from>
      <xdr:col>1</xdr:col>
      <xdr:colOff>81280</xdr:colOff>
      <xdr:row>43</xdr:row>
      <xdr:rowOff>182880</xdr:rowOff>
    </xdr:from>
    <xdr:to>
      <xdr:col>2</xdr:col>
      <xdr:colOff>1626</xdr:colOff>
      <xdr:row>46</xdr:row>
      <xdr:rowOff>91439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221CA7BD-78CE-44BE-BAD1-B0C6A32984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0" b="98250" l="0" r="100000">
                      <a14:foregroundMark x1="9669" y1="44250" x2="9669" y2="44250"/>
                      <a14:foregroundMark x1="11450" y1="55750" x2="11450" y2="55750"/>
                      <a14:foregroundMark x1="17812" y1="74250" x2="17812" y2="74250"/>
                      <a14:foregroundMark x1="27990" y1="84000" x2="27990" y2="84750"/>
                      <a14:foregroundMark x1="52163" y1="86500" x2="52163" y2="86500"/>
                      <a14:foregroundMark x1="66412" y1="80500" x2="66412" y2="80500"/>
                      <a14:foregroundMark x1="78626" y1="70500" x2="78626" y2="70500"/>
                      <a14:foregroundMark x1="85751" y1="55750" x2="85751" y2="55750"/>
                      <a14:foregroundMark x1="87023" y1="42500" x2="87277" y2="41750"/>
                      <a14:foregroundMark x1="81934" y1="24750" x2="81934" y2="24750"/>
                      <a14:foregroundMark x1="66412" y1="12500" x2="66412" y2="12500"/>
                      <a14:foregroundMark x1="52163" y1="8500" x2="52163" y2="8500"/>
                      <a14:foregroundMark x1="40712" y1="11250" x2="40712" y2="11250"/>
                      <a14:foregroundMark x1="29262" y1="17500" x2="29262" y2="17500"/>
                      <a14:foregroundMark x1="15776" y1="30000" x2="15776" y2="30000"/>
                      <a14:foregroundMark x1="17557" y1="24000" x2="17557" y2="24000"/>
                      <a14:foregroundMark x1="17557" y1="27500" x2="17557" y2="27500"/>
                      <a14:foregroundMark x1="52672" y1="98250" x2="52672" y2="982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60" y="9936480"/>
          <a:ext cx="651866" cy="701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U49"/>
  <sheetViews>
    <sheetView zoomScale="75" zoomScaleNormal="75" workbookViewId="0">
      <selection activeCell="B44" sqref="B44:E44"/>
    </sheetView>
  </sheetViews>
  <sheetFormatPr defaultColWidth="9" defaultRowHeight="17"/>
  <cols>
    <col min="1" max="1" width="2.6328125" style="73" customWidth="1"/>
    <col min="2" max="21" width="10.6328125" style="98" customWidth="1"/>
    <col min="22" max="16384" width="9" style="73"/>
  </cols>
  <sheetData>
    <row r="4" spans="2:21" ht="17.5" thickBot="1"/>
    <row r="5" spans="2:21" s="75" customFormat="1" ht="15" customHeight="1">
      <c r="B5" s="374" t="s">
        <v>203</v>
      </c>
      <c r="C5" s="299"/>
      <c r="D5" s="299"/>
      <c r="E5" s="300"/>
      <c r="F5" s="299" t="s">
        <v>208</v>
      </c>
      <c r="G5" s="299"/>
      <c r="H5" s="299"/>
      <c r="I5" s="299"/>
      <c r="J5" s="253" t="s">
        <v>209</v>
      </c>
      <c r="K5" s="299"/>
      <c r="L5" s="299"/>
      <c r="M5" s="299"/>
      <c r="N5" s="299" t="s">
        <v>210</v>
      </c>
      <c r="O5" s="299"/>
      <c r="P5" s="299"/>
      <c r="Q5" s="300"/>
      <c r="R5" s="299" t="s">
        <v>211</v>
      </c>
      <c r="S5" s="299"/>
      <c r="T5" s="299"/>
      <c r="U5" s="332"/>
    </row>
    <row r="6" spans="2:21" ht="21" customHeight="1">
      <c r="B6" s="378" t="s">
        <v>49</v>
      </c>
      <c r="C6" s="342"/>
      <c r="D6" s="342"/>
      <c r="E6" s="303"/>
      <c r="F6" s="303" t="s">
        <v>199</v>
      </c>
      <c r="G6" s="304"/>
      <c r="H6" s="304"/>
      <c r="I6" s="305"/>
      <c r="J6" s="303" t="s">
        <v>49</v>
      </c>
      <c r="K6" s="304"/>
      <c r="L6" s="304"/>
      <c r="M6" s="305"/>
      <c r="N6" s="282" t="s">
        <v>75</v>
      </c>
      <c r="O6" s="261"/>
      <c r="P6" s="261"/>
      <c r="Q6" s="261"/>
      <c r="R6" s="333" t="s">
        <v>276</v>
      </c>
      <c r="S6" s="334"/>
      <c r="T6" s="334"/>
      <c r="U6" s="335"/>
    </row>
    <row r="7" spans="2:21" s="81" customFormat="1" ht="21" customHeight="1">
      <c r="B7" s="306" t="s">
        <v>176</v>
      </c>
      <c r="C7" s="307"/>
      <c r="D7" s="307"/>
      <c r="E7" s="307"/>
      <c r="F7" s="308" t="s">
        <v>177</v>
      </c>
      <c r="G7" s="309"/>
      <c r="H7" s="309"/>
      <c r="I7" s="310"/>
      <c r="J7" s="371" t="s">
        <v>178</v>
      </c>
      <c r="K7" s="372"/>
      <c r="L7" s="372"/>
      <c r="M7" s="373"/>
      <c r="N7" s="365" t="s">
        <v>235</v>
      </c>
      <c r="O7" s="366"/>
      <c r="P7" s="366"/>
      <c r="Q7" s="367"/>
      <c r="R7" s="368" t="s">
        <v>181</v>
      </c>
      <c r="S7" s="369"/>
      <c r="T7" s="369"/>
      <c r="U7" s="370"/>
    </row>
    <row r="8" spans="2:21" s="81" customFormat="1" ht="21" customHeight="1">
      <c r="B8" s="375" t="s">
        <v>278</v>
      </c>
      <c r="C8" s="376"/>
      <c r="D8" s="376"/>
      <c r="E8" s="377"/>
      <c r="F8" s="354" t="s">
        <v>202</v>
      </c>
      <c r="G8" s="355"/>
      <c r="H8" s="355"/>
      <c r="I8" s="356"/>
      <c r="J8" s="357" t="s">
        <v>183</v>
      </c>
      <c r="K8" s="358"/>
      <c r="L8" s="358"/>
      <c r="M8" s="359"/>
      <c r="N8" s="360" t="s">
        <v>225</v>
      </c>
      <c r="O8" s="361"/>
      <c r="P8" s="361"/>
      <c r="Q8" s="361"/>
      <c r="R8" s="362" t="s">
        <v>307</v>
      </c>
      <c r="S8" s="363"/>
      <c r="T8" s="363"/>
      <c r="U8" s="364"/>
    </row>
    <row r="9" spans="2:21" s="81" customFormat="1" ht="21" customHeight="1">
      <c r="B9" s="388" t="s">
        <v>277</v>
      </c>
      <c r="C9" s="389"/>
      <c r="D9" s="389"/>
      <c r="E9" s="390"/>
      <c r="F9" s="391" t="s">
        <v>241</v>
      </c>
      <c r="G9" s="392"/>
      <c r="H9" s="392"/>
      <c r="I9" s="393"/>
      <c r="J9" s="394" t="s">
        <v>179</v>
      </c>
      <c r="K9" s="395"/>
      <c r="L9" s="395"/>
      <c r="M9" s="396"/>
      <c r="N9" s="397" t="s">
        <v>164</v>
      </c>
      <c r="O9" s="398"/>
      <c r="P9" s="398"/>
      <c r="Q9" s="399"/>
      <c r="R9" s="379" t="s">
        <v>231</v>
      </c>
      <c r="S9" s="380"/>
      <c r="T9" s="380"/>
      <c r="U9" s="381"/>
    </row>
    <row r="10" spans="2:21" s="80" customFormat="1" ht="21" customHeight="1">
      <c r="B10" s="385" t="s">
        <v>82</v>
      </c>
      <c r="C10" s="386"/>
      <c r="D10" s="386"/>
      <c r="E10" s="316"/>
      <c r="F10" s="386" t="s">
        <v>96</v>
      </c>
      <c r="G10" s="386"/>
      <c r="H10" s="386"/>
      <c r="I10" s="386"/>
      <c r="J10" s="386" t="s">
        <v>82</v>
      </c>
      <c r="K10" s="386"/>
      <c r="L10" s="386"/>
      <c r="M10" s="386"/>
      <c r="N10" s="386" t="s">
        <v>109</v>
      </c>
      <c r="O10" s="386"/>
      <c r="P10" s="386"/>
      <c r="Q10" s="316"/>
      <c r="R10" s="316" t="s">
        <v>82</v>
      </c>
      <c r="S10" s="273"/>
      <c r="T10" s="273"/>
      <c r="U10" s="326"/>
    </row>
    <row r="11" spans="2:21" s="87" customFormat="1" ht="21" customHeight="1">
      <c r="B11" s="387" t="s">
        <v>151</v>
      </c>
      <c r="C11" s="343"/>
      <c r="D11" s="343"/>
      <c r="E11" s="311"/>
      <c r="F11" s="343" t="s">
        <v>224</v>
      </c>
      <c r="G11" s="343"/>
      <c r="H11" s="343"/>
      <c r="I11" s="343"/>
      <c r="J11" s="343" t="s">
        <v>165</v>
      </c>
      <c r="K11" s="343"/>
      <c r="L11" s="343"/>
      <c r="M11" s="343"/>
      <c r="N11" s="311" t="s">
        <v>166</v>
      </c>
      <c r="O11" s="276"/>
      <c r="P11" s="276"/>
      <c r="Q11" s="276"/>
      <c r="R11" s="311" t="s">
        <v>148</v>
      </c>
      <c r="S11" s="276"/>
      <c r="T11" s="276"/>
      <c r="U11" s="344"/>
    </row>
    <row r="12" spans="2:21" s="80" customFormat="1" ht="12.9" customHeight="1">
      <c r="B12" s="110" t="s">
        <v>45</v>
      </c>
      <c r="C12" s="103">
        <f>第一週明細!W12</f>
        <v>716.4</v>
      </c>
      <c r="D12" s="102" t="s">
        <v>9</v>
      </c>
      <c r="E12" s="111">
        <f>第一週明細!W8</f>
        <v>24</v>
      </c>
      <c r="F12" s="102" t="s">
        <v>45</v>
      </c>
      <c r="G12" s="103">
        <f>第一週明細!W20</f>
        <v>736.7</v>
      </c>
      <c r="H12" s="102" t="s">
        <v>9</v>
      </c>
      <c r="I12" s="111">
        <f>第一週明細!W16</f>
        <v>23.5</v>
      </c>
      <c r="J12" s="102" t="s">
        <v>45</v>
      </c>
      <c r="K12" s="103">
        <f>第一週明細!W28</f>
        <v>721.1</v>
      </c>
      <c r="L12" s="102" t="s">
        <v>9</v>
      </c>
      <c r="M12" s="112">
        <f>第一週明細!W24</f>
        <v>23.5</v>
      </c>
      <c r="N12" s="102" t="s">
        <v>45</v>
      </c>
      <c r="O12" s="103">
        <f>第一週明細!W36</f>
        <v>741</v>
      </c>
      <c r="P12" s="102" t="s">
        <v>9</v>
      </c>
      <c r="Q12" s="112">
        <f>第一週明細!W32</f>
        <v>23</v>
      </c>
      <c r="R12" s="102" t="s">
        <v>45</v>
      </c>
      <c r="S12" s="103">
        <f>第一週明細!W44</f>
        <v>750.2</v>
      </c>
      <c r="T12" s="102" t="s">
        <v>9</v>
      </c>
      <c r="U12" s="104">
        <f>第一週明細!W40</f>
        <v>23</v>
      </c>
    </row>
    <row r="13" spans="2:21" s="80" customFormat="1" ht="12.9" customHeight="1" thickBot="1">
      <c r="B13" s="105" t="s">
        <v>7</v>
      </c>
      <c r="C13" s="106">
        <f>第一週明細!W6</f>
        <v>97.5</v>
      </c>
      <c r="D13" s="107" t="s">
        <v>11</v>
      </c>
      <c r="E13" s="106">
        <f>第一週明細!W10</f>
        <v>27.599999999999998</v>
      </c>
      <c r="F13" s="107" t="s">
        <v>7</v>
      </c>
      <c r="G13" s="106">
        <f>第一週明細!W14</f>
        <v>103.5</v>
      </c>
      <c r="H13" s="107" t="s">
        <v>47</v>
      </c>
      <c r="I13" s="106">
        <f>第一週明細!W18</f>
        <v>27.8</v>
      </c>
      <c r="J13" s="107" t="s">
        <v>106</v>
      </c>
      <c r="K13" s="106">
        <f>第一週明細!W22</f>
        <v>100</v>
      </c>
      <c r="L13" s="107" t="s">
        <v>11</v>
      </c>
      <c r="M13" s="108">
        <f>第一週明細!W26</f>
        <v>27.400000000000002</v>
      </c>
      <c r="N13" s="107" t="s">
        <v>7</v>
      </c>
      <c r="O13" s="106">
        <f>第一週明細!W30</f>
        <v>106</v>
      </c>
      <c r="P13" s="107" t="s">
        <v>11</v>
      </c>
      <c r="Q13" s="108">
        <f>第一週明細!W34</f>
        <v>27.5</v>
      </c>
      <c r="R13" s="107" t="s">
        <v>7</v>
      </c>
      <c r="S13" s="106">
        <f>第一週明細!W38</f>
        <v>108</v>
      </c>
      <c r="T13" s="107" t="s">
        <v>11</v>
      </c>
      <c r="U13" s="109">
        <f>第一週明細!W42</f>
        <v>27.800000000000004</v>
      </c>
    </row>
    <row r="14" spans="2:21" s="75" customFormat="1" ht="15" customHeight="1">
      <c r="B14" s="374" t="s">
        <v>204</v>
      </c>
      <c r="C14" s="299"/>
      <c r="D14" s="299"/>
      <c r="E14" s="300"/>
      <c r="F14" s="299" t="s">
        <v>212</v>
      </c>
      <c r="G14" s="299"/>
      <c r="H14" s="299"/>
      <c r="I14" s="299"/>
      <c r="J14" s="253" t="s">
        <v>213</v>
      </c>
      <c r="K14" s="299"/>
      <c r="L14" s="299"/>
      <c r="M14" s="299"/>
      <c r="N14" s="299" t="s">
        <v>214</v>
      </c>
      <c r="O14" s="299"/>
      <c r="P14" s="299"/>
      <c r="Q14" s="300"/>
      <c r="R14" s="382" t="s">
        <v>215</v>
      </c>
      <c r="S14" s="382"/>
      <c r="T14" s="382"/>
      <c r="U14" s="383"/>
    </row>
    <row r="15" spans="2:21" ht="21" customHeight="1">
      <c r="B15" s="384" t="s">
        <v>49</v>
      </c>
      <c r="C15" s="304"/>
      <c r="D15" s="304"/>
      <c r="E15" s="304"/>
      <c r="F15" s="303" t="s">
        <v>113</v>
      </c>
      <c r="G15" s="304"/>
      <c r="H15" s="304"/>
      <c r="I15" s="305"/>
      <c r="J15" s="303" t="s">
        <v>49</v>
      </c>
      <c r="K15" s="304"/>
      <c r="L15" s="304"/>
      <c r="M15" s="305"/>
      <c r="N15" s="342" t="s">
        <v>75</v>
      </c>
      <c r="O15" s="342"/>
      <c r="P15" s="342"/>
      <c r="Q15" s="303"/>
      <c r="R15" s="333" t="s">
        <v>180</v>
      </c>
      <c r="S15" s="334"/>
      <c r="T15" s="334"/>
      <c r="U15" s="335"/>
    </row>
    <row r="16" spans="2:21" s="81" customFormat="1" ht="21" customHeight="1">
      <c r="B16" s="409" t="s">
        <v>239</v>
      </c>
      <c r="C16" s="410"/>
      <c r="D16" s="410"/>
      <c r="E16" s="410"/>
      <c r="F16" s="411" t="s">
        <v>153</v>
      </c>
      <c r="G16" s="412"/>
      <c r="H16" s="412"/>
      <c r="I16" s="413"/>
      <c r="J16" s="414" t="s">
        <v>167</v>
      </c>
      <c r="K16" s="415"/>
      <c r="L16" s="415"/>
      <c r="M16" s="416"/>
      <c r="N16" s="420" t="s">
        <v>234</v>
      </c>
      <c r="O16" s="421"/>
      <c r="P16" s="421"/>
      <c r="Q16" s="422"/>
      <c r="R16" s="417" t="s">
        <v>237</v>
      </c>
      <c r="S16" s="418"/>
      <c r="T16" s="418"/>
      <c r="U16" s="419"/>
    </row>
    <row r="17" spans="2:21" s="81" customFormat="1" ht="21" customHeight="1">
      <c r="B17" s="423" t="s">
        <v>193</v>
      </c>
      <c r="C17" s="424"/>
      <c r="D17" s="424"/>
      <c r="E17" s="424"/>
      <c r="F17" s="425" t="s">
        <v>282</v>
      </c>
      <c r="G17" s="426"/>
      <c r="H17" s="426"/>
      <c r="I17" s="427"/>
      <c r="J17" s="428" t="s">
        <v>287</v>
      </c>
      <c r="K17" s="429"/>
      <c r="L17" s="429"/>
      <c r="M17" s="430"/>
      <c r="N17" s="442" t="s">
        <v>249</v>
      </c>
      <c r="O17" s="443"/>
      <c r="P17" s="443"/>
      <c r="Q17" s="443"/>
      <c r="R17" s="327" t="s">
        <v>288</v>
      </c>
      <c r="S17" s="431"/>
      <c r="T17" s="431"/>
      <c r="U17" s="432"/>
    </row>
    <row r="18" spans="2:21" s="81" customFormat="1" ht="21" customHeight="1">
      <c r="B18" s="433" t="s">
        <v>232</v>
      </c>
      <c r="C18" s="434"/>
      <c r="D18" s="434"/>
      <c r="E18" s="434"/>
      <c r="F18" s="435" t="s">
        <v>292</v>
      </c>
      <c r="G18" s="436"/>
      <c r="H18" s="436"/>
      <c r="I18" s="436"/>
      <c r="J18" s="437" t="s">
        <v>233</v>
      </c>
      <c r="K18" s="438"/>
      <c r="L18" s="438"/>
      <c r="M18" s="438"/>
      <c r="N18" s="444" t="s">
        <v>236</v>
      </c>
      <c r="O18" s="445"/>
      <c r="P18" s="445"/>
      <c r="Q18" s="445"/>
      <c r="R18" s="439" t="s">
        <v>240</v>
      </c>
      <c r="S18" s="440"/>
      <c r="T18" s="440"/>
      <c r="U18" s="441"/>
    </row>
    <row r="19" spans="2:21" s="80" customFormat="1" ht="21" customHeight="1">
      <c r="B19" s="260" t="s">
        <v>82</v>
      </c>
      <c r="C19" s="261"/>
      <c r="D19" s="261"/>
      <c r="E19" s="261"/>
      <c r="F19" s="386" t="s">
        <v>96</v>
      </c>
      <c r="G19" s="386"/>
      <c r="H19" s="386"/>
      <c r="I19" s="386"/>
      <c r="J19" s="386" t="s">
        <v>82</v>
      </c>
      <c r="K19" s="386"/>
      <c r="L19" s="386"/>
      <c r="M19" s="386"/>
      <c r="N19" s="386" t="s">
        <v>109</v>
      </c>
      <c r="O19" s="386"/>
      <c r="P19" s="386"/>
      <c r="Q19" s="386"/>
      <c r="R19" s="316" t="s">
        <v>82</v>
      </c>
      <c r="S19" s="273"/>
      <c r="T19" s="273"/>
      <c r="U19" s="326"/>
    </row>
    <row r="20" spans="2:21" s="87" customFormat="1" ht="21" customHeight="1">
      <c r="B20" s="275" t="s">
        <v>201</v>
      </c>
      <c r="C20" s="276"/>
      <c r="D20" s="276"/>
      <c r="E20" s="276"/>
      <c r="F20" s="343" t="s">
        <v>173</v>
      </c>
      <c r="G20" s="343"/>
      <c r="H20" s="343"/>
      <c r="I20" s="343"/>
      <c r="J20" s="343" t="s">
        <v>238</v>
      </c>
      <c r="K20" s="343"/>
      <c r="L20" s="343"/>
      <c r="M20" s="343"/>
      <c r="N20" s="488" t="s">
        <v>300</v>
      </c>
      <c r="O20" s="488"/>
      <c r="P20" s="488"/>
      <c r="Q20" s="488"/>
      <c r="R20" s="311" t="s">
        <v>293</v>
      </c>
      <c r="S20" s="276"/>
      <c r="T20" s="276"/>
      <c r="U20" s="344"/>
    </row>
    <row r="21" spans="2:21" s="80" customFormat="1" ht="12.9" customHeight="1">
      <c r="B21" s="110" t="s">
        <v>45</v>
      </c>
      <c r="C21" s="103">
        <f>第二週明細!W12</f>
        <v>726</v>
      </c>
      <c r="D21" s="102" t="s">
        <v>9</v>
      </c>
      <c r="E21" s="111">
        <f>第二週明細!W8</f>
        <v>24</v>
      </c>
      <c r="F21" s="102" t="s">
        <v>45</v>
      </c>
      <c r="G21" s="103">
        <f>第二週明細!W20</f>
        <v>718.8</v>
      </c>
      <c r="H21" s="102" t="s">
        <v>9</v>
      </c>
      <c r="I21" s="112">
        <f>第二週明細!W16</f>
        <v>24</v>
      </c>
      <c r="J21" s="102" t="s">
        <v>45</v>
      </c>
      <c r="K21" s="103">
        <f>第二週明細!W28</f>
        <v>726</v>
      </c>
      <c r="L21" s="102" t="s">
        <v>9</v>
      </c>
      <c r="M21" s="112">
        <f>第二週明細!W24</f>
        <v>24</v>
      </c>
      <c r="N21" s="102" t="s">
        <v>45</v>
      </c>
      <c r="O21" s="103">
        <f>第二週明細!W36</f>
        <v>739</v>
      </c>
      <c r="P21" s="102" t="s">
        <v>9</v>
      </c>
      <c r="Q21" s="111">
        <f>第二週明細!W32</f>
        <v>23</v>
      </c>
      <c r="R21" s="102" t="s">
        <v>45</v>
      </c>
      <c r="S21" s="103">
        <f>第二週明細!W44</f>
        <v>747.8</v>
      </c>
      <c r="T21" s="102" t="s">
        <v>9</v>
      </c>
      <c r="U21" s="104">
        <f>第二週明細!W40</f>
        <v>23</v>
      </c>
    </row>
    <row r="22" spans="2:21" s="80" customFormat="1" ht="12.9" customHeight="1" thickBot="1">
      <c r="B22" s="105" t="s">
        <v>7</v>
      </c>
      <c r="C22" s="106">
        <f>第二週明細!W6</f>
        <v>99.5</v>
      </c>
      <c r="D22" s="107" t="s">
        <v>11</v>
      </c>
      <c r="E22" s="106">
        <f>第二週明細!W10</f>
        <v>27.999999999999996</v>
      </c>
      <c r="F22" s="113" t="s">
        <v>7</v>
      </c>
      <c r="G22" s="114">
        <f>第二週明細!W14</f>
        <v>98</v>
      </c>
      <c r="H22" s="113" t="s">
        <v>11</v>
      </c>
      <c r="I22" s="115">
        <f>第二週明細!W18</f>
        <v>27.7</v>
      </c>
      <c r="J22" s="113" t="s">
        <v>7</v>
      </c>
      <c r="K22" s="114">
        <f>第二週明細!W22</f>
        <v>99.5</v>
      </c>
      <c r="L22" s="113" t="s">
        <v>11</v>
      </c>
      <c r="M22" s="115">
        <f>第二週明細!W26</f>
        <v>27.999999999999996</v>
      </c>
      <c r="N22" s="107" t="s">
        <v>7</v>
      </c>
      <c r="O22" s="106">
        <f>第二週明細!W30</f>
        <v>105</v>
      </c>
      <c r="P22" s="107" t="s">
        <v>47</v>
      </c>
      <c r="Q22" s="106">
        <f>第二週明細!W34</f>
        <v>28</v>
      </c>
      <c r="R22" s="113" t="s">
        <v>7</v>
      </c>
      <c r="S22" s="114">
        <f>第二週明細!W38</f>
        <v>107.5</v>
      </c>
      <c r="T22" s="113" t="s">
        <v>11</v>
      </c>
      <c r="U22" s="116">
        <f>第二週明細!W42</f>
        <v>27.700000000000003</v>
      </c>
    </row>
    <row r="23" spans="2:21" s="75" customFormat="1" ht="15" customHeight="1">
      <c r="B23" s="251" t="s">
        <v>205</v>
      </c>
      <c r="C23" s="252"/>
      <c r="D23" s="252"/>
      <c r="E23" s="252"/>
      <c r="F23" s="299" t="s">
        <v>216</v>
      </c>
      <c r="G23" s="299"/>
      <c r="H23" s="299"/>
      <c r="I23" s="300"/>
      <c r="J23" s="299" t="s">
        <v>217</v>
      </c>
      <c r="K23" s="299"/>
      <c r="L23" s="299"/>
      <c r="M23" s="299"/>
      <c r="N23" s="299" t="s">
        <v>218</v>
      </c>
      <c r="O23" s="299"/>
      <c r="P23" s="299"/>
      <c r="Q23" s="300"/>
      <c r="R23" s="300" t="s">
        <v>219</v>
      </c>
      <c r="S23" s="252"/>
      <c r="T23" s="252"/>
      <c r="U23" s="331"/>
    </row>
    <row r="24" spans="2:21" ht="21" customHeight="1">
      <c r="B24" s="378" t="s">
        <v>49</v>
      </c>
      <c r="C24" s="342"/>
      <c r="D24" s="342"/>
      <c r="E24" s="303"/>
      <c r="F24" s="282" t="s">
        <v>199</v>
      </c>
      <c r="G24" s="261"/>
      <c r="H24" s="261"/>
      <c r="I24" s="261"/>
      <c r="J24" s="303" t="s">
        <v>49</v>
      </c>
      <c r="K24" s="304"/>
      <c r="L24" s="304"/>
      <c r="M24" s="305"/>
      <c r="N24" s="342" t="s">
        <v>75</v>
      </c>
      <c r="O24" s="342"/>
      <c r="P24" s="342"/>
      <c r="Q24" s="303"/>
      <c r="R24" s="333" t="s">
        <v>168</v>
      </c>
      <c r="S24" s="334"/>
      <c r="T24" s="334"/>
      <c r="U24" s="335"/>
    </row>
    <row r="25" spans="2:21" s="81" customFormat="1" ht="21" customHeight="1">
      <c r="B25" s="400" t="s">
        <v>147</v>
      </c>
      <c r="C25" s="401"/>
      <c r="D25" s="401"/>
      <c r="E25" s="401"/>
      <c r="F25" s="402" t="s">
        <v>304</v>
      </c>
      <c r="G25" s="403"/>
      <c r="H25" s="403"/>
      <c r="I25" s="404"/>
      <c r="J25" s="405" t="s">
        <v>169</v>
      </c>
      <c r="K25" s="406"/>
      <c r="L25" s="406"/>
      <c r="M25" s="406"/>
      <c r="N25" s="407" t="s">
        <v>245</v>
      </c>
      <c r="O25" s="408"/>
      <c r="P25" s="408"/>
      <c r="Q25" s="408"/>
      <c r="R25" s="327" t="s">
        <v>247</v>
      </c>
      <c r="S25" s="328"/>
      <c r="T25" s="328"/>
      <c r="U25" s="329"/>
    </row>
    <row r="26" spans="2:21" s="81" customFormat="1" ht="21" customHeight="1">
      <c r="B26" s="446" t="s">
        <v>170</v>
      </c>
      <c r="C26" s="447"/>
      <c r="D26" s="447"/>
      <c r="E26" s="448"/>
      <c r="F26" s="449" t="s">
        <v>283</v>
      </c>
      <c r="G26" s="450"/>
      <c r="H26" s="450"/>
      <c r="I26" s="450"/>
      <c r="J26" s="451" t="s">
        <v>248</v>
      </c>
      <c r="K26" s="452"/>
      <c r="L26" s="452"/>
      <c r="M26" s="452"/>
      <c r="N26" s="453" t="s">
        <v>305</v>
      </c>
      <c r="O26" s="454"/>
      <c r="P26" s="454"/>
      <c r="Q26" s="454"/>
      <c r="R26" s="455" t="s">
        <v>290</v>
      </c>
      <c r="S26" s="456"/>
      <c r="T26" s="456"/>
      <c r="U26" s="457"/>
    </row>
    <row r="27" spans="2:21" s="81" customFormat="1" ht="21" customHeight="1">
      <c r="B27" s="458" t="s">
        <v>171</v>
      </c>
      <c r="C27" s="459"/>
      <c r="D27" s="459"/>
      <c r="E27" s="460"/>
      <c r="F27" s="461" t="s">
        <v>172</v>
      </c>
      <c r="G27" s="462"/>
      <c r="H27" s="462"/>
      <c r="I27" s="462"/>
      <c r="J27" s="463" t="s">
        <v>259</v>
      </c>
      <c r="K27" s="464"/>
      <c r="L27" s="464"/>
      <c r="M27" s="464"/>
      <c r="N27" s="465" t="s">
        <v>272</v>
      </c>
      <c r="O27" s="466"/>
      <c r="P27" s="466"/>
      <c r="Q27" s="466"/>
      <c r="R27" s="467" t="s">
        <v>250</v>
      </c>
      <c r="S27" s="468"/>
      <c r="T27" s="468"/>
      <c r="U27" s="469"/>
    </row>
    <row r="28" spans="2:21" s="80" customFormat="1" ht="21" customHeight="1">
      <c r="B28" s="385" t="s">
        <v>82</v>
      </c>
      <c r="C28" s="386"/>
      <c r="D28" s="386"/>
      <c r="E28" s="316"/>
      <c r="F28" s="316" t="s">
        <v>96</v>
      </c>
      <c r="G28" s="273"/>
      <c r="H28" s="273"/>
      <c r="I28" s="273"/>
      <c r="J28" s="386" t="s">
        <v>82</v>
      </c>
      <c r="K28" s="386"/>
      <c r="L28" s="386"/>
      <c r="M28" s="316"/>
      <c r="N28" s="386" t="s">
        <v>109</v>
      </c>
      <c r="O28" s="386"/>
      <c r="P28" s="386"/>
      <c r="Q28" s="316"/>
      <c r="R28" s="316" t="s">
        <v>82</v>
      </c>
      <c r="S28" s="273"/>
      <c r="T28" s="273"/>
      <c r="U28" s="326"/>
    </row>
    <row r="29" spans="2:21" s="81" customFormat="1" ht="21" customHeight="1">
      <c r="B29" s="387" t="s">
        <v>151</v>
      </c>
      <c r="C29" s="343"/>
      <c r="D29" s="343"/>
      <c r="E29" s="311"/>
      <c r="F29" s="311" t="s">
        <v>291</v>
      </c>
      <c r="G29" s="276"/>
      <c r="H29" s="276"/>
      <c r="I29" s="276"/>
      <c r="J29" s="311" t="s">
        <v>243</v>
      </c>
      <c r="K29" s="276"/>
      <c r="L29" s="276"/>
      <c r="M29" s="276"/>
      <c r="N29" s="311" t="s">
        <v>242</v>
      </c>
      <c r="O29" s="276"/>
      <c r="P29" s="276"/>
      <c r="Q29" s="276"/>
      <c r="R29" s="282" t="s">
        <v>246</v>
      </c>
      <c r="S29" s="261"/>
      <c r="T29" s="261"/>
      <c r="U29" s="330"/>
    </row>
    <row r="30" spans="2:21" s="80" customFormat="1" ht="12.9" customHeight="1">
      <c r="B30" s="117" t="s">
        <v>45</v>
      </c>
      <c r="C30" s="103">
        <f>'第三週明細 '!W12</f>
        <v>721.1</v>
      </c>
      <c r="D30" s="118" t="s">
        <v>46</v>
      </c>
      <c r="E30" s="111">
        <f>'第三週明細 '!W8</f>
        <v>23.5</v>
      </c>
      <c r="F30" s="119" t="s">
        <v>45</v>
      </c>
      <c r="G30" s="103">
        <f>'第三週明細 '!W20</f>
        <v>736.7</v>
      </c>
      <c r="H30" s="118" t="s">
        <v>46</v>
      </c>
      <c r="I30" s="112">
        <f>'第三週明細 '!W16</f>
        <v>23.5</v>
      </c>
      <c r="J30" s="102" t="s">
        <v>45</v>
      </c>
      <c r="K30" s="103">
        <f>'第三週明細 '!W28</f>
        <v>754.6</v>
      </c>
      <c r="L30" s="102" t="s">
        <v>9</v>
      </c>
      <c r="M30" s="112">
        <f>'第三週明細 '!W24</f>
        <v>23</v>
      </c>
      <c r="N30" s="102" t="s">
        <v>45</v>
      </c>
      <c r="O30" s="103">
        <f>'第三週明細 '!W36</f>
        <v>745.4</v>
      </c>
      <c r="P30" s="102" t="s">
        <v>9</v>
      </c>
      <c r="Q30" s="112">
        <f>'第三週明細 '!W32</f>
        <v>23</v>
      </c>
      <c r="R30" s="102" t="s">
        <v>45</v>
      </c>
      <c r="S30" s="103">
        <f>'第三週明細 '!W44</f>
        <v>723.6</v>
      </c>
      <c r="T30" s="102" t="s">
        <v>9</v>
      </c>
      <c r="U30" s="104">
        <f>'第三週明細 '!W40</f>
        <v>24</v>
      </c>
    </row>
    <row r="31" spans="2:21" s="80" customFormat="1" ht="12.9" customHeight="1" thickBot="1">
      <c r="B31" s="120" t="s">
        <v>44</v>
      </c>
      <c r="C31" s="121">
        <f>'第三週明細 '!W6</f>
        <v>100</v>
      </c>
      <c r="D31" s="122" t="s">
        <v>47</v>
      </c>
      <c r="E31" s="121">
        <f>'第三週明細 '!W10</f>
        <v>27.400000000000002</v>
      </c>
      <c r="F31" s="122" t="s">
        <v>44</v>
      </c>
      <c r="G31" s="121">
        <f>'第三週明細 '!W14</f>
        <v>103.5</v>
      </c>
      <c r="H31" s="122" t="s">
        <v>47</v>
      </c>
      <c r="I31" s="220">
        <f>'第三週明細 '!W18</f>
        <v>27.8</v>
      </c>
      <c r="J31" s="107" t="s">
        <v>7</v>
      </c>
      <c r="K31" s="106">
        <f>'第三週明細 '!W22</f>
        <v>109</v>
      </c>
      <c r="L31" s="107" t="s">
        <v>11</v>
      </c>
      <c r="M31" s="108">
        <f>'第三週明細 '!W26</f>
        <v>27.9</v>
      </c>
      <c r="N31" s="107" t="s">
        <v>7</v>
      </c>
      <c r="O31" s="106">
        <f>'第三週明細 '!W30</f>
        <v>107</v>
      </c>
      <c r="P31" s="107" t="s">
        <v>11</v>
      </c>
      <c r="Q31" s="108">
        <f>'第三週明細 '!W34</f>
        <v>27.6</v>
      </c>
      <c r="R31" s="107" t="s">
        <v>7</v>
      </c>
      <c r="S31" s="106">
        <f>'第三週明細 '!W38</f>
        <v>99</v>
      </c>
      <c r="T31" s="107" t="s">
        <v>11</v>
      </c>
      <c r="U31" s="109">
        <f>'第三週明細 '!W42</f>
        <v>27.9</v>
      </c>
    </row>
    <row r="32" spans="2:21" s="75" customFormat="1" ht="15" customHeight="1">
      <c r="B32" s="251" t="s">
        <v>206</v>
      </c>
      <c r="C32" s="252"/>
      <c r="D32" s="252"/>
      <c r="E32" s="253"/>
      <c r="F32" s="299" t="s">
        <v>220</v>
      </c>
      <c r="G32" s="299"/>
      <c r="H32" s="299"/>
      <c r="I32" s="300"/>
      <c r="J32" s="299" t="s">
        <v>221</v>
      </c>
      <c r="K32" s="299"/>
      <c r="L32" s="299"/>
      <c r="M32" s="299"/>
      <c r="N32" s="299" t="s">
        <v>222</v>
      </c>
      <c r="O32" s="299"/>
      <c r="P32" s="299"/>
      <c r="Q32" s="299"/>
      <c r="R32" s="299" t="s">
        <v>223</v>
      </c>
      <c r="S32" s="299"/>
      <c r="T32" s="299"/>
      <c r="U32" s="332"/>
    </row>
    <row r="33" spans="2:21" ht="21" customHeight="1">
      <c r="B33" s="260" t="s">
        <v>49</v>
      </c>
      <c r="C33" s="261"/>
      <c r="D33" s="261"/>
      <c r="E33" s="261"/>
      <c r="F33" s="282" t="s">
        <v>113</v>
      </c>
      <c r="G33" s="261"/>
      <c r="H33" s="261"/>
      <c r="I33" s="261"/>
      <c r="J33" s="282" t="s">
        <v>49</v>
      </c>
      <c r="K33" s="261"/>
      <c r="L33" s="261"/>
      <c r="M33" s="262"/>
      <c r="N33" s="282" t="s">
        <v>75</v>
      </c>
      <c r="O33" s="261"/>
      <c r="P33" s="261"/>
      <c r="Q33" s="262"/>
      <c r="R33" s="333" t="s">
        <v>253</v>
      </c>
      <c r="S33" s="334"/>
      <c r="T33" s="334"/>
      <c r="U33" s="335"/>
    </row>
    <row r="34" spans="2:21" s="81" customFormat="1" ht="21" customHeight="1">
      <c r="B34" s="312" t="s">
        <v>252</v>
      </c>
      <c r="C34" s="313"/>
      <c r="D34" s="313"/>
      <c r="E34" s="313"/>
      <c r="F34" s="314" t="s">
        <v>254</v>
      </c>
      <c r="G34" s="315"/>
      <c r="H34" s="315"/>
      <c r="I34" s="315"/>
      <c r="J34" s="283" t="s">
        <v>182</v>
      </c>
      <c r="K34" s="284"/>
      <c r="L34" s="284"/>
      <c r="M34" s="285"/>
      <c r="N34" s="345" t="s">
        <v>309</v>
      </c>
      <c r="O34" s="346"/>
      <c r="P34" s="346"/>
      <c r="Q34" s="347"/>
      <c r="R34" s="348" t="s">
        <v>262</v>
      </c>
      <c r="S34" s="349"/>
      <c r="T34" s="349"/>
      <c r="U34" s="350"/>
    </row>
    <row r="35" spans="2:21" s="81" customFormat="1" ht="21" customHeight="1">
      <c r="B35" s="292" t="s">
        <v>251</v>
      </c>
      <c r="C35" s="293"/>
      <c r="D35" s="293"/>
      <c r="E35" s="293"/>
      <c r="F35" s="294" t="s">
        <v>263</v>
      </c>
      <c r="G35" s="295"/>
      <c r="H35" s="295"/>
      <c r="I35" s="295"/>
      <c r="J35" s="286" t="s">
        <v>257</v>
      </c>
      <c r="K35" s="287"/>
      <c r="L35" s="287"/>
      <c r="M35" s="288"/>
      <c r="N35" s="336" t="s">
        <v>174</v>
      </c>
      <c r="O35" s="337"/>
      <c r="P35" s="337"/>
      <c r="Q35" s="338"/>
      <c r="R35" s="339" t="s">
        <v>284</v>
      </c>
      <c r="S35" s="340"/>
      <c r="T35" s="340"/>
      <c r="U35" s="341"/>
    </row>
    <row r="36" spans="2:21" s="81" customFormat="1" ht="21" customHeight="1">
      <c r="B36" s="317" t="s">
        <v>244</v>
      </c>
      <c r="C36" s="318"/>
      <c r="D36" s="318"/>
      <c r="E36" s="318"/>
      <c r="F36" s="319" t="s">
        <v>302</v>
      </c>
      <c r="G36" s="320"/>
      <c r="H36" s="320"/>
      <c r="I36" s="320"/>
      <c r="J36" s="289" t="s">
        <v>264</v>
      </c>
      <c r="K36" s="290"/>
      <c r="L36" s="290"/>
      <c r="M36" s="291"/>
      <c r="N36" s="321" t="s">
        <v>258</v>
      </c>
      <c r="O36" s="322"/>
      <c r="P36" s="322"/>
      <c r="Q36" s="323"/>
      <c r="R36" s="296" t="s">
        <v>286</v>
      </c>
      <c r="S36" s="297"/>
      <c r="T36" s="297"/>
      <c r="U36" s="298"/>
    </row>
    <row r="37" spans="2:21" s="80" customFormat="1" ht="21" customHeight="1">
      <c r="B37" s="272" t="s">
        <v>82</v>
      </c>
      <c r="C37" s="273"/>
      <c r="D37" s="273"/>
      <c r="E37" s="273"/>
      <c r="F37" s="316" t="s">
        <v>96</v>
      </c>
      <c r="G37" s="273"/>
      <c r="H37" s="273"/>
      <c r="I37" s="273"/>
      <c r="J37" s="316" t="s">
        <v>82</v>
      </c>
      <c r="K37" s="273"/>
      <c r="L37" s="273"/>
      <c r="M37" s="274"/>
      <c r="N37" s="351" t="s">
        <v>109</v>
      </c>
      <c r="O37" s="352"/>
      <c r="P37" s="352"/>
      <c r="Q37" s="353"/>
      <c r="R37" s="316" t="s">
        <v>82</v>
      </c>
      <c r="S37" s="273"/>
      <c r="T37" s="273"/>
      <c r="U37" s="326"/>
    </row>
    <row r="38" spans="2:21" s="87" customFormat="1" ht="21" customHeight="1">
      <c r="B38" s="275" t="s">
        <v>175</v>
      </c>
      <c r="C38" s="276"/>
      <c r="D38" s="276"/>
      <c r="E38" s="276"/>
      <c r="F38" s="311" t="s">
        <v>255</v>
      </c>
      <c r="G38" s="276"/>
      <c r="H38" s="276"/>
      <c r="I38" s="276"/>
      <c r="J38" s="311" t="s">
        <v>256</v>
      </c>
      <c r="K38" s="276"/>
      <c r="L38" s="276"/>
      <c r="M38" s="277"/>
      <c r="N38" s="489" t="s">
        <v>301</v>
      </c>
      <c r="O38" s="490"/>
      <c r="P38" s="490"/>
      <c r="Q38" s="491"/>
      <c r="R38" s="311" t="s">
        <v>173</v>
      </c>
      <c r="S38" s="276"/>
      <c r="T38" s="276"/>
      <c r="U38" s="344"/>
    </row>
    <row r="39" spans="2:21" s="80" customFormat="1" ht="12.9" customHeight="1">
      <c r="B39" s="110" t="s">
        <v>45</v>
      </c>
      <c r="C39" s="103">
        <f>'第四週明細 '!W12</f>
        <v>726</v>
      </c>
      <c r="D39" s="102" t="s">
        <v>9</v>
      </c>
      <c r="E39" s="112">
        <f>'第四週明細 '!W8</f>
        <v>24</v>
      </c>
      <c r="F39" s="119" t="s">
        <v>45</v>
      </c>
      <c r="G39" s="103">
        <f>'第四週明細 '!W20</f>
        <v>748.4</v>
      </c>
      <c r="H39" s="118" t="s">
        <v>46</v>
      </c>
      <c r="I39" s="112">
        <f>'第四週明細 '!W16</f>
        <v>24</v>
      </c>
      <c r="J39" s="100" t="s">
        <v>45</v>
      </c>
      <c r="K39" s="99">
        <f>'第四週明細 '!W28</f>
        <v>734.3</v>
      </c>
      <c r="L39" s="100" t="s">
        <v>9</v>
      </c>
      <c r="M39" s="101">
        <f>'第四週明細 '!W24</f>
        <v>23.5</v>
      </c>
      <c r="N39" s="100" t="s">
        <v>45</v>
      </c>
      <c r="O39" s="99">
        <f>'第四週明細 '!W36</f>
        <v>743.5</v>
      </c>
      <c r="P39" s="100" t="s">
        <v>9</v>
      </c>
      <c r="Q39" s="101">
        <f>'第四週明細 '!W32</f>
        <v>23.5</v>
      </c>
      <c r="R39" s="100" t="s">
        <v>45</v>
      </c>
      <c r="S39" s="99">
        <f>'第四週明細 '!W44</f>
        <v>747.8</v>
      </c>
      <c r="T39" s="100" t="s">
        <v>9</v>
      </c>
      <c r="U39" s="195">
        <f>'第四週明細 '!W40</f>
        <v>23</v>
      </c>
    </row>
    <row r="40" spans="2:21" s="80" customFormat="1" ht="12.9" customHeight="1" thickBot="1">
      <c r="B40" s="105" t="s">
        <v>7</v>
      </c>
      <c r="C40" s="106">
        <f>'第四週明細 '!W6</f>
        <v>99.5</v>
      </c>
      <c r="D40" s="107" t="s">
        <v>11</v>
      </c>
      <c r="E40" s="108">
        <f>'第四週明細 '!W10</f>
        <v>27.999999999999996</v>
      </c>
      <c r="F40" s="125" t="s">
        <v>44</v>
      </c>
      <c r="G40" s="106">
        <f>'第四週明細 '!W14</f>
        <v>104.5</v>
      </c>
      <c r="H40" s="125" t="s">
        <v>47</v>
      </c>
      <c r="I40" s="108">
        <f>'第四週明細 '!W18</f>
        <v>28.599999999999998</v>
      </c>
      <c r="J40" s="107" t="s">
        <v>7</v>
      </c>
      <c r="K40" s="106">
        <f>'第四週明細 '!W22</f>
        <v>103</v>
      </c>
      <c r="L40" s="107" t="s">
        <v>11</v>
      </c>
      <c r="M40" s="106">
        <f>'第四週明細 '!W26</f>
        <v>27.7</v>
      </c>
      <c r="N40" s="107" t="s">
        <v>7</v>
      </c>
      <c r="O40" s="106">
        <f>'第四週明細 '!W30</f>
        <v>105</v>
      </c>
      <c r="P40" s="107" t="s">
        <v>11</v>
      </c>
      <c r="Q40" s="106">
        <f>'第四週明細 '!W34</f>
        <v>28.000000000000004</v>
      </c>
      <c r="R40" s="107" t="s">
        <v>7</v>
      </c>
      <c r="S40" s="106">
        <f>'第四週明細 '!W38</f>
        <v>107.5</v>
      </c>
      <c r="T40" s="107" t="s">
        <v>11</v>
      </c>
      <c r="U40" s="109">
        <f>'第四週明細 '!W42</f>
        <v>27.700000000000003</v>
      </c>
    </row>
    <row r="41" spans="2:21" ht="15" customHeight="1">
      <c r="B41" s="251" t="s">
        <v>207</v>
      </c>
      <c r="C41" s="252"/>
      <c r="D41" s="252"/>
      <c r="E41" s="253"/>
      <c r="F41" s="278"/>
      <c r="G41" s="278"/>
      <c r="H41" s="278"/>
      <c r="I41" s="278"/>
      <c r="J41" s="279"/>
      <c r="K41" s="280"/>
      <c r="L41" s="280"/>
      <c r="M41" s="281"/>
      <c r="N41" s="215"/>
      <c r="O41" s="216"/>
      <c r="P41" s="216"/>
      <c r="Q41" s="216"/>
      <c r="R41" s="216"/>
      <c r="S41" s="216"/>
      <c r="T41" s="216"/>
      <c r="U41" s="217"/>
    </row>
    <row r="42" spans="2:21" ht="21" customHeight="1">
      <c r="B42" s="260" t="s">
        <v>49</v>
      </c>
      <c r="C42" s="261"/>
      <c r="D42" s="261"/>
      <c r="E42" s="262"/>
      <c r="F42" s="219"/>
      <c r="G42" s="219"/>
      <c r="H42" s="219"/>
      <c r="I42" s="219"/>
      <c r="J42" s="214"/>
      <c r="K42" s="214"/>
      <c r="L42" s="214"/>
      <c r="M42" s="214"/>
      <c r="N42" s="75"/>
      <c r="O42" s="229"/>
      <c r="P42" s="229"/>
      <c r="Q42" s="229"/>
      <c r="R42" s="229"/>
      <c r="S42" s="229"/>
      <c r="T42" s="229"/>
      <c r="U42" s="218"/>
    </row>
    <row r="43" spans="2:21" ht="21" customHeight="1">
      <c r="B43" s="263" t="s">
        <v>306</v>
      </c>
      <c r="C43" s="264"/>
      <c r="D43" s="264"/>
      <c r="E43" s="265"/>
      <c r="F43" s="250"/>
      <c r="G43" s="250"/>
      <c r="H43" s="250"/>
      <c r="I43" s="250"/>
      <c r="J43" s="250"/>
      <c r="K43" s="250"/>
      <c r="L43" s="250"/>
      <c r="M43" s="250"/>
      <c r="N43" s="229"/>
      <c r="O43" s="229"/>
      <c r="P43" s="229"/>
      <c r="Q43" s="229"/>
      <c r="R43" s="229"/>
      <c r="S43" s="229"/>
      <c r="T43" s="229"/>
      <c r="U43" s="218"/>
    </row>
    <row r="44" spans="2:21" ht="21" customHeight="1">
      <c r="B44" s="266" t="s">
        <v>261</v>
      </c>
      <c r="C44" s="267"/>
      <c r="D44" s="267"/>
      <c r="E44" s="268"/>
      <c r="F44" s="324"/>
      <c r="G44" s="324"/>
      <c r="H44" s="324"/>
      <c r="I44" s="324"/>
      <c r="J44" s="250"/>
      <c r="K44" s="250"/>
      <c r="L44" s="250"/>
      <c r="M44" s="250"/>
      <c r="N44" s="229"/>
      <c r="O44" s="229"/>
      <c r="P44" s="229"/>
      <c r="Q44" s="229"/>
      <c r="R44" s="229"/>
      <c r="S44" s="229"/>
      <c r="T44" s="229"/>
      <c r="U44" s="218"/>
    </row>
    <row r="45" spans="2:21" ht="21" customHeight="1">
      <c r="B45" s="269" t="s">
        <v>260</v>
      </c>
      <c r="C45" s="270"/>
      <c r="D45" s="270"/>
      <c r="E45" s="271"/>
      <c r="F45" s="325"/>
      <c r="G45" s="325"/>
      <c r="H45" s="325"/>
      <c r="I45" s="325"/>
      <c r="J45" s="250"/>
      <c r="K45" s="250"/>
      <c r="L45" s="250"/>
      <c r="M45" s="250"/>
      <c r="N45" s="229"/>
      <c r="O45" s="229"/>
      <c r="P45" s="229"/>
      <c r="Q45" s="229"/>
      <c r="R45" s="229"/>
      <c r="S45" s="229"/>
      <c r="T45" s="229"/>
      <c r="U45" s="218"/>
    </row>
    <row r="46" spans="2:21" ht="21" customHeight="1">
      <c r="B46" s="272" t="s">
        <v>82</v>
      </c>
      <c r="C46" s="273"/>
      <c r="D46" s="273"/>
      <c r="E46" s="274"/>
      <c r="F46" s="301"/>
      <c r="G46" s="301"/>
      <c r="H46" s="301"/>
      <c r="I46" s="301"/>
      <c r="J46" s="250"/>
      <c r="K46" s="250"/>
      <c r="L46" s="250"/>
      <c r="M46" s="250"/>
      <c r="N46" s="230"/>
      <c r="O46" s="258" t="s">
        <v>163</v>
      </c>
      <c r="P46" s="258"/>
      <c r="Q46" s="258"/>
      <c r="R46" s="258"/>
      <c r="S46" s="258"/>
      <c r="T46" s="258"/>
      <c r="U46" s="259"/>
    </row>
    <row r="47" spans="2:21" ht="21" customHeight="1">
      <c r="B47" s="275" t="s">
        <v>238</v>
      </c>
      <c r="C47" s="276"/>
      <c r="D47" s="276"/>
      <c r="E47" s="277"/>
      <c r="F47" s="302"/>
      <c r="G47" s="302"/>
      <c r="H47" s="302"/>
      <c r="I47" s="302"/>
      <c r="J47" s="250"/>
      <c r="K47" s="250"/>
      <c r="L47" s="250"/>
      <c r="M47" s="250"/>
      <c r="N47" s="254" t="s">
        <v>162</v>
      </c>
      <c r="O47" s="254"/>
      <c r="P47" s="254"/>
      <c r="Q47" s="254"/>
      <c r="R47" s="254"/>
      <c r="S47" s="254"/>
      <c r="T47" s="254"/>
      <c r="U47" s="255"/>
    </row>
    <row r="48" spans="2:21" ht="12.9" customHeight="1">
      <c r="B48" s="110" t="s">
        <v>45</v>
      </c>
      <c r="C48" s="103">
        <f>第五週明細!W12</f>
        <v>738.6</v>
      </c>
      <c r="D48" s="102" t="s">
        <v>9</v>
      </c>
      <c r="E48" s="111">
        <f>第五週明細!W8</f>
        <v>23</v>
      </c>
      <c r="F48" s="250"/>
      <c r="G48" s="250"/>
      <c r="H48" s="250"/>
      <c r="I48" s="250"/>
      <c r="J48" s="250"/>
      <c r="K48" s="250"/>
      <c r="L48" s="250"/>
      <c r="M48" s="250"/>
      <c r="N48" s="254"/>
      <c r="O48" s="254"/>
      <c r="P48" s="254"/>
      <c r="Q48" s="254"/>
      <c r="R48" s="254"/>
      <c r="S48" s="254"/>
      <c r="T48" s="254"/>
      <c r="U48" s="255"/>
    </row>
    <row r="49" spans="2:21" ht="12.9" customHeight="1" thickBot="1">
      <c r="B49" s="105" t="s">
        <v>7</v>
      </c>
      <c r="C49" s="106">
        <f>第五週明細!W6</f>
        <v>105.5</v>
      </c>
      <c r="D49" s="107" t="s">
        <v>11</v>
      </c>
      <c r="E49" s="106">
        <f>第五週明細!W10</f>
        <v>27.4</v>
      </c>
      <c r="F49" s="124"/>
      <c r="G49" s="228"/>
      <c r="H49" s="124"/>
      <c r="I49" s="123"/>
      <c r="J49" s="124"/>
      <c r="K49" s="228"/>
      <c r="L49" s="124"/>
      <c r="M49" s="123"/>
      <c r="N49" s="256"/>
      <c r="O49" s="256"/>
      <c r="P49" s="256"/>
      <c r="Q49" s="256"/>
      <c r="R49" s="256"/>
      <c r="S49" s="256"/>
      <c r="T49" s="256"/>
      <c r="U49" s="257"/>
    </row>
  </sheetData>
  <mergeCells count="163">
    <mergeCell ref="B26:E26"/>
    <mergeCell ref="F26:I26"/>
    <mergeCell ref="J26:M26"/>
    <mergeCell ref="N26:Q26"/>
    <mergeCell ref="R26:U26"/>
    <mergeCell ref="B23:E23"/>
    <mergeCell ref="F23:I23"/>
    <mergeCell ref="J23:M23"/>
    <mergeCell ref="B29:E29"/>
    <mergeCell ref="F29:I29"/>
    <mergeCell ref="J29:M29"/>
    <mergeCell ref="N29:Q29"/>
    <mergeCell ref="B27:E27"/>
    <mergeCell ref="F27:I27"/>
    <mergeCell ref="J27:M27"/>
    <mergeCell ref="N27:Q27"/>
    <mergeCell ref="R27:U27"/>
    <mergeCell ref="B28:E28"/>
    <mergeCell ref="F28:I28"/>
    <mergeCell ref="J28:M28"/>
    <mergeCell ref="N28:Q28"/>
    <mergeCell ref="R28:U28"/>
    <mergeCell ref="B24:E24"/>
    <mergeCell ref="F24:I24"/>
    <mergeCell ref="B25:E25"/>
    <mergeCell ref="F25:I25"/>
    <mergeCell ref="J25:M25"/>
    <mergeCell ref="N25:Q25"/>
    <mergeCell ref="B16:E16"/>
    <mergeCell ref="F16:I16"/>
    <mergeCell ref="J16:M16"/>
    <mergeCell ref="R16:U16"/>
    <mergeCell ref="N16:Q16"/>
    <mergeCell ref="B20:E20"/>
    <mergeCell ref="F20:I20"/>
    <mergeCell ref="J20:M20"/>
    <mergeCell ref="R20:U20"/>
    <mergeCell ref="B17:E17"/>
    <mergeCell ref="F17:I17"/>
    <mergeCell ref="J17:M17"/>
    <mergeCell ref="R17:U17"/>
    <mergeCell ref="B18:E18"/>
    <mergeCell ref="F18:I18"/>
    <mergeCell ref="J18:M18"/>
    <mergeCell ref="R18:U18"/>
    <mergeCell ref="N17:Q17"/>
    <mergeCell ref="N18:Q18"/>
    <mergeCell ref="N19:Q19"/>
    <mergeCell ref="B19:E19"/>
    <mergeCell ref="F19:I19"/>
    <mergeCell ref="J19:M19"/>
    <mergeCell ref="B14:E14"/>
    <mergeCell ref="F14:I14"/>
    <mergeCell ref="J14:M14"/>
    <mergeCell ref="N14:Q14"/>
    <mergeCell ref="B9:E9"/>
    <mergeCell ref="F9:I9"/>
    <mergeCell ref="J9:M9"/>
    <mergeCell ref="N9:Q9"/>
    <mergeCell ref="R9:U9"/>
    <mergeCell ref="R14:U14"/>
    <mergeCell ref="B15:E15"/>
    <mergeCell ref="F15:I15"/>
    <mergeCell ref="J15:M15"/>
    <mergeCell ref="N15:Q15"/>
    <mergeCell ref="R15:U15"/>
    <mergeCell ref="B10:E10"/>
    <mergeCell ref="F10:I10"/>
    <mergeCell ref="J10:M10"/>
    <mergeCell ref="N10:Q10"/>
    <mergeCell ref="R10:U10"/>
    <mergeCell ref="B11:E11"/>
    <mergeCell ref="F11:I11"/>
    <mergeCell ref="J11:M11"/>
    <mergeCell ref="N11:Q11"/>
    <mergeCell ref="R11:U11"/>
    <mergeCell ref="R6:U6"/>
    <mergeCell ref="F8:I8"/>
    <mergeCell ref="J8:M8"/>
    <mergeCell ref="N8:Q8"/>
    <mergeCell ref="R8:U8"/>
    <mergeCell ref="N7:Q7"/>
    <mergeCell ref="R7:U7"/>
    <mergeCell ref="J7:M7"/>
    <mergeCell ref="B5:E5"/>
    <mergeCell ref="F5:I5"/>
    <mergeCell ref="J5:M5"/>
    <mergeCell ref="N5:Q5"/>
    <mergeCell ref="B8:E8"/>
    <mergeCell ref="R5:U5"/>
    <mergeCell ref="B6:E6"/>
    <mergeCell ref="F6:I6"/>
    <mergeCell ref="R19:U19"/>
    <mergeCell ref="R25:U25"/>
    <mergeCell ref="R29:U29"/>
    <mergeCell ref="N23:Q23"/>
    <mergeCell ref="R23:U23"/>
    <mergeCell ref="J38:M38"/>
    <mergeCell ref="R32:U32"/>
    <mergeCell ref="N33:Q33"/>
    <mergeCell ref="R33:U33"/>
    <mergeCell ref="N35:Q35"/>
    <mergeCell ref="R35:U35"/>
    <mergeCell ref="J32:M32"/>
    <mergeCell ref="N32:Q32"/>
    <mergeCell ref="J24:M24"/>
    <mergeCell ref="N24:Q24"/>
    <mergeCell ref="R24:U24"/>
    <mergeCell ref="N20:Q20"/>
    <mergeCell ref="N38:Q38"/>
    <mergeCell ref="R38:U38"/>
    <mergeCell ref="N34:Q34"/>
    <mergeCell ref="R34:U34"/>
    <mergeCell ref="N37:Q37"/>
    <mergeCell ref="R37:U37"/>
    <mergeCell ref="J37:M37"/>
    <mergeCell ref="B32:E32"/>
    <mergeCell ref="F32:I32"/>
    <mergeCell ref="F46:I46"/>
    <mergeCell ref="J46:M46"/>
    <mergeCell ref="F47:I47"/>
    <mergeCell ref="J47:M47"/>
    <mergeCell ref="F43:I43"/>
    <mergeCell ref="J6:M6"/>
    <mergeCell ref="N6:Q6"/>
    <mergeCell ref="B7:E7"/>
    <mergeCell ref="F7:I7"/>
    <mergeCell ref="B38:E38"/>
    <mergeCell ref="F38:I38"/>
    <mergeCell ref="B34:E34"/>
    <mergeCell ref="F34:I34"/>
    <mergeCell ref="B37:E37"/>
    <mergeCell ref="F37:I37"/>
    <mergeCell ref="B36:E36"/>
    <mergeCell ref="F36:I36"/>
    <mergeCell ref="N36:Q36"/>
    <mergeCell ref="J43:M43"/>
    <mergeCell ref="F44:I44"/>
    <mergeCell ref="J44:M44"/>
    <mergeCell ref="F45:I45"/>
    <mergeCell ref="J33:M33"/>
    <mergeCell ref="J34:M34"/>
    <mergeCell ref="J35:M35"/>
    <mergeCell ref="J36:M36"/>
    <mergeCell ref="B33:E33"/>
    <mergeCell ref="F33:I33"/>
    <mergeCell ref="B35:E35"/>
    <mergeCell ref="F35:I35"/>
    <mergeCell ref="R36:U36"/>
    <mergeCell ref="J45:M45"/>
    <mergeCell ref="F48:I48"/>
    <mergeCell ref="J48:M48"/>
    <mergeCell ref="B41:E41"/>
    <mergeCell ref="N47:U49"/>
    <mergeCell ref="O46:U46"/>
    <mergeCell ref="B42:E42"/>
    <mergeCell ref="B43:E43"/>
    <mergeCell ref="B44:E44"/>
    <mergeCell ref="B45:E45"/>
    <mergeCell ref="B46:E46"/>
    <mergeCell ref="B47:E47"/>
    <mergeCell ref="F41:I41"/>
    <mergeCell ref="J41:M41"/>
  </mergeCells>
  <phoneticPr fontId="19" type="noConversion"/>
  <pageMargins left="0.19685039370078741" right="0.19685039370078741" top="0.19685039370078741" bottom="0.19685039370078741" header="0.19685039370078741" footer="0.19685039370078741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I54"/>
  <sheetViews>
    <sheetView topLeftCell="A25" zoomScale="75" zoomScaleNormal="75" workbookViewId="0">
      <selection activeCell="F38" sqref="F38"/>
    </sheetView>
  </sheetViews>
  <sheetFormatPr defaultColWidth="9" defaultRowHeight="20.5"/>
  <cols>
    <col min="1" max="1" width="1.90625" style="13" customWidth="1"/>
    <col min="2" max="2" width="4.90625" style="14" customWidth="1"/>
    <col min="3" max="3" width="0" style="13" hidden="1" customWidth="1"/>
    <col min="4" max="4" width="18.6328125" style="13" customWidth="1"/>
    <col min="5" max="5" width="5.6328125" style="64" customWidth="1"/>
    <col min="6" max="6" width="9.6328125" style="13" customWidth="1"/>
    <col min="7" max="7" width="18.6328125" style="13" customWidth="1"/>
    <col min="8" max="8" width="5.6328125" style="64" customWidth="1"/>
    <col min="9" max="9" width="9.6328125" style="13" customWidth="1"/>
    <col min="10" max="10" width="18.6328125" style="13" customWidth="1"/>
    <col min="11" max="11" width="5.6328125" style="64" customWidth="1"/>
    <col min="12" max="12" width="9.6328125" style="13" customWidth="1"/>
    <col min="13" max="13" width="18.6328125" style="13" customWidth="1"/>
    <col min="14" max="14" width="5.6328125" style="64" customWidth="1"/>
    <col min="15" max="15" width="9.6328125" style="13" customWidth="1"/>
    <col min="16" max="16" width="18.6328125" style="13" customWidth="1"/>
    <col min="17" max="17" width="5.6328125" style="64" customWidth="1"/>
    <col min="18" max="18" width="9.6328125" style="13" customWidth="1"/>
    <col min="19" max="19" width="18.6328125" style="13" customWidth="1"/>
    <col min="20" max="20" width="5.6328125" style="64" customWidth="1"/>
    <col min="21" max="21" width="9.6328125" style="13" customWidth="1"/>
    <col min="22" max="22" width="5.1796875" style="13" customWidth="1"/>
    <col min="23" max="23" width="11.81640625" style="67" customWidth="1"/>
    <col min="24" max="24" width="11.1796875" style="68" customWidth="1"/>
    <col min="25" max="25" width="6.6328125" style="69" customWidth="1"/>
    <col min="26" max="26" width="6.6328125" style="13" customWidth="1"/>
    <col min="27" max="27" width="6" style="13" hidden="1" customWidth="1"/>
    <col min="28" max="28" width="5.453125" style="14" hidden="1" customWidth="1"/>
    <col min="29" max="29" width="7.81640625" style="13" hidden="1" customWidth="1"/>
    <col min="30" max="30" width="8" style="13" hidden="1" customWidth="1"/>
    <col min="31" max="31" width="7.90625" style="13" hidden="1" customWidth="1"/>
    <col min="32" max="32" width="7.453125" style="13" hidden="1" customWidth="1"/>
    <col min="33" max="16384" width="9" style="13"/>
  </cols>
  <sheetData>
    <row r="1" spans="2:33" s="2" customFormat="1" ht="39">
      <c r="B1" s="237" t="s">
        <v>295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1"/>
      <c r="AB1" s="3"/>
    </row>
    <row r="2" spans="2:33" s="2" customFormat="1" ht="13.5" customHeight="1">
      <c r="B2" s="238"/>
      <c r="C2" s="239"/>
      <c r="D2" s="239"/>
      <c r="E2" s="239"/>
      <c r="F2" s="239"/>
      <c r="G2" s="23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2.25" customHeight="1" thickBot="1">
      <c r="B3" s="71" t="s">
        <v>43</v>
      </c>
      <c r="C3" s="7"/>
      <c r="D3" s="8"/>
      <c r="E3" s="8"/>
      <c r="F3" s="240" t="s">
        <v>108</v>
      </c>
      <c r="G3" s="240"/>
      <c r="H3" s="240"/>
      <c r="I3" s="240"/>
      <c r="J3" s="240"/>
      <c r="K3" s="240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98.5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65.150000000000006" customHeight="1">
      <c r="B5" s="28">
        <v>11</v>
      </c>
      <c r="C5" s="232"/>
      <c r="D5" s="159" t="str">
        <f>'115.11月菜單'!B6</f>
        <v>香Q米飯</v>
      </c>
      <c r="E5" s="159" t="s">
        <v>15</v>
      </c>
      <c r="F5" s="157" t="s">
        <v>16</v>
      </c>
      <c r="G5" s="159" t="str">
        <f>'115.11月菜單'!B7</f>
        <v>卡茲鹽酥雞(炸)</v>
      </c>
      <c r="H5" s="159" t="s">
        <v>77</v>
      </c>
      <c r="I5" s="157" t="s">
        <v>16</v>
      </c>
      <c r="J5" s="159" t="str">
        <f>'115.11月菜單'!B8</f>
        <v>韓式肉片</v>
      </c>
      <c r="K5" s="159" t="s">
        <v>17</v>
      </c>
      <c r="L5" s="157" t="s">
        <v>16</v>
      </c>
      <c r="M5" s="159" t="str">
        <f>'115.11月菜單'!B9</f>
        <v>小魚炒豆干(豆)(海)</v>
      </c>
      <c r="N5" s="159" t="s">
        <v>184</v>
      </c>
      <c r="O5" s="157" t="s">
        <v>16</v>
      </c>
      <c r="P5" s="159" t="str">
        <f>'115.11月菜單'!B10</f>
        <v>深色蔬菜</v>
      </c>
      <c r="Q5" s="159" t="s">
        <v>18</v>
      </c>
      <c r="R5" s="157" t="s">
        <v>16</v>
      </c>
      <c r="S5" s="159" t="str">
        <f>'115.11月菜單'!B11</f>
        <v>紫菜蛋花湯</v>
      </c>
      <c r="T5" s="159" t="s">
        <v>17</v>
      </c>
      <c r="U5" s="157" t="s">
        <v>16</v>
      </c>
      <c r="V5" s="233"/>
      <c r="W5" s="29" t="s">
        <v>44</v>
      </c>
      <c r="X5" s="30" t="s">
        <v>19</v>
      </c>
      <c r="Y5" s="31">
        <v>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  <c r="AG5" s="67"/>
    </row>
    <row r="6" spans="2:33" ht="27.9" customHeight="1">
      <c r="B6" s="33" t="s">
        <v>8</v>
      </c>
      <c r="C6" s="232"/>
      <c r="D6" s="158" t="s">
        <v>71</v>
      </c>
      <c r="E6" s="158"/>
      <c r="F6" s="158">
        <v>100</v>
      </c>
      <c r="G6" s="158" t="s">
        <v>228</v>
      </c>
      <c r="H6" s="158"/>
      <c r="I6" s="158">
        <v>60</v>
      </c>
      <c r="J6" s="158" t="s">
        <v>111</v>
      </c>
      <c r="K6" s="158"/>
      <c r="L6" s="158">
        <v>50</v>
      </c>
      <c r="M6" s="176" t="s">
        <v>100</v>
      </c>
      <c r="N6" s="201" t="s">
        <v>101</v>
      </c>
      <c r="O6" s="158">
        <v>40</v>
      </c>
      <c r="P6" s="158" t="s">
        <v>73</v>
      </c>
      <c r="Q6" s="158"/>
      <c r="R6" s="158">
        <v>100</v>
      </c>
      <c r="S6" s="158" t="s">
        <v>93</v>
      </c>
      <c r="T6" s="158"/>
      <c r="U6" s="158">
        <v>1</v>
      </c>
      <c r="V6" s="234"/>
      <c r="W6" s="78">
        <f>Y5*15+Y6*0+Y7*5+Y8*0+Y9*15+Y10*12+15</f>
        <v>97.5</v>
      </c>
      <c r="X6" s="34" t="s">
        <v>25</v>
      </c>
      <c r="Y6" s="35">
        <v>2.2999999999999998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  <c r="AG6" s="78"/>
    </row>
    <row r="7" spans="2:33" ht="27.9" customHeight="1">
      <c r="B7" s="33">
        <v>2</v>
      </c>
      <c r="C7" s="232"/>
      <c r="D7" s="158"/>
      <c r="E7" s="158"/>
      <c r="F7" s="158"/>
      <c r="G7" s="139"/>
      <c r="H7" s="138"/>
      <c r="I7" s="158"/>
      <c r="J7" s="158" t="s">
        <v>230</v>
      </c>
      <c r="K7" s="158"/>
      <c r="L7" s="158">
        <v>20</v>
      </c>
      <c r="M7" s="139" t="s">
        <v>281</v>
      </c>
      <c r="N7" s="138" t="s">
        <v>90</v>
      </c>
      <c r="O7" s="158">
        <v>3</v>
      </c>
      <c r="P7" s="158"/>
      <c r="Q7" s="158"/>
      <c r="R7" s="158"/>
      <c r="S7" s="158" t="s">
        <v>69</v>
      </c>
      <c r="T7" s="165"/>
      <c r="U7" s="158">
        <v>10</v>
      </c>
      <c r="V7" s="234"/>
      <c r="W7" s="36" t="s">
        <v>46</v>
      </c>
      <c r="X7" s="37" t="s">
        <v>27</v>
      </c>
      <c r="Y7" s="35">
        <v>1.5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  <c r="AG7" s="67"/>
    </row>
    <row r="8" spans="2:33" ht="27.9" customHeight="1">
      <c r="B8" s="33" t="s">
        <v>63</v>
      </c>
      <c r="C8" s="232"/>
      <c r="D8" s="158"/>
      <c r="E8" s="158"/>
      <c r="F8" s="158"/>
      <c r="G8" s="171"/>
      <c r="H8" s="178"/>
      <c r="I8" s="158"/>
      <c r="J8" s="158" t="s">
        <v>118</v>
      </c>
      <c r="K8" s="160"/>
      <c r="L8" s="158">
        <v>1</v>
      </c>
      <c r="M8" s="171"/>
      <c r="N8" s="178"/>
      <c r="O8" s="158"/>
      <c r="P8" s="158"/>
      <c r="Q8" s="160"/>
      <c r="R8" s="158"/>
      <c r="S8" s="158" t="s">
        <v>103</v>
      </c>
      <c r="T8" s="158"/>
      <c r="U8" s="158">
        <v>1</v>
      </c>
      <c r="V8" s="234"/>
      <c r="W8" s="76">
        <f>Y5*0+Y6*5+Y7*0+Y8*5+Y9*0+Y10*4</f>
        <v>24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  <c r="AG8" s="78"/>
    </row>
    <row r="9" spans="2:33" ht="27.9" customHeight="1">
      <c r="B9" s="236" t="s">
        <v>37</v>
      </c>
      <c r="C9" s="232"/>
      <c r="D9" s="158"/>
      <c r="E9" s="158"/>
      <c r="F9" s="158"/>
      <c r="G9" s="158"/>
      <c r="H9" s="160"/>
      <c r="I9" s="158"/>
      <c r="J9" s="158" t="s">
        <v>279</v>
      </c>
      <c r="K9" s="160"/>
      <c r="L9" s="158">
        <v>0.5</v>
      </c>
      <c r="M9" s="158"/>
      <c r="N9" s="160"/>
      <c r="O9" s="158"/>
      <c r="P9" s="158"/>
      <c r="Q9" s="160"/>
      <c r="R9" s="158"/>
      <c r="S9" s="158"/>
      <c r="T9" s="131"/>
      <c r="U9" s="158"/>
      <c r="V9" s="23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  <c r="AG9" s="67"/>
    </row>
    <row r="10" spans="2:33" ht="27.9" customHeight="1">
      <c r="B10" s="236"/>
      <c r="C10" s="232"/>
      <c r="D10" s="158"/>
      <c r="E10" s="158"/>
      <c r="F10" s="158"/>
      <c r="G10" s="158"/>
      <c r="H10" s="160"/>
      <c r="I10" s="158"/>
      <c r="J10" s="158" t="s">
        <v>280</v>
      </c>
      <c r="K10" s="160"/>
      <c r="L10" s="158">
        <v>0.5</v>
      </c>
      <c r="M10" s="158"/>
      <c r="N10" s="160"/>
      <c r="O10" s="158"/>
      <c r="P10" s="158"/>
      <c r="Q10" s="160"/>
      <c r="R10" s="158"/>
      <c r="S10" s="158"/>
      <c r="T10" s="158"/>
      <c r="U10" s="158"/>
      <c r="V10" s="234"/>
      <c r="W10" s="76">
        <f>Y5*2+Y6*7+Y7*1+Y8*0+Y9*0+Y10*8</f>
        <v>27.599999999999998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  <c r="AG10" s="78"/>
    </row>
    <row r="11" spans="2:33" ht="27.9" customHeight="1">
      <c r="B11" s="42" t="s">
        <v>36</v>
      </c>
      <c r="C11" s="43"/>
      <c r="D11" s="158"/>
      <c r="E11" s="160"/>
      <c r="F11" s="158"/>
      <c r="G11" s="158"/>
      <c r="H11" s="160"/>
      <c r="I11" s="158"/>
      <c r="J11" s="158"/>
      <c r="K11" s="160"/>
      <c r="L11" s="158"/>
      <c r="M11" s="158"/>
      <c r="N11" s="160"/>
      <c r="O11" s="158"/>
      <c r="P11" s="158"/>
      <c r="Q11" s="160"/>
      <c r="R11" s="158"/>
      <c r="S11" s="158"/>
      <c r="T11" s="160"/>
      <c r="U11" s="158"/>
      <c r="V11" s="23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  <c r="AG11" s="67"/>
    </row>
    <row r="12" spans="2:33" ht="27.9" customHeight="1">
      <c r="B12" s="45"/>
      <c r="C12" s="46"/>
      <c r="D12" s="160"/>
      <c r="E12" s="160"/>
      <c r="F12" s="158"/>
      <c r="G12" s="158"/>
      <c r="H12" s="160"/>
      <c r="I12" s="158"/>
      <c r="J12" s="158"/>
      <c r="K12" s="160"/>
      <c r="L12" s="158"/>
      <c r="M12" s="158"/>
      <c r="N12" s="160"/>
      <c r="O12" s="158"/>
      <c r="P12" s="158"/>
      <c r="Q12" s="160"/>
      <c r="R12" s="158"/>
      <c r="S12" s="158"/>
      <c r="T12" s="160"/>
      <c r="U12" s="158"/>
      <c r="V12" s="235"/>
      <c r="W12" s="77">
        <f>W6*4+W10*4+W8*9</f>
        <v>716.4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  <c r="AG12" s="79"/>
    </row>
    <row r="13" spans="2:33" s="32" customFormat="1" ht="27.9" customHeight="1">
      <c r="B13" s="28">
        <v>11</v>
      </c>
      <c r="C13" s="232"/>
      <c r="D13" s="159" t="str">
        <f>'115.11月菜單'!F6</f>
        <v>五穀飯</v>
      </c>
      <c r="E13" s="159" t="s">
        <v>15</v>
      </c>
      <c r="F13" s="159"/>
      <c r="G13" s="159" t="str">
        <f>'115.11月菜單'!F7</f>
        <v>新鮮肉排</v>
      </c>
      <c r="H13" s="159" t="s">
        <v>79</v>
      </c>
      <c r="I13" s="159"/>
      <c r="J13" s="159" t="str">
        <f>'115.11月菜單'!F8</f>
        <v>冬瓜燜雞</v>
      </c>
      <c r="K13" s="159" t="s">
        <v>17</v>
      </c>
      <c r="L13" s="159"/>
      <c r="M13" s="159" t="str">
        <f>'115.11月菜單'!F9</f>
        <v>香菇蒸蛋</v>
      </c>
      <c r="N13" s="159" t="s">
        <v>15</v>
      </c>
      <c r="O13" s="159"/>
      <c r="P13" s="159" t="str">
        <f>'115.11月菜單'!F10</f>
        <v>淺色蔬菜</v>
      </c>
      <c r="Q13" s="159" t="s">
        <v>18</v>
      </c>
      <c r="R13" s="159"/>
      <c r="S13" s="159" t="str">
        <f>'115.11月菜單'!F11</f>
        <v>蔬菜肉絲湯</v>
      </c>
      <c r="T13" s="159" t="s">
        <v>17</v>
      </c>
      <c r="U13" s="159"/>
      <c r="V13" s="233"/>
      <c r="W13" s="29" t="s">
        <v>44</v>
      </c>
      <c r="X13" s="30" t="s">
        <v>19</v>
      </c>
      <c r="Y13" s="31">
        <v>5.3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>
      <c r="B14" s="33" t="s">
        <v>8</v>
      </c>
      <c r="C14" s="232"/>
      <c r="D14" s="158" t="s">
        <v>72</v>
      </c>
      <c r="E14" s="158"/>
      <c r="F14" s="158">
        <v>60</v>
      </c>
      <c r="G14" s="241" t="s">
        <v>156</v>
      </c>
      <c r="H14" s="242"/>
      <c r="I14" s="158">
        <v>40</v>
      </c>
      <c r="J14" s="158" t="s">
        <v>228</v>
      </c>
      <c r="K14" s="158"/>
      <c r="L14" s="158">
        <v>40</v>
      </c>
      <c r="M14" s="158" t="s">
        <v>191</v>
      </c>
      <c r="N14" s="158"/>
      <c r="O14" s="158">
        <v>3</v>
      </c>
      <c r="P14" s="158" t="s">
        <v>73</v>
      </c>
      <c r="Q14" s="158"/>
      <c r="R14" s="158">
        <v>100</v>
      </c>
      <c r="S14" s="158" t="s">
        <v>111</v>
      </c>
      <c r="T14" s="158"/>
      <c r="U14" s="158">
        <v>30</v>
      </c>
      <c r="V14" s="234"/>
      <c r="W14" s="78">
        <f>Y13*15+Y14*0+Y15*5+Y16*0+Y17*15+Y18*12+15</f>
        <v>103.5</v>
      </c>
      <c r="X14" s="34" t="s">
        <v>25</v>
      </c>
      <c r="Y14" s="35">
        <v>2.2000000000000002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3" ht="27.9" customHeight="1">
      <c r="B15" s="33">
        <v>3</v>
      </c>
      <c r="C15" s="232"/>
      <c r="D15" s="158" t="s">
        <v>200</v>
      </c>
      <c r="E15" s="158"/>
      <c r="F15" s="158">
        <v>40</v>
      </c>
      <c r="G15" s="158"/>
      <c r="H15" s="158"/>
      <c r="I15" s="158"/>
      <c r="J15" s="171" t="s">
        <v>107</v>
      </c>
      <c r="K15" s="178"/>
      <c r="L15" s="158">
        <v>50</v>
      </c>
      <c r="M15" s="158" t="s">
        <v>69</v>
      </c>
      <c r="N15" s="158"/>
      <c r="O15" s="158">
        <v>50</v>
      </c>
      <c r="P15" s="158"/>
      <c r="Q15" s="158"/>
      <c r="R15" s="158"/>
      <c r="S15" s="243" t="s">
        <v>227</v>
      </c>
      <c r="T15" s="244"/>
      <c r="U15" s="158">
        <v>10</v>
      </c>
      <c r="V15" s="234"/>
      <c r="W15" s="36" t="s">
        <v>46</v>
      </c>
      <c r="X15" s="37" t="s">
        <v>27</v>
      </c>
      <c r="Y15" s="35">
        <v>1.8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3" ht="27.9" customHeight="1">
      <c r="B16" s="33" t="s">
        <v>10</v>
      </c>
      <c r="C16" s="232"/>
      <c r="D16" s="160"/>
      <c r="E16" s="160"/>
      <c r="F16" s="158"/>
      <c r="G16" s="158"/>
      <c r="H16" s="158"/>
      <c r="I16" s="158"/>
      <c r="J16" s="171"/>
      <c r="K16" s="178"/>
      <c r="L16" s="158"/>
      <c r="M16" s="158"/>
      <c r="N16" s="158"/>
      <c r="O16" s="158"/>
      <c r="P16" s="158"/>
      <c r="Q16" s="160"/>
      <c r="R16" s="158"/>
      <c r="S16" s="158" t="s">
        <v>118</v>
      </c>
      <c r="T16" s="160"/>
      <c r="U16" s="158">
        <v>1</v>
      </c>
      <c r="V16" s="234"/>
      <c r="W16" s="76">
        <f>Y13*0+Y14*5+Y15*0+Y16*5+Y17*0+Y18*4</f>
        <v>23.5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5" ht="27.9" customHeight="1">
      <c r="B17" s="236" t="s">
        <v>38</v>
      </c>
      <c r="C17" s="232"/>
      <c r="D17" s="160"/>
      <c r="E17" s="160"/>
      <c r="F17" s="158"/>
      <c r="G17" s="158"/>
      <c r="H17" s="158"/>
      <c r="I17" s="158"/>
      <c r="J17" s="158"/>
      <c r="K17" s="160"/>
      <c r="L17" s="158"/>
      <c r="M17" s="158"/>
      <c r="N17" s="131"/>
      <c r="O17" s="158"/>
      <c r="P17" s="158"/>
      <c r="Q17" s="160"/>
      <c r="R17" s="158"/>
      <c r="S17" s="158" t="s">
        <v>95</v>
      </c>
      <c r="T17" s="160"/>
      <c r="U17" s="158">
        <v>1</v>
      </c>
      <c r="V17" s="23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5" ht="27.9" customHeight="1">
      <c r="B18" s="236"/>
      <c r="C18" s="232"/>
      <c r="D18" s="160"/>
      <c r="E18" s="160"/>
      <c r="F18" s="158"/>
      <c r="G18" s="158"/>
      <c r="H18" s="160"/>
      <c r="I18" s="158"/>
      <c r="J18" s="171"/>
      <c r="K18" s="200"/>
      <c r="L18" s="158"/>
      <c r="M18" s="158"/>
      <c r="N18" s="158"/>
      <c r="O18" s="158"/>
      <c r="P18" s="158"/>
      <c r="Q18" s="160"/>
      <c r="R18" s="158"/>
      <c r="S18" s="158"/>
      <c r="T18" s="160"/>
      <c r="U18" s="158"/>
      <c r="V18" s="234"/>
      <c r="W18" s="76">
        <f>Y13*2+Y14*7+Y15*1+Y16*0+Y17*0+Y18*8</f>
        <v>27.8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</row>
    <row r="19" spans="2:35" ht="27.9" customHeight="1">
      <c r="B19" s="42" t="s">
        <v>36</v>
      </c>
      <c r="C19" s="43"/>
      <c r="D19" s="160"/>
      <c r="E19" s="160"/>
      <c r="F19" s="158"/>
      <c r="G19" s="158"/>
      <c r="H19" s="160"/>
      <c r="I19" s="158"/>
      <c r="J19"/>
      <c r="K19" s="140"/>
      <c r="L19" s="158"/>
      <c r="M19" s="158"/>
      <c r="N19" s="158"/>
      <c r="O19" s="158"/>
      <c r="P19" s="158"/>
      <c r="Q19" s="160"/>
      <c r="R19" s="158"/>
      <c r="S19" s="158"/>
      <c r="T19" s="165"/>
      <c r="U19" s="158"/>
      <c r="V19" s="23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  <c r="AG19" s="67"/>
    </row>
    <row r="20" spans="2:35" ht="27.9" customHeight="1">
      <c r="B20" s="45"/>
      <c r="C20" s="46"/>
      <c r="D20" s="160"/>
      <c r="E20" s="160"/>
      <c r="F20" s="158"/>
      <c r="G20" s="158"/>
      <c r="H20" s="160"/>
      <c r="I20" s="158"/>
      <c r="J20" s="166"/>
      <c r="K20" s="170"/>
      <c r="L20" s="134"/>
      <c r="M20" s="158"/>
      <c r="N20" s="158"/>
      <c r="O20" s="158"/>
      <c r="P20" s="158"/>
      <c r="Q20" s="160"/>
      <c r="R20" s="158"/>
      <c r="S20" s="158"/>
      <c r="T20" s="160"/>
      <c r="U20" s="158"/>
      <c r="V20" s="235"/>
      <c r="W20" s="77">
        <f>W14*4+W18*4+W16*9</f>
        <v>736.7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  <c r="AG20" s="79"/>
    </row>
    <row r="21" spans="2:35" s="32" customFormat="1" ht="27.9" customHeight="1">
      <c r="B21" s="28">
        <v>11</v>
      </c>
      <c r="C21" s="232"/>
      <c r="D21" s="159" t="str">
        <f>'115.11月菜單'!J6</f>
        <v>香Q米飯</v>
      </c>
      <c r="E21" s="159" t="s">
        <v>15</v>
      </c>
      <c r="F21" s="159"/>
      <c r="G21" s="159" t="str">
        <f>'115.11月菜單'!J7</f>
        <v>燒烤雞腿</v>
      </c>
      <c r="H21" s="159" t="s">
        <v>70</v>
      </c>
      <c r="I21" s="159"/>
      <c r="J21" s="159" t="str">
        <f>'115.11月菜單'!J8</f>
        <v>絞肉滷蛋</v>
      </c>
      <c r="K21" s="159" t="s">
        <v>17</v>
      </c>
      <c r="L21" s="159"/>
      <c r="M21" s="159" t="str">
        <f>'115.11月菜單'!J9</f>
        <v>花椰菜拌蝦仁(海)</v>
      </c>
      <c r="N21" s="159" t="s">
        <v>17</v>
      </c>
      <c r="O21" s="159"/>
      <c r="P21" s="159" t="str">
        <f>'115.11月菜單'!J10</f>
        <v>深色蔬菜</v>
      </c>
      <c r="Q21" s="159" t="s">
        <v>18</v>
      </c>
      <c r="R21" s="159"/>
      <c r="S21" s="159" t="str">
        <f>'115.11月菜單'!J11</f>
        <v>菜頭香菇湯</v>
      </c>
      <c r="T21" s="159" t="s">
        <v>17</v>
      </c>
      <c r="U21" s="159"/>
      <c r="V21" s="233"/>
      <c r="W21" s="29" t="s">
        <v>44</v>
      </c>
      <c r="X21" s="30" t="s">
        <v>19</v>
      </c>
      <c r="Y21" s="31">
        <v>5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130"/>
      <c r="AH21" s="130"/>
      <c r="AI21" s="130"/>
    </row>
    <row r="22" spans="2:35" s="52" customFormat="1" ht="27.75" customHeight="1">
      <c r="B22" s="33" t="s">
        <v>8</v>
      </c>
      <c r="C22" s="232"/>
      <c r="D22" s="158" t="s">
        <v>24</v>
      </c>
      <c r="E22" s="158"/>
      <c r="F22" s="158">
        <v>100</v>
      </c>
      <c r="G22" s="158" t="s">
        <v>189</v>
      </c>
      <c r="H22" s="158"/>
      <c r="I22" s="158">
        <v>60</v>
      </c>
      <c r="J22" s="158" t="s">
        <v>94</v>
      </c>
      <c r="K22" s="158"/>
      <c r="L22" s="158">
        <v>5</v>
      </c>
      <c r="M22" s="158" t="s">
        <v>190</v>
      </c>
      <c r="N22" s="158"/>
      <c r="O22" s="158">
        <v>70</v>
      </c>
      <c r="P22" s="158" t="s">
        <v>73</v>
      </c>
      <c r="Q22" s="158"/>
      <c r="R22" s="158">
        <v>100</v>
      </c>
      <c r="S22" s="158" t="s">
        <v>74</v>
      </c>
      <c r="T22" s="158"/>
      <c r="U22" s="158">
        <v>20</v>
      </c>
      <c r="V22" s="234"/>
      <c r="W22" s="78">
        <f>Y21*15+Y22*0+Y23*5+Y24*0+Y25*15+Y26*12+15</f>
        <v>100</v>
      </c>
      <c r="X22" s="34" t="s">
        <v>25</v>
      </c>
      <c r="Y22" s="35">
        <v>2.2000000000000002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130"/>
      <c r="AH22" s="130"/>
      <c r="AI22" s="130"/>
    </row>
    <row r="23" spans="2:35" s="52" customFormat="1" ht="27.9" customHeight="1">
      <c r="B23" s="33">
        <v>4</v>
      </c>
      <c r="C23" s="232"/>
      <c r="D23" s="158"/>
      <c r="E23" s="158"/>
      <c r="F23" s="158"/>
      <c r="G23" s="158"/>
      <c r="H23" s="158"/>
      <c r="I23" s="158"/>
      <c r="J23" s="158" t="s">
        <v>154</v>
      </c>
      <c r="K23" s="158"/>
      <c r="L23" s="158">
        <v>55</v>
      </c>
      <c r="M23" s="139" t="s">
        <v>118</v>
      </c>
      <c r="N23" s="138"/>
      <c r="O23" s="158">
        <v>1</v>
      </c>
      <c r="P23" s="158"/>
      <c r="Q23" s="158"/>
      <c r="R23" s="158"/>
      <c r="S23" s="158" t="s">
        <v>191</v>
      </c>
      <c r="T23" s="158"/>
      <c r="U23" s="158">
        <v>1</v>
      </c>
      <c r="V23" s="234"/>
      <c r="W23" s="36" t="s">
        <v>46</v>
      </c>
      <c r="X23" s="37" t="s">
        <v>27</v>
      </c>
      <c r="Y23" s="35">
        <v>2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  <c r="AG23" s="67"/>
    </row>
    <row r="24" spans="2:35" s="52" customFormat="1" ht="27.9" customHeight="1">
      <c r="B24" s="33" t="s">
        <v>10</v>
      </c>
      <c r="C24" s="232"/>
      <c r="D24" s="158"/>
      <c r="E24" s="158"/>
      <c r="F24" s="158"/>
      <c r="G24" s="158"/>
      <c r="H24" s="158"/>
      <c r="I24" s="158"/>
      <c r="J24" s="158"/>
      <c r="K24" s="160"/>
      <c r="L24" s="158"/>
      <c r="M24" s="158" t="s">
        <v>152</v>
      </c>
      <c r="N24" s="164" t="s">
        <v>90</v>
      </c>
      <c r="O24" s="158">
        <v>10</v>
      </c>
      <c r="P24" s="158"/>
      <c r="Q24" s="160"/>
      <c r="R24" s="158"/>
      <c r="S24" s="171" t="s">
        <v>91</v>
      </c>
      <c r="T24" s="178"/>
      <c r="U24" s="158">
        <v>10</v>
      </c>
      <c r="V24" s="234"/>
      <c r="W24" s="76">
        <f>Y21*0+Y22*5+Y23*0+Y24*5+Y25*0+Y26*4</f>
        <v>23.5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5" s="52" customFormat="1" ht="27.9" customHeight="1">
      <c r="B25" s="236" t="s">
        <v>39</v>
      </c>
      <c r="C25" s="232"/>
      <c r="D25" s="158"/>
      <c r="E25" s="158"/>
      <c r="F25" s="158"/>
      <c r="G25" s="137"/>
      <c r="H25" s="135"/>
      <c r="I25" s="158"/>
      <c r="J25" s="158"/>
      <c r="K25" s="164"/>
      <c r="L25" s="158"/>
      <c r="M25" s="158"/>
      <c r="N25" s="160"/>
      <c r="O25" s="158"/>
      <c r="P25" s="158"/>
      <c r="Q25" s="160"/>
      <c r="R25" s="158"/>
      <c r="S25" s="158"/>
      <c r="T25" s="164"/>
      <c r="U25" s="158"/>
      <c r="V25" s="23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5" s="52" customFormat="1" ht="27.9" customHeight="1">
      <c r="B26" s="236"/>
      <c r="C26" s="232"/>
      <c r="D26" s="158"/>
      <c r="E26" s="158"/>
      <c r="F26" s="158"/>
      <c r="G26" s="192"/>
      <c r="H26" s="135"/>
      <c r="I26" s="158"/>
      <c r="J26" s="158"/>
      <c r="K26" s="140"/>
      <c r="L26" s="158"/>
      <c r="M26" s="158"/>
      <c r="N26" s="160"/>
      <c r="O26" s="158"/>
      <c r="P26" s="158"/>
      <c r="Q26" s="160"/>
      <c r="R26" s="158"/>
      <c r="S26" s="158"/>
      <c r="T26" s="160"/>
      <c r="U26" s="158"/>
      <c r="V26" s="234"/>
      <c r="W26" s="76">
        <f>Y21*2+Y22*7+Y23*1+Y24*0+Y25*0+Y26*8</f>
        <v>27.400000000000002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5" s="52" customFormat="1" ht="27.9" customHeight="1">
      <c r="B27" s="57" t="s">
        <v>36</v>
      </c>
      <c r="C27" s="58"/>
      <c r="D27" s="158"/>
      <c r="E27" s="158"/>
      <c r="F27" s="158"/>
      <c r="G27" s="168"/>
      <c r="H27" s="135"/>
      <c r="I27" s="158"/>
      <c r="J27" s="158"/>
      <c r="K27" s="160"/>
      <c r="L27" s="158"/>
      <c r="M27" s="158"/>
      <c r="N27" s="160"/>
      <c r="O27" s="158"/>
      <c r="P27" s="158"/>
      <c r="Q27" s="160"/>
      <c r="R27" s="158"/>
      <c r="S27" s="158"/>
      <c r="T27" s="160"/>
      <c r="U27" s="158"/>
      <c r="V27" s="23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  <c r="AG27" s="67"/>
    </row>
    <row r="28" spans="2:35" s="52" customFormat="1" ht="27.9" customHeight="1" thickBot="1">
      <c r="B28" s="213"/>
      <c r="C28" s="190"/>
      <c r="D28" s="158"/>
      <c r="E28" s="158"/>
      <c r="F28" s="158"/>
      <c r="G28" s="191"/>
      <c r="H28" s="135"/>
      <c r="I28" s="158"/>
      <c r="J28" s="158"/>
      <c r="K28" s="160"/>
      <c r="L28" s="158"/>
      <c r="M28" s="158"/>
      <c r="N28" s="160"/>
      <c r="O28" s="158"/>
      <c r="P28" s="158"/>
      <c r="Q28" s="160"/>
      <c r="R28" s="158"/>
      <c r="S28" s="158"/>
      <c r="T28" s="160"/>
      <c r="U28" s="158"/>
      <c r="V28" s="235"/>
      <c r="W28" s="77">
        <f>W22*4+W26*4+W24*9</f>
        <v>721.1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  <c r="AG28" s="79"/>
    </row>
    <row r="29" spans="2:35" s="32" customFormat="1" ht="27.9" customHeight="1">
      <c r="B29" s="28">
        <v>11</v>
      </c>
      <c r="C29" s="232"/>
      <c r="D29" s="186" t="str">
        <f>'115.11月菜單'!N6</f>
        <v>地瓜飯</v>
      </c>
      <c r="E29" s="186" t="s">
        <v>51</v>
      </c>
      <c r="F29" s="186"/>
      <c r="G29" s="186" t="str">
        <f>'115.11月菜單'!N7</f>
        <v>雙拼魚丁(海)(炸)-申請</v>
      </c>
      <c r="H29" s="159" t="s">
        <v>77</v>
      </c>
      <c r="I29" s="159"/>
      <c r="J29" s="159" t="str">
        <f>'115.11月菜單'!N8</f>
        <v>古早味肉燥(醃)</v>
      </c>
      <c r="K29" s="172" t="s">
        <v>78</v>
      </c>
      <c r="L29" s="159"/>
      <c r="M29" s="159" t="str">
        <f>'115.11月菜單'!N9</f>
        <v>油蔥高麗菜</v>
      </c>
      <c r="N29" s="159" t="s">
        <v>129</v>
      </c>
      <c r="O29" s="159"/>
      <c r="P29" s="159" t="str">
        <f>'115.11月菜單'!N10</f>
        <v>有機蔬菜</v>
      </c>
      <c r="Q29" s="159" t="s">
        <v>53</v>
      </c>
      <c r="R29" s="159"/>
      <c r="S29" s="159" t="str">
        <f>'115.11月菜單'!N11</f>
        <v>柴魚豆腐湯(海)(豆)</v>
      </c>
      <c r="T29" s="159" t="s">
        <v>52</v>
      </c>
      <c r="U29" s="159"/>
      <c r="V29" s="470"/>
      <c r="W29" s="29" t="s">
        <v>44</v>
      </c>
      <c r="X29" s="30" t="s">
        <v>19</v>
      </c>
      <c r="Y29" s="31">
        <v>5.4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  <c r="AG29" s="67"/>
    </row>
    <row r="30" spans="2:35" ht="27.9" customHeight="1">
      <c r="B30" s="33" t="s">
        <v>8</v>
      </c>
      <c r="C30" s="232"/>
      <c r="D30" s="158" t="s">
        <v>24</v>
      </c>
      <c r="E30" s="158"/>
      <c r="F30" s="158">
        <v>90</v>
      </c>
      <c r="G30" s="182" t="s">
        <v>123</v>
      </c>
      <c r="H30" s="183" t="s">
        <v>90</v>
      </c>
      <c r="I30" s="158">
        <v>40</v>
      </c>
      <c r="J30" s="158" t="s">
        <v>139</v>
      </c>
      <c r="K30" s="173" t="s">
        <v>87</v>
      </c>
      <c r="L30" s="158">
        <v>28</v>
      </c>
      <c r="M30" s="158" t="s">
        <v>111</v>
      </c>
      <c r="N30" s="158"/>
      <c r="O30" s="158">
        <v>50</v>
      </c>
      <c r="P30" s="158" t="s">
        <v>73</v>
      </c>
      <c r="Q30" s="158"/>
      <c r="R30" s="158">
        <v>100</v>
      </c>
      <c r="S30" s="158" t="s">
        <v>88</v>
      </c>
      <c r="T30" s="158"/>
      <c r="U30" s="158">
        <v>1</v>
      </c>
      <c r="V30" s="471"/>
      <c r="W30" s="78">
        <f>Y29*15+Y30*0+Y31*5+Y32*0+Y33*15+Y34*12+15</f>
        <v>106</v>
      </c>
      <c r="X30" s="34" t="s">
        <v>25</v>
      </c>
      <c r="Y30" s="35">
        <v>2.1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  <c r="AG30" s="78"/>
    </row>
    <row r="31" spans="2:35" ht="27.9" customHeight="1">
      <c r="B31" s="33">
        <v>5</v>
      </c>
      <c r="C31" s="232"/>
      <c r="D31" s="158" t="s">
        <v>76</v>
      </c>
      <c r="E31" s="158"/>
      <c r="F31" s="158">
        <v>50</v>
      </c>
      <c r="G31" s="158" t="s">
        <v>91</v>
      </c>
      <c r="H31" s="158"/>
      <c r="I31" s="158">
        <v>20</v>
      </c>
      <c r="J31" s="171" t="s">
        <v>94</v>
      </c>
      <c r="K31" s="200"/>
      <c r="L31" s="158">
        <v>30</v>
      </c>
      <c r="M31" s="158" t="s">
        <v>102</v>
      </c>
      <c r="N31" s="158"/>
      <c r="O31" s="158">
        <v>1</v>
      </c>
      <c r="P31" s="158"/>
      <c r="Q31" s="158"/>
      <c r="R31" s="158"/>
      <c r="S31" s="158" t="s">
        <v>112</v>
      </c>
      <c r="T31" s="158" t="s">
        <v>155</v>
      </c>
      <c r="U31" s="158">
        <v>30</v>
      </c>
      <c r="V31" s="471"/>
      <c r="W31" s="36" t="s">
        <v>46</v>
      </c>
      <c r="X31" s="37" t="s">
        <v>27</v>
      </c>
      <c r="Y31" s="35">
        <v>2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  <c r="AG31" s="67"/>
    </row>
    <row r="32" spans="2:35" ht="27.9" customHeight="1">
      <c r="B32" s="33" t="s">
        <v>10</v>
      </c>
      <c r="C32" s="232"/>
      <c r="D32" s="160"/>
      <c r="E32" s="160"/>
      <c r="F32" s="158"/>
      <c r="G32" s="158"/>
      <c r="H32" s="160"/>
      <c r="I32" s="158"/>
      <c r="J32" s="158" t="s">
        <v>226</v>
      </c>
      <c r="K32" s="158"/>
      <c r="L32" s="158">
        <v>1</v>
      </c>
      <c r="M32" s="158" t="s">
        <v>118</v>
      </c>
      <c r="N32" s="158"/>
      <c r="O32" s="158">
        <v>1</v>
      </c>
      <c r="P32" s="158"/>
      <c r="Q32" s="160"/>
      <c r="R32" s="158"/>
      <c r="S32" s="158" t="s">
        <v>103</v>
      </c>
      <c r="T32" s="164"/>
      <c r="U32" s="158">
        <v>1</v>
      </c>
      <c r="V32" s="471"/>
      <c r="W32" s="76">
        <f>Y29*0+Y30*5+Y31*0+Y32*5+Y33*0+Y34*4</f>
        <v>23</v>
      </c>
      <c r="X32" s="37" t="s">
        <v>30</v>
      </c>
      <c r="Y32" s="35">
        <v>2.5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  <c r="AG32" s="78"/>
    </row>
    <row r="33" spans="2:33" ht="27.9" customHeight="1">
      <c r="B33" s="236" t="s">
        <v>40</v>
      </c>
      <c r="C33" s="232"/>
      <c r="D33" s="160"/>
      <c r="E33" s="160"/>
      <c r="F33" s="158"/>
      <c r="G33" s="158"/>
      <c r="H33" s="160"/>
      <c r="I33" s="158"/>
      <c r="J33" s="158"/>
      <c r="K33" s="158"/>
      <c r="L33" s="158"/>
      <c r="M33" s="158" t="s">
        <v>94</v>
      </c>
      <c r="N33" s="160"/>
      <c r="O33" s="158">
        <v>3</v>
      </c>
      <c r="P33" s="158"/>
      <c r="Q33" s="160"/>
      <c r="R33" s="158"/>
      <c r="S33" s="158" t="s">
        <v>137</v>
      </c>
      <c r="T33" s="165" t="s">
        <v>90</v>
      </c>
      <c r="U33" s="158">
        <v>1</v>
      </c>
      <c r="V33" s="471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  <c r="AG33" s="67"/>
    </row>
    <row r="34" spans="2:33" ht="27.9" customHeight="1">
      <c r="B34" s="236"/>
      <c r="C34" s="232"/>
      <c r="D34" s="160"/>
      <c r="E34" s="160"/>
      <c r="F34" s="158"/>
      <c r="G34" s="158"/>
      <c r="H34" s="160"/>
      <c r="I34" s="158"/>
      <c r="J34" s="158"/>
      <c r="K34" s="160"/>
      <c r="L34" s="158"/>
      <c r="M34" s="158"/>
      <c r="N34" s="160"/>
      <c r="O34" s="158"/>
      <c r="P34" s="158"/>
      <c r="Q34" s="160"/>
      <c r="R34" s="158"/>
      <c r="S34" s="158"/>
      <c r="T34" s="160"/>
      <c r="U34" s="158"/>
      <c r="V34" s="471"/>
      <c r="W34" s="76">
        <f>Y29*2+Y30*7+Y31*1+Y32*0+Y33*0+Y34*8</f>
        <v>27.5</v>
      </c>
      <c r="X34" s="70" t="s">
        <v>42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  <c r="AG34" s="78"/>
    </row>
    <row r="35" spans="2:33" ht="27.9" customHeight="1">
      <c r="B35" s="42" t="s">
        <v>36</v>
      </c>
      <c r="C35" s="43"/>
      <c r="D35" s="160"/>
      <c r="E35" s="160"/>
      <c r="F35" s="158"/>
      <c r="G35" s="158"/>
      <c r="H35" s="160"/>
      <c r="I35" s="158"/>
      <c r="J35" s="158"/>
      <c r="K35" s="160"/>
      <c r="L35" s="158"/>
      <c r="M35" s="158"/>
      <c r="N35" s="160"/>
      <c r="O35" s="158"/>
      <c r="P35" s="158"/>
      <c r="Q35" s="160"/>
      <c r="R35" s="158"/>
      <c r="S35" s="158"/>
      <c r="T35" s="160"/>
      <c r="U35" s="158"/>
      <c r="V35" s="471"/>
      <c r="W35" s="36" t="s">
        <v>105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  <c r="AG35" s="67"/>
    </row>
    <row r="36" spans="2:33" ht="27.9" customHeight="1">
      <c r="B36" s="45"/>
      <c r="C36" s="46"/>
      <c r="D36" s="160"/>
      <c r="E36" s="160"/>
      <c r="F36" s="158"/>
      <c r="G36" s="158"/>
      <c r="H36" s="160"/>
      <c r="I36" s="158"/>
      <c r="J36" s="158"/>
      <c r="K36" s="160"/>
      <c r="L36" s="158"/>
      <c r="M36" s="158"/>
      <c r="N36" s="160"/>
      <c r="O36" s="158"/>
      <c r="P36" s="158"/>
      <c r="Q36" s="160"/>
      <c r="R36" s="158"/>
      <c r="S36" s="158"/>
      <c r="T36" s="160"/>
      <c r="U36" s="158"/>
      <c r="V36" s="472"/>
      <c r="W36" s="77">
        <f>W30*4+W34*4+W32*9</f>
        <v>741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  <c r="AG36" s="79"/>
    </row>
    <row r="37" spans="2:33" s="32" customFormat="1" ht="27.9" customHeight="1">
      <c r="B37" s="28">
        <v>11</v>
      </c>
      <c r="C37" s="232"/>
      <c r="D37" s="159" t="str">
        <f>'115.11月菜單'!R6</f>
        <v>麻油海苔拌飯</v>
      </c>
      <c r="E37" s="159" t="s">
        <v>17</v>
      </c>
      <c r="F37" s="159"/>
      <c r="G37" s="159" t="str">
        <f>'115.11月菜單'!R7</f>
        <v>香烤雞翅</v>
      </c>
      <c r="H37" s="159" t="s">
        <v>70</v>
      </c>
      <c r="I37" s="159"/>
      <c r="J37" s="159" t="str">
        <f>'115.11月菜單'!R8</f>
        <v>鍋貼(加)</v>
      </c>
      <c r="K37" s="159" t="s">
        <v>70</v>
      </c>
      <c r="L37" s="159"/>
      <c r="M37" s="159" t="str">
        <f>'115.11月菜單'!R9</f>
        <v>東北豬肉白菜鍋(醃)</v>
      </c>
      <c r="N37" s="159" t="s">
        <v>17</v>
      </c>
      <c r="O37" s="159"/>
      <c r="P37" s="159" t="str">
        <f>'115.11月菜單'!R10</f>
        <v>深色蔬菜</v>
      </c>
      <c r="Q37" s="159" t="s">
        <v>62</v>
      </c>
      <c r="R37" s="159"/>
      <c r="S37" s="159" t="str">
        <f>'115.11月菜單'!R11</f>
        <v>冬瓜鮮菇湯</v>
      </c>
      <c r="T37" s="159" t="s">
        <v>17</v>
      </c>
      <c r="U37" s="159"/>
      <c r="V37" s="470"/>
      <c r="W37" s="126" t="s">
        <v>44</v>
      </c>
      <c r="X37" s="30" t="s">
        <v>19</v>
      </c>
      <c r="Y37" s="31">
        <v>5.5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>
      <c r="B38" s="33" t="s">
        <v>8</v>
      </c>
      <c r="C38" s="232"/>
      <c r="D38" s="158" t="s">
        <v>71</v>
      </c>
      <c r="E38" s="158"/>
      <c r="F38" s="158">
        <v>90</v>
      </c>
      <c r="G38" s="473" t="s">
        <v>134</v>
      </c>
      <c r="H38" s="474"/>
      <c r="I38" s="158">
        <v>60</v>
      </c>
      <c r="J38" s="158" t="s">
        <v>308</v>
      </c>
      <c r="K38" s="158" t="s">
        <v>124</v>
      </c>
      <c r="L38" s="158">
        <v>20</v>
      </c>
      <c r="M38" s="158" t="s">
        <v>135</v>
      </c>
      <c r="N38" s="158" t="s">
        <v>229</v>
      </c>
      <c r="O38" s="158">
        <v>15</v>
      </c>
      <c r="P38" s="158" t="s">
        <v>73</v>
      </c>
      <c r="Q38" s="158"/>
      <c r="R38" s="158">
        <v>100</v>
      </c>
      <c r="S38" s="158" t="s">
        <v>107</v>
      </c>
      <c r="T38" s="158"/>
      <c r="U38" s="158">
        <v>30</v>
      </c>
      <c r="V38" s="471"/>
      <c r="W38" s="127">
        <f>Y37*15+Y38*0+Y39*5+Y40*0+Y41*15+Y42*12+15</f>
        <v>108</v>
      </c>
      <c r="X38" s="34" t="s">
        <v>25</v>
      </c>
      <c r="Y38" s="35">
        <v>2.1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>
      <c r="B39" s="33">
        <v>6</v>
      </c>
      <c r="C39" s="232"/>
      <c r="D39" s="158" t="s">
        <v>187</v>
      </c>
      <c r="E39" s="158"/>
      <c r="F39" s="158">
        <v>1</v>
      </c>
      <c r="G39" s="158"/>
      <c r="H39" s="158"/>
      <c r="I39" s="158"/>
      <c r="J39" s="158"/>
      <c r="K39" s="158"/>
      <c r="L39" s="158"/>
      <c r="M39" s="158" t="s">
        <v>136</v>
      </c>
      <c r="N39" s="158"/>
      <c r="O39" s="158">
        <v>40</v>
      </c>
      <c r="P39" s="158"/>
      <c r="Q39" s="158"/>
      <c r="R39" s="158"/>
      <c r="S39" s="158" t="s">
        <v>186</v>
      </c>
      <c r="T39" s="158"/>
      <c r="U39" s="158">
        <v>10</v>
      </c>
      <c r="V39" s="471"/>
      <c r="W39" s="128" t="s">
        <v>46</v>
      </c>
      <c r="X39" s="37" t="s">
        <v>27</v>
      </c>
      <c r="Y39" s="35">
        <v>2.1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>
      <c r="B40" s="33" t="s">
        <v>10</v>
      </c>
      <c r="C40" s="232"/>
      <c r="D40" s="158" t="s">
        <v>188</v>
      </c>
      <c r="E40" s="158"/>
      <c r="F40" s="158">
        <v>1</v>
      </c>
      <c r="G40" s="158"/>
      <c r="H40" s="158"/>
      <c r="I40" s="158"/>
      <c r="J40" s="158"/>
      <c r="K40" s="160"/>
      <c r="L40" s="158"/>
      <c r="M40" s="158" t="s">
        <v>186</v>
      </c>
      <c r="N40" s="158"/>
      <c r="O40" s="158">
        <v>10</v>
      </c>
      <c r="P40" s="158"/>
      <c r="Q40" s="158"/>
      <c r="R40" s="158"/>
      <c r="S40" s="158" t="s">
        <v>103</v>
      </c>
      <c r="T40" s="164"/>
      <c r="U40" s="158">
        <v>1</v>
      </c>
      <c r="V40" s="471"/>
      <c r="W40" s="127">
        <f>Y37*0+Y38*5+Y39*0+Y40*5+Y41*0+Y42*4</f>
        <v>23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  <c r="AG40" s="78"/>
    </row>
    <row r="41" spans="2:33" ht="27.9" customHeight="1">
      <c r="B41" s="236" t="s">
        <v>32</v>
      </c>
      <c r="C41" s="232"/>
      <c r="D41" s="158"/>
      <c r="E41" s="158"/>
      <c r="F41" s="137"/>
      <c r="G41" s="158"/>
      <c r="H41" s="158"/>
      <c r="I41" s="158"/>
      <c r="J41" s="158"/>
      <c r="K41" s="160"/>
      <c r="L41" s="158"/>
      <c r="M41" s="158" t="s">
        <v>118</v>
      </c>
      <c r="N41" s="160"/>
      <c r="O41" s="158">
        <v>1</v>
      </c>
      <c r="P41" s="158"/>
      <c r="Q41" s="158"/>
      <c r="R41" s="158"/>
      <c r="S41" s="158"/>
      <c r="T41" s="160"/>
      <c r="U41" s="158"/>
      <c r="V41" s="471"/>
      <c r="W41" s="128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>
      <c r="B42" s="236"/>
      <c r="C42" s="232"/>
      <c r="D42" s="158"/>
      <c r="E42" s="158"/>
      <c r="F42" s="158"/>
      <c r="G42" s="158"/>
      <c r="H42" s="160"/>
      <c r="I42" s="158"/>
      <c r="J42" s="158"/>
      <c r="K42" s="160"/>
      <c r="L42" s="158"/>
      <c r="M42" s="158" t="s">
        <v>230</v>
      </c>
      <c r="N42" s="160"/>
      <c r="O42" s="158">
        <v>15</v>
      </c>
      <c r="P42" s="158"/>
      <c r="Q42" s="160"/>
      <c r="R42" s="158"/>
      <c r="S42" s="158"/>
      <c r="T42" s="160"/>
      <c r="U42" s="158"/>
      <c r="V42" s="471"/>
      <c r="W42" s="127">
        <f>Y37*2+Y38*7+Y39*1+Y40*0+Y41*0+Y42*8</f>
        <v>27.800000000000004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>
      <c r="B43" s="42" t="s">
        <v>36</v>
      </c>
      <c r="C43" s="43"/>
      <c r="D43" s="158"/>
      <c r="E43" s="160"/>
      <c r="F43" s="158"/>
      <c r="G43" s="158"/>
      <c r="H43" s="160"/>
      <c r="I43" s="158"/>
      <c r="J43" s="158"/>
      <c r="K43" s="160"/>
      <c r="L43" s="158"/>
      <c r="M43" s="158"/>
      <c r="N43" s="160"/>
      <c r="O43" s="158"/>
      <c r="P43" s="158"/>
      <c r="Q43" s="160"/>
      <c r="R43" s="158"/>
      <c r="S43" s="158"/>
      <c r="T43" s="160"/>
      <c r="U43" s="158"/>
      <c r="V43" s="471"/>
      <c r="W43" s="128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  <c r="AG43" s="67"/>
    </row>
    <row r="44" spans="2:33" ht="27.9" customHeight="1" thickBot="1">
      <c r="B44" s="63"/>
      <c r="C44" s="46"/>
      <c r="D44" s="147"/>
      <c r="E44" s="156"/>
      <c r="F44" s="148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62"/>
      <c r="U44" s="163"/>
      <c r="V44" s="472"/>
      <c r="W44" s="129">
        <f>W38*4+W42*4+W40*9</f>
        <v>750.2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  <c r="AG44" s="79"/>
    </row>
    <row r="45" spans="2:33" s="56" customFormat="1" ht="21.75" customHeight="1">
      <c r="B45" s="14"/>
      <c r="C45" s="13"/>
      <c r="D45" s="13"/>
      <c r="E45" s="64"/>
      <c r="F45" s="13"/>
      <c r="G45" s="13"/>
      <c r="H45" s="64"/>
      <c r="I45" s="13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65"/>
      <c r="AB45" s="51"/>
    </row>
    <row r="46" spans="2:33">
      <c r="B46" s="51"/>
      <c r="C46" s="56"/>
      <c r="D46" s="246"/>
      <c r="E46" s="246"/>
      <c r="F46" s="247"/>
      <c r="G46" s="247"/>
      <c r="H46" s="66"/>
      <c r="K46" s="66"/>
      <c r="N46" s="66"/>
      <c r="Q46" s="66"/>
      <c r="T46" s="66"/>
    </row>
    <row r="48" spans="2:33">
      <c r="G48" s="64"/>
      <c r="H48" s="13"/>
      <c r="J48" s="64"/>
      <c r="K48" s="13"/>
      <c r="M48" s="64"/>
      <c r="N48" s="13"/>
      <c r="P48" s="64"/>
      <c r="Q48" s="13"/>
      <c r="S48" s="67"/>
      <c r="T48" s="68"/>
      <c r="U48" s="69"/>
      <c r="W48" s="13"/>
      <c r="X48" s="14"/>
      <c r="Y48" s="13"/>
      <c r="AB48" s="13"/>
    </row>
    <row r="49" spans="7:28">
      <c r="G49" s="64"/>
      <c r="H49" s="13"/>
      <c r="J49" s="64"/>
      <c r="K49" s="13"/>
      <c r="M49" s="64"/>
      <c r="N49" s="13"/>
      <c r="P49" s="64"/>
      <c r="Q49" s="13"/>
      <c r="S49" s="67"/>
      <c r="T49" s="68"/>
      <c r="U49" s="69"/>
      <c r="W49" s="13"/>
      <c r="X49" s="14"/>
      <c r="Y49" s="13"/>
      <c r="AB49" s="13"/>
    </row>
    <row r="50" spans="7:28">
      <c r="G50" s="64"/>
      <c r="H50" s="13"/>
      <c r="J50" s="64"/>
      <c r="K50" s="13"/>
      <c r="M50" s="64"/>
      <c r="N50" s="13"/>
      <c r="P50" s="64"/>
      <c r="Q50" s="13"/>
      <c r="S50" s="67"/>
      <c r="T50" s="68"/>
      <c r="U50" s="69"/>
      <c r="W50" s="13"/>
      <c r="X50" s="14"/>
      <c r="Y50" s="13"/>
      <c r="AB50" s="13"/>
    </row>
    <row r="51" spans="7:28">
      <c r="G51" s="64"/>
      <c r="H51" s="13"/>
      <c r="J51" s="64"/>
      <c r="K51" s="13"/>
      <c r="M51" s="64"/>
      <c r="N51" s="13"/>
      <c r="P51" s="64"/>
      <c r="Q51" s="13"/>
      <c r="S51" s="67"/>
      <c r="T51" s="68"/>
      <c r="U51" s="69"/>
      <c r="W51" s="13"/>
      <c r="X51" s="14"/>
      <c r="Y51" s="13"/>
      <c r="AB51" s="13"/>
    </row>
    <row r="52" spans="7:28">
      <c r="G52" s="64"/>
      <c r="H52" s="13"/>
      <c r="J52" s="64"/>
      <c r="K52" s="13"/>
      <c r="M52" s="64"/>
      <c r="N52" s="13"/>
      <c r="P52" s="64"/>
      <c r="Q52" s="13"/>
      <c r="S52" s="67"/>
      <c r="T52" s="68"/>
      <c r="U52" s="69"/>
      <c r="W52" s="13"/>
      <c r="X52" s="14"/>
      <c r="Y52" s="13"/>
      <c r="AB52" s="13"/>
    </row>
    <row r="53" spans="7:28">
      <c r="G53" s="64"/>
      <c r="H53" s="13"/>
      <c r="J53" s="64"/>
      <c r="K53" s="13"/>
      <c r="M53" s="64"/>
      <c r="N53" s="13"/>
      <c r="P53" s="64"/>
      <c r="Q53" s="13"/>
      <c r="S53" s="67"/>
      <c r="T53" s="68"/>
      <c r="U53" s="69"/>
      <c r="W53" s="13"/>
      <c r="X53" s="14"/>
      <c r="Y53" s="13"/>
      <c r="AB53" s="13"/>
    </row>
    <row r="54" spans="7:28">
      <c r="G54" s="64"/>
      <c r="H54" s="13"/>
      <c r="J54" s="64"/>
      <c r="K54" s="13"/>
      <c r="M54" s="64"/>
      <c r="N54" s="13"/>
      <c r="P54" s="64"/>
      <c r="Q54" s="13"/>
      <c r="S54" s="67"/>
      <c r="T54" s="68"/>
      <c r="U54" s="69"/>
      <c r="W54" s="13"/>
      <c r="X54" s="14"/>
      <c r="Y54" s="13"/>
      <c r="AB54" s="13"/>
    </row>
  </sheetData>
  <mergeCells count="23">
    <mergeCell ref="B41:B42"/>
    <mergeCell ref="C13:C18"/>
    <mergeCell ref="V13:V20"/>
    <mergeCell ref="B17:B18"/>
    <mergeCell ref="B25:B26"/>
    <mergeCell ref="B33:B34"/>
    <mergeCell ref="G14:H14"/>
    <mergeCell ref="G38:H38"/>
    <mergeCell ref="S15:T15"/>
    <mergeCell ref="B1:Y1"/>
    <mergeCell ref="B2:G2"/>
    <mergeCell ref="C5:C10"/>
    <mergeCell ref="V5:V12"/>
    <mergeCell ref="B9:B10"/>
    <mergeCell ref="F3:K3"/>
    <mergeCell ref="D46:G46"/>
    <mergeCell ref="C29:C34"/>
    <mergeCell ref="V29:V36"/>
    <mergeCell ref="C21:C26"/>
    <mergeCell ref="V21:V28"/>
    <mergeCell ref="J45:Y45"/>
    <mergeCell ref="C37:C42"/>
    <mergeCell ref="V37:V44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G49"/>
  <sheetViews>
    <sheetView zoomScale="75" zoomScaleNormal="75" workbookViewId="0">
      <selection activeCell="B1" sqref="B1:Y1"/>
    </sheetView>
  </sheetViews>
  <sheetFormatPr defaultColWidth="9" defaultRowHeight="20.5"/>
  <cols>
    <col min="1" max="1" width="1.90625" style="13" customWidth="1"/>
    <col min="2" max="2" width="4.90625" style="14" customWidth="1"/>
    <col min="3" max="3" width="0" style="13" hidden="1" customWidth="1"/>
    <col min="4" max="4" width="18.6328125" style="13" customWidth="1"/>
    <col min="5" max="5" width="5.6328125" style="64" customWidth="1"/>
    <col min="6" max="6" width="9.6328125" style="13" customWidth="1"/>
    <col min="7" max="7" width="18.6328125" style="13" customWidth="1"/>
    <col min="8" max="8" width="5.6328125" style="64" customWidth="1"/>
    <col min="9" max="9" width="9.6328125" style="13" customWidth="1"/>
    <col min="10" max="10" width="18.6328125" style="13" customWidth="1"/>
    <col min="11" max="11" width="5.6328125" style="64" customWidth="1"/>
    <col min="12" max="12" width="9.6328125" style="13" customWidth="1"/>
    <col min="13" max="13" width="18.6328125" style="13" customWidth="1"/>
    <col min="14" max="14" width="5.6328125" style="64" customWidth="1"/>
    <col min="15" max="15" width="9.6328125" style="13" customWidth="1"/>
    <col min="16" max="16" width="18.6328125" style="13" customWidth="1"/>
    <col min="17" max="17" width="5.6328125" style="64" customWidth="1"/>
    <col min="18" max="18" width="9.6328125" style="13" customWidth="1"/>
    <col min="19" max="19" width="18.6328125" style="13" customWidth="1"/>
    <col min="20" max="20" width="5.6328125" style="64" customWidth="1"/>
    <col min="21" max="21" width="9.6328125" style="13" customWidth="1"/>
    <col min="22" max="22" width="5.1796875" style="13" customWidth="1"/>
    <col min="23" max="23" width="11.81640625" style="67" customWidth="1"/>
    <col min="24" max="24" width="11.1796875" style="68" customWidth="1"/>
    <col min="25" max="25" width="6.6328125" style="69" customWidth="1"/>
    <col min="26" max="26" width="6.6328125" style="13" customWidth="1"/>
    <col min="27" max="27" width="6" style="13" hidden="1" customWidth="1"/>
    <col min="28" max="28" width="5.453125" style="14" hidden="1" customWidth="1"/>
    <col min="29" max="29" width="7.81640625" style="13" hidden="1" customWidth="1"/>
    <col min="30" max="30" width="8" style="13" hidden="1" customWidth="1"/>
    <col min="31" max="31" width="7.90625" style="13" hidden="1" customWidth="1"/>
    <col min="32" max="32" width="7.453125" style="13" hidden="1" customWidth="1"/>
    <col min="33" max="16384" width="9" style="13"/>
  </cols>
  <sheetData>
    <row r="1" spans="2:33" s="2" customFormat="1" ht="39">
      <c r="B1" s="237" t="s">
        <v>296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1"/>
      <c r="AB1" s="3"/>
    </row>
    <row r="2" spans="2:33" s="2" customFormat="1" ht="13.5" customHeight="1">
      <c r="B2" s="238"/>
      <c r="C2" s="239"/>
      <c r="D2" s="239"/>
      <c r="E2" s="239"/>
      <c r="F2" s="239"/>
      <c r="G2" s="23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2.25" customHeight="1" thickBot="1">
      <c r="B3" s="71" t="s">
        <v>43</v>
      </c>
      <c r="C3" s="7"/>
      <c r="D3" s="8"/>
      <c r="E3" s="8"/>
      <c r="F3" s="240" t="s">
        <v>108</v>
      </c>
      <c r="G3" s="240"/>
      <c r="H3" s="240"/>
      <c r="I3" s="240"/>
      <c r="J3" s="240"/>
      <c r="K3" s="240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98.5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65.150000000000006" customHeight="1">
      <c r="B5" s="28">
        <v>11</v>
      </c>
      <c r="C5" s="232"/>
      <c r="D5" s="159" t="str">
        <f>'115.11月菜單'!B15</f>
        <v>香Q米飯</v>
      </c>
      <c r="E5" s="159" t="s">
        <v>15</v>
      </c>
      <c r="F5" s="157" t="s">
        <v>16</v>
      </c>
      <c r="G5" s="159" t="str">
        <f>'115.11月菜單'!B16</f>
        <v>宮保雞丁(豆)</v>
      </c>
      <c r="H5" s="159" t="s">
        <v>17</v>
      </c>
      <c r="I5" s="157" t="s">
        <v>16</v>
      </c>
      <c r="J5" s="159" t="str">
        <f>'115.11月菜單'!B17</f>
        <v>雙拼魚條(海加)(炸)</v>
      </c>
      <c r="K5" s="159" t="s">
        <v>77</v>
      </c>
      <c r="L5" s="157" t="s">
        <v>16</v>
      </c>
      <c r="M5" s="159" t="str">
        <f>'115.11月菜單'!B18</f>
        <v>蕃茄炒蛋</v>
      </c>
      <c r="N5" s="159" t="s">
        <v>184</v>
      </c>
      <c r="O5" s="157" t="s">
        <v>16</v>
      </c>
      <c r="P5" s="159" t="str">
        <f>'115.11月菜單'!B19</f>
        <v>深色蔬菜</v>
      </c>
      <c r="Q5" s="159" t="s">
        <v>18</v>
      </c>
      <c r="R5" s="157" t="s">
        <v>16</v>
      </c>
      <c r="S5" s="159" t="str">
        <f>'115.11月菜單'!B20</f>
        <v>竹筍湯</v>
      </c>
      <c r="T5" s="159" t="s">
        <v>17</v>
      </c>
      <c r="U5" s="157" t="s">
        <v>16</v>
      </c>
      <c r="V5" s="233"/>
      <c r="W5" s="29" t="s">
        <v>44</v>
      </c>
      <c r="X5" s="30" t="s">
        <v>19</v>
      </c>
      <c r="Y5" s="31">
        <v>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  <c r="AG5" s="67"/>
    </row>
    <row r="6" spans="2:33" ht="27.9" customHeight="1">
      <c r="B6" s="33" t="s">
        <v>8</v>
      </c>
      <c r="C6" s="232"/>
      <c r="D6" s="158" t="s">
        <v>72</v>
      </c>
      <c r="E6" s="158"/>
      <c r="F6" s="158">
        <v>100</v>
      </c>
      <c r="G6" s="158" t="s">
        <v>100</v>
      </c>
      <c r="H6" s="183" t="s">
        <v>101</v>
      </c>
      <c r="I6" s="158">
        <v>30</v>
      </c>
      <c r="J6" s="158" t="s">
        <v>192</v>
      </c>
      <c r="K6" s="165" t="s">
        <v>161</v>
      </c>
      <c r="L6" s="158">
        <v>30</v>
      </c>
      <c r="M6" s="158" t="s">
        <v>265</v>
      </c>
      <c r="N6" s="158"/>
      <c r="O6" s="158">
        <v>40</v>
      </c>
      <c r="P6" s="158" t="s">
        <v>73</v>
      </c>
      <c r="Q6" s="158"/>
      <c r="R6" s="158">
        <v>100</v>
      </c>
      <c r="S6" s="171" t="s">
        <v>150</v>
      </c>
      <c r="T6" s="210"/>
      <c r="U6" s="158">
        <v>30</v>
      </c>
      <c r="V6" s="234"/>
      <c r="W6" s="78">
        <f>Y5*15+Y6*0+Y7*5+Y8*0+Y9*15+Y10*12+15</f>
        <v>99.5</v>
      </c>
      <c r="X6" s="34" t="s">
        <v>25</v>
      </c>
      <c r="Y6" s="35">
        <v>2.2999999999999998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  <c r="AG6" s="78"/>
    </row>
    <row r="7" spans="2:33" ht="27.9" customHeight="1">
      <c r="B7" s="33">
        <v>9</v>
      </c>
      <c r="C7" s="232"/>
      <c r="D7" s="158"/>
      <c r="E7" s="158"/>
      <c r="F7" s="158"/>
      <c r="G7" s="158" t="s">
        <v>228</v>
      </c>
      <c r="H7" s="164"/>
      <c r="I7" s="158">
        <v>30</v>
      </c>
      <c r="J7" s="158" t="s">
        <v>91</v>
      </c>
      <c r="K7" s="164"/>
      <c r="L7" s="158">
        <v>20</v>
      </c>
      <c r="M7" s="158" t="s">
        <v>69</v>
      </c>
      <c r="N7" s="158"/>
      <c r="O7" s="158">
        <v>40</v>
      </c>
      <c r="P7" s="158"/>
      <c r="Q7" s="158"/>
      <c r="R7" s="158"/>
      <c r="S7" s="243"/>
      <c r="T7" s="244"/>
      <c r="U7" s="158"/>
      <c r="V7" s="234"/>
      <c r="W7" s="36" t="s">
        <v>46</v>
      </c>
      <c r="X7" s="37" t="s">
        <v>27</v>
      </c>
      <c r="Y7" s="35">
        <v>1.9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  <c r="AG7" s="67"/>
    </row>
    <row r="8" spans="2:33" ht="27.9" customHeight="1">
      <c r="B8" s="33" t="s">
        <v>10</v>
      </c>
      <c r="C8" s="232"/>
      <c r="D8" s="158"/>
      <c r="E8" s="158"/>
      <c r="F8" s="158"/>
      <c r="G8" s="171"/>
      <c r="H8" s="178"/>
      <c r="I8" s="158"/>
      <c r="J8" s="171"/>
      <c r="K8" s="178"/>
      <c r="L8" s="158"/>
      <c r="M8" s="158"/>
      <c r="N8" s="138"/>
      <c r="O8" s="158"/>
      <c r="P8" s="158"/>
      <c r="Q8" s="160"/>
      <c r="R8" s="158"/>
      <c r="S8" s="158"/>
      <c r="T8" s="158"/>
      <c r="U8" s="158"/>
      <c r="V8" s="234"/>
      <c r="W8" s="76">
        <f>Y5*0+Y6*5+Y7*0+Y8*5+Y9*0+Y10*4</f>
        <v>24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  <c r="AG8" s="78"/>
    </row>
    <row r="9" spans="2:33" ht="27.9" customHeight="1">
      <c r="B9" s="236" t="s">
        <v>37</v>
      </c>
      <c r="C9" s="232"/>
      <c r="D9" s="158"/>
      <c r="E9" s="158"/>
      <c r="F9" s="158"/>
      <c r="G9" s="158"/>
      <c r="H9" s="165"/>
      <c r="I9" s="158"/>
      <c r="J9" s="158"/>
      <c r="K9" s="160"/>
      <c r="L9" s="158"/>
      <c r="M9" s="158"/>
      <c r="N9" s="165"/>
      <c r="O9" s="158"/>
      <c r="P9" s="158"/>
      <c r="Q9" s="160"/>
      <c r="R9" s="158"/>
      <c r="S9" s="158"/>
      <c r="T9" s="158"/>
      <c r="U9" s="158"/>
      <c r="V9" s="23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  <c r="AG9" s="67"/>
    </row>
    <row r="10" spans="2:33" ht="27.9" customHeight="1">
      <c r="B10" s="236"/>
      <c r="C10" s="232"/>
      <c r="D10" s="158"/>
      <c r="E10" s="158"/>
      <c r="F10" s="158"/>
      <c r="G10" s="158"/>
      <c r="H10" s="165"/>
      <c r="I10" s="158"/>
      <c r="J10" s="158"/>
      <c r="K10" s="160"/>
      <c r="L10" s="158"/>
      <c r="M10" s="158"/>
      <c r="N10" s="164"/>
      <c r="O10" s="158"/>
      <c r="P10" s="158"/>
      <c r="Q10" s="160"/>
      <c r="R10" s="158"/>
      <c r="S10" s="158"/>
      <c r="T10" s="164"/>
      <c r="U10" s="158"/>
      <c r="V10" s="234"/>
      <c r="W10" s="76">
        <f>Y5*2+Y6*7+Y7*1+Y8*0+Y9*0+Y10*8</f>
        <v>27.999999999999996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  <c r="AG10" s="78"/>
    </row>
    <row r="11" spans="2:33" ht="27.9" customHeight="1">
      <c r="B11" s="42" t="s">
        <v>36</v>
      </c>
      <c r="C11" s="43"/>
      <c r="D11" s="158"/>
      <c r="E11" s="160"/>
      <c r="F11" s="158"/>
      <c r="G11" s="158"/>
      <c r="H11" s="160"/>
      <c r="I11" s="158"/>
      <c r="J11" s="158"/>
      <c r="K11" s="160"/>
      <c r="L11" s="158"/>
      <c r="M11" s="158"/>
      <c r="N11" s="160"/>
      <c r="O11" s="158"/>
      <c r="P11" s="158"/>
      <c r="Q11" s="160"/>
      <c r="R11" s="158"/>
      <c r="S11" s="158"/>
      <c r="T11" s="160"/>
      <c r="U11" s="158"/>
      <c r="V11" s="23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  <c r="AG11" s="67"/>
    </row>
    <row r="12" spans="2:33" ht="27.9" customHeight="1">
      <c r="B12" s="45"/>
      <c r="C12" s="46"/>
      <c r="D12" s="160"/>
      <c r="E12" s="160"/>
      <c r="F12" s="158"/>
      <c r="G12" s="158"/>
      <c r="H12" s="160"/>
      <c r="I12" s="158"/>
      <c r="J12" s="158"/>
      <c r="K12" s="160"/>
      <c r="L12" s="158"/>
      <c r="M12" s="158"/>
      <c r="N12" s="160"/>
      <c r="O12" s="158"/>
      <c r="P12" s="158"/>
      <c r="Q12" s="160"/>
      <c r="R12" s="158"/>
      <c r="S12" s="158"/>
      <c r="T12" s="160"/>
      <c r="U12" s="158"/>
      <c r="V12" s="235"/>
      <c r="W12" s="77">
        <f>W6*4+W10*4+W8*9</f>
        <v>726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  <c r="AG12" s="79"/>
    </row>
    <row r="13" spans="2:33" s="32" customFormat="1" ht="27.9" customHeight="1">
      <c r="B13" s="28">
        <v>11</v>
      </c>
      <c r="C13" s="232"/>
      <c r="D13" s="159" t="str">
        <f>'115.11月菜單'!F15</f>
        <v>糙米飯</v>
      </c>
      <c r="E13" s="159" t="s">
        <v>15</v>
      </c>
      <c r="F13" s="159"/>
      <c r="G13" s="159" t="str">
        <f>'115.11月菜單'!F16</f>
        <v>脆皮雞翅</v>
      </c>
      <c r="H13" s="159" t="s">
        <v>70</v>
      </c>
      <c r="I13" s="159"/>
      <c r="J13" s="159" t="str">
        <f>'115.11月菜單'!F17</f>
        <v>家常豆腐(豆)</v>
      </c>
      <c r="K13" s="159" t="s">
        <v>17</v>
      </c>
      <c r="L13" s="159"/>
      <c r="M13" s="159" t="str">
        <f>'115.11月菜單'!F18</f>
        <v>繽紛魷魚丸(海加)</v>
      </c>
      <c r="N13" s="159" t="s">
        <v>70</v>
      </c>
      <c r="O13" s="159"/>
      <c r="P13" s="159" t="str">
        <f>'115.11月菜單'!F19</f>
        <v>淺色蔬菜</v>
      </c>
      <c r="Q13" s="159" t="s">
        <v>18</v>
      </c>
      <c r="R13" s="159"/>
      <c r="S13" s="159" t="str">
        <f>'115.11月菜單'!F20</f>
        <v>香菇雞湯</v>
      </c>
      <c r="T13" s="159" t="s">
        <v>17</v>
      </c>
      <c r="U13" s="159"/>
      <c r="V13" s="233"/>
      <c r="W13" s="29" t="s">
        <v>44</v>
      </c>
      <c r="X13" s="30" t="s">
        <v>19</v>
      </c>
      <c r="Y13" s="31">
        <v>5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>
      <c r="B14" s="33" t="s">
        <v>8</v>
      </c>
      <c r="C14" s="232"/>
      <c r="D14" s="158" t="s">
        <v>72</v>
      </c>
      <c r="E14" s="158"/>
      <c r="F14" s="158">
        <v>60</v>
      </c>
      <c r="G14" s="158" t="s">
        <v>134</v>
      </c>
      <c r="H14" s="158"/>
      <c r="I14" s="158">
        <v>70</v>
      </c>
      <c r="J14" s="158" t="s">
        <v>112</v>
      </c>
      <c r="K14" s="158" t="s">
        <v>101</v>
      </c>
      <c r="L14" s="158">
        <v>50</v>
      </c>
      <c r="M14" s="171" t="s">
        <v>116</v>
      </c>
      <c r="N14" s="178"/>
      <c r="O14" s="158">
        <v>30</v>
      </c>
      <c r="P14" s="158" t="s">
        <v>73</v>
      </c>
      <c r="Q14" s="158"/>
      <c r="R14" s="158">
        <v>100</v>
      </c>
      <c r="S14" s="158" t="s">
        <v>91</v>
      </c>
      <c r="T14" s="158"/>
      <c r="U14" s="158">
        <v>30</v>
      </c>
      <c r="V14" s="234"/>
      <c r="W14" s="78">
        <f>Y13*15+Y14*0+Y15*5+Y16*0+Y17*15+Y18*12+15</f>
        <v>98</v>
      </c>
      <c r="X14" s="34" t="s">
        <v>25</v>
      </c>
      <c r="Y14" s="35">
        <v>2.2999999999999998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3" ht="27.9" customHeight="1">
      <c r="B15" s="33">
        <v>10</v>
      </c>
      <c r="C15" s="232"/>
      <c r="D15" s="158" t="s">
        <v>119</v>
      </c>
      <c r="E15" s="158"/>
      <c r="F15" s="158">
        <v>40</v>
      </c>
      <c r="G15" s="137"/>
      <c r="H15" s="134"/>
      <c r="I15" s="158"/>
      <c r="J15" s="158" t="s">
        <v>271</v>
      </c>
      <c r="K15" s="158" t="s">
        <v>101</v>
      </c>
      <c r="L15" s="158">
        <v>5</v>
      </c>
      <c r="M15" s="212" t="s">
        <v>160</v>
      </c>
      <c r="N15" s="140" t="s">
        <v>161</v>
      </c>
      <c r="O15" s="154">
        <v>30</v>
      </c>
      <c r="P15" s="158"/>
      <c r="Q15" s="158"/>
      <c r="R15" s="158"/>
      <c r="S15" s="158" t="s">
        <v>114</v>
      </c>
      <c r="T15" s="158"/>
      <c r="U15" s="158">
        <v>1</v>
      </c>
      <c r="V15" s="234"/>
      <c r="W15" s="36" t="s">
        <v>46</v>
      </c>
      <c r="X15" s="37" t="s">
        <v>27</v>
      </c>
      <c r="Y15" s="35">
        <v>1.6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3" ht="27.9" customHeight="1">
      <c r="B16" s="33" t="s">
        <v>10</v>
      </c>
      <c r="C16" s="232"/>
      <c r="D16" s="160"/>
      <c r="E16" s="160"/>
      <c r="F16" s="158"/>
      <c r="G16" s="166"/>
      <c r="H16" s="175"/>
      <c r="I16" s="134"/>
      <c r="J16" s="174" t="s">
        <v>94</v>
      </c>
      <c r="K16" s="158"/>
      <c r="L16" s="158">
        <v>5</v>
      </c>
      <c r="M16" s="158"/>
      <c r="N16" s="164"/>
      <c r="O16" s="158"/>
      <c r="P16" s="158"/>
      <c r="Q16" s="160"/>
      <c r="R16" s="158"/>
      <c r="S16" s="158" t="s">
        <v>126</v>
      </c>
      <c r="T16" s="158"/>
      <c r="U16" s="158">
        <v>15</v>
      </c>
      <c r="V16" s="234"/>
      <c r="W16" s="76">
        <f>Y13*0+Y14*5+Y15*0+Y16*5+Y17*0+Y18*4</f>
        <v>24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3" ht="27.9" customHeight="1">
      <c r="B17" s="236" t="s">
        <v>38</v>
      </c>
      <c r="C17" s="232"/>
      <c r="D17" s="160"/>
      <c r="E17" s="160"/>
      <c r="F17" s="158"/>
      <c r="G17"/>
      <c r="H17" s="140"/>
      <c r="I17"/>
      <c r="J17" s="158"/>
      <c r="K17" s="158"/>
      <c r="L17" s="158"/>
      <c r="M17" s="158"/>
      <c r="N17" s="160"/>
      <c r="O17" s="158"/>
      <c r="P17" s="146"/>
      <c r="Q17" s="140"/>
      <c r="R17" s="146"/>
      <c r="S17" s="158"/>
      <c r="T17" s="158"/>
      <c r="U17" s="158"/>
      <c r="V17" s="23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3" ht="27.9" customHeight="1">
      <c r="B18" s="236"/>
      <c r="C18" s="232"/>
      <c r="D18" s="160"/>
      <c r="E18" s="160"/>
      <c r="F18" s="158"/>
      <c r="G18" s="166"/>
      <c r="H18" s="175"/>
      <c r="I18" s="134"/>
      <c r="J18" s="158"/>
      <c r="K18" s="160"/>
      <c r="L18" s="158"/>
      <c r="M18" s="158"/>
      <c r="N18" s="158"/>
      <c r="O18" s="158"/>
      <c r="P18" s="158"/>
      <c r="Q18" s="160"/>
      <c r="R18" s="158"/>
      <c r="S18" s="158"/>
      <c r="T18" s="160"/>
      <c r="U18" s="158"/>
      <c r="V18" s="234"/>
      <c r="W18" s="76">
        <f>Y13*2+Y14*7+Y15*1+Y16*0+Y17*0+Y18*8</f>
        <v>27.7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  <c r="AG18" s="78"/>
    </row>
    <row r="19" spans="2:33" ht="27.9" customHeight="1">
      <c r="B19" s="42" t="s">
        <v>36</v>
      </c>
      <c r="C19" s="43"/>
      <c r="D19" s="160"/>
      <c r="E19" s="160"/>
      <c r="F19" s="158"/>
      <c r="G19" s="158"/>
      <c r="H19" s="160"/>
      <c r="I19" s="158"/>
      <c r="J19" s="158"/>
      <c r="K19" s="160"/>
      <c r="L19" s="158"/>
      <c r="M19" s="158"/>
      <c r="N19" s="160"/>
      <c r="O19" s="158"/>
      <c r="P19" s="158"/>
      <c r="Q19" s="160"/>
      <c r="R19" s="158"/>
      <c r="S19" s="82"/>
      <c r="T19" s="83"/>
      <c r="U19" s="82"/>
      <c r="V19" s="23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  <c r="AG19" s="67"/>
    </row>
    <row r="20" spans="2:33" ht="27.9" customHeight="1">
      <c r="B20" s="45"/>
      <c r="C20" s="46"/>
      <c r="D20" s="160"/>
      <c r="E20" s="160"/>
      <c r="F20" s="158"/>
      <c r="G20" s="158"/>
      <c r="H20" s="160"/>
      <c r="I20" s="158"/>
      <c r="J20" s="158"/>
      <c r="K20" s="160"/>
      <c r="L20" s="158"/>
      <c r="M20" s="158"/>
      <c r="N20" s="160"/>
      <c r="O20" s="158"/>
      <c r="P20" s="158"/>
      <c r="Q20" s="160"/>
      <c r="R20" s="158"/>
      <c r="S20" s="158"/>
      <c r="T20" s="160"/>
      <c r="U20" s="158"/>
      <c r="V20" s="235"/>
      <c r="W20" s="77">
        <f>W14*4+W18*4+W16*9</f>
        <v>718.8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  <c r="AG20" s="79"/>
    </row>
    <row r="21" spans="2:33" s="32" customFormat="1" ht="27.9" customHeight="1">
      <c r="B21" s="28">
        <v>11</v>
      </c>
      <c r="C21" s="232"/>
      <c r="D21" s="159" t="str">
        <f>'115.11月菜單'!J15</f>
        <v>香Q米飯</v>
      </c>
      <c r="E21" s="159" t="s">
        <v>15</v>
      </c>
      <c r="F21" s="159"/>
      <c r="G21" s="159" t="str">
        <f>'115.11月菜單'!J16</f>
        <v>咕咾雞肉丁(炸)</v>
      </c>
      <c r="H21" s="159" t="s">
        <v>77</v>
      </c>
      <c r="I21" s="159"/>
      <c r="J21" s="159" t="str">
        <f>'115.11月菜單'!J17</f>
        <v>特濃咖哩</v>
      </c>
      <c r="K21" s="159" t="s">
        <v>17</v>
      </c>
      <c r="L21" s="159"/>
      <c r="M21" s="159" t="str">
        <f>'115.11月菜單'!J18</f>
        <v>國宴白菜西魯肉</v>
      </c>
      <c r="N21" s="159" t="s">
        <v>17</v>
      </c>
      <c r="O21" s="159"/>
      <c r="P21" s="159" t="str">
        <f>'115.11月菜單'!J19</f>
        <v>深色蔬菜</v>
      </c>
      <c r="Q21" s="159" t="s">
        <v>18</v>
      </c>
      <c r="R21" s="159"/>
      <c r="S21" s="159" t="str">
        <f>'115.11月菜單'!J20</f>
        <v>榨菜肉絲湯(醃)</v>
      </c>
      <c r="T21" s="159" t="s">
        <v>17</v>
      </c>
      <c r="U21" s="159"/>
      <c r="V21" s="233"/>
      <c r="W21" s="29" t="s">
        <v>44</v>
      </c>
      <c r="X21" s="30" t="s">
        <v>19</v>
      </c>
      <c r="Y21" s="31">
        <v>5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67"/>
    </row>
    <row r="22" spans="2:33" s="52" customFormat="1" ht="27.75" customHeight="1">
      <c r="B22" s="33" t="s">
        <v>8</v>
      </c>
      <c r="C22" s="232"/>
      <c r="D22" s="158" t="s">
        <v>24</v>
      </c>
      <c r="E22" s="221"/>
      <c r="F22" s="168">
        <v>100</v>
      </c>
      <c r="G22" s="473" t="s">
        <v>228</v>
      </c>
      <c r="H22" s="474"/>
      <c r="I22" s="158">
        <v>70</v>
      </c>
      <c r="J22" s="158" t="s">
        <v>115</v>
      </c>
      <c r="K22" s="158"/>
      <c r="L22" s="158">
        <v>45</v>
      </c>
      <c r="M22" s="158" t="s">
        <v>186</v>
      </c>
      <c r="N22" s="158"/>
      <c r="O22" s="158">
        <v>10</v>
      </c>
      <c r="P22" s="158" t="s">
        <v>73</v>
      </c>
      <c r="Q22" s="158"/>
      <c r="R22" s="158">
        <v>100</v>
      </c>
      <c r="S22" s="158" t="s">
        <v>267</v>
      </c>
      <c r="T22" s="158" t="s">
        <v>87</v>
      </c>
      <c r="U22" s="158">
        <v>30</v>
      </c>
      <c r="V22" s="234"/>
      <c r="W22" s="78">
        <f>Y21*15+Y22*0+Y23*5+Y24*0+Y25*15+Y26*12+15</f>
        <v>99.5</v>
      </c>
      <c r="X22" s="34" t="s">
        <v>25</v>
      </c>
      <c r="Y22" s="35">
        <v>2.2999999999999998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78"/>
    </row>
    <row r="23" spans="2:33" s="52" customFormat="1" ht="27.9" customHeight="1">
      <c r="B23" s="33">
        <v>11</v>
      </c>
      <c r="C23" s="232"/>
      <c r="D23" s="248"/>
      <c r="E23" s="249"/>
      <c r="F23" s="158"/>
      <c r="G23" s="158"/>
      <c r="H23" s="158"/>
      <c r="I23" s="158"/>
      <c r="J23" s="248" t="s">
        <v>94</v>
      </c>
      <c r="K23" s="249"/>
      <c r="L23" s="158">
        <v>10</v>
      </c>
      <c r="M23" s="158" t="s">
        <v>136</v>
      </c>
      <c r="N23" s="158"/>
      <c r="O23" s="158">
        <v>50</v>
      </c>
      <c r="P23" s="158"/>
      <c r="Q23" s="158"/>
      <c r="R23" s="158">
        <v>60</v>
      </c>
      <c r="S23" s="243" t="s">
        <v>117</v>
      </c>
      <c r="T23" s="244"/>
      <c r="U23" s="158">
        <v>10</v>
      </c>
      <c r="V23" s="234"/>
      <c r="W23" s="36" t="s">
        <v>46</v>
      </c>
      <c r="X23" s="37" t="s">
        <v>27</v>
      </c>
      <c r="Y23" s="35">
        <v>1.9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  <c r="AG23" s="67"/>
    </row>
    <row r="24" spans="2:33" s="52" customFormat="1" ht="27.9" customHeight="1">
      <c r="B24" s="33" t="s">
        <v>10</v>
      </c>
      <c r="C24" s="232"/>
      <c r="D24" s="158"/>
      <c r="E24" s="158"/>
      <c r="F24" s="158"/>
      <c r="G24" s="158"/>
      <c r="H24" s="160"/>
      <c r="I24" s="158"/>
      <c r="J24" s="158" t="s">
        <v>118</v>
      </c>
      <c r="K24" s="164"/>
      <c r="L24" s="158">
        <v>5</v>
      </c>
      <c r="M24" s="174" t="s">
        <v>230</v>
      </c>
      <c r="N24" s="167"/>
      <c r="O24" s="158">
        <v>15</v>
      </c>
      <c r="P24" s="158"/>
      <c r="Q24" s="160"/>
      <c r="R24" s="158">
        <v>30</v>
      </c>
      <c r="S24" s="158" t="s">
        <v>103</v>
      </c>
      <c r="T24" s="158"/>
      <c r="U24" s="158">
        <v>1</v>
      </c>
      <c r="V24" s="234"/>
      <c r="W24" s="76">
        <f>Y21*0+Y22*5+Y23*0+Y24*5+Y25*0+Y26*4</f>
        <v>24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3" s="52" customFormat="1" ht="27.9" customHeight="1">
      <c r="B25" s="236" t="s">
        <v>39</v>
      </c>
      <c r="C25" s="232"/>
      <c r="D25" s="231"/>
      <c r="E25" s="158"/>
      <c r="F25" s="158"/>
      <c r="G25" s="158"/>
      <c r="H25" s="160"/>
      <c r="I25" s="158"/>
      <c r="J25" s="158" t="s">
        <v>127</v>
      </c>
      <c r="K25" s="160"/>
      <c r="L25" s="158">
        <v>1</v>
      </c>
      <c r="M25" s="158" t="s">
        <v>266</v>
      </c>
      <c r="N25" s="158"/>
      <c r="O25" s="158">
        <v>1</v>
      </c>
      <c r="P25" s="158"/>
      <c r="Q25" s="160"/>
      <c r="R25" s="158"/>
      <c r="S25" s="158"/>
      <c r="T25" s="160"/>
      <c r="U25" s="158"/>
      <c r="V25" s="23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3" s="52" customFormat="1" ht="27.9" customHeight="1">
      <c r="B26" s="236"/>
      <c r="C26" s="232"/>
      <c r="D26" s="165"/>
      <c r="E26" s="160"/>
      <c r="F26" s="158"/>
      <c r="G26" s="161"/>
      <c r="H26" s="160"/>
      <c r="I26" s="158"/>
      <c r="J26" s="158"/>
      <c r="K26" s="160"/>
      <c r="L26" s="158"/>
      <c r="M26" s="158" t="s">
        <v>118</v>
      </c>
      <c r="N26" s="160"/>
      <c r="O26" s="158">
        <v>1</v>
      </c>
      <c r="P26" s="158"/>
      <c r="Q26" s="160"/>
      <c r="R26" s="158"/>
      <c r="S26" s="158"/>
      <c r="T26" s="160"/>
      <c r="U26" s="158"/>
      <c r="V26" s="234"/>
      <c r="W26" s="76">
        <f>Y21*2+Y22*7+Y23*1+Y24*0+Y25*0+Y26*8</f>
        <v>27.999999999999996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3" s="52" customFormat="1" ht="27.9" customHeight="1">
      <c r="B27" s="57" t="s">
        <v>36</v>
      </c>
      <c r="C27" s="58"/>
      <c r="D27" s="158"/>
      <c r="E27" s="158"/>
      <c r="F27" s="158"/>
      <c r="G27" s="158"/>
      <c r="H27" s="160"/>
      <c r="I27" s="158"/>
      <c r="J27" s="158"/>
      <c r="K27" s="160"/>
      <c r="L27" s="158"/>
      <c r="M27" s="158"/>
      <c r="N27" s="160"/>
      <c r="O27" s="158"/>
      <c r="P27" s="158"/>
      <c r="Q27" s="160"/>
      <c r="R27" s="158"/>
      <c r="S27" s="158"/>
      <c r="T27" s="160"/>
      <c r="U27" s="158"/>
      <c r="V27" s="23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  <c r="AG27" s="67"/>
    </row>
    <row r="28" spans="2:33" s="52" customFormat="1" ht="27.9" customHeight="1" thickBot="1">
      <c r="B28" s="59"/>
      <c r="C28" s="60"/>
      <c r="D28" s="222"/>
      <c r="E28" s="193"/>
      <c r="F28" s="223"/>
      <c r="G28" s="158"/>
      <c r="H28" s="160"/>
      <c r="I28" s="158"/>
      <c r="J28" s="158"/>
      <c r="K28" s="160"/>
      <c r="L28" s="158"/>
      <c r="M28" s="158"/>
      <c r="N28" s="160"/>
      <c r="O28" s="158"/>
      <c r="P28" s="158"/>
      <c r="Q28" s="160"/>
      <c r="R28" s="158"/>
      <c r="S28" s="158"/>
      <c r="T28" s="160"/>
      <c r="U28" s="158"/>
      <c r="V28" s="235"/>
      <c r="W28" s="77">
        <f>W22*4+W26*4+W24*9</f>
        <v>726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  <c r="AG28" s="79"/>
    </row>
    <row r="29" spans="2:33" s="32" customFormat="1" ht="27.9" customHeight="1">
      <c r="B29" s="28">
        <v>11</v>
      </c>
      <c r="C29" s="232"/>
      <c r="D29" s="186" t="str">
        <f>'115.11月菜單'!N15</f>
        <v>地瓜飯</v>
      </c>
      <c r="E29" s="186" t="s">
        <v>15</v>
      </c>
      <c r="F29" s="186"/>
      <c r="G29" s="159" t="str">
        <f>'115.11月菜單'!N16</f>
        <v>蒜香中卷(豆)(海)-申請</v>
      </c>
      <c r="H29" s="159" t="s">
        <v>17</v>
      </c>
      <c r="I29" s="159"/>
      <c r="J29" s="159" t="str">
        <f>'115.11月菜單'!N17</f>
        <v>元氣豬肉排</v>
      </c>
      <c r="K29" s="159" t="s">
        <v>79</v>
      </c>
      <c r="L29" s="159"/>
      <c r="M29" s="159" t="str">
        <f>'115.11月菜單'!N18</f>
        <v>花椰炒菇菇</v>
      </c>
      <c r="N29" s="159" t="s">
        <v>68</v>
      </c>
      <c r="O29" s="159"/>
      <c r="P29" s="159" t="str">
        <f>'115.11月菜單'!N19</f>
        <v>有機蔬菜</v>
      </c>
      <c r="Q29" s="159" t="s">
        <v>53</v>
      </c>
      <c r="R29" s="159"/>
      <c r="S29" s="159" t="str">
        <f>'115.11月菜單'!N20</f>
        <v>相思紅豆湯</v>
      </c>
      <c r="T29" s="159" t="s">
        <v>130</v>
      </c>
      <c r="U29" s="159"/>
      <c r="V29" s="233"/>
      <c r="W29" s="29" t="s">
        <v>106</v>
      </c>
      <c r="X29" s="30" t="s">
        <v>56</v>
      </c>
      <c r="Y29" s="31">
        <v>5.7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</row>
    <row r="30" spans="2:33" ht="27.9" customHeight="1">
      <c r="B30" s="33" t="s">
        <v>8</v>
      </c>
      <c r="C30" s="232"/>
      <c r="D30" s="158" t="s">
        <v>24</v>
      </c>
      <c r="E30" s="158"/>
      <c r="F30" s="158">
        <v>90</v>
      </c>
      <c r="G30" s="208" t="s">
        <v>132</v>
      </c>
      <c r="H30" s="201" t="s">
        <v>90</v>
      </c>
      <c r="I30" s="158">
        <v>60</v>
      </c>
      <c r="J30" s="475" t="s">
        <v>156</v>
      </c>
      <c r="K30" s="476"/>
      <c r="L30" s="204">
        <v>40</v>
      </c>
      <c r="M30" s="158" t="s">
        <v>190</v>
      </c>
      <c r="N30" s="158"/>
      <c r="O30" s="158">
        <v>80</v>
      </c>
      <c r="P30" s="158" t="s">
        <v>73</v>
      </c>
      <c r="Q30" s="158"/>
      <c r="R30" s="158">
        <v>100</v>
      </c>
      <c r="S30" s="158" t="s">
        <v>131</v>
      </c>
      <c r="T30" s="158"/>
      <c r="U30" s="158">
        <v>20</v>
      </c>
      <c r="V30" s="234"/>
      <c r="W30" s="78">
        <f>Y29*15+Y30*0+Y31*5+Y32*0+Y33*15+Y34*12+10</f>
        <v>105</v>
      </c>
      <c r="X30" s="34" t="s">
        <v>25</v>
      </c>
      <c r="Y30" s="35">
        <v>2.1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</row>
    <row r="31" spans="2:33" ht="27.9" customHeight="1">
      <c r="B31" s="33">
        <v>12</v>
      </c>
      <c r="C31" s="232"/>
      <c r="D31" s="158" t="s">
        <v>76</v>
      </c>
      <c r="E31" s="158"/>
      <c r="F31" s="158">
        <v>50</v>
      </c>
      <c r="G31" s="158" t="s">
        <v>100</v>
      </c>
      <c r="H31" s="158" t="s">
        <v>101</v>
      </c>
      <c r="I31" s="158">
        <v>10</v>
      </c>
      <c r="J31" s="202"/>
      <c r="K31" s="203"/>
      <c r="L31" s="204"/>
      <c r="M31" s="158" t="s">
        <v>266</v>
      </c>
      <c r="N31" s="158"/>
      <c r="O31" s="158">
        <v>1</v>
      </c>
      <c r="P31" s="158"/>
      <c r="Q31" s="158"/>
      <c r="R31" s="158"/>
      <c r="S31" s="158" t="s">
        <v>69</v>
      </c>
      <c r="T31" s="158"/>
      <c r="U31" s="158">
        <v>10</v>
      </c>
      <c r="V31" s="234"/>
      <c r="W31" s="36" t="s">
        <v>140</v>
      </c>
      <c r="X31" s="37" t="s">
        <v>141</v>
      </c>
      <c r="Y31" s="35">
        <v>1.9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</row>
    <row r="32" spans="2:33" ht="27.9" customHeight="1">
      <c r="B32" s="33" t="s">
        <v>10</v>
      </c>
      <c r="C32" s="232"/>
      <c r="D32" s="160"/>
      <c r="E32" s="160"/>
      <c r="F32" s="158"/>
      <c r="G32" s="158"/>
      <c r="H32" s="160"/>
      <c r="I32" s="158"/>
      <c r="J32" s="205"/>
      <c r="K32" s="206"/>
      <c r="L32" s="207"/>
      <c r="M32" s="158" t="s">
        <v>125</v>
      </c>
      <c r="N32" s="160"/>
      <c r="O32" s="158">
        <v>10</v>
      </c>
      <c r="P32" s="158"/>
      <c r="Q32" s="160"/>
      <c r="R32" s="158"/>
      <c r="S32" s="158"/>
      <c r="T32" s="158"/>
      <c r="U32" s="158"/>
      <c r="V32" s="234"/>
      <c r="W32" s="76">
        <f>Y29*0+Y30*5+Y31*0+Y32*5+Y33*0+Y34*4</f>
        <v>23</v>
      </c>
      <c r="X32" s="37" t="s">
        <v>142</v>
      </c>
      <c r="Y32" s="35">
        <v>2.5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</row>
    <row r="33" spans="2:33" ht="27.9" customHeight="1">
      <c r="B33" s="236" t="s">
        <v>40</v>
      </c>
      <c r="C33" s="232"/>
      <c r="D33" s="160"/>
      <c r="E33" s="160"/>
      <c r="F33" s="158"/>
      <c r="G33" s="158"/>
      <c r="H33" s="160"/>
      <c r="I33" s="158"/>
      <c r="J33" s="158"/>
      <c r="K33" s="165"/>
      <c r="L33" s="158"/>
      <c r="M33" s="171" t="s">
        <v>118</v>
      </c>
      <c r="N33" s="160"/>
      <c r="O33" s="158">
        <v>1</v>
      </c>
      <c r="P33" s="158"/>
      <c r="Q33" s="160"/>
      <c r="R33" s="158"/>
      <c r="S33" s="158"/>
      <c r="T33" s="158"/>
      <c r="U33" s="158"/>
      <c r="V33" s="234"/>
      <c r="W33" s="36" t="s">
        <v>143</v>
      </c>
      <c r="X33" s="37" t="s">
        <v>144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</row>
    <row r="34" spans="2:33" ht="27.9" customHeight="1">
      <c r="B34" s="236"/>
      <c r="C34" s="232"/>
      <c r="D34" s="160"/>
      <c r="E34" s="160"/>
      <c r="F34" s="158"/>
      <c r="G34" s="158"/>
      <c r="H34" s="160"/>
      <c r="I34" s="158"/>
      <c r="J34" s="158"/>
      <c r="K34" s="160"/>
      <c r="L34" s="158"/>
      <c r="M34" s="158"/>
      <c r="N34" s="160"/>
      <c r="O34" s="158"/>
      <c r="P34" s="158"/>
      <c r="Q34" s="160"/>
      <c r="R34" s="158"/>
      <c r="S34" s="131"/>
      <c r="T34" s="131"/>
      <c r="U34" s="131"/>
      <c r="V34" s="234"/>
      <c r="W34" s="76">
        <f>Y29*2+Y30*7+Y31*1+Y32*0+Y33*0+Y34*8</f>
        <v>28</v>
      </c>
      <c r="X34" s="70" t="s">
        <v>145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</row>
    <row r="35" spans="2:33" ht="27.9" customHeight="1">
      <c r="B35" s="42" t="s">
        <v>36</v>
      </c>
      <c r="C35" s="43"/>
      <c r="D35" s="160"/>
      <c r="E35" s="160"/>
      <c r="F35" s="158"/>
      <c r="G35" s="158"/>
      <c r="H35" s="160"/>
      <c r="I35" s="158"/>
      <c r="J35" s="158"/>
      <c r="K35" s="160"/>
      <c r="L35" s="158"/>
      <c r="M35" s="158"/>
      <c r="N35" s="160"/>
      <c r="O35" s="158"/>
      <c r="P35" s="158"/>
      <c r="Q35" s="160"/>
      <c r="R35" s="158"/>
      <c r="S35" s="158"/>
      <c r="T35" s="160"/>
      <c r="U35" s="158"/>
      <c r="V35" s="234"/>
      <c r="W35" s="36" t="s">
        <v>12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  <c r="AG35" s="67"/>
    </row>
    <row r="36" spans="2:33" ht="27.9" customHeight="1">
      <c r="B36" s="45"/>
      <c r="C36" s="46"/>
      <c r="D36" s="160"/>
      <c r="E36" s="160"/>
      <c r="F36" s="158"/>
      <c r="G36" s="158"/>
      <c r="H36" s="160"/>
      <c r="I36" s="158"/>
      <c r="J36" s="158"/>
      <c r="K36" s="160"/>
      <c r="L36" s="158"/>
      <c r="M36" s="158"/>
      <c r="N36" s="160"/>
      <c r="O36" s="158"/>
      <c r="P36" s="158"/>
      <c r="Q36" s="160"/>
      <c r="R36" s="158"/>
      <c r="S36" s="158"/>
      <c r="T36" s="160"/>
      <c r="U36" s="158"/>
      <c r="V36" s="235"/>
      <c r="W36" s="77">
        <f>W30*4+W34*4+W32*9</f>
        <v>739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  <c r="AG36" s="79"/>
    </row>
    <row r="37" spans="2:33" s="32" customFormat="1" ht="27.9" customHeight="1">
      <c r="B37" s="28">
        <v>11</v>
      </c>
      <c r="C37" s="232"/>
      <c r="D37" s="159" t="str">
        <f>'115.11月菜單'!R15</f>
        <v>香菇肉燥乾麵</v>
      </c>
      <c r="E37" s="159" t="s">
        <v>17</v>
      </c>
      <c r="F37" s="159"/>
      <c r="G37" s="159" t="str">
        <f>'115.11月菜單'!R16</f>
        <v>招牌香嫩雞腿</v>
      </c>
      <c r="H37" s="159" t="s">
        <v>70</v>
      </c>
      <c r="I37" s="159"/>
      <c r="J37" s="159" t="str">
        <f>'115.11月菜單'!R17</f>
        <v>芋泥包(冷)</v>
      </c>
      <c r="K37" s="159" t="s">
        <v>15</v>
      </c>
      <c r="L37" s="159"/>
      <c r="M37" s="159" t="str">
        <f>'115.11月菜單'!R18</f>
        <v>蛋酥高麗菜</v>
      </c>
      <c r="N37" s="159" t="s">
        <v>184</v>
      </c>
      <c r="O37" s="159"/>
      <c r="P37" s="159" t="str">
        <f>'115.11月菜單'!R19</f>
        <v>深色蔬菜</v>
      </c>
      <c r="Q37" s="159" t="s">
        <v>62</v>
      </c>
      <c r="R37" s="159"/>
      <c r="S37" s="159" t="str">
        <f>'115.11月菜單'!R20</f>
        <v>味噌昆布湯/獎勵金豆奶</v>
      </c>
      <c r="T37" s="159" t="s">
        <v>17</v>
      </c>
      <c r="U37" s="159"/>
      <c r="V37" s="233" t="s">
        <v>294</v>
      </c>
      <c r="W37" s="126" t="s">
        <v>44</v>
      </c>
      <c r="X37" s="30" t="s">
        <v>19</v>
      </c>
      <c r="Y37" s="31">
        <v>5.5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>
      <c r="B38" s="33" t="s">
        <v>8</v>
      </c>
      <c r="C38" s="232"/>
      <c r="D38" s="158" t="s">
        <v>67</v>
      </c>
      <c r="E38" s="221"/>
      <c r="F38" s="168">
        <v>10</v>
      </c>
      <c r="G38" s="171" t="s">
        <v>189</v>
      </c>
      <c r="H38" s="158"/>
      <c r="I38" s="158">
        <v>60</v>
      </c>
      <c r="J38" s="158" t="s">
        <v>289</v>
      </c>
      <c r="K38" s="158" t="s">
        <v>122</v>
      </c>
      <c r="L38" s="158">
        <v>30</v>
      </c>
      <c r="M38" s="158" t="s">
        <v>69</v>
      </c>
      <c r="N38" s="158"/>
      <c r="O38" s="158">
        <v>3</v>
      </c>
      <c r="P38" s="158" t="s">
        <v>73</v>
      </c>
      <c r="Q38" s="158"/>
      <c r="R38" s="158">
        <v>100</v>
      </c>
      <c r="S38" s="158" t="s">
        <v>88</v>
      </c>
      <c r="T38" s="158"/>
      <c r="U38" s="158">
        <v>1</v>
      </c>
      <c r="V38" s="234"/>
      <c r="W38" s="127">
        <f>Y37*15+Y38*0+Y39*5+Y40*0+Y41*15+Y42*12+15</f>
        <v>107.5</v>
      </c>
      <c r="X38" s="34" t="s">
        <v>25</v>
      </c>
      <c r="Y38" s="35">
        <v>2.1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>
      <c r="B39" s="33">
        <v>13</v>
      </c>
      <c r="C39" s="232"/>
      <c r="D39" s="248" t="s">
        <v>94</v>
      </c>
      <c r="E39" s="249"/>
      <c r="F39" s="158">
        <v>10</v>
      </c>
      <c r="G39" s="158"/>
      <c r="H39" s="158"/>
      <c r="I39" s="158"/>
      <c r="J39" s="243"/>
      <c r="K39" s="244"/>
      <c r="L39" s="158"/>
      <c r="M39" s="166" t="s">
        <v>111</v>
      </c>
      <c r="N39" s="177"/>
      <c r="O39" s="158">
        <v>50</v>
      </c>
      <c r="P39" s="158"/>
      <c r="Q39" s="158"/>
      <c r="R39" s="158">
        <v>35</v>
      </c>
      <c r="S39" s="158" t="s">
        <v>185</v>
      </c>
      <c r="T39" s="165"/>
      <c r="U39" s="158">
        <v>5</v>
      </c>
      <c r="V39" s="234"/>
      <c r="W39" s="128" t="s">
        <v>46</v>
      </c>
      <c r="X39" s="37" t="s">
        <v>27</v>
      </c>
      <c r="Y39" s="35">
        <v>2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>
      <c r="B40" s="33" t="s">
        <v>10</v>
      </c>
      <c r="C40" s="232"/>
      <c r="D40" s="158" t="s">
        <v>121</v>
      </c>
      <c r="E40" s="158"/>
      <c r="F40" s="158">
        <v>135</v>
      </c>
      <c r="G40" s="158"/>
      <c r="H40" s="158"/>
      <c r="I40" s="158"/>
      <c r="J40" s="158"/>
      <c r="K40" s="164"/>
      <c r="L40" s="158"/>
      <c r="M40" s="171" t="s">
        <v>118</v>
      </c>
      <c r="N40" s="178"/>
      <c r="O40" s="158">
        <v>1</v>
      </c>
      <c r="P40" s="158"/>
      <c r="Q40" s="158"/>
      <c r="R40" s="158">
        <v>5</v>
      </c>
      <c r="S40" s="158" t="s">
        <v>103</v>
      </c>
      <c r="T40" s="158"/>
      <c r="U40" s="158">
        <v>1</v>
      </c>
      <c r="V40" s="234"/>
      <c r="W40" s="127">
        <f>Y37*0+Y38*5+Y39*0+Y40*5+Y41*0+Y42*4</f>
        <v>23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  <c r="AG40" s="78"/>
    </row>
    <row r="41" spans="2:33" ht="27.9" customHeight="1">
      <c r="B41" s="236" t="s">
        <v>32</v>
      </c>
      <c r="C41" s="232"/>
      <c r="D41" s="231" t="s">
        <v>128</v>
      </c>
      <c r="E41" s="158"/>
      <c r="F41" s="158">
        <v>35</v>
      </c>
      <c r="G41" s="158"/>
      <c r="H41" s="158"/>
      <c r="I41" s="158"/>
      <c r="J41" s="158"/>
      <c r="K41" s="160"/>
      <c r="L41" s="158"/>
      <c r="M41" s="158" t="s">
        <v>102</v>
      </c>
      <c r="N41" s="158"/>
      <c r="O41" s="158">
        <v>1</v>
      </c>
      <c r="P41" s="158"/>
      <c r="Q41" s="158"/>
      <c r="R41" s="158">
        <v>50</v>
      </c>
      <c r="S41" s="158"/>
      <c r="T41" s="158"/>
      <c r="U41" s="158"/>
      <c r="V41" s="234"/>
      <c r="W41" s="128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>
      <c r="B42" s="236"/>
      <c r="C42" s="232"/>
      <c r="D42" s="165" t="s">
        <v>266</v>
      </c>
      <c r="E42" s="160"/>
      <c r="F42" s="158">
        <v>0.5</v>
      </c>
      <c r="G42" s="158"/>
      <c r="H42" s="160"/>
      <c r="I42" s="158"/>
      <c r="J42" s="158"/>
      <c r="K42" s="160"/>
      <c r="L42" s="158"/>
      <c r="M42" s="166" t="s">
        <v>94</v>
      </c>
      <c r="N42" s="145"/>
      <c r="O42" s="158">
        <v>5</v>
      </c>
      <c r="P42" s="158"/>
      <c r="Q42" s="160"/>
      <c r="R42" s="158"/>
      <c r="S42" s="158"/>
      <c r="T42" s="160"/>
      <c r="U42" s="158"/>
      <c r="V42" s="234"/>
      <c r="W42" s="127">
        <f>Y37*2+Y38*7+Y39*1+Y40*0+Y41*0+Y42*8</f>
        <v>27.700000000000003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>
      <c r="B43" s="42" t="s">
        <v>36</v>
      </c>
      <c r="C43" s="43"/>
      <c r="D43" s="158" t="s">
        <v>118</v>
      </c>
      <c r="E43" s="158"/>
      <c r="F43" s="158">
        <v>3</v>
      </c>
      <c r="G43" s="158"/>
      <c r="H43" s="160"/>
      <c r="I43" s="158"/>
      <c r="J43" s="158"/>
      <c r="K43" s="160"/>
      <c r="L43" s="158"/>
      <c r="M43" s="166"/>
      <c r="N43" s="169"/>
      <c r="O43" s="158"/>
      <c r="P43" s="158"/>
      <c r="Q43" s="160"/>
      <c r="R43" s="158"/>
      <c r="S43" s="82"/>
      <c r="T43" s="83"/>
      <c r="U43" s="82"/>
      <c r="V43" s="234"/>
      <c r="W43" s="128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  <c r="AG43" s="67"/>
    </row>
    <row r="44" spans="2:33" ht="27.9" customHeight="1" thickBot="1">
      <c r="B44" s="63"/>
      <c r="C44" s="46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62"/>
      <c r="U44" s="163"/>
      <c r="V44" s="235"/>
      <c r="W44" s="129">
        <f>W38*4+W42*4+W40*9</f>
        <v>747.8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  <c r="AG44" s="79"/>
    </row>
    <row r="45" spans="2:33" s="56" customFormat="1" ht="21.75" customHeight="1">
      <c r="B45" s="14"/>
      <c r="C45" s="13"/>
      <c r="D45" s="13"/>
      <c r="E45" s="64"/>
      <c r="F45" s="13"/>
      <c r="G45" s="13"/>
      <c r="H45" s="64"/>
      <c r="I45" s="13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65"/>
      <c r="AB45" s="51"/>
    </row>
    <row r="46" spans="2:33" ht="27.5">
      <c r="B46" s="51"/>
      <c r="C46" s="56"/>
      <c r="D46" s="246"/>
      <c r="E46" s="246"/>
      <c r="F46" s="247"/>
      <c r="G46" s="247"/>
      <c r="H46" s="66"/>
      <c r="K46" s="66"/>
      <c r="M46" s="91"/>
      <c r="N46" s="91"/>
      <c r="O46" s="91"/>
      <c r="Q46" s="66"/>
      <c r="T46" s="66"/>
    </row>
    <row r="47" spans="2:33" ht="27.5"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</row>
    <row r="48" spans="2:33" ht="27.5"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</row>
    <row r="49" spans="7:21" ht="27.5">
      <c r="G49" s="91"/>
      <c r="H49" s="93"/>
      <c r="I49" s="91"/>
      <c r="J49" s="91"/>
      <c r="K49" s="93"/>
      <c r="L49" s="91"/>
      <c r="M49" s="91"/>
      <c r="N49" s="91"/>
      <c r="O49" s="91"/>
      <c r="P49" s="91"/>
      <c r="Q49" s="93"/>
      <c r="R49" s="91"/>
      <c r="S49" s="91"/>
      <c r="T49" s="93"/>
      <c r="U49" s="91"/>
    </row>
  </sheetData>
  <mergeCells count="28">
    <mergeCell ref="C37:C42"/>
    <mergeCell ref="V37:V44"/>
    <mergeCell ref="B41:B42"/>
    <mergeCell ref="J45:Y45"/>
    <mergeCell ref="D46:G46"/>
    <mergeCell ref="J39:K39"/>
    <mergeCell ref="D39:E39"/>
    <mergeCell ref="C21:C26"/>
    <mergeCell ref="V21:V28"/>
    <mergeCell ref="B25:B26"/>
    <mergeCell ref="C29:C34"/>
    <mergeCell ref="V29:V36"/>
    <mergeCell ref="B33:B34"/>
    <mergeCell ref="G22:H22"/>
    <mergeCell ref="S23:T23"/>
    <mergeCell ref="D23:E23"/>
    <mergeCell ref="J30:K30"/>
    <mergeCell ref="J23:K23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S7:T7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6"/>
  <sheetViews>
    <sheetView topLeftCell="A25" zoomScale="75" zoomScaleNormal="75" workbookViewId="0">
      <selection activeCell="J33" sqref="J33"/>
    </sheetView>
  </sheetViews>
  <sheetFormatPr defaultColWidth="9" defaultRowHeight="20.5"/>
  <cols>
    <col min="1" max="1" width="1.90625" style="13" customWidth="1"/>
    <col min="2" max="2" width="4.90625" style="14" customWidth="1"/>
    <col min="3" max="3" width="0" style="13" hidden="1" customWidth="1"/>
    <col min="4" max="4" width="18.6328125" style="13" customWidth="1"/>
    <col min="5" max="5" width="5.6328125" style="64" customWidth="1"/>
    <col min="6" max="6" width="9.6328125" style="13" customWidth="1"/>
    <col min="7" max="7" width="18.6328125" style="13" customWidth="1"/>
    <col min="8" max="8" width="5.6328125" style="64" customWidth="1"/>
    <col min="9" max="9" width="9.6328125" style="13" customWidth="1"/>
    <col min="10" max="10" width="18.6328125" style="13" customWidth="1"/>
    <col min="11" max="11" width="5.6328125" style="64" customWidth="1"/>
    <col min="12" max="12" width="9.6328125" style="13" customWidth="1"/>
    <col min="13" max="13" width="18.6328125" style="13" customWidth="1"/>
    <col min="14" max="14" width="5.6328125" style="64" customWidth="1"/>
    <col min="15" max="15" width="9.6328125" style="13" customWidth="1"/>
    <col min="16" max="16" width="18.6328125" style="13" customWidth="1"/>
    <col min="17" max="17" width="5.6328125" style="64" customWidth="1"/>
    <col min="18" max="18" width="9.6328125" style="13" customWidth="1"/>
    <col min="19" max="19" width="18.6328125" style="13" customWidth="1"/>
    <col min="20" max="20" width="5.6328125" style="64" customWidth="1"/>
    <col min="21" max="21" width="9.6328125" style="13" customWidth="1"/>
    <col min="22" max="22" width="5.1796875" style="13" customWidth="1"/>
    <col min="23" max="23" width="11.81640625" style="67" customWidth="1"/>
    <col min="24" max="24" width="11.1796875" style="68" customWidth="1"/>
    <col min="25" max="25" width="6.6328125" style="69" customWidth="1"/>
    <col min="26" max="26" width="6.6328125" style="13" customWidth="1"/>
    <col min="27" max="27" width="6" style="13" hidden="1" customWidth="1"/>
    <col min="28" max="28" width="5.453125" style="14" hidden="1" customWidth="1"/>
    <col min="29" max="29" width="7.81640625" style="13" hidden="1" customWidth="1"/>
    <col min="30" max="30" width="8" style="13" hidden="1" customWidth="1"/>
    <col min="31" max="31" width="7.90625" style="13" hidden="1" customWidth="1"/>
    <col min="32" max="32" width="7.453125" style="13" hidden="1" customWidth="1"/>
    <col min="33" max="16384" width="9" style="13"/>
  </cols>
  <sheetData>
    <row r="1" spans="2:32" s="2" customFormat="1" ht="39">
      <c r="B1" s="237" t="s">
        <v>297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1"/>
      <c r="AB1" s="3"/>
    </row>
    <row r="2" spans="2:32" s="2" customFormat="1" ht="13.5" customHeight="1">
      <c r="B2" s="238"/>
      <c r="C2" s="239"/>
      <c r="D2" s="239"/>
      <c r="E2" s="239"/>
      <c r="F2" s="239"/>
      <c r="G2" s="23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2" ht="32.25" customHeight="1" thickBot="1">
      <c r="B3" s="71" t="s">
        <v>43</v>
      </c>
      <c r="C3" s="7"/>
      <c r="D3" s="8"/>
      <c r="E3" s="8"/>
      <c r="F3" s="240" t="s">
        <v>108</v>
      </c>
      <c r="G3" s="240"/>
      <c r="H3" s="240"/>
      <c r="I3" s="240"/>
      <c r="J3" s="240"/>
      <c r="K3" s="240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2" s="27" customFormat="1" ht="98.5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9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2" s="32" customFormat="1" ht="65.150000000000006" customHeight="1">
      <c r="B5" s="28">
        <v>11</v>
      </c>
      <c r="C5" s="232"/>
      <c r="D5" s="159" t="str">
        <f>'115.11月菜單'!B24</f>
        <v>香Q米飯</v>
      </c>
      <c r="E5" s="159" t="s">
        <v>64</v>
      </c>
      <c r="F5" s="157" t="s">
        <v>16</v>
      </c>
      <c r="G5" s="159" t="str">
        <f>'115.11月菜單'!B25</f>
        <v>獨家鹹豬肉</v>
      </c>
      <c r="H5" s="159" t="s">
        <v>184</v>
      </c>
      <c r="I5" s="157" t="s">
        <v>16</v>
      </c>
      <c r="J5" s="159" t="str">
        <f>'115.11月菜單'!B26</f>
        <v>麥香雞堡肉(加)(炸)</v>
      </c>
      <c r="K5" s="159" t="s">
        <v>77</v>
      </c>
      <c r="L5" s="157" t="s">
        <v>16</v>
      </c>
      <c r="M5" s="159" t="str">
        <f>'115.11月菜單'!B27</f>
        <v>山東白菜滷</v>
      </c>
      <c r="N5" s="159" t="s">
        <v>120</v>
      </c>
      <c r="O5" s="157" t="s">
        <v>16</v>
      </c>
      <c r="P5" s="159" t="str">
        <f>'115.11月菜單'!B28</f>
        <v>深色蔬菜</v>
      </c>
      <c r="Q5" s="159" t="s">
        <v>66</v>
      </c>
      <c r="R5" s="157" t="s">
        <v>16</v>
      </c>
      <c r="S5" s="159" t="str">
        <f>'115.11月菜單'!B29</f>
        <v>紫菜蛋花湯</v>
      </c>
      <c r="T5" s="159" t="s">
        <v>65</v>
      </c>
      <c r="U5" s="157" t="s">
        <v>16</v>
      </c>
      <c r="V5" s="233"/>
      <c r="W5" s="29" t="s">
        <v>44</v>
      </c>
      <c r="X5" s="30" t="s">
        <v>19</v>
      </c>
      <c r="Y5" s="31">
        <v>5</v>
      </c>
      <c r="Z5" s="13"/>
      <c r="AA5" s="13"/>
      <c r="AB5" s="14"/>
      <c r="AC5" s="13" t="s">
        <v>20</v>
      </c>
      <c r="AD5" s="13" t="s">
        <v>21</v>
      </c>
      <c r="AE5" s="13" t="s">
        <v>22</v>
      </c>
      <c r="AF5" s="13" t="s">
        <v>23</v>
      </c>
    </row>
    <row r="6" spans="2:32" ht="27.9" customHeight="1">
      <c r="B6" s="33" t="s">
        <v>8</v>
      </c>
      <c r="C6" s="232"/>
      <c r="D6" s="158" t="s">
        <v>72</v>
      </c>
      <c r="E6" s="158"/>
      <c r="F6" s="158">
        <v>100</v>
      </c>
      <c r="G6" s="241" t="s">
        <v>117</v>
      </c>
      <c r="H6" s="242"/>
      <c r="I6" s="158">
        <v>40</v>
      </c>
      <c r="J6" s="166" t="s">
        <v>194</v>
      </c>
      <c r="K6" s="149" t="s">
        <v>124</v>
      </c>
      <c r="L6" s="151">
        <v>30</v>
      </c>
      <c r="M6" s="158" t="s">
        <v>136</v>
      </c>
      <c r="N6" s="158"/>
      <c r="O6" s="158">
        <v>50</v>
      </c>
      <c r="P6" s="158" t="s">
        <v>73</v>
      </c>
      <c r="Q6" s="158"/>
      <c r="R6" s="158">
        <v>100</v>
      </c>
      <c r="S6" s="82" t="s">
        <v>93</v>
      </c>
      <c r="T6" s="82"/>
      <c r="U6" s="82">
        <v>1</v>
      </c>
      <c r="V6" s="234"/>
      <c r="W6" s="78">
        <f>Y5*15+Y6*0+Y7*5+Y8*0+Y9*15+Y10*12+15</f>
        <v>100</v>
      </c>
      <c r="X6" s="34" t="s">
        <v>25</v>
      </c>
      <c r="Y6" s="35">
        <v>2.2000000000000002</v>
      </c>
      <c r="Z6" s="12"/>
      <c r="AA6" s="14" t="s">
        <v>26</v>
      </c>
      <c r="AB6" s="14">
        <v>6</v>
      </c>
      <c r="AC6" s="14">
        <f>AB6*2</f>
        <v>12</v>
      </c>
      <c r="AD6" s="14"/>
      <c r="AE6" s="14">
        <f>AB6*15</f>
        <v>90</v>
      </c>
      <c r="AF6" s="14">
        <f>AC6*4+AE6*4</f>
        <v>408</v>
      </c>
    </row>
    <row r="7" spans="2:32" ht="27.9" customHeight="1">
      <c r="B7" s="33">
        <v>16</v>
      </c>
      <c r="C7" s="232"/>
      <c r="D7" s="158"/>
      <c r="E7" s="158"/>
      <c r="F7" s="158"/>
      <c r="G7" s="158" t="s">
        <v>67</v>
      </c>
      <c r="H7" s="158"/>
      <c r="I7" s="158">
        <v>30</v>
      </c>
      <c r="J7" s="52"/>
      <c r="K7" s="150"/>
      <c r="L7" s="155"/>
      <c r="M7" s="137" t="s">
        <v>186</v>
      </c>
      <c r="N7" s="134"/>
      <c r="O7" s="158">
        <v>10</v>
      </c>
      <c r="P7" s="158"/>
      <c r="Q7" s="158"/>
      <c r="R7" s="158"/>
      <c r="S7" s="82" t="s">
        <v>69</v>
      </c>
      <c r="T7" s="82"/>
      <c r="U7" s="82">
        <v>10</v>
      </c>
      <c r="V7" s="234"/>
      <c r="W7" s="36" t="s">
        <v>46</v>
      </c>
      <c r="X7" s="37" t="s">
        <v>27</v>
      </c>
      <c r="Y7" s="35">
        <v>2</v>
      </c>
      <c r="AA7" s="38" t="s">
        <v>28</v>
      </c>
      <c r="AB7" s="14">
        <v>2</v>
      </c>
      <c r="AC7" s="39">
        <f>AB7*7</f>
        <v>14</v>
      </c>
      <c r="AD7" s="14">
        <f>AB7*5</f>
        <v>10</v>
      </c>
      <c r="AE7" s="14" t="s">
        <v>29</v>
      </c>
      <c r="AF7" s="40">
        <f>AC7*4+AD7*9</f>
        <v>146</v>
      </c>
    </row>
    <row r="8" spans="2:32" ht="27.9" customHeight="1">
      <c r="B8" s="33" t="s">
        <v>10</v>
      </c>
      <c r="C8" s="232"/>
      <c r="D8" s="158"/>
      <c r="E8" s="158"/>
      <c r="F8" s="158"/>
      <c r="G8" s="158"/>
      <c r="H8" s="158"/>
      <c r="I8" s="158"/>
      <c r="J8" s="52"/>
      <c r="K8" s="150"/>
      <c r="L8" s="155"/>
      <c r="M8" s="158" t="s">
        <v>125</v>
      </c>
      <c r="N8" s="164"/>
      <c r="O8" s="158">
        <v>5</v>
      </c>
      <c r="P8" s="158"/>
      <c r="Q8" s="160"/>
      <c r="R8" s="158"/>
      <c r="S8" s="158" t="s">
        <v>103</v>
      </c>
      <c r="T8" s="158"/>
      <c r="U8" s="82">
        <v>1</v>
      </c>
      <c r="V8" s="234"/>
      <c r="W8" s="76">
        <f>Y5*0+Y6*5+Y7*0+Y8*5+Y9*0+Y10*4</f>
        <v>23.5</v>
      </c>
      <c r="X8" s="37" t="s">
        <v>30</v>
      </c>
      <c r="Y8" s="35">
        <v>2.5</v>
      </c>
      <c r="Z8" s="12"/>
      <c r="AA8" s="13" t="s">
        <v>31</v>
      </c>
      <c r="AB8" s="14">
        <v>1.5</v>
      </c>
      <c r="AC8" s="14">
        <f>AB8*1</f>
        <v>1.5</v>
      </c>
      <c r="AD8" s="14" t="s">
        <v>29</v>
      </c>
      <c r="AE8" s="14">
        <f>AB8*5</f>
        <v>7.5</v>
      </c>
      <c r="AF8" s="14">
        <f>AC8*4+AE8*4</f>
        <v>36</v>
      </c>
    </row>
    <row r="9" spans="2:32" ht="27.9" customHeight="1">
      <c r="B9" s="236" t="s">
        <v>37</v>
      </c>
      <c r="C9" s="232"/>
      <c r="D9" s="158"/>
      <c r="E9" s="158"/>
      <c r="F9" s="158"/>
      <c r="G9" s="158"/>
      <c r="H9" s="158"/>
      <c r="I9" s="158"/>
      <c r="J9" s="52"/>
      <c r="K9" s="150"/>
      <c r="L9" s="154"/>
      <c r="M9" s="158" t="s">
        <v>118</v>
      </c>
      <c r="N9" s="165"/>
      <c r="O9" s="158">
        <v>1</v>
      </c>
      <c r="P9" s="158"/>
      <c r="Q9" s="160"/>
      <c r="R9" s="158"/>
      <c r="S9" s="158"/>
      <c r="T9" s="158"/>
      <c r="U9" s="158"/>
      <c r="V9" s="234"/>
      <c r="W9" s="36" t="s">
        <v>47</v>
      </c>
      <c r="X9" s="37" t="s">
        <v>33</v>
      </c>
      <c r="Y9" s="35">
        <v>0</v>
      </c>
      <c r="AA9" s="13" t="s">
        <v>34</v>
      </c>
      <c r="AB9" s="14">
        <v>2.5</v>
      </c>
      <c r="AC9" s="14"/>
      <c r="AD9" s="14">
        <f>AB9*5</f>
        <v>12.5</v>
      </c>
      <c r="AE9" s="14" t="s">
        <v>29</v>
      </c>
      <c r="AF9" s="14">
        <f>AD9*9</f>
        <v>112.5</v>
      </c>
    </row>
    <row r="10" spans="2:32" ht="27.9" customHeight="1">
      <c r="B10" s="236"/>
      <c r="C10" s="232"/>
      <c r="D10" s="158"/>
      <c r="E10" s="158"/>
      <c r="F10" s="158"/>
      <c r="G10" s="158"/>
      <c r="H10" s="160"/>
      <c r="I10" s="158"/>
      <c r="J10" s="52"/>
      <c r="K10" s="150"/>
      <c r="L10" s="155"/>
      <c r="M10" s="158" t="s">
        <v>266</v>
      </c>
      <c r="N10" s="160"/>
      <c r="O10" s="158">
        <v>1</v>
      </c>
      <c r="P10" s="158"/>
      <c r="Q10" s="160"/>
      <c r="R10" s="158"/>
      <c r="S10" s="158"/>
      <c r="T10" s="160"/>
      <c r="U10" s="158"/>
      <c r="V10" s="234"/>
      <c r="W10" s="76">
        <f>Y5*2+Y6*7+Y7*1+Y8*0+Y9*0+Y10*8</f>
        <v>27.400000000000002</v>
      </c>
      <c r="X10" s="70" t="s">
        <v>42</v>
      </c>
      <c r="Y10" s="41">
        <v>0</v>
      </c>
      <c r="Z10" s="12"/>
      <c r="AA10" s="13" t="s">
        <v>35</v>
      </c>
      <c r="AE10" s="13">
        <f>AB10*15</f>
        <v>0</v>
      </c>
    </row>
    <row r="11" spans="2:32" ht="27.9" customHeight="1">
      <c r="B11" s="42" t="s">
        <v>36</v>
      </c>
      <c r="C11" s="43"/>
      <c r="D11" s="158"/>
      <c r="E11" s="160"/>
      <c r="F11" s="158"/>
      <c r="G11" s="158"/>
      <c r="H11" s="160"/>
      <c r="I11" s="158"/>
      <c r="J11" s="52"/>
      <c r="K11" s="150"/>
      <c r="L11" s="154"/>
      <c r="M11" s="158"/>
      <c r="N11" s="160"/>
      <c r="O11" s="158"/>
      <c r="P11" s="158"/>
      <c r="Q11" s="160"/>
      <c r="R11" s="158"/>
      <c r="S11" s="158"/>
      <c r="T11" s="160"/>
      <c r="U11" s="158"/>
      <c r="V11" s="234"/>
      <c r="W11" s="36" t="s">
        <v>12</v>
      </c>
      <c r="X11" s="44"/>
      <c r="Y11" s="35"/>
      <c r="AC11" s="13">
        <f>SUM(AC6:AC10)</f>
        <v>27.5</v>
      </c>
      <c r="AD11" s="13">
        <f>SUM(AD6:AD10)</f>
        <v>22.5</v>
      </c>
      <c r="AE11" s="13">
        <f>SUM(AE6:AE10)</f>
        <v>97.5</v>
      </c>
      <c r="AF11" s="13">
        <f>AC11*4+AD11*9+AE11*4</f>
        <v>702.5</v>
      </c>
    </row>
    <row r="12" spans="2:32" ht="27.9" customHeight="1">
      <c r="B12" s="45"/>
      <c r="C12" s="46"/>
      <c r="D12" s="160"/>
      <c r="E12" s="160"/>
      <c r="F12" s="158"/>
      <c r="G12" s="158"/>
      <c r="H12" s="160"/>
      <c r="I12" s="158"/>
      <c r="J12" s="158"/>
      <c r="K12" s="160"/>
      <c r="L12" s="158"/>
      <c r="M12" s="158"/>
      <c r="N12" s="160"/>
      <c r="O12" s="158"/>
      <c r="P12" s="158"/>
      <c r="Q12" s="160"/>
      <c r="R12" s="158"/>
      <c r="S12" s="158"/>
      <c r="T12" s="160"/>
      <c r="U12" s="158"/>
      <c r="V12" s="235"/>
      <c r="W12" s="77">
        <f>W6*4+W10*4+W8*9</f>
        <v>721.1</v>
      </c>
      <c r="X12" s="48"/>
      <c r="Y12" s="49"/>
      <c r="Z12" s="12"/>
      <c r="AC12" s="47">
        <f>AC11*4/AF11</f>
        <v>0.15658362989323843</v>
      </c>
      <c r="AD12" s="47">
        <f>AD11*9/AF11</f>
        <v>0.28825622775800713</v>
      </c>
      <c r="AE12" s="47">
        <f>AE11*4/AF11</f>
        <v>0.55516014234875444</v>
      </c>
    </row>
    <row r="13" spans="2:32" s="32" customFormat="1" ht="27.9" customHeight="1">
      <c r="B13" s="28">
        <v>11</v>
      </c>
      <c r="C13" s="232"/>
      <c r="D13" s="159" t="str">
        <f>'115.11月菜單'!F24</f>
        <v>五穀飯</v>
      </c>
      <c r="E13" s="159" t="s">
        <v>64</v>
      </c>
      <c r="F13" s="159"/>
      <c r="G13" s="159" t="str">
        <f>'115.11月菜單'!F25</f>
        <v>霸氣香酥雞腿(炸)</v>
      </c>
      <c r="H13" s="159" t="s">
        <v>77</v>
      </c>
      <c r="I13" s="159"/>
      <c r="J13" s="159" t="str">
        <f>'115.11月菜單'!F26</f>
        <v>滷蛋</v>
      </c>
      <c r="K13" s="159" t="s">
        <v>79</v>
      </c>
      <c r="L13" s="159"/>
      <c r="M13" s="159" t="str">
        <f>'115.11月菜單'!F27</f>
        <v>滷味拼盤(豆)</v>
      </c>
      <c r="N13" s="159" t="s">
        <v>133</v>
      </c>
      <c r="O13" s="159"/>
      <c r="P13" s="159" t="str">
        <f>'115.11月菜單'!F28</f>
        <v>淺色蔬菜</v>
      </c>
      <c r="Q13" s="159" t="s">
        <v>18</v>
      </c>
      <c r="R13" s="159"/>
      <c r="S13" s="159" t="str">
        <f>'115.11月菜單'!F29</f>
        <v>麵線糊湯(醃)(芡)</v>
      </c>
      <c r="T13" s="159" t="s">
        <v>130</v>
      </c>
      <c r="U13" s="159"/>
      <c r="V13" s="233"/>
      <c r="W13" s="29" t="s">
        <v>44</v>
      </c>
      <c r="X13" s="30" t="s">
        <v>19</v>
      </c>
      <c r="Y13" s="31">
        <v>5.3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</row>
    <row r="14" spans="2:32" ht="27.9" customHeight="1">
      <c r="B14" s="33" t="s">
        <v>8</v>
      </c>
      <c r="C14" s="232"/>
      <c r="D14" s="158" t="s">
        <v>200</v>
      </c>
      <c r="E14" s="158"/>
      <c r="F14" s="158">
        <v>40</v>
      </c>
      <c r="G14" s="176" t="s">
        <v>189</v>
      </c>
      <c r="H14" s="210"/>
      <c r="I14" s="158">
        <v>70</v>
      </c>
      <c r="J14" s="158" t="s">
        <v>154</v>
      </c>
      <c r="K14" s="158"/>
      <c r="L14" s="158">
        <v>55</v>
      </c>
      <c r="M14" s="158" t="s">
        <v>100</v>
      </c>
      <c r="N14" s="158" t="s">
        <v>101</v>
      </c>
      <c r="O14" s="158">
        <v>15</v>
      </c>
      <c r="P14" s="158" t="s">
        <v>73</v>
      </c>
      <c r="Q14" s="158"/>
      <c r="R14" s="158">
        <v>100</v>
      </c>
      <c r="S14" s="171" t="s">
        <v>268</v>
      </c>
      <c r="T14" s="210"/>
      <c r="U14" s="158">
        <v>8</v>
      </c>
      <c r="V14" s="234"/>
      <c r="W14" s="78">
        <f>Y13*15+Y14*0+Y15*5+Y16*0+Y17*15+Y18*12+15</f>
        <v>103.5</v>
      </c>
      <c r="X14" s="34" t="s">
        <v>25</v>
      </c>
      <c r="Y14" s="35">
        <v>2.2000000000000002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</row>
    <row r="15" spans="2:32" ht="27.9" customHeight="1">
      <c r="B15" s="33">
        <v>17</v>
      </c>
      <c r="C15" s="232"/>
      <c r="D15" s="158" t="s">
        <v>89</v>
      </c>
      <c r="E15" s="158"/>
      <c r="F15" s="158">
        <v>60</v>
      </c>
      <c r="G15" s="166"/>
      <c r="H15" s="168"/>
      <c r="I15" s="134"/>
      <c r="J15" s="158"/>
      <c r="K15" s="164"/>
      <c r="L15" s="158"/>
      <c r="M15" s="158" t="s">
        <v>159</v>
      </c>
      <c r="N15" s="158" t="s">
        <v>101</v>
      </c>
      <c r="O15" s="158">
        <v>15</v>
      </c>
      <c r="P15" s="158"/>
      <c r="Q15" s="158"/>
      <c r="R15" s="158"/>
      <c r="S15" s="171" t="s">
        <v>269</v>
      </c>
      <c r="T15" s="178" t="s">
        <v>87</v>
      </c>
      <c r="U15" s="158">
        <v>10</v>
      </c>
      <c r="V15" s="234"/>
      <c r="W15" s="36" t="s">
        <v>46</v>
      </c>
      <c r="X15" s="37" t="s">
        <v>27</v>
      </c>
      <c r="Y15" s="35">
        <v>1.8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</row>
    <row r="16" spans="2:32" ht="27.9" customHeight="1">
      <c r="B16" s="33" t="s">
        <v>10</v>
      </c>
      <c r="C16" s="232"/>
      <c r="D16" s="160"/>
      <c r="E16" s="160"/>
      <c r="F16" s="158"/>
      <c r="G16" s="52"/>
      <c r="H16" s="167"/>
      <c r="I16" s="154"/>
      <c r="J16" s="158"/>
      <c r="K16" s="164"/>
      <c r="L16" s="158"/>
      <c r="M16" s="158" t="s">
        <v>74</v>
      </c>
      <c r="N16" s="165"/>
      <c r="O16" s="158">
        <v>50</v>
      </c>
      <c r="P16" s="158"/>
      <c r="Q16" s="160"/>
      <c r="R16" s="158"/>
      <c r="S16" s="158" t="s">
        <v>69</v>
      </c>
      <c r="T16" s="131"/>
      <c r="U16" s="158">
        <v>3</v>
      </c>
      <c r="V16" s="234"/>
      <c r="W16" s="76">
        <f>Y13*0+Y14*5+Y15*0+Y16*5+Y17*0+Y18*4</f>
        <v>23.5</v>
      </c>
      <c r="X16" s="37" t="s">
        <v>30</v>
      </c>
      <c r="Y16" s="35">
        <v>2.5</v>
      </c>
      <c r="Z16" s="12"/>
      <c r="AA16" s="13" t="s">
        <v>31</v>
      </c>
      <c r="AB16" s="14">
        <v>1.7</v>
      </c>
      <c r="AC16" s="14">
        <f>AB16*1</f>
        <v>1.7</v>
      </c>
      <c r="AD16" s="14" t="s">
        <v>29</v>
      </c>
      <c r="AE16" s="14">
        <f>AB16*5</f>
        <v>8.5</v>
      </c>
      <c r="AF16" s="14">
        <f>AC16*4+AE16*4</f>
        <v>40.799999999999997</v>
      </c>
    </row>
    <row r="17" spans="2:32" ht="27.9" customHeight="1">
      <c r="B17" s="236" t="s">
        <v>38</v>
      </c>
      <c r="C17" s="232"/>
      <c r="D17" s="160"/>
      <c r="E17" s="160"/>
      <c r="F17" s="158"/>
      <c r="G17" s="158"/>
      <c r="H17" s="160"/>
      <c r="I17" s="158"/>
      <c r="J17" s="158"/>
      <c r="K17" s="160"/>
      <c r="L17" s="158"/>
      <c r="M17" s="158" t="s">
        <v>195</v>
      </c>
      <c r="N17" s="164"/>
      <c r="O17" s="158">
        <v>20</v>
      </c>
      <c r="P17" s="158"/>
      <c r="Q17" s="160"/>
      <c r="R17" s="158"/>
      <c r="S17" s="158" t="s">
        <v>118</v>
      </c>
      <c r="T17" s="131"/>
      <c r="U17" s="158">
        <v>1</v>
      </c>
      <c r="V17" s="23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</row>
    <row r="18" spans="2:32" ht="27.9" customHeight="1">
      <c r="B18" s="236"/>
      <c r="C18" s="232"/>
      <c r="D18" s="160"/>
      <c r="E18" s="160"/>
      <c r="F18" s="158"/>
      <c r="G18" s="158"/>
      <c r="H18" s="160"/>
      <c r="I18" s="158"/>
      <c r="J18" s="158"/>
      <c r="K18" s="158"/>
      <c r="L18" s="158"/>
      <c r="M18" s="158"/>
      <c r="N18" s="160"/>
      <c r="O18" s="158"/>
      <c r="P18" s="158"/>
      <c r="Q18" s="160"/>
      <c r="R18" s="158"/>
      <c r="S18" s="158" t="s">
        <v>95</v>
      </c>
      <c r="T18" s="131"/>
      <c r="U18" s="158">
        <v>1</v>
      </c>
      <c r="V18" s="234"/>
      <c r="W18" s="76">
        <f>Y13*2+Y14*7+Y15*1+Y16*0+Y17*0+Y18*8</f>
        <v>27.8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</row>
    <row r="19" spans="2:32" ht="27.9" customHeight="1">
      <c r="B19" s="42" t="s">
        <v>36</v>
      </c>
      <c r="C19" s="43"/>
      <c r="D19" s="160"/>
      <c r="E19" s="160"/>
      <c r="F19" s="158"/>
      <c r="G19" s="158"/>
      <c r="H19" s="160"/>
      <c r="I19" s="158"/>
      <c r="J19" s="158"/>
      <c r="K19" s="160"/>
      <c r="L19" s="158"/>
      <c r="M19" s="158"/>
      <c r="N19" s="160"/>
      <c r="O19" s="158"/>
      <c r="P19" s="158"/>
      <c r="Q19" s="160"/>
      <c r="R19" s="158"/>
      <c r="S19" s="158"/>
      <c r="T19" s="131"/>
      <c r="U19" s="131"/>
      <c r="V19" s="234"/>
      <c r="W19" s="36" t="s">
        <v>12</v>
      </c>
      <c r="X19" s="44"/>
      <c r="Y19" s="35"/>
      <c r="AC19" s="13">
        <f>SUM(AC14:AC18)</f>
        <v>28.099999999999998</v>
      </c>
      <c r="AD19" s="13">
        <f>SUM(AD14:AD18)</f>
        <v>22.5</v>
      </c>
      <c r="AE19" s="13">
        <f>SUM(AE14:AE18)</f>
        <v>116.5</v>
      </c>
      <c r="AF19" s="13">
        <f>AC19*4+AD19*9+AE19*4</f>
        <v>780.9</v>
      </c>
    </row>
    <row r="20" spans="2:32" ht="27.9" customHeight="1">
      <c r="B20" s="45"/>
      <c r="C20" s="46"/>
      <c r="D20" s="160"/>
      <c r="E20" s="160"/>
      <c r="F20" s="158"/>
      <c r="G20" s="158"/>
      <c r="H20" s="160"/>
      <c r="I20" s="158"/>
      <c r="J20" s="158"/>
      <c r="K20" s="160"/>
      <c r="L20" s="158"/>
      <c r="M20" s="158"/>
      <c r="N20" s="160"/>
      <c r="O20" s="158"/>
      <c r="P20" s="158"/>
      <c r="Q20" s="160"/>
      <c r="R20" s="158"/>
      <c r="S20" s="158"/>
      <c r="T20" s="160"/>
      <c r="U20" s="158"/>
      <c r="V20" s="235"/>
      <c r="W20" s="77">
        <f>W14*4+W18*4+W16*9</f>
        <v>736.7</v>
      </c>
      <c r="X20" s="48"/>
      <c r="Y20" s="49"/>
      <c r="Z20" s="12"/>
      <c r="AC20" s="47">
        <f>AC19*4/AF19</f>
        <v>0.14393648354462799</v>
      </c>
      <c r="AD20" s="47">
        <f>AD19*9/AF19</f>
        <v>0.25931617364579335</v>
      </c>
      <c r="AE20" s="47">
        <f>AE19*4/AF19</f>
        <v>0.59674734280957875</v>
      </c>
    </row>
    <row r="21" spans="2:32" s="32" customFormat="1" ht="27.9" customHeight="1">
      <c r="B21" s="28">
        <v>11</v>
      </c>
      <c r="C21" s="232"/>
      <c r="D21" s="159" t="str">
        <f>'115.11月菜單'!J24</f>
        <v>香Q米飯</v>
      </c>
      <c r="E21" s="159" t="s">
        <v>15</v>
      </c>
      <c r="F21" s="159"/>
      <c r="G21" s="159" t="str">
        <f>'115.11月菜單'!J25</f>
        <v>新鮮豬里肌排</v>
      </c>
      <c r="H21" s="159" t="s">
        <v>79</v>
      </c>
      <c r="I21" s="159"/>
      <c r="J21" s="159" t="str">
        <f>'115.11月菜單'!J26</f>
        <v>辣炒年糕黑輪(加)(冷)</v>
      </c>
      <c r="K21" s="159" t="s">
        <v>17</v>
      </c>
      <c r="L21" s="159"/>
      <c r="M21" s="159" t="str">
        <f>'115.11月菜單'!J27</f>
        <v>北城豆腐鍋(豆)</v>
      </c>
      <c r="N21" s="159" t="s">
        <v>17</v>
      </c>
      <c r="O21" s="159"/>
      <c r="P21" s="159" t="str">
        <f>'115.11月菜單'!J28</f>
        <v>深色蔬菜</v>
      </c>
      <c r="Q21" s="159" t="s">
        <v>86</v>
      </c>
      <c r="R21" s="159"/>
      <c r="S21" s="159" t="str">
        <f>'115.11月菜單'!J29</f>
        <v>蘿蔔香菇湯</v>
      </c>
      <c r="T21" s="159" t="s">
        <v>83</v>
      </c>
      <c r="U21" s="159"/>
      <c r="V21" s="233"/>
      <c r="W21" s="29" t="s">
        <v>44</v>
      </c>
      <c r="X21" s="30" t="s">
        <v>19</v>
      </c>
      <c r="Y21" s="31">
        <v>5.6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</row>
    <row r="22" spans="2:32" s="52" customFormat="1" ht="27.75" customHeight="1">
      <c r="B22" s="33" t="s">
        <v>8</v>
      </c>
      <c r="C22" s="232"/>
      <c r="D22" s="158" t="s">
        <v>24</v>
      </c>
      <c r="E22" s="158"/>
      <c r="F22" s="158">
        <v>100</v>
      </c>
      <c r="G22" s="241" t="s">
        <v>156</v>
      </c>
      <c r="H22" s="242"/>
      <c r="I22" s="158">
        <v>40</v>
      </c>
      <c r="J22" s="158" t="s">
        <v>270</v>
      </c>
      <c r="K22" s="158" t="s">
        <v>122</v>
      </c>
      <c r="L22" s="158">
        <v>20</v>
      </c>
      <c r="M22" s="158" t="s">
        <v>112</v>
      </c>
      <c r="N22" s="158" t="s">
        <v>101</v>
      </c>
      <c r="O22" s="158">
        <v>20</v>
      </c>
      <c r="P22" s="158" t="s">
        <v>73</v>
      </c>
      <c r="Q22" s="158"/>
      <c r="R22" s="158">
        <v>100</v>
      </c>
      <c r="S22" s="158" t="s">
        <v>74</v>
      </c>
      <c r="T22" s="158"/>
      <c r="U22" s="158">
        <v>20</v>
      </c>
      <c r="V22" s="234"/>
      <c r="W22" s="78">
        <f>Y21*15+Y22*0+Y23*5+Y24*0+Y25*15+Y26*12+15</f>
        <v>109</v>
      </c>
      <c r="X22" s="34" t="s">
        <v>25</v>
      </c>
      <c r="Y22" s="35">
        <v>2.1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</row>
    <row r="23" spans="2:32" s="52" customFormat="1" ht="27.9" customHeight="1">
      <c r="B23" s="33">
        <v>18</v>
      </c>
      <c r="C23" s="232"/>
      <c r="D23" s="158"/>
      <c r="E23" s="158"/>
      <c r="F23" s="158"/>
      <c r="G23" s="187"/>
      <c r="H23" s="167"/>
      <c r="I23" s="134"/>
      <c r="J23" s="158" t="s">
        <v>198</v>
      </c>
      <c r="K23" s="158" t="s">
        <v>124</v>
      </c>
      <c r="L23" s="158">
        <v>20</v>
      </c>
      <c r="M23" s="158" t="s">
        <v>111</v>
      </c>
      <c r="N23" s="158"/>
      <c r="O23" s="158">
        <v>50</v>
      </c>
      <c r="P23" s="158"/>
      <c r="Q23" s="158"/>
      <c r="R23" s="158"/>
      <c r="S23" s="158" t="s">
        <v>191</v>
      </c>
      <c r="T23" s="158"/>
      <c r="U23" s="158">
        <v>1</v>
      </c>
      <c r="V23" s="234"/>
      <c r="W23" s="36" t="s">
        <v>46</v>
      </c>
      <c r="X23" s="37" t="s">
        <v>27</v>
      </c>
      <c r="Y23" s="35">
        <v>2</v>
      </c>
      <c r="AA23" s="53" t="s">
        <v>28</v>
      </c>
      <c r="AB23" s="51">
        <v>2.1</v>
      </c>
      <c r="AC23" s="54">
        <f>AB23*7</f>
        <v>14.700000000000001</v>
      </c>
      <c r="AD23" s="51">
        <f>AB23*5</f>
        <v>10.5</v>
      </c>
      <c r="AE23" s="51" t="s">
        <v>29</v>
      </c>
      <c r="AF23" s="55">
        <f>AC23*4+AD23*9</f>
        <v>153.30000000000001</v>
      </c>
    </row>
    <row r="24" spans="2:32" s="52" customFormat="1" ht="27.9" customHeight="1">
      <c r="B24" s="33" t="s">
        <v>10</v>
      </c>
      <c r="C24" s="232"/>
      <c r="D24" s="158"/>
      <c r="E24" s="164"/>
      <c r="F24" s="158"/>
      <c r="G24" s="139"/>
      <c r="H24" s="167"/>
      <c r="I24" s="134"/>
      <c r="J24" s="158"/>
      <c r="K24" s="160"/>
      <c r="L24" s="158"/>
      <c r="M24" s="139" t="s">
        <v>118</v>
      </c>
      <c r="N24" s="187"/>
      <c r="O24" s="134">
        <v>1</v>
      </c>
      <c r="P24" s="158"/>
      <c r="Q24" s="160"/>
      <c r="R24" s="158"/>
      <c r="S24" s="171" t="s">
        <v>91</v>
      </c>
      <c r="T24" s="178"/>
      <c r="U24" s="158">
        <v>10</v>
      </c>
      <c r="V24" s="234"/>
      <c r="W24" s="76">
        <f>Y21*0+Y22*5+Y23*0+Y24*5+Y25*0+Y26*4</f>
        <v>23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</row>
    <row r="25" spans="2:32" s="52" customFormat="1" ht="27.9" customHeight="1">
      <c r="B25" s="236" t="s">
        <v>80</v>
      </c>
      <c r="C25" s="232"/>
      <c r="D25" s="158"/>
      <c r="E25" s="158"/>
      <c r="F25" s="158"/>
      <c r="G25" s="158"/>
      <c r="H25" s="158"/>
      <c r="I25" s="158"/>
      <c r="J25" s="158"/>
      <c r="K25" s="160"/>
      <c r="L25" s="158"/>
      <c r="M25" s="158" t="s">
        <v>186</v>
      </c>
      <c r="N25" s="165"/>
      <c r="O25" s="158">
        <v>10</v>
      </c>
      <c r="P25" s="158"/>
      <c r="Q25" s="160"/>
      <c r="R25" s="158"/>
      <c r="S25" s="158"/>
      <c r="T25" s="160"/>
      <c r="U25" s="158"/>
      <c r="V25" s="234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</row>
    <row r="26" spans="2:32" s="52" customFormat="1" ht="27.9" customHeight="1">
      <c r="B26" s="236"/>
      <c r="C26" s="232"/>
      <c r="D26" s="165"/>
      <c r="E26" s="165"/>
      <c r="F26" s="158"/>
      <c r="G26" s="158"/>
      <c r="H26" s="158"/>
      <c r="I26" s="158"/>
      <c r="J26" s="166"/>
      <c r="K26" s="177"/>
      <c r="L26" s="158"/>
      <c r="M26" s="243" t="s">
        <v>149</v>
      </c>
      <c r="N26" s="244"/>
      <c r="O26" s="158">
        <v>10</v>
      </c>
      <c r="P26" s="158"/>
      <c r="Q26" s="160"/>
      <c r="R26" s="158"/>
      <c r="S26" s="82"/>
      <c r="T26" s="83"/>
      <c r="U26" s="82"/>
      <c r="V26" s="234"/>
      <c r="W26" s="76">
        <f>Y21*2+Y22*7+Y23*1+Y24*0+Y25*0+Y26*8</f>
        <v>27.9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</row>
    <row r="27" spans="2:32" s="52" customFormat="1" ht="27.9" customHeight="1">
      <c r="B27" s="42" t="s">
        <v>36</v>
      </c>
      <c r="C27" s="58"/>
      <c r="D27" s="158"/>
      <c r="E27" s="160"/>
      <c r="F27" s="158"/>
      <c r="G27" s="158"/>
      <c r="H27" s="160"/>
      <c r="I27" s="158"/>
      <c r="J27" s="166"/>
      <c r="K27" s="169"/>
      <c r="L27" s="158"/>
      <c r="M27" s="158"/>
      <c r="N27" s="160"/>
      <c r="O27" s="158"/>
      <c r="P27" s="158"/>
      <c r="Q27" s="160"/>
      <c r="R27" s="158"/>
      <c r="S27" s="82"/>
      <c r="T27" s="83"/>
      <c r="U27" s="82"/>
      <c r="V27" s="234"/>
      <c r="W27" s="36" t="s">
        <v>12</v>
      </c>
      <c r="X27" s="44"/>
      <c r="Y27" s="35"/>
      <c r="AA27" s="56"/>
      <c r="AB27" s="51"/>
      <c r="AC27" s="56">
        <f>SUM(AC22:AC26)</f>
        <v>28.700000000000003</v>
      </c>
      <c r="AD27" s="56">
        <f>SUM(AD22:AD26)</f>
        <v>23</v>
      </c>
      <c r="AE27" s="56">
        <f>SUM(AE22:AE26)</f>
        <v>101</v>
      </c>
      <c r="AF27" s="56">
        <f>AC27*4+AD27*9+AE27*4</f>
        <v>725.8</v>
      </c>
    </row>
    <row r="28" spans="2:32" s="52" customFormat="1" ht="27.9" customHeight="1" thickBot="1">
      <c r="B28" s="45"/>
      <c r="C28" s="60"/>
      <c r="D28" s="160"/>
      <c r="E28" s="160"/>
      <c r="F28" s="158"/>
      <c r="G28" s="158"/>
      <c r="H28" s="160"/>
      <c r="I28" s="158"/>
      <c r="J28" s="136"/>
      <c r="K28" s="179"/>
      <c r="L28" s="158"/>
      <c r="M28" s="158"/>
      <c r="N28" s="160"/>
      <c r="O28" s="158"/>
      <c r="P28" s="158"/>
      <c r="Q28" s="160"/>
      <c r="R28" s="158"/>
      <c r="S28" s="158"/>
      <c r="T28" s="160"/>
      <c r="U28" s="158"/>
      <c r="V28" s="235"/>
      <c r="W28" s="77">
        <f>W22*4+W26*4+W24*9</f>
        <v>754.6</v>
      </c>
      <c r="X28" s="48"/>
      <c r="Y28" s="49"/>
      <c r="Z28" s="50"/>
      <c r="AB28" s="61"/>
      <c r="AC28" s="62">
        <f>AC27*4/AF27</f>
        <v>0.15817029484706532</v>
      </c>
      <c r="AD28" s="62">
        <f>AD27*9/AF27</f>
        <v>0.28520253513364563</v>
      </c>
      <c r="AE28" s="62">
        <f>AE27*4/AF27</f>
        <v>0.55662717001928907</v>
      </c>
    </row>
    <row r="29" spans="2:32" s="32" customFormat="1" ht="27.9" customHeight="1">
      <c r="B29" s="28">
        <v>11</v>
      </c>
      <c r="C29" s="232"/>
      <c r="D29" s="159" t="str">
        <f>'115.11月菜單'!N24</f>
        <v>地瓜飯</v>
      </c>
      <c r="E29" s="159" t="s">
        <v>84</v>
      </c>
      <c r="F29" s="159"/>
      <c r="G29" s="159" t="str">
        <f>'115.11月菜單'!N25</f>
        <v>魷魚蝦仁總匯(海)-申請</v>
      </c>
      <c r="H29" s="159" t="s">
        <v>17</v>
      </c>
      <c r="I29" s="159"/>
      <c r="J29" s="159" t="str">
        <f>'115.11月菜單'!N26</f>
        <v>BBQ雞翅</v>
      </c>
      <c r="K29" s="159" t="s">
        <v>70</v>
      </c>
      <c r="L29" s="159"/>
      <c r="M29" s="159" t="str">
        <f>'115.11月菜單'!N27</f>
        <v>銀芽拌肉燥</v>
      </c>
      <c r="N29" s="159" t="s">
        <v>83</v>
      </c>
      <c r="O29" s="159"/>
      <c r="P29" s="159" t="str">
        <f>'115.11月菜單'!N28</f>
        <v>有機蔬菜</v>
      </c>
      <c r="Q29" s="159" t="s">
        <v>86</v>
      </c>
      <c r="R29" s="159"/>
      <c r="S29" s="159" t="str">
        <f>'115.11月菜單'!N29</f>
        <v>冬瓜菇菇湯</v>
      </c>
      <c r="T29" s="159" t="s">
        <v>17</v>
      </c>
      <c r="U29" s="159"/>
      <c r="V29" s="233"/>
      <c r="W29" s="29" t="s">
        <v>44</v>
      </c>
      <c r="X29" s="30" t="s">
        <v>19</v>
      </c>
      <c r="Y29" s="31">
        <v>5.5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</row>
    <row r="30" spans="2:32" ht="27.9" customHeight="1">
      <c r="B30" s="33" t="s">
        <v>8</v>
      </c>
      <c r="C30" s="232"/>
      <c r="D30" s="158" t="s">
        <v>72</v>
      </c>
      <c r="E30" s="158"/>
      <c r="F30" s="158">
        <v>90</v>
      </c>
      <c r="G30" s="224" t="s">
        <v>132</v>
      </c>
      <c r="H30" s="178" t="s">
        <v>90</v>
      </c>
      <c r="I30" s="158">
        <v>60</v>
      </c>
      <c r="J30" s="158" t="s">
        <v>134</v>
      </c>
      <c r="K30" s="158"/>
      <c r="L30" s="158">
        <v>60</v>
      </c>
      <c r="M30" s="231" t="s">
        <v>128</v>
      </c>
      <c r="N30" s="158"/>
      <c r="O30" s="158">
        <v>50</v>
      </c>
      <c r="P30" s="158" t="s">
        <v>85</v>
      </c>
      <c r="Q30" s="158"/>
      <c r="R30" s="158">
        <v>100</v>
      </c>
      <c r="S30" s="158" t="s">
        <v>107</v>
      </c>
      <c r="T30" s="158"/>
      <c r="U30" s="158">
        <v>30</v>
      </c>
      <c r="V30" s="234"/>
      <c r="W30" s="78">
        <f>Y29*15+Y30*0+Y31*5+Y32*0+Y33*15+Y34*12+15</f>
        <v>107</v>
      </c>
      <c r="X30" s="34" t="s">
        <v>25</v>
      </c>
      <c r="Y30" s="35">
        <v>2.1</v>
      </c>
      <c r="Z30" s="12"/>
      <c r="AA30" s="14" t="s">
        <v>26</v>
      </c>
      <c r="AB30" s="14">
        <v>6</v>
      </c>
      <c r="AC30" s="14">
        <f>AB30*2</f>
        <v>12</v>
      </c>
      <c r="AD30" s="14"/>
      <c r="AE30" s="14">
        <f>AB30*15</f>
        <v>90</v>
      </c>
      <c r="AF30" s="14">
        <f>AC30*4+AE30*4</f>
        <v>408</v>
      </c>
    </row>
    <row r="31" spans="2:32" ht="27.9" customHeight="1">
      <c r="B31" s="33">
        <v>19</v>
      </c>
      <c r="C31" s="232"/>
      <c r="D31" s="158" t="s">
        <v>76</v>
      </c>
      <c r="E31" s="158"/>
      <c r="F31" s="158">
        <v>50</v>
      </c>
      <c r="G31" s="158" t="s">
        <v>152</v>
      </c>
      <c r="H31" s="158" t="s">
        <v>90</v>
      </c>
      <c r="I31" s="158">
        <v>10</v>
      </c>
      <c r="J31" s="171"/>
      <c r="K31" s="178"/>
      <c r="L31" s="158"/>
      <c r="M31" s="158" t="s">
        <v>118</v>
      </c>
      <c r="N31" s="158"/>
      <c r="O31" s="158">
        <v>1</v>
      </c>
      <c r="P31" s="158"/>
      <c r="Q31" s="158"/>
      <c r="R31" s="158"/>
      <c r="S31" s="158" t="s">
        <v>186</v>
      </c>
      <c r="T31" s="158"/>
      <c r="U31" s="158">
        <v>10</v>
      </c>
      <c r="V31" s="234"/>
      <c r="W31" s="36" t="s">
        <v>46</v>
      </c>
      <c r="X31" s="37" t="s">
        <v>27</v>
      </c>
      <c r="Y31" s="35">
        <v>1.9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</row>
    <row r="32" spans="2:32" ht="27.9" customHeight="1">
      <c r="B32" s="33" t="s">
        <v>10</v>
      </c>
      <c r="C32" s="232"/>
      <c r="D32" s="160"/>
      <c r="E32" s="160"/>
      <c r="F32" s="158"/>
      <c r="G32" s="158" t="s">
        <v>131</v>
      </c>
      <c r="H32" s="158"/>
      <c r="I32" s="158">
        <v>10</v>
      </c>
      <c r="J32" s="158"/>
      <c r="K32" s="158"/>
      <c r="L32" s="158"/>
      <c r="M32" s="158" t="s">
        <v>94</v>
      </c>
      <c r="N32" s="164"/>
      <c r="O32" s="158">
        <v>5</v>
      </c>
      <c r="P32" s="158"/>
      <c r="Q32" s="160"/>
      <c r="R32" s="158"/>
      <c r="S32" s="158" t="s">
        <v>103</v>
      </c>
      <c r="T32" s="164"/>
      <c r="U32" s="158">
        <v>1</v>
      </c>
      <c r="V32" s="234"/>
      <c r="W32" s="76">
        <f>Y29*0+Y30*5+Y31*0+Y32*5+Y33*0+Y34*4</f>
        <v>23</v>
      </c>
      <c r="X32" s="37" t="s">
        <v>30</v>
      </c>
      <c r="Y32" s="35">
        <v>2.5</v>
      </c>
      <c r="Z32" s="12"/>
      <c r="AA32" s="13" t="s">
        <v>31</v>
      </c>
      <c r="AB32" s="14">
        <v>1.8</v>
      </c>
      <c r="AC32" s="14">
        <f>AB32*1</f>
        <v>1.8</v>
      </c>
      <c r="AD32" s="14" t="s">
        <v>29</v>
      </c>
      <c r="AE32" s="14">
        <f>AB32*5</f>
        <v>9</v>
      </c>
      <c r="AF32" s="14">
        <f>AC32*4+AE32*4</f>
        <v>43.2</v>
      </c>
    </row>
    <row r="33" spans="2:32" ht="27.9" customHeight="1">
      <c r="B33" s="236" t="s">
        <v>81</v>
      </c>
      <c r="C33" s="232"/>
      <c r="D33" s="160"/>
      <c r="E33" s="160"/>
      <c r="F33" s="158"/>
      <c r="G33" s="158" t="s">
        <v>271</v>
      </c>
      <c r="H33" s="158" t="s">
        <v>101</v>
      </c>
      <c r="I33" s="158">
        <v>5</v>
      </c>
      <c r="J33" s="158"/>
      <c r="K33" s="158"/>
      <c r="L33" s="158"/>
      <c r="M33" s="158" t="s">
        <v>266</v>
      </c>
      <c r="N33" s="160"/>
      <c r="O33" s="158">
        <v>1</v>
      </c>
      <c r="P33" s="158"/>
      <c r="Q33" s="160"/>
      <c r="R33" s="158"/>
      <c r="S33" s="158"/>
      <c r="T33" s="160"/>
      <c r="U33" s="158"/>
      <c r="V33" s="234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</row>
    <row r="34" spans="2:32" ht="27.9" customHeight="1">
      <c r="B34" s="236"/>
      <c r="C34" s="232"/>
      <c r="D34" s="160"/>
      <c r="E34" s="160"/>
      <c r="F34" s="158"/>
      <c r="G34" s="158"/>
      <c r="H34" s="160"/>
      <c r="I34" s="158"/>
      <c r="J34" s="224"/>
      <c r="K34" s="178"/>
      <c r="L34" s="158"/>
      <c r="M34" s="158"/>
      <c r="N34" s="160"/>
      <c r="O34" s="158"/>
      <c r="P34" s="158"/>
      <c r="Q34" s="160"/>
      <c r="R34" s="158"/>
      <c r="S34" s="158"/>
      <c r="T34" s="165"/>
      <c r="U34" s="158"/>
      <c r="V34" s="234"/>
      <c r="W34" s="76">
        <f>Y29*2+Y30*7+Y31*1+Y32*0+Y33*0+Y34*8</f>
        <v>27.6</v>
      </c>
      <c r="X34" s="70" t="s">
        <v>42</v>
      </c>
      <c r="Y34" s="41">
        <v>0</v>
      </c>
      <c r="Z34" s="12"/>
      <c r="AA34" s="13" t="s">
        <v>35</v>
      </c>
      <c r="AB34" s="14">
        <v>1</v>
      </c>
      <c r="AE34" s="13">
        <f>AB34*15</f>
        <v>15</v>
      </c>
    </row>
    <row r="35" spans="2:32" ht="27.9" customHeight="1">
      <c r="B35" s="42" t="s">
        <v>36</v>
      </c>
      <c r="C35" s="43"/>
      <c r="D35" s="160"/>
      <c r="E35" s="160"/>
      <c r="F35" s="158"/>
      <c r="G35" s="158"/>
      <c r="H35" s="160"/>
      <c r="I35" s="158"/>
      <c r="J35" s="158"/>
      <c r="K35" s="160"/>
      <c r="L35" s="158"/>
      <c r="M35" s="158"/>
      <c r="N35" s="160"/>
      <c r="O35" s="158"/>
      <c r="P35" s="158"/>
      <c r="Q35" s="160"/>
      <c r="R35" s="158"/>
      <c r="S35" s="158"/>
      <c r="T35" s="160"/>
      <c r="U35" s="158"/>
      <c r="V35" s="234"/>
      <c r="W35" s="36" t="s">
        <v>12</v>
      </c>
      <c r="X35" s="44"/>
      <c r="Y35" s="35"/>
      <c r="AC35" s="13">
        <f>SUM(AC30:AC34)</f>
        <v>27.8</v>
      </c>
      <c r="AD35" s="13">
        <f>SUM(AD30:AD34)</f>
        <v>22.5</v>
      </c>
      <c r="AE35" s="13">
        <f>SUM(AE30:AE34)</f>
        <v>114</v>
      </c>
      <c r="AF35" s="13">
        <f>AC35*4+AD35*9+AE35*4</f>
        <v>769.7</v>
      </c>
    </row>
    <row r="36" spans="2:32" ht="27.9" customHeight="1">
      <c r="B36" s="45"/>
      <c r="C36" s="46"/>
      <c r="D36" s="160"/>
      <c r="E36" s="160"/>
      <c r="F36" s="158"/>
      <c r="G36" s="158"/>
      <c r="H36" s="160"/>
      <c r="I36" s="158"/>
      <c r="J36" s="158"/>
      <c r="K36" s="160"/>
      <c r="L36" s="158"/>
      <c r="M36" s="158"/>
      <c r="N36" s="160"/>
      <c r="O36" s="158"/>
      <c r="P36" s="158"/>
      <c r="Q36" s="160"/>
      <c r="R36" s="158"/>
      <c r="S36" s="158"/>
      <c r="T36" s="160"/>
      <c r="U36" s="158"/>
      <c r="V36" s="235"/>
      <c r="W36" s="77">
        <f>W30*4+W34*4+W32*9</f>
        <v>745.4</v>
      </c>
      <c r="X36" s="48"/>
      <c r="Y36" s="49"/>
      <c r="Z36" s="12"/>
      <c r="AC36" s="47">
        <f>AC35*4/AF35</f>
        <v>0.14447187215798363</v>
      </c>
      <c r="AD36" s="47">
        <f>AD35*9/AF35</f>
        <v>0.26308951539560865</v>
      </c>
      <c r="AE36" s="47">
        <f>AE35*4/AF35</f>
        <v>0.59243861244640761</v>
      </c>
    </row>
    <row r="37" spans="2:32" s="32" customFormat="1" ht="27.9" customHeight="1">
      <c r="B37" s="28">
        <v>11</v>
      </c>
      <c r="C37" s="232"/>
      <c r="D37" s="159" t="str">
        <f>'115.11月菜單'!R24</f>
        <v>夜市鐵板麵</v>
      </c>
      <c r="E37" s="159" t="s">
        <v>17</v>
      </c>
      <c r="F37" s="159"/>
      <c r="G37" s="159" t="str">
        <f>'115.11月菜單'!R25</f>
        <v>日式涮涮肉片</v>
      </c>
      <c r="H37" s="159" t="s">
        <v>17</v>
      </c>
      <c r="I37" s="159"/>
      <c r="J37" s="159" t="str">
        <f>'115.11月菜單'!R26</f>
        <v>湯包(冷)</v>
      </c>
      <c r="K37" s="159" t="s">
        <v>15</v>
      </c>
      <c r="L37" s="159"/>
      <c r="M37" s="159" t="str">
        <f>'115.11月菜單'!R27</f>
        <v>椰菜拌香菇</v>
      </c>
      <c r="N37" s="159" t="s">
        <v>184</v>
      </c>
      <c r="O37" s="159"/>
      <c r="P37" s="159" t="str">
        <f>'115.11月菜單'!R28</f>
        <v>深色蔬菜</v>
      </c>
      <c r="Q37" s="159" t="s">
        <v>18</v>
      </c>
      <c r="R37" s="159"/>
      <c r="S37" s="159" t="str">
        <f>'115.11月菜單'!R29</f>
        <v>日式豆腐湯(豆)</v>
      </c>
      <c r="T37" s="159" t="s">
        <v>17</v>
      </c>
      <c r="U37" s="159"/>
      <c r="V37" s="233"/>
      <c r="W37" s="126" t="s">
        <v>44</v>
      </c>
      <c r="X37" s="30" t="s">
        <v>19</v>
      </c>
      <c r="Y37" s="31">
        <v>5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</row>
    <row r="38" spans="2:32" ht="27.9" customHeight="1">
      <c r="B38" s="33" t="s">
        <v>8</v>
      </c>
      <c r="C38" s="232"/>
      <c r="D38" s="158" t="s">
        <v>121</v>
      </c>
      <c r="E38" s="158"/>
      <c r="F38" s="158">
        <v>120</v>
      </c>
      <c r="G38" s="82" t="s">
        <v>67</v>
      </c>
      <c r="H38" s="158"/>
      <c r="I38" s="158">
        <v>10</v>
      </c>
      <c r="J38" s="82" t="s">
        <v>196</v>
      </c>
      <c r="K38" s="158" t="s">
        <v>122</v>
      </c>
      <c r="L38" s="158">
        <v>20</v>
      </c>
      <c r="M38" s="158" t="s">
        <v>190</v>
      </c>
      <c r="N38" s="158"/>
      <c r="O38" s="158">
        <v>65</v>
      </c>
      <c r="P38" s="158" t="s">
        <v>92</v>
      </c>
      <c r="Q38" s="158"/>
      <c r="R38" s="158">
        <v>100</v>
      </c>
      <c r="S38" s="158" t="s">
        <v>88</v>
      </c>
      <c r="T38" s="158"/>
      <c r="U38" s="158">
        <v>1</v>
      </c>
      <c r="V38" s="234"/>
      <c r="W38" s="127">
        <f>Y37*15+Y38*0+Y39*5+Y40*0+Y41*15+Y42*12+15</f>
        <v>99</v>
      </c>
      <c r="X38" s="34" t="s">
        <v>25</v>
      </c>
      <c r="Y38" s="35">
        <v>2.2999999999999998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</row>
    <row r="39" spans="2:32" ht="27.9" customHeight="1">
      <c r="B39" s="33">
        <v>20</v>
      </c>
      <c r="C39" s="232"/>
      <c r="D39" s="158" t="s">
        <v>94</v>
      </c>
      <c r="E39" s="158"/>
      <c r="F39" s="158">
        <v>20</v>
      </c>
      <c r="G39" s="248" t="s">
        <v>230</v>
      </c>
      <c r="H39" s="249"/>
      <c r="I39" s="158">
        <v>40</v>
      </c>
      <c r="J39" s="248"/>
      <c r="K39" s="249"/>
      <c r="L39" s="158"/>
      <c r="M39" s="158" t="s">
        <v>266</v>
      </c>
      <c r="N39" s="158"/>
      <c r="O39" s="158">
        <v>1</v>
      </c>
      <c r="P39" s="158"/>
      <c r="Q39" s="158"/>
      <c r="R39" s="158"/>
      <c r="S39" s="158" t="s">
        <v>112</v>
      </c>
      <c r="T39" s="158" t="s">
        <v>101</v>
      </c>
      <c r="U39" s="158">
        <v>30</v>
      </c>
      <c r="V39" s="234"/>
      <c r="W39" s="128" t="s">
        <v>46</v>
      </c>
      <c r="X39" s="37" t="s">
        <v>27</v>
      </c>
      <c r="Y39" s="35">
        <v>1.8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</row>
    <row r="40" spans="2:32" ht="27.9" customHeight="1">
      <c r="B40" s="33" t="s">
        <v>10</v>
      </c>
      <c r="C40" s="232"/>
      <c r="D40" s="158" t="s">
        <v>67</v>
      </c>
      <c r="E40" s="164"/>
      <c r="F40" s="158">
        <v>10</v>
      </c>
      <c r="G40" s="158"/>
      <c r="H40" s="164"/>
      <c r="I40" s="158"/>
      <c r="J40" s="158"/>
      <c r="K40" s="158"/>
      <c r="L40" s="158"/>
      <c r="M40" s="158" t="s">
        <v>186</v>
      </c>
      <c r="N40" s="165"/>
      <c r="O40" s="158">
        <v>5</v>
      </c>
      <c r="P40" s="158"/>
      <c r="Q40" s="158"/>
      <c r="R40" s="158"/>
      <c r="S40" s="158" t="s">
        <v>103</v>
      </c>
      <c r="T40" s="164"/>
      <c r="U40" s="158">
        <v>1</v>
      </c>
      <c r="V40" s="234"/>
      <c r="W40" s="127">
        <f>Y37*0+Y38*5+Y39*0+Y40*5+Y41*0+Y42*4</f>
        <v>24</v>
      </c>
      <c r="X40" s="37" t="s">
        <v>30</v>
      </c>
      <c r="Y40" s="35">
        <v>2.5</v>
      </c>
      <c r="Z40" s="12"/>
      <c r="AA40" s="13" t="s">
        <v>31</v>
      </c>
      <c r="AB40" s="14">
        <v>1.6</v>
      </c>
      <c r="AC40" s="14">
        <f>AB40*1</f>
        <v>1.6</v>
      </c>
      <c r="AD40" s="14" t="s">
        <v>29</v>
      </c>
      <c r="AE40" s="14">
        <f>AB40*5</f>
        <v>8</v>
      </c>
      <c r="AF40" s="14">
        <f>AC40*4+AE40*4</f>
        <v>38.4</v>
      </c>
    </row>
    <row r="41" spans="2:32" ht="27.9" customHeight="1">
      <c r="B41" s="236" t="s">
        <v>32</v>
      </c>
      <c r="C41" s="232"/>
      <c r="D41" s="158" t="s">
        <v>104</v>
      </c>
      <c r="E41" s="158"/>
      <c r="F41" s="158">
        <v>1</v>
      </c>
      <c r="G41" s="158"/>
      <c r="H41" s="164"/>
      <c r="I41" s="158"/>
      <c r="J41" s="158"/>
      <c r="K41" s="158"/>
      <c r="L41" s="158"/>
      <c r="M41" s="158"/>
      <c r="N41" s="165"/>
      <c r="O41" s="158"/>
      <c r="P41" s="158"/>
      <c r="Q41" s="158"/>
      <c r="R41" s="158"/>
      <c r="S41" s="158"/>
      <c r="T41" s="158"/>
      <c r="U41" s="158"/>
      <c r="V41" s="234"/>
      <c r="W41" s="128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</row>
    <row r="42" spans="2:32" ht="27.9" customHeight="1">
      <c r="B42" s="236"/>
      <c r="C42" s="232"/>
      <c r="D42" s="165"/>
      <c r="E42" s="160"/>
      <c r="F42" s="158"/>
      <c r="G42" s="158"/>
      <c r="H42" s="160"/>
      <c r="I42" s="158"/>
      <c r="J42" s="158"/>
      <c r="K42" s="158"/>
      <c r="L42" s="158"/>
      <c r="M42" s="158"/>
      <c r="N42" s="145"/>
      <c r="O42" s="158"/>
      <c r="P42" s="158"/>
      <c r="Q42" s="160"/>
      <c r="R42" s="158"/>
      <c r="S42" s="158"/>
      <c r="T42" s="160"/>
      <c r="U42" s="158"/>
      <c r="V42" s="234"/>
      <c r="W42" s="127">
        <f>Y37*2+Y38*7+Y39*1+Y40*0+Y41*0+Y42*8</f>
        <v>27.9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</row>
    <row r="43" spans="2:32" ht="27.9" customHeight="1">
      <c r="B43" s="42" t="s">
        <v>36</v>
      </c>
      <c r="C43" s="43"/>
      <c r="D43" s="160"/>
      <c r="E43" s="160"/>
      <c r="F43" s="158"/>
      <c r="G43" s="158"/>
      <c r="H43" s="160"/>
      <c r="I43" s="158"/>
      <c r="J43" s="158"/>
      <c r="K43" s="160"/>
      <c r="L43" s="158"/>
      <c r="M43" s="166"/>
      <c r="N43" s="169"/>
      <c r="O43" s="158"/>
      <c r="P43" s="158"/>
      <c r="Q43" s="160"/>
      <c r="R43" s="158"/>
      <c r="S43" s="158"/>
      <c r="T43" s="160"/>
      <c r="U43" s="158"/>
      <c r="V43" s="234"/>
      <c r="W43" s="128" t="s">
        <v>12</v>
      </c>
      <c r="X43" s="44"/>
      <c r="Y43" s="35"/>
      <c r="AC43" s="13">
        <f>SUM(AC38:AC42)</f>
        <v>29.7</v>
      </c>
      <c r="AD43" s="13">
        <f>SUM(AD38:AD42)</f>
        <v>24</v>
      </c>
      <c r="AE43" s="13">
        <f>SUM(AE38:AE42)</f>
        <v>98</v>
      </c>
      <c r="AF43" s="13">
        <f>AC43*4+AD43*9+AE43*4</f>
        <v>726.8</v>
      </c>
    </row>
    <row r="44" spans="2:32" ht="27.9" customHeight="1" thickBot="1">
      <c r="B44" s="63"/>
      <c r="C44" s="46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62"/>
      <c r="U44" s="163"/>
      <c r="V44" s="235"/>
      <c r="W44" s="129">
        <f>W38*4+W42*4+W40*9</f>
        <v>723.6</v>
      </c>
      <c r="X44" s="48"/>
      <c r="Y44" s="49"/>
      <c r="Z44" s="12"/>
      <c r="AC44" s="47">
        <f>AC43*4/AF43</f>
        <v>0.16345624656026417</v>
      </c>
      <c r="AD44" s="47">
        <f>AD43*9/AF43</f>
        <v>0.29719317556411667</v>
      </c>
      <c r="AE44" s="47">
        <f>AE43*4/AF43</f>
        <v>0.53935057787561924</v>
      </c>
    </row>
    <row r="45" spans="2:32" s="56" customFormat="1" ht="21.75" customHeight="1">
      <c r="B45" s="14"/>
      <c r="C45" s="13"/>
      <c r="D45" s="13"/>
      <c r="E45" s="64"/>
      <c r="F45" s="13"/>
      <c r="G45" s="13"/>
      <c r="H45" s="64"/>
      <c r="I45" s="13"/>
      <c r="J45" s="245"/>
      <c r="K45" s="245"/>
      <c r="L45" s="245"/>
      <c r="M45" s="245"/>
      <c r="N45" s="245"/>
      <c r="O45" s="245"/>
      <c r="P45" s="245"/>
      <c r="Q45" s="245"/>
      <c r="R45" s="245"/>
      <c r="S45" s="245"/>
      <c r="T45" s="245"/>
      <c r="U45" s="245"/>
      <c r="V45" s="245"/>
      <c r="W45" s="245"/>
      <c r="X45" s="245"/>
      <c r="Y45" s="245"/>
      <c r="Z45" s="65"/>
      <c r="AB45" s="51"/>
    </row>
    <row r="46" spans="2:32">
      <c r="B46" s="51"/>
      <c r="C46" s="56"/>
      <c r="D46" s="246"/>
      <c r="E46" s="246"/>
      <c r="F46" s="247"/>
      <c r="G46" s="247"/>
      <c r="H46" s="66"/>
      <c r="K46" s="66"/>
      <c r="N46" s="66"/>
      <c r="Q46" s="66"/>
      <c r="T46" s="66"/>
    </row>
  </sheetData>
  <mergeCells count="25">
    <mergeCell ref="C37:C42"/>
    <mergeCell ref="V37:V44"/>
    <mergeCell ref="B41:B42"/>
    <mergeCell ref="J45:Y45"/>
    <mergeCell ref="D46:G46"/>
    <mergeCell ref="G39:H39"/>
    <mergeCell ref="J39:K39"/>
    <mergeCell ref="C21:C26"/>
    <mergeCell ref="V21:V28"/>
    <mergeCell ref="B25:B26"/>
    <mergeCell ref="C29:C34"/>
    <mergeCell ref="V29:V36"/>
    <mergeCell ref="B33:B34"/>
    <mergeCell ref="G22:H22"/>
    <mergeCell ref="M26:N26"/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G6:H6"/>
  </mergeCells>
  <phoneticPr fontId="19" type="noConversion"/>
  <pageMargins left="1.23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G46"/>
  <sheetViews>
    <sheetView topLeftCell="G11" zoomScale="75" zoomScaleNormal="75" workbookViewId="0">
      <selection activeCell="Y14" sqref="Y14"/>
    </sheetView>
  </sheetViews>
  <sheetFormatPr defaultColWidth="9" defaultRowHeight="20.5"/>
  <cols>
    <col min="1" max="1" width="1.90625" style="13" customWidth="1"/>
    <col min="2" max="2" width="4.90625" style="14" customWidth="1"/>
    <col min="3" max="3" width="0" style="13" hidden="1" customWidth="1"/>
    <col min="4" max="4" width="18.6328125" style="13" customWidth="1"/>
    <col min="5" max="5" width="5.6328125" style="64" customWidth="1"/>
    <col min="6" max="6" width="11.1796875" style="13" customWidth="1"/>
    <col min="7" max="7" width="18.6328125" style="13" customWidth="1"/>
    <col min="8" max="8" width="5.6328125" style="64" customWidth="1"/>
    <col min="9" max="9" width="11.90625" style="13" customWidth="1"/>
    <col min="10" max="10" width="18.6328125" style="13" customWidth="1"/>
    <col min="11" max="11" width="5.6328125" style="64" customWidth="1"/>
    <col min="12" max="12" width="11.81640625" style="13" customWidth="1"/>
    <col min="13" max="13" width="18.6328125" style="13" customWidth="1"/>
    <col min="14" max="14" width="5.6328125" style="64" customWidth="1"/>
    <col min="15" max="15" width="12.08984375" style="13" customWidth="1"/>
    <col min="16" max="16" width="18.6328125" style="13" customWidth="1"/>
    <col min="17" max="17" width="5.6328125" style="64" customWidth="1"/>
    <col min="18" max="18" width="11.81640625" style="13" customWidth="1"/>
    <col min="19" max="19" width="18.6328125" style="13" customWidth="1"/>
    <col min="20" max="20" width="5.6328125" style="64" customWidth="1"/>
    <col min="21" max="21" width="12.81640625" style="13" customWidth="1"/>
    <col min="22" max="22" width="5.1796875" style="13" customWidth="1"/>
    <col min="23" max="23" width="11.81640625" style="67" customWidth="1"/>
    <col min="24" max="24" width="11.1796875" style="68" customWidth="1"/>
    <col min="25" max="25" width="6.6328125" style="69" customWidth="1"/>
    <col min="26" max="26" width="6.6328125" style="13" customWidth="1"/>
    <col min="27" max="27" width="6" style="13" hidden="1" customWidth="1"/>
    <col min="28" max="28" width="5.453125" style="14" hidden="1" customWidth="1"/>
    <col min="29" max="29" width="7.81640625" style="13" hidden="1" customWidth="1"/>
    <col min="30" max="30" width="8" style="13" hidden="1" customWidth="1"/>
    <col min="31" max="31" width="7.90625" style="13" hidden="1" customWidth="1"/>
    <col min="32" max="32" width="7.453125" style="13" hidden="1" customWidth="1"/>
    <col min="33" max="16384" width="9" style="13"/>
  </cols>
  <sheetData>
    <row r="1" spans="2:33" s="2" customFormat="1" ht="39">
      <c r="B1" s="237" t="s">
        <v>298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1"/>
      <c r="AB1" s="3"/>
    </row>
    <row r="2" spans="2:33" s="2" customFormat="1" ht="18.899999999999999" customHeight="1">
      <c r="B2" s="238"/>
      <c r="C2" s="239"/>
      <c r="D2" s="239"/>
      <c r="E2" s="239"/>
      <c r="F2" s="239"/>
      <c r="G2" s="23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0" customHeight="1" thickBot="1">
      <c r="B3" s="71" t="s">
        <v>43</v>
      </c>
      <c r="C3" s="71"/>
      <c r="D3" s="72"/>
      <c r="E3" s="8"/>
      <c r="F3" s="240" t="s">
        <v>108</v>
      </c>
      <c r="G3" s="240"/>
      <c r="H3" s="240"/>
      <c r="I3" s="240"/>
      <c r="J3" s="240"/>
      <c r="K3" s="240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98.5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7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43">
      <c r="B5" s="88">
        <v>11</v>
      </c>
      <c r="C5" s="477"/>
      <c r="D5" s="159" t="str">
        <f>'115.11月菜單'!B33</f>
        <v>香Q米飯</v>
      </c>
      <c r="E5" s="159" t="s">
        <v>98</v>
      </c>
      <c r="F5" s="157" t="s">
        <v>16</v>
      </c>
      <c r="G5" s="159" t="str">
        <f>'115.11月菜單'!B34</f>
        <v>卡啦雞腿堡肉(加)(炸)</v>
      </c>
      <c r="H5" s="159" t="s">
        <v>77</v>
      </c>
      <c r="I5" s="157" t="s">
        <v>16</v>
      </c>
      <c r="J5" s="159" t="str">
        <f>'115.11月菜單'!B35</f>
        <v>菜脯蛋(醃)</v>
      </c>
      <c r="K5" s="159" t="s">
        <v>184</v>
      </c>
      <c r="L5" s="157" t="s">
        <v>16</v>
      </c>
      <c r="M5" s="180" t="str">
        <f>'115.11月菜單'!B36</f>
        <v>韓式豆腐(豆)</v>
      </c>
      <c r="N5" s="159" t="s">
        <v>17</v>
      </c>
      <c r="O5" s="157" t="s">
        <v>16</v>
      </c>
      <c r="P5" s="159" t="str">
        <f>'115.11月菜單'!B37</f>
        <v>深色蔬菜</v>
      </c>
      <c r="Q5" s="159" t="s">
        <v>55</v>
      </c>
      <c r="R5" s="157" t="s">
        <v>16</v>
      </c>
      <c r="S5" s="159" t="str">
        <f>'115.11月菜單'!B38</f>
        <v>蘿蔔香菇湯</v>
      </c>
      <c r="T5" s="159" t="s">
        <v>54</v>
      </c>
      <c r="U5" s="157" t="s">
        <v>16</v>
      </c>
      <c r="V5" s="484"/>
      <c r="W5" s="29" t="s">
        <v>44</v>
      </c>
      <c r="X5" s="30" t="s">
        <v>56</v>
      </c>
      <c r="Y5" s="31">
        <v>5</v>
      </c>
      <c r="Z5"/>
      <c r="AA5" s="13"/>
      <c r="AB5" s="14"/>
      <c r="AC5" s="13"/>
      <c r="AD5" s="13"/>
      <c r="AE5" s="13"/>
      <c r="AF5" s="13"/>
      <c r="AG5" s="67"/>
    </row>
    <row r="6" spans="2:33" ht="27.9" customHeight="1">
      <c r="B6" s="89" t="s">
        <v>8</v>
      </c>
      <c r="C6" s="477"/>
      <c r="D6" s="158" t="s">
        <v>99</v>
      </c>
      <c r="E6" s="158"/>
      <c r="F6" s="158">
        <v>100</v>
      </c>
      <c r="G6" s="158" t="s">
        <v>273</v>
      </c>
      <c r="H6" s="158" t="s">
        <v>124</v>
      </c>
      <c r="I6" s="158">
        <v>50</v>
      </c>
      <c r="J6" s="158" t="s">
        <v>274</v>
      </c>
      <c r="K6" s="158" t="s">
        <v>87</v>
      </c>
      <c r="L6" s="166">
        <v>20</v>
      </c>
      <c r="M6" s="158" t="s">
        <v>112</v>
      </c>
      <c r="N6" s="158" t="s">
        <v>101</v>
      </c>
      <c r="O6" s="158">
        <v>20</v>
      </c>
      <c r="P6" s="158" t="s">
        <v>73</v>
      </c>
      <c r="Q6" s="158"/>
      <c r="R6" s="158">
        <v>100</v>
      </c>
      <c r="S6" s="158" t="s">
        <v>74</v>
      </c>
      <c r="T6" s="158"/>
      <c r="U6" s="158">
        <v>20</v>
      </c>
      <c r="V6" s="485"/>
      <c r="W6" s="78">
        <f>Y5*15+Y6*0+Y7*5+Y8*0+Y9*15+Y10*12+15</f>
        <v>99.5</v>
      </c>
      <c r="X6" s="34" t="s">
        <v>57</v>
      </c>
      <c r="Y6" s="35">
        <v>2.2999999999999998</v>
      </c>
      <c r="Z6" s="12"/>
      <c r="AA6" s="14"/>
      <c r="AC6" s="14"/>
      <c r="AD6" s="14"/>
      <c r="AE6" s="14"/>
      <c r="AF6" s="14"/>
      <c r="AG6" s="78"/>
    </row>
    <row r="7" spans="2:33" ht="27.9" customHeight="1">
      <c r="B7" s="89">
        <v>23</v>
      </c>
      <c r="C7" s="477"/>
      <c r="D7" s="158"/>
      <c r="E7" s="158"/>
      <c r="F7" s="158"/>
      <c r="G7" s="158"/>
      <c r="H7" s="158"/>
      <c r="I7" s="158"/>
      <c r="J7" s="158" t="s">
        <v>69</v>
      </c>
      <c r="K7" s="158"/>
      <c r="L7" s="166">
        <v>40</v>
      </c>
      <c r="M7" s="158" t="s">
        <v>136</v>
      </c>
      <c r="N7" s="158"/>
      <c r="O7" s="158">
        <v>50</v>
      </c>
      <c r="P7" s="158"/>
      <c r="Q7" s="158"/>
      <c r="R7" s="158"/>
      <c r="S7" s="158" t="s">
        <v>191</v>
      </c>
      <c r="T7" s="158"/>
      <c r="U7" s="158">
        <v>1</v>
      </c>
      <c r="V7" s="485"/>
      <c r="W7" s="36" t="s">
        <v>46</v>
      </c>
      <c r="X7" s="37" t="s">
        <v>27</v>
      </c>
      <c r="Y7" s="35">
        <v>1.9</v>
      </c>
      <c r="AA7" s="38"/>
      <c r="AC7" s="39"/>
      <c r="AD7" s="14"/>
      <c r="AE7" s="14"/>
      <c r="AF7" s="40"/>
      <c r="AG7" s="67"/>
    </row>
    <row r="8" spans="2:33" ht="27.9" customHeight="1">
      <c r="B8" s="89" t="s">
        <v>10</v>
      </c>
      <c r="C8" s="477"/>
      <c r="D8" s="158"/>
      <c r="E8" s="158"/>
      <c r="F8" s="158"/>
      <c r="G8" s="158"/>
      <c r="H8" s="160"/>
      <c r="I8" s="158"/>
      <c r="J8" s="158"/>
      <c r="K8" s="158"/>
      <c r="L8" s="166"/>
      <c r="M8" s="139" t="s">
        <v>118</v>
      </c>
      <c r="N8" s="187"/>
      <c r="O8" s="134">
        <v>1</v>
      </c>
      <c r="P8" s="158"/>
      <c r="Q8" s="158"/>
      <c r="R8" s="158"/>
      <c r="S8" s="171" t="s">
        <v>91</v>
      </c>
      <c r="T8" s="178"/>
      <c r="U8" s="158">
        <v>10</v>
      </c>
      <c r="V8" s="485"/>
      <c r="W8" s="76">
        <f>Y5*0+Y6*5+Y7*0+Y8*5+Y9*0+Y10*4</f>
        <v>24</v>
      </c>
      <c r="X8" s="37" t="s">
        <v>58</v>
      </c>
      <c r="Y8" s="35">
        <v>2.5</v>
      </c>
      <c r="Z8" s="12"/>
      <c r="AC8" s="14"/>
      <c r="AD8" s="14"/>
      <c r="AE8" s="14"/>
      <c r="AF8" s="14"/>
      <c r="AG8" s="78"/>
    </row>
    <row r="9" spans="2:33" ht="27.9" customHeight="1">
      <c r="B9" s="479" t="s">
        <v>97</v>
      </c>
      <c r="C9" s="477"/>
      <c r="D9" s="158"/>
      <c r="E9" s="158"/>
      <c r="F9" s="158"/>
      <c r="G9" s="158"/>
      <c r="H9" s="160"/>
      <c r="I9" s="158"/>
      <c r="J9" s="158"/>
      <c r="K9" s="158"/>
      <c r="L9" s="166"/>
      <c r="M9" s="158" t="s">
        <v>186</v>
      </c>
      <c r="N9" s="165"/>
      <c r="O9" s="158">
        <v>10</v>
      </c>
      <c r="P9" s="158"/>
      <c r="Q9" s="158"/>
      <c r="R9" s="158"/>
      <c r="S9" s="158"/>
      <c r="T9" s="158"/>
      <c r="U9" s="158"/>
      <c r="V9" s="485"/>
      <c r="W9" s="36" t="s">
        <v>47</v>
      </c>
      <c r="X9" s="37" t="s">
        <v>59</v>
      </c>
      <c r="Y9" s="35">
        <v>0</v>
      </c>
      <c r="AC9" s="14"/>
      <c r="AD9" s="14"/>
      <c r="AE9" s="14"/>
      <c r="AF9" s="14"/>
      <c r="AG9" s="67"/>
    </row>
    <row r="10" spans="2:33" ht="27.9" customHeight="1">
      <c r="B10" s="479"/>
      <c r="C10" s="477"/>
      <c r="D10" s="165"/>
      <c r="E10" s="160"/>
      <c r="F10" s="158"/>
      <c r="G10" s="158"/>
      <c r="H10" s="160"/>
      <c r="I10" s="158"/>
      <c r="J10" s="158"/>
      <c r="K10" s="160"/>
      <c r="L10" s="158"/>
      <c r="M10" s="248"/>
      <c r="N10" s="249"/>
      <c r="O10" s="158"/>
      <c r="P10" s="158"/>
      <c r="Q10" s="160"/>
      <c r="R10" s="158"/>
      <c r="S10" s="158"/>
      <c r="T10" s="158"/>
      <c r="U10" s="158"/>
      <c r="V10" s="485"/>
      <c r="W10" s="76">
        <f>Y5*2+Y6*7+Y7*1+Y8*0+Y9*0+Y10*8</f>
        <v>27.999999999999996</v>
      </c>
      <c r="X10" s="70" t="s">
        <v>60</v>
      </c>
      <c r="Y10" s="41">
        <v>0</v>
      </c>
      <c r="Z10" s="12"/>
      <c r="AG10" s="78"/>
    </row>
    <row r="11" spans="2:33" ht="27.9" customHeight="1">
      <c r="B11" s="84" t="s">
        <v>61</v>
      </c>
      <c r="C11" s="86"/>
      <c r="D11" s="160"/>
      <c r="E11" s="160"/>
      <c r="F11" s="158"/>
      <c r="G11" s="158"/>
      <c r="H11" s="160"/>
      <c r="I11" s="158"/>
      <c r="J11" s="158"/>
      <c r="K11" s="160"/>
      <c r="L11" s="158"/>
      <c r="M11" s="158"/>
      <c r="N11" s="160"/>
      <c r="O11" s="158"/>
      <c r="P11" s="158"/>
      <c r="Q11" s="160"/>
      <c r="R11" s="158"/>
      <c r="S11" s="158"/>
      <c r="T11" s="164"/>
      <c r="U11" s="158"/>
      <c r="V11" s="485"/>
      <c r="W11" s="36" t="s">
        <v>12</v>
      </c>
      <c r="X11" s="44"/>
      <c r="Y11" s="35"/>
      <c r="AG11" s="67"/>
    </row>
    <row r="12" spans="2:33" ht="27.9" customHeight="1">
      <c r="B12" s="94"/>
      <c r="C12" s="95"/>
      <c r="D12" s="152"/>
      <c r="E12" s="152"/>
      <c r="F12" s="153"/>
      <c r="G12" s="153"/>
      <c r="H12" s="152"/>
      <c r="I12" s="153"/>
      <c r="J12" s="153"/>
      <c r="K12" s="152"/>
      <c r="L12" s="153"/>
      <c r="M12" s="153"/>
      <c r="N12" s="152"/>
      <c r="O12" s="153"/>
      <c r="P12" s="153"/>
      <c r="Q12" s="152"/>
      <c r="R12" s="153"/>
      <c r="S12" s="153"/>
      <c r="T12" s="152"/>
      <c r="U12" s="153"/>
      <c r="V12" s="487"/>
      <c r="W12" s="77">
        <f>W6*4+W10*4+W8*9</f>
        <v>726</v>
      </c>
      <c r="X12" s="96"/>
      <c r="Y12" s="97"/>
      <c r="Z12" s="12"/>
      <c r="AC12" s="47"/>
      <c r="AD12" s="47"/>
      <c r="AE12" s="47"/>
      <c r="AG12" s="79"/>
    </row>
    <row r="13" spans="2:33" s="32" customFormat="1" ht="27.9" customHeight="1">
      <c r="B13" s="28">
        <v>11</v>
      </c>
      <c r="C13" s="232"/>
      <c r="D13" s="159" t="str">
        <f>'115.11月菜單'!F33</f>
        <v>糙米飯</v>
      </c>
      <c r="E13" s="159" t="s">
        <v>15</v>
      </c>
      <c r="F13" s="159"/>
      <c r="G13" s="159" t="str">
        <f>'115.11月菜單'!F34</f>
        <v>蜜香雞翅</v>
      </c>
      <c r="H13" s="159" t="s">
        <v>70</v>
      </c>
      <c r="I13" s="159"/>
      <c r="J13" s="159" t="str">
        <f>'115.11月菜單'!F35</f>
        <v>蒜香毛豆莢(豆)</v>
      </c>
      <c r="K13" s="159" t="s">
        <v>184</v>
      </c>
      <c r="L13" s="159"/>
      <c r="M13" s="159" t="str">
        <f>'115.11月菜單'!F36</f>
        <v>咖哩豬肉</v>
      </c>
      <c r="N13" s="159" t="s">
        <v>17</v>
      </c>
      <c r="O13" s="159"/>
      <c r="P13" s="159" t="str">
        <f>'115.11月菜單'!F37</f>
        <v>淺色蔬菜</v>
      </c>
      <c r="Q13" s="159" t="s">
        <v>18</v>
      </c>
      <c r="R13" s="159"/>
      <c r="S13" s="159" t="str">
        <f>'115.11月菜單'!F38</f>
        <v>鮮蔬蛋花湯</v>
      </c>
      <c r="T13" s="159" t="s">
        <v>17</v>
      </c>
      <c r="U13" s="159"/>
      <c r="V13" s="233"/>
      <c r="W13" s="29" t="s">
        <v>44</v>
      </c>
      <c r="X13" s="30" t="s">
        <v>19</v>
      </c>
      <c r="Y13" s="31">
        <v>5.4</v>
      </c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>
      <c r="B14" s="33" t="s">
        <v>8</v>
      </c>
      <c r="C14" s="232"/>
      <c r="D14" s="158" t="s">
        <v>119</v>
      </c>
      <c r="E14" s="158"/>
      <c r="F14" s="158">
        <v>40</v>
      </c>
      <c r="G14" s="208" t="s">
        <v>134</v>
      </c>
      <c r="H14" s="201"/>
      <c r="I14" s="158">
        <v>60</v>
      </c>
      <c r="J14" s="166" t="s">
        <v>275</v>
      </c>
      <c r="K14" s="194" t="s">
        <v>101</v>
      </c>
      <c r="L14" s="158">
        <v>25</v>
      </c>
      <c r="M14" s="473" t="s">
        <v>115</v>
      </c>
      <c r="N14" s="474"/>
      <c r="O14" s="158">
        <v>40</v>
      </c>
      <c r="P14" s="158" t="s">
        <v>138</v>
      </c>
      <c r="Q14" s="158"/>
      <c r="R14" s="158">
        <v>100</v>
      </c>
      <c r="S14" s="176" t="s">
        <v>111</v>
      </c>
      <c r="T14" s="210"/>
      <c r="U14" s="158">
        <v>30</v>
      </c>
      <c r="V14" s="234"/>
      <c r="W14" s="78">
        <f>Y13*15+Y14*0+Y15*5+Y16*0+Y17*15+Y18*12+15</f>
        <v>104.5</v>
      </c>
      <c r="X14" s="34" t="s">
        <v>25</v>
      </c>
      <c r="Y14" s="35">
        <v>2.2999999999999998</v>
      </c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  <c r="AG14" s="78"/>
    </row>
    <row r="15" spans="2:33" ht="27.9" customHeight="1">
      <c r="B15" s="33">
        <v>24</v>
      </c>
      <c r="C15" s="232"/>
      <c r="D15" s="158" t="s">
        <v>24</v>
      </c>
      <c r="E15" s="158"/>
      <c r="F15" s="158">
        <v>60</v>
      </c>
      <c r="G15" s="158"/>
      <c r="H15" s="158"/>
      <c r="I15" s="158"/>
      <c r="J15" s="158" t="s">
        <v>91</v>
      </c>
      <c r="K15" s="158"/>
      <c r="L15" s="158">
        <v>40</v>
      </c>
      <c r="M15" s="158" t="s">
        <v>303</v>
      </c>
      <c r="N15" s="158"/>
      <c r="O15" s="158">
        <v>20</v>
      </c>
      <c r="P15" s="158"/>
      <c r="Q15" s="158"/>
      <c r="R15" s="158"/>
      <c r="S15" s="166" t="s">
        <v>69</v>
      </c>
      <c r="T15" s="177"/>
      <c r="U15" s="158">
        <v>10</v>
      </c>
      <c r="V15" s="234"/>
      <c r="W15" s="36" t="s">
        <v>46</v>
      </c>
      <c r="X15" s="37" t="s">
        <v>27</v>
      </c>
      <c r="Y15" s="35">
        <v>1.7</v>
      </c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  <c r="AG15" s="67"/>
    </row>
    <row r="16" spans="2:33" ht="27.9" customHeight="1">
      <c r="B16" s="33" t="s">
        <v>10</v>
      </c>
      <c r="C16" s="232"/>
      <c r="D16" s="160"/>
      <c r="E16" s="160"/>
      <c r="F16" s="158"/>
      <c r="G16" s="158"/>
      <c r="H16" s="158"/>
      <c r="I16" s="158"/>
      <c r="J16" s="158"/>
      <c r="K16" s="158"/>
      <c r="L16" s="158"/>
      <c r="M16" s="158" t="s">
        <v>118</v>
      </c>
      <c r="N16" s="158"/>
      <c r="O16" s="158">
        <v>5</v>
      </c>
      <c r="P16" s="158"/>
      <c r="Q16" s="160"/>
      <c r="R16" s="158"/>
      <c r="S16" s="158" t="s">
        <v>118</v>
      </c>
      <c r="T16" s="158"/>
      <c r="U16" s="158">
        <v>1</v>
      </c>
      <c r="V16" s="234"/>
      <c r="W16" s="76">
        <f>Y13*0+Y14*5+Y15*0+Y16*5+Y17*0+Y18*4</f>
        <v>24</v>
      </c>
      <c r="X16" s="37" t="s">
        <v>30</v>
      </c>
      <c r="Y16" s="35">
        <v>2.5</v>
      </c>
      <c r="Z16" s="12"/>
      <c r="AA16" s="13" t="s">
        <v>31</v>
      </c>
      <c r="AB16" s="14">
        <v>1.6</v>
      </c>
      <c r="AC16" s="14">
        <f>AB16*1</f>
        <v>1.6</v>
      </c>
      <c r="AD16" s="14" t="s">
        <v>29</v>
      </c>
      <c r="AE16" s="14">
        <f>AB16*5</f>
        <v>8</v>
      </c>
      <c r="AF16" s="14">
        <f>AC16*4+AE16*4</f>
        <v>38.4</v>
      </c>
      <c r="AG16" s="78"/>
    </row>
    <row r="17" spans="2:33" ht="27.9" customHeight="1">
      <c r="B17" s="236" t="s">
        <v>38</v>
      </c>
      <c r="C17" s="232"/>
      <c r="D17" s="160"/>
      <c r="E17" s="160"/>
      <c r="F17" s="158"/>
      <c r="G17" s="158"/>
      <c r="H17" s="158"/>
      <c r="I17" s="158"/>
      <c r="J17" s="158"/>
      <c r="K17" s="158"/>
      <c r="L17" s="158"/>
      <c r="M17" s="158" t="s">
        <v>127</v>
      </c>
      <c r="N17" s="164"/>
      <c r="O17" s="158">
        <v>1</v>
      </c>
      <c r="P17" s="158"/>
      <c r="Q17" s="160"/>
      <c r="R17" s="158"/>
      <c r="S17" s="158" t="s">
        <v>95</v>
      </c>
      <c r="T17" s="158"/>
      <c r="U17" s="158">
        <v>1</v>
      </c>
      <c r="V17" s="234"/>
      <c r="W17" s="36" t="s">
        <v>47</v>
      </c>
      <c r="X17" s="37" t="s">
        <v>33</v>
      </c>
      <c r="Y17" s="35">
        <v>0</v>
      </c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  <c r="AG17" s="67"/>
    </row>
    <row r="18" spans="2:33" ht="27.9" customHeight="1">
      <c r="B18" s="236"/>
      <c r="C18" s="232"/>
      <c r="D18" s="160"/>
      <c r="E18" s="160"/>
      <c r="F18" s="158"/>
      <c r="G18" s="158"/>
      <c r="H18" s="160"/>
      <c r="I18" s="158"/>
      <c r="J18" s="158"/>
      <c r="K18" s="158"/>
      <c r="L18" s="158"/>
      <c r="M18" s="158"/>
      <c r="N18" s="160"/>
      <c r="O18" s="158"/>
      <c r="P18" s="158"/>
      <c r="Q18" s="160"/>
      <c r="R18" s="158"/>
      <c r="S18" s="158"/>
      <c r="T18" s="160"/>
      <c r="U18" s="158"/>
      <c r="V18" s="234"/>
      <c r="W18" s="76">
        <f>Y13*2+Y14*7+Y15*1+Y16*0+Y17*0+Y18*8</f>
        <v>28.599999999999998</v>
      </c>
      <c r="X18" s="70" t="s">
        <v>42</v>
      </c>
      <c r="Y18" s="41">
        <v>0</v>
      </c>
      <c r="Z18" s="12"/>
      <c r="AA18" s="13" t="s">
        <v>35</v>
      </c>
      <c r="AB18" s="14">
        <v>1</v>
      </c>
      <c r="AE18" s="13">
        <f>AB18*15</f>
        <v>15</v>
      </c>
      <c r="AG18" s="78"/>
    </row>
    <row r="19" spans="2:33" ht="27.9" customHeight="1">
      <c r="B19" s="42" t="s">
        <v>36</v>
      </c>
      <c r="C19" s="43"/>
      <c r="D19" s="160"/>
      <c r="E19" s="160"/>
      <c r="F19" s="158"/>
      <c r="G19" s="158"/>
      <c r="H19" s="160"/>
      <c r="I19" s="158"/>
      <c r="J19" s="158"/>
      <c r="K19" s="160"/>
      <c r="L19" s="158"/>
      <c r="M19" s="158"/>
      <c r="N19" s="160"/>
      <c r="O19" s="158"/>
      <c r="P19" s="158"/>
      <c r="Q19" s="160"/>
      <c r="R19" s="158"/>
      <c r="S19" s="82"/>
      <c r="T19" s="83"/>
      <c r="U19" s="82"/>
      <c r="V19" s="234"/>
      <c r="W19" s="36" t="s">
        <v>12</v>
      </c>
      <c r="X19" s="44"/>
      <c r="Y19" s="35"/>
      <c r="AC19" s="13">
        <f>SUM(AC14:AC18)</f>
        <v>28</v>
      </c>
      <c r="AD19" s="13">
        <f>SUM(AD14:AD18)</f>
        <v>22.5</v>
      </c>
      <c r="AE19" s="13">
        <f>SUM(AE14:AE18)</f>
        <v>116</v>
      </c>
      <c r="AF19" s="13">
        <f>AC19*4+AD19*9+AE19*4</f>
        <v>778.5</v>
      </c>
      <c r="AG19" s="67"/>
    </row>
    <row r="20" spans="2:33" ht="27.9" customHeight="1">
      <c r="B20" s="45"/>
      <c r="C20" s="46"/>
      <c r="D20" s="160"/>
      <c r="E20" s="160"/>
      <c r="F20" s="158"/>
      <c r="G20" s="158"/>
      <c r="H20" s="160"/>
      <c r="I20" s="158"/>
      <c r="J20" s="158"/>
      <c r="K20" s="160"/>
      <c r="L20" s="158"/>
      <c r="M20" s="158"/>
      <c r="N20" s="160"/>
      <c r="O20" s="158"/>
      <c r="P20" s="158"/>
      <c r="Q20" s="160"/>
      <c r="R20" s="158"/>
      <c r="S20" s="158"/>
      <c r="T20" s="160"/>
      <c r="U20" s="158"/>
      <c r="V20" s="235"/>
      <c r="W20" s="77">
        <f>W14*4+W18*4+W16*9</f>
        <v>748.4</v>
      </c>
      <c r="X20" s="48"/>
      <c r="Y20" s="49"/>
      <c r="Z20" s="12"/>
      <c r="AC20" s="47">
        <f>AC19*4/AF19</f>
        <v>0.14386640976236351</v>
      </c>
      <c r="AD20" s="47">
        <f>AD19*9/AF19</f>
        <v>0.26011560693641617</v>
      </c>
      <c r="AE20" s="47">
        <f>AE19*4/AF19</f>
        <v>0.59601798330122024</v>
      </c>
      <c r="AG20" s="79"/>
    </row>
    <row r="21" spans="2:33" s="32" customFormat="1" ht="27.9" customHeight="1">
      <c r="B21" s="28">
        <v>11</v>
      </c>
      <c r="C21" s="481"/>
      <c r="D21" s="159" t="str">
        <f>'115.11月菜單'!J33</f>
        <v>香Q米飯</v>
      </c>
      <c r="E21" s="159" t="s">
        <v>15</v>
      </c>
      <c r="F21" s="159"/>
      <c r="G21" s="159" t="str">
        <f>'115.11月菜單'!J34</f>
        <v>功夫烤鴨</v>
      </c>
      <c r="H21" s="159" t="s">
        <v>184</v>
      </c>
      <c r="I21" s="159"/>
      <c r="J21" s="159" t="str">
        <f>'115.11月菜單'!J35:M35</f>
        <v>壽喜燒肉片</v>
      </c>
      <c r="K21" s="159" t="s">
        <v>17</v>
      </c>
      <c r="L21" s="132"/>
      <c r="M21" s="133" t="str">
        <f>'115.11月菜單'!J36</f>
        <v>豆干滷蛋(豆)</v>
      </c>
      <c r="N21" s="159" t="s">
        <v>17</v>
      </c>
      <c r="O21" s="159"/>
      <c r="P21" s="159" t="str">
        <f>'115.11月菜單'!J37</f>
        <v>深色蔬菜</v>
      </c>
      <c r="Q21" s="159" t="s">
        <v>18</v>
      </c>
      <c r="R21" s="159"/>
      <c r="S21" s="159" t="str">
        <f>'115.11月菜單'!J38</f>
        <v>玉米濃湯(芡)</v>
      </c>
      <c r="T21" s="159" t="s">
        <v>130</v>
      </c>
      <c r="U21" s="159"/>
      <c r="V21" s="484"/>
      <c r="W21" s="29" t="s">
        <v>44</v>
      </c>
      <c r="X21" s="30" t="s">
        <v>19</v>
      </c>
      <c r="Y21" s="31">
        <v>5.3</v>
      </c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67"/>
    </row>
    <row r="22" spans="2:33" s="52" customFormat="1" ht="27.75" customHeight="1">
      <c r="B22" s="33" t="s">
        <v>8</v>
      </c>
      <c r="C22" s="482"/>
      <c r="D22" s="158" t="s">
        <v>24</v>
      </c>
      <c r="E22" s="221"/>
      <c r="F22" s="168">
        <v>100</v>
      </c>
      <c r="G22" s="208" t="s">
        <v>157</v>
      </c>
      <c r="H22" s="201"/>
      <c r="I22" s="158">
        <v>40</v>
      </c>
      <c r="J22" s="231" t="s">
        <v>128</v>
      </c>
      <c r="K22" s="158"/>
      <c r="L22" s="158">
        <v>60</v>
      </c>
      <c r="M22" s="158" t="s">
        <v>100</v>
      </c>
      <c r="N22" s="158" t="s">
        <v>101</v>
      </c>
      <c r="O22" s="158">
        <v>30</v>
      </c>
      <c r="P22" s="158" t="s">
        <v>73</v>
      </c>
      <c r="Q22" s="158"/>
      <c r="R22" s="158">
        <v>100</v>
      </c>
      <c r="S22" s="158" t="s">
        <v>131</v>
      </c>
      <c r="T22" s="158"/>
      <c r="U22" s="158">
        <v>20</v>
      </c>
      <c r="V22" s="485"/>
      <c r="W22" s="78">
        <f>Y21*15+Y22*0+Y23*5+Y24*0+Y25*15+Y26*12+15</f>
        <v>103</v>
      </c>
      <c r="X22" s="34" t="s">
        <v>25</v>
      </c>
      <c r="Y22" s="35">
        <v>2.2000000000000002</v>
      </c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78"/>
    </row>
    <row r="23" spans="2:33" s="52" customFormat="1" ht="27.9" customHeight="1">
      <c r="B23" s="33">
        <v>25</v>
      </c>
      <c r="C23" s="482"/>
      <c r="D23" s="158"/>
      <c r="E23" s="158"/>
      <c r="F23" s="158"/>
      <c r="G23" s="137"/>
      <c r="H23" s="141"/>
      <c r="I23" s="158"/>
      <c r="J23" s="248" t="s">
        <v>230</v>
      </c>
      <c r="K23" s="249"/>
      <c r="L23" s="158">
        <v>15</v>
      </c>
      <c r="M23" s="158" t="s">
        <v>154</v>
      </c>
      <c r="N23" s="158"/>
      <c r="O23" s="158">
        <v>55</v>
      </c>
      <c r="P23" s="158"/>
      <c r="Q23" s="158"/>
      <c r="R23" s="158"/>
      <c r="S23" s="158" t="s">
        <v>69</v>
      </c>
      <c r="T23" s="158"/>
      <c r="U23" s="158">
        <v>10</v>
      </c>
      <c r="V23" s="485"/>
      <c r="W23" s="36" t="s">
        <v>46</v>
      </c>
      <c r="X23" s="37" t="s">
        <v>27</v>
      </c>
      <c r="Y23" s="35">
        <v>1.7</v>
      </c>
      <c r="AA23" s="53" t="s">
        <v>28</v>
      </c>
      <c r="AB23" s="51">
        <v>2.2000000000000002</v>
      </c>
      <c r="AC23" s="54">
        <f>AB23*7</f>
        <v>15.400000000000002</v>
      </c>
      <c r="AD23" s="51">
        <f>AB23*5</f>
        <v>11</v>
      </c>
      <c r="AE23" s="51" t="s">
        <v>29</v>
      </c>
      <c r="AF23" s="55">
        <f>AC23*4+AD23*9</f>
        <v>160.60000000000002</v>
      </c>
      <c r="AG23" s="67"/>
    </row>
    <row r="24" spans="2:33" s="52" customFormat="1" ht="27.9" customHeight="1">
      <c r="B24" s="33" t="s">
        <v>10</v>
      </c>
      <c r="C24" s="482"/>
      <c r="D24" s="158"/>
      <c r="E24" s="158"/>
      <c r="F24" s="158"/>
      <c r="G24" s="137"/>
      <c r="H24" s="141"/>
      <c r="I24" s="158"/>
      <c r="J24" s="158" t="s">
        <v>118</v>
      </c>
      <c r="K24" s="158"/>
      <c r="L24" s="158">
        <v>1</v>
      </c>
      <c r="M24" s="158"/>
      <c r="N24" s="158"/>
      <c r="O24" s="158"/>
      <c r="P24" s="158"/>
      <c r="Q24" s="160"/>
      <c r="R24" s="158"/>
      <c r="S24" s="171"/>
      <c r="T24" s="178"/>
      <c r="U24" s="158"/>
      <c r="V24" s="485"/>
      <c r="W24" s="76">
        <f>Y21*0+Y22*5+Y23*0+Y24*5+Y25*0+Y26*4</f>
        <v>23.5</v>
      </c>
      <c r="X24" s="37" t="s">
        <v>30</v>
      </c>
      <c r="Y24" s="35">
        <v>2.5</v>
      </c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3" s="52" customFormat="1" ht="27.9" customHeight="1">
      <c r="B25" s="236" t="s">
        <v>110</v>
      </c>
      <c r="C25" s="482"/>
      <c r="D25" s="158"/>
      <c r="E25" s="158"/>
      <c r="F25" s="158"/>
      <c r="G25" s="142"/>
      <c r="H25" s="143"/>
      <c r="I25" s="144"/>
      <c r="J25" s="158" t="s">
        <v>67</v>
      </c>
      <c r="K25" s="158"/>
      <c r="L25" s="158">
        <v>10</v>
      </c>
      <c r="M25" s="158"/>
      <c r="N25" s="165"/>
      <c r="O25" s="158"/>
      <c r="P25" s="158"/>
      <c r="Q25" s="160"/>
      <c r="R25" s="158"/>
      <c r="S25" s="158"/>
      <c r="T25" s="160"/>
      <c r="U25" s="158"/>
      <c r="V25" s="485"/>
      <c r="W25" s="36" t="s">
        <v>47</v>
      </c>
      <c r="X25" s="37" t="s">
        <v>33</v>
      </c>
      <c r="Y25" s="35">
        <v>0</v>
      </c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3" s="52" customFormat="1" ht="27.9" customHeight="1">
      <c r="B26" s="236"/>
      <c r="C26" s="483"/>
      <c r="D26" s="211"/>
      <c r="E26" s="83"/>
      <c r="F26" s="82"/>
      <c r="G26" s="139"/>
      <c r="H26" s="138"/>
      <c r="I26" s="154"/>
      <c r="J26" s="224"/>
      <c r="K26" s="178"/>
      <c r="L26" s="158"/>
      <c r="M26" s="158"/>
      <c r="N26" s="165"/>
      <c r="O26" s="158"/>
      <c r="P26" s="158"/>
      <c r="Q26" s="160"/>
      <c r="R26" s="158"/>
      <c r="S26" s="158"/>
      <c r="T26" s="160"/>
      <c r="U26" s="158"/>
      <c r="V26" s="485"/>
      <c r="W26" s="76">
        <f>Y21*2+Y22*7+Y23*1+Y24*0+Y25*0+Y26*8</f>
        <v>27.7</v>
      </c>
      <c r="X26" s="70" t="s">
        <v>42</v>
      </c>
      <c r="Y26" s="41">
        <v>0</v>
      </c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3" s="52" customFormat="1" ht="27.9" customHeight="1">
      <c r="B27" s="42" t="s">
        <v>36</v>
      </c>
      <c r="C27" s="85"/>
      <c r="D27" s="211"/>
      <c r="E27" s="83"/>
      <c r="F27" s="82"/>
      <c r="G27" s="188"/>
      <c r="H27" s="134"/>
      <c r="I27" s="158"/>
      <c r="J27" s="158"/>
      <c r="K27" s="158"/>
      <c r="L27" s="158"/>
      <c r="M27" s="158"/>
      <c r="N27" s="158"/>
      <c r="O27" s="158"/>
      <c r="P27" s="158"/>
      <c r="Q27" s="160"/>
      <c r="R27" s="158"/>
      <c r="S27" s="158"/>
      <c r="T27" s="160"/>
      <c r="U27" s="158"/>
      <c r="V27" s="485"/>
      <c r="W27" s="36" t="s">
        <v>12</v>
      </c>
      <c r="X27" s="44"/>
      <c r="Y27" s="35"/>
      <c r="AA27" s="56"/>
      <c r="AB27" s="51"/>
      <c r="AC27" s="56">
        <f>SUM(AC22:AC26)</f>
        <v>29.400000000000006</v>
      </c>
      <c r="AD27" s="56">
        <f>SUM(AD22:AD26)</f>
        <v>23.5</v>
      </c>
      <c r="AE27" s="56">
        <f>SUM(AE22:AE26)</f>
        <v>101</v>
      </c>
      <c r="AF27" s="56">
        <f>AC27*4+AD27*9+AE27*4</f>
        <v>733.1</v>
      </c>
      <c r="AG27" s="67"/>
    </row>
    <row r="28" spans="2:33" s="52" customFormat="1" ht="27.9" customHeight="1" thickBot="1">
      <c r="B28" s="45"/>
      <c r="C28" s="184"/>
      <c r="D28" s="187"/>
      <c r="E28" s="175"/>
      <c r="F28" s="189"/>
      <c r="G28" s="185"/>
      <c r="H28" s="135"/>
      <c r="I28" s="158"/>
      <c r="J28" s="158"/>
      <c r="K28" s="158"/>
      <c r="L28" s="158"/>
      <c r="M28" s="158"/>
      <c r="N28" s="160"/>
      <c r="O28" s="158"/>
      <c r="P28" s="158"/>
      <c r="Q28" s="160"/>
      <c r="R28" s="158"/>
      <c r="S28" s="158"/>
      <c r="T28" s="160"/>
      <c r="U28" s="158"/>
      <c r="V28" s="486"/>
      <c r="W28" s="77">
        <f>W22*4+W26*4+W24*9</f>
        <v>734.3</v>
      </c>
      <c r="X28" s="48"/>
      <c r="Y28" s="49"/>
      <c r="Z28" s="50"/>
      <c r="AB28" s="61"/>
      <c r="AC28" s="62">
        <f>AC27*4/AF27</f>
        <v>0.16041467739735374</v>
      </c>
      <c r="AD28" s="62">
        <f>AD27*9/AF27</f>
        <v>0.28850088664575091</v>
      </c>
      <c r="AE28" s="62">
        <f>AE27*4/AF27</f>
        <v>0.55108443595689538</v>
      </c>
      <c r="AG28" s="79"/>
    </row>
    <row r="29" spans="2:33" s="32" customFormat="1" ht="27.9" customHeight="1">
      <c r="B29" s="28">
        <v>11</v>
      </c>
      <c r="C29" s="232"/>
      <c r="D29" s="159" t="str">
        <f>'115.11月菜單'!N33</f>
        <v>地瓜飯</v>
      </c>
      <c r="E29" s="159" t="s">
        <v>51</v>
      </c>
      <c r="F29" s="159"/>
      <c r="G29" s="159" t="str">
        <f>'115.11月菜單'!N34</f>
        <v>酥炸魚塊(海)(炸)-申請</v>
      </c>
      <c r="H29" s="159" t="s">
        <v>77</v>
      </c>
      <c r="I29" s="159"/>
      <c r="J29" s="159" t="str">
        <f>'115.11月菜單'!N35</f>
        <v>香噴噴肉燥(豆)</v>
      </c>
      <c r="K29" s="159" t="s">
        <v>17</v>
      </c>
      <c r="L29" s="159"/>
      <c r="M29" s="159" t="str">
        <f>'115.11月菜單'!N36</f>
        <v>珍味白花菜</v>
      </c>
      <c r="N29" s="159" t="s">
        <v>17</v>
      </c>
      <c r="O29" s="159"/>
      <c r="P29" s="159" t="str">
        <f>'115.11月菜單'!N37</f>
        <v>有機蔬菜</v>
      </c>
      <c r="Q29" s="159" t="s">
        <v>53</v>
      </c>
      <c r="R29" s="159"/>
      <c r="S29" s="159" t="str">
        <f>'115.11月菜單'!N38</f>
        <v>綠豆芋圓(加)</v>
      </c>
      <c r="T29" s="159" t="s">
        <v>50</v>
      </c>
      <c r="U29" s="159"/>
      <c r="V29" s="233"/>
      <c r="W29" s="29" t="s">
        <v>44</v>
      </c>
      <c r="X29" s="30" t="s">
        <v>19</v>
      </c>
      <c r="Y29" s="31">
        <v>5.4</v>
      </c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  <c r="AG29" s="67"/>
    </row>
    <row r="30" spans="2:33" ht="27.9" customHeight="1">
      <c r="B30" s="33" t="s">
        <v>8</v>
      </c>
      <c r="C30" s="232"/>
      <c r="D30" s="158" t="s">
        <v>24</v>
      </c>
      <c r="E30" s="158"/>
      <c r="F30" s="158">
        <v>90</v>
      </c>
      <c r="G30" s="182" t="s">
        <v>123</v>
      </c>
      <c r="H30" s="183" t="s">
        <v>90</v>
      </c>
      <c r="I30" s="158">
        <v>40</v>
      </c>
      <c r="J30" s="158" t="s">
        <v>94</v>
      </c>
      <c r="K30" s="158"/>
      <c r="L30" s="158">
        <v>10</v>
      </c>
      <c r="M30" s="158" t="s">
        <v>190</v>
      </c>
      <c r="N30" s="158"/>
      <c r="O30" s="158">
        <v>60</v>
      </c>
      <c r="P30" s="158" t="s">
        <v>73</v>
      </c>
      <c r="Q30" s="158"/>
      <c r="R30" s="158">
        <v>100</v>
      </c>
      <c r="S30" s="173" t="s">
        <v>185</v>
      </c>
      <c r="T30" s="158"/>
      <c r="U30" s="158">
        <v>5</v>
      </c>
      <c r="V30" s="234"/>
      <c r="W30" s="78">
        <f>Y29*15+Y30*0+Y31*5+Y32*0+Y33*15+Y34*12+15</f>
        <v>105</v>
      </c>
      <c r="X30" s="34" t="s">
        <v>25</v>
      </c>
      <c r="Y30" s="35">
        <v>2.2000000000000002</v>
      </c>
      <c r="Z30" s="12"/>
      <c r="AA30" s="14" t="s">
        <v>26</v>
      </c>
      <c r="AB30" s="14">
        <v>6.3</v>
      </c>
      <c r="AC30" s="14">
        <f>AB30*2</f>
        <v>12.6</v>
      </c>
      <c r="AD30" s="14"/>
      <c r="AE30" s="14">
        <f>AB30*15</f>
        <v>94.5</v>
      </c>
      <c r="AF30" s="14">
        <f>AC30*4+AE30*4</f>
        <v>428.4</v>
      </c>
      <c r="AG30" s="78"/>
    </row>
    <row r="31" spans="2:33" ht="27.9" customHeight="1">
      <c r="B31" s="33">
        <v>26</v>
      </c>
      <c r="C31" s="232"/>
      <c r="D31" s="158" t="s">
        <v>146</v>
      </c>
      <c r="E31" s="158"/>
      <c r="F31" s="158">
        <v>50</v>
      </c>
      <c r="G31" s="139" t="s">
        <v>91</v>
      </c>
      <c r="H31" s="138"/>
      <c r="I31" s="158">
        <v>20</v>
      </c>
      <c r="J31" s="158" t="s">
        <v>100</v>
      </c>
      <c r="K31" s="158" t="s">
        <v>101</v>
      </c>
      <c r="L31" s="158">
        <v>45</v>
      </c>
      <c r="M31" s="158" t="s">
        <v>266</v>
      </c>
      <c r="N31" s="158"/>
      <c r="O31" s="158">
        <v>1</v>
      </c>
      <c r="P31" s="158"/>
      <c r="Q31" s="158"/>
      <c r="R31" s="158"/>
      <c r="S31" s="171" t="s">
        <v>69</v>
      </c>
      <c r="T31" s="178"/>
      <c r="U31" s="158">
        <v>10</v>
      </c>
      <c r="V31" s="234"/>
      <c r="W31" s="36" t="s">
        <v>46</v>
      </c>
      <c r="X31" s="37" t="s">
        <v>27</v>
      </c>
      <c r="Y31" s="35">
        <v>1.8</v>
      </c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  <c r="AG31" s="67"/>
    </row>
    <row r="32" spans="2:33" ht="27.9" customHeight="1">
      <c r="B32" s="33" t="s">
        <v>10</v>
      </c>
      <c r="C32" s="232"/>
      <c r="D32" s="160"/>
      <c r="E32" s="160"/>
      <c r="F32" s="158"/>
      <c r="G32" s="171"/>
      <c r="H32" s="178"/>
      <c r="I32" s="158"/>
      <c r="J32" s="158"/>
      <c r="K32" s="158"/>
      <c r="L32" s="158"/>
      <c r="M32" s="158" t="s">
        <v>118</v>
      </c>
      <c r="N32" s="158"/>
      <c r="O32" s="158">
        <v>1</v>
      </c>
      <c r="P32" s="158"/>
      <c r="Q32" s="160"/>
      <c r="R32" s="158"/>
      <c r="S32" s="248" t="s">
        <v>103</v>
      </c>
      <c r="T32" s="249"/>
      <c r="U32" s="158">
        <v>1</v>
      </c>
      <c r="V32" s="234"/>
      <c r="W32" s="76">
        <f>Y29*0+Y30*5+Y31*0+Y32*5+Y33*0+Y34*4</f>
        <v>23.5</v>
      </c>
      <c r="X32" s="37" t="s">
        <v>30</v>
      </c>
      <c r="Y32" s="35">
        <v>2.5</v>
      </c>
      <c r="Z32" s="12"/>
      <c r="AA32" s="13" t="s">
        <v>31</v>
      </c>
      <c r="AB32" s="14">
        <v>1.7</v>
      </c>
      <c r="AC32" s="14">
        <f>AB32*1</f>
        <v>1.7</v>
      </c>
      <c r="AD32" s="14" t="s">
        <v>29</v>
      </c>
      <c r="AE32" s="14">
        <f>AB32*5</f>
        <v>8.5</v>
      </c>
      <c r="AF32" s="14">
        <f>AC32*4+AE32*4</f>
        <v>40.799999999999997</v>
      </c>
      <c r="AG32" s="78"/>
    </row>
    <row r="33" spans="2:33" ht="27.9" customHeight="1">
      <c r="B33" s="236" t="s">
        <v>81</v>
      </c>
      <c r="C33" s="232"/>
      <c r="D33" s="160"/>
      <c r="E33" s="160"/>
      <c r="F33" s="158"/>
      <c r="G33" s="225"/>
      <c r="H33" s="226"/>
      <c r="I33" s="158"/>
      <c r="J33" s="158"/>
      <c r="K33" s="160"/>
      <c r="L33" s="158"/>
      <c r="M33" s="158" t="s">
        <v>186</v>
      </c>
      <c r="N33" s="164"/>
      <c r="O33" s="158">
        <v>5</v>
      </c>
      <c r="P33" s="248"/>
      <c r="Q33" s="249"/>
      <c r="R33" s="158"/>
      <c r="S33" s="158"/>
      <c r="T33" s="160"/>
      <c r="U33" s="158"/>
      <c r="V33" s="234"/>
      <c r="W33" s="36" t="s">
        <v>47</v>
      </c>
      <c r="X33" s="37" t="s">
        <v>33</v>
      </c>
      <c r="Y33" s="35">
        <v>0</v>
      </c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  <c r="AG33" s="67"/>
    </row>
    <row r="34" spans="2:33" ht="27.9" customHeight="1">
      <c r="B34" s="236"/>
      <c r="C34" s="232"/>
      <c r="D34" s="160"/>
      <c r="E34" s="160"/>
      <c r="F34" s="158"/>
      <c r="G34" s="158"/>
      <c r="H34" s="160"/>
      <c r="I34" s="158"/>
      <c r="J34" s="158"/>
      <c r="K34" s="160"/>
      <c r="L34" s="158"/>
      <c r="M34" s="158"/>
      <c r="N34" s="160"/>
      <c r="O34" s="158"/>
      <c r="P34" s="158"/>
      <c r="Q34" s="160"/>
      <c r="R34" s="158"/>
      <c r="S34" s="158"/>
      <c r="T34" s="160"/>
      <c r="U34" s="158"/>
      <c r="V34" s="234"/>
      <c r="W34" s="76">
        <f>Y29*2+Y30*7+Y31*1+Y32*0+Y33*0+Y34*8</f>
        <v>28.000000000000004</v>
      </c>
      <c r="X34" s="70" t="s">
        <v>42</v>
      </c>
      <c r="Y34" s="41">
        <v>0</v>
      </c>
      <c r="Z34" s="92"/>
      <c r="AA34" s="13" t="s">
        <v>35</v>
      </c>
      <c r="AB34" s="14">
        <v>1</v>
      </c>
      <c r="AE34" s="13">
        <f>AB34*15</f>
        <v>15</v>
      </c>
      <c r="AG34" s="78"/>
    </row>
    <row r="35" spans="2:33" ht="27.9" customHeight="1">
      <c r="B35" s="42" t="s">
        <v>36</v>
      </c>
      <c r="C35" s="43"/>
      <c r="D35" s="160"/>
      <c r="E35" s="160"/>
      <c r="F35" s="158"/>
      <c r="G35" s="158"/>
      <c r="H35" s="160"/>
      <c r="I35" s="158"/>
      <c r="J35" s="158"/>
      <c r="K35" s="160"/>
      <c r="L35" s="158"/>
      <c r="M35" s="158"/>
      <c r="N35" s="160"/>
      <c r="O35" s="158"/>
      <c r="P35" s="158"/>
      <c r="Q35" s="160"/>
      <c r="R35" s="158"/>
      <c r="S35" s="158"/>
      <c r="T35" s="160"/>
      <c r="U35" s="158"/>
      <c r="V35" s="234"/>
      <c r="W35" s="36" t="s">
        <v>12</v>
      </c>
      <c r="X35" s="44"/>
      <c r="Y35" s="35"/>
      <c r="AC35" s="13">
        <f>SUM(AC30:AC34)</f>
        <v>28.3</v>
      </c>
      <c r="AD35" s="13">
        <f>SUM(AD30:AD34)</f>
        <v>22.5</v>
      </c>
      <c r="AE35" s="13">
        <f>SUM(AE30:AE34)</f>
        <v>118</v>
      </c>
      <c r="AF35" s="13">
        <f>AC35*4+AD35*9+AE35*4</f>
        <v>787.7</v>
      </c>
      <c r="AG35" s="67"/>
    </row>
    <row r="36" spans="2:33" ht="27.9" customHeight="1">
      <c r="B36" s="45"/>
      <c r="C36" s="46"/>
      <c r="D36" s="160"/>
      <c r="E36" s="160"/>
      <c r="F36" s="158"/>
      <c r="G36" s="158"/>
      <c r="H36" s="160"/>
      <c r="I36" s="158"/>
      <c r="J36" s="158"/>
      <c r="K36" s="160"/>
      <c r="L36" s="158"/>
      <c r="M36" s="158"/>
      <c r="N36" s="160"/>
      <c r="O36" s="158"/>
      <c r="P36" s="158"/>
      <c r="Q36" s="160"/>
      <c r="R36" s="158"/>
      <c r="S36" s="158"/>
      <c r="T36" s="160"/>
      <c r="U36" s="158"/>
      <c r="V36" s="235"/>
      <c r="W36" s="77">
        <f>W30*4+W34*4+W32*9</f>
        <v>743.5</v>
      </c>
      <c r="X36" s="48"/>
      <c r="Y36" s="49"/>
      <c r="Z36" s="12"/>
      <c r="AC36" s="47">
        <f>AC35*4/AF35</f>
        <v>0.14370953408658119</v>
      </c>
      <c r="AD36" s="47">
        <f>AD35*9/AF35</f>
        <v>0.25707756760187889</v>
      </c>
      <c r="AE36" s="47">
        <f>AE35*4/AF35</f>
        <v>0.5992128983115399</v>
      </c>
      <c r="AG36" s="79"/>
    </row>
    <row r="37" spans="2:33" s="32" customFormat="1" ht="27.9" customHeight="1">
      <c r="B37" s="88">
        <v>11</v>
      </c>
      <c r="C37" s="477"/>
      <c r="D37" s="159" t="str">
        <f>'115.11月菜單'!R33</f>
        <v>蝦仁炒飯(海)</v>
      </c>
      <c r="E37" s="159" t="s">
        <v>17</v>
      </c>
      <c r="F37" s="159"/>
      <c r="G37" s="159" t="str">
        <f>'115.11月菜單'!R34</f>
        <v>日式豬里肌</v>
      </c>
      <c r="H37" s="159" t="s">
        <v>79</v>
      </c>
      <c r="I37" s="159"/>
      <c r="J37" s="159" t="str">
        <f>'115.11月菜單'!R35</f>
        <v>小肉包(冷)</v>
      </c>
      <c r="K37" s="159" t="s">
        <v>15</v>
      </c>
      <c r="L37" s="159"/>
      <c r="M37" s="159" t="str">
        <f>'115.11月菜單'!R36</f>
        <v>酢醬高麗菜</v>
      </c>
      <c r="N37" s="159" t="s">
        <v>17</v>
      </c>
      <c r="O37" s="159"/>
      <c r="P37" s="159" t="str">
        <f>'115.11月菜單'!R37</f>
        <v>深色蔬菜</v>
      </c>
      <c r="Q37" s="159" t="s">
        <v>18</v>
      </c>
      <c r="R37" s="159"/>
      <c r="S37" s="159" t="str">
        <f>'115.11月菜單'!R38</f>
        <v>香菇雞湯</v>
      </c>
      <c r="T37" s="159" t="s">
        <v>17</v>
      </c>
      <c r="U37" s="159"/>
      <c r="V37" s="233"/>
      <c r="W37" s="29" t="s">
        <v>44</v>
      </c>
      <c r="X37" s="30" t="s">
        <v>19</v>
      </c>
      <c r="Y37" s="31">
        <v>5.5</v>
      </c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>
      <c r="B38" s="89" t="s">
        <v>8</v>
      </c>
      <c r="C38" s="477"/>
      <c r="D38" s="158" t="s">
        <v>24</v>
      </c>
      <c r="E38" s="221"/>
      <c r="F38" s="168">
        <v>90</v>
      </c>
      <c r="G38" s="27" t="s">
        <v>197</v>
      </c>
      <c r="H38" s="227"/>
      <c r="I38" s="154">
        <v>40</v>
      </c>
      <c r="J38" s="158" t="s">
        <v>285</v>
      </c>
      <c r="K38" s="158" t="s">
        <v>122</v>
      </c>
      <c r="L38" s="158">
        <v>30</v>
      </c>
      <c r="M38" s="82" t="s">
        <v>102</v>
      </c>
      <c r="N38" s="82"/>
      <c r="O38" s="82">
        <v>1</v>
      </c>
      <c r="P38" s="158" t="s">
        <v>73</v>
      </c>
      <c r="Q38" s="158"/>
      <c r="R38" s="158">
        <v>100</v>
      </c>
      <c r="S38" s="158" t="s">
        <v>91</v>
      </c>
      <c r="T38" s="158"/>
      <c r="U38" s="158">
        <v>30</v>
      </c>
      <c r="V38" s="234"/>
      <c r="W38" s="78">
        <f>Y37*15+Y38*0+Y39*5+Y40*0+Y41*15+Y42*12+15</f>
        <v>107.5</v>
      </c>
      <c r="X38" s="34" t="s">
        <v>25</v>
      </c>
      <c r="Y38" s="35">
        <v>2.1</v>
      </c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>
      <c r="B39" s="89">
        <v>27</v>
      </c>
      <c r="C39" s="477"/>
      <c r="D39" s="158" t="s">
        <v>271</v>
      </c>
      <c r="E39" s="158" t="s">
        <v>101</v>
      </c>
      <c r="F39" s="158">
        <v>1</v>
      </c>
      <c r="G39" s="52"/>
      <c r="H39" s="140"/>
      <c r="I39" s="154"/>
      <c r="J39" s="158"/>
      <c r="K39" s="158"/>
      <c r="L39" s="158"/>
      <c r="M39" s="158" t="s">
        <v>118</v>
      </c>
      <c r="N39" s="158"/>
      <c r="O39" s="158">
        <v>1</v>
      </c>
      <c r="P39" s="158"/>
      <c r="Q39" s="158"/>
      <c r="R39" s="158"/>
      <c r="S39" s="158" t="s">
        <v>114</v>
      </c>
      <c r="T39" s="158"/>
      <c r="U39" s="158">
        <v>1</v>
      </c>
      <c r="V39" s="234"/>
      <c r="W39" s="36" t="s">
        <v>46</v>
      </c>
      <c r="X39" s="37" t="s">
        <v>27</v>
      </c>
      <c r="Y39" s="35">
        <v>2</v>
      </c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>
      <c r="B40" s="89" t="s">
        <v>10</v>
      </c>
      <c r="C40" s="477"/>
      <c r="D40" s="158" t="s">
        <v>152</v>
      </c>
      <c r="E40" s="158" t="s">
        <v>90</v>
      </c>
      <c r="F40" s="158">
        <v>10</v>
      </c>
      <c r="G40" s="52"/>
      <c r="H40" s="140"/>
      <c r="I40" s="154"/>
      <c r="J40" s="158"/>
      <c r="K40" s="160"/>
      <c r="L40" s="158"/>
      <c r="M40" s="158" t="s">
        <v>111</v>
      </c>
      <c r="N40" s="165"/>
      <c r="O40" s="158">
        <v>60</v>
      </c>
      <c r="P40" s="158"/>
      <c r="Q40" s="160"/>
      <c r="R40" s="158"/>
      <c r="S40" s="158" t="s">
        <v>126</v>
      </c>
      <c r="T40" s="158"/>
      <c r="U40" s="158">
        <v>15</v>
      </c>
      <c r="V40" s="234"/>
      <c r="W40" s="76">
        <f>Y37*0+Y38*5+Y39*0+Y40*5+Y41*0+Y42*4</f>
        <v>23</v>
      </c>
      <c r="X40" s="37" t="s">
        <v>30</v>
      </c>
      <c r="Y40" s="35">
        <v>2.5</v>
      </c>
      <c r="Z40" s="12"/>
      <c r="AA40" s="13" t="s">
        <v>31</v>
      </c>
      <c r="AB40" s="14">
        <v>1.5</v>
      </c>
      <c r="AC40" s="14">
        <f>AB40*1</f>
        <v>1.5</v>
      </c>
      <c r="AD40" s="14" t="s">
        <v>29</v>
      </c>
      <c r="AE40" s="14">
        <f>AB40*5</f>
        <v>7.5</v>
      </c>
      <c r="AF40" s="14">
        <f>AC40*4+AE40*4</f>
        <v>36</v>
      </c>
      <c r="AG40" s="78"/>
    </row>
    <row r="41" spans="2:33" ht="27.9" customHeight="1">
      <c r="B41" s="479" t="s">
        <v>32</v>
      </c>
      <c r="C41" s="477"/>
      <c r="D41" s="158" t="s">
        <v>94</v>
      </c>
      <c r="E41" s="158"/>
      <c r="F41" s="158">
        <v>10</v>
      </c>
      <c r="G41"/>
      <c r="H41" s="140"/>
      <c r="I41"/>
      <c r="J41" s="158"/>
      <c r="K41" s="160"/>
      <c r="L41" s="158"/>
      <c r="M41" s="158" t="s">
        <v>94</v>
      </c>
      <c r="N41" s="160"/>
      <c r="O41" s="158">
        <v>5</v>
      </c>
      <c r="P41" s="158"/>
      <c r="Q41" s="160"/>
      <c r="R41" s="158"/>
      <c r="S41" s="158"/>
      <c r="T41" s="158"/>
      <c r="U41" s="158"/>
      <c r="V41" s="234"/>
      <c r="W41" s="36" t="s">
        <v>47</v>
      </c>
      <c r="X41" s="37" t="s">
        <v>33</v>
      </c>
      <c r="Y41" s="35">
        <v>0</v>
      </c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>
      <c r="B42" s="479"/>
      <c r="C42" s="477"/>
      <c r="D42" s="211" t="s">
        <v>67</v>
      </c>
      <c r="E42" s="83"/>
      <c r="F42" s="82">
        <v>10</v>
      </c>
      <c r="G42" s="158"/>
      <c r="H42" s="160"/>
      <c r="I42" s="158"/>
      <c r="J42" s="158"/>
      <c r="K42" s="160"/>
      <c r="L42" s="158"/>
      <c r="M42" s="158"/>
      <c r="N42" s="164"/>
      <c r="O42" s="158"/>
      <c r="P42" s="158"/>
      <c r="Q42" s="160"/>
      <c r="R42" s="158"/>
      <c r="S42" s="158"/>
      <c r="T42" s="160"/>
      <c r="U42" s="158"/>
      <c r="V42" s="234"/>
      <c r="W42" s="76">
        <f>Y37*2+Y38*7+Y39*1+Y40*0+Y41*0+Y42*8</f>
        <v>27.700000000000003</v>
      </c>
      <c r="X42" s="70" t="s">
        <v>42</v>
      </c>
      <c r="Y42" s="41">
        <v>0</v>
      </c>
      <c r="Z42" s="12"/>
      <c r="AA42" s="13" t="s">
        <v>35</v>
      </c>
      <c r="AE42" s="13">
        <f>AB42*15</f>
        <v>0</v>
      </c>
      <c r="AG42" s="78"/>
    </row>
    <row r="43" spans="2:33" ht="27.9" customHeight="1">
      <c r="B43" s="84" t="s">
        <v>61</v>
      </c>
      <c r="C43" s="86"/>
      <c r="D43" s="160"/>
      <c r="E43" s="160"/>
      <c r="F43" s="158"/>
      <c r="G43" s="158"/>
      <c r="H43" s="160"/>
      <c r="I43" s="158"/>
      <c r="J43" s="158"/>
      <c r="K43" s="160"/>
      <c r="L43" s="158"/>
      <c r="M43" s="158"/>
      <c r="N43" s="160"/>
      <c r="O43" s="158"/>
      <c r="P43" s="158"/>
      <c r="Q43" s="160"/>
      <c r="R43" s="158"/>
      <c r="S43" s="158"/>
      <c r="T43" s="158"/>
      <c r="U43" s="158"/>
      <c r="V43" s="234"/>
      <c r="W43" s="36" t="s">
        <v>12</v>
      </c>
      <c r="X43" s="44"/>
      <c r="Y43" s="35"/>
      <c r="AC43" s="13">
        <f>SUM(AC38:AC42)</f>
        <v>29.599999999999998</v>
      </c>
      <c r="AD43" s="13">
        <f>SUM(AD38:AD42)</f>
        <v>24</v>
      </c>
      <c r="AE43" s="13">
        <f>SUM(AE38:AE42)</f>
        <v>97.5</v>
      </c>
      <c r="AF43" s="13">
        <f>AC43*4+AD43*9+AE43*4</f>
        <v>724.4</v>
      </c>
      <c r="AG43" s="67"/>
    </row>
    <row r="44" spans="2:33" ht="27.9" customHeight="1" thickBot="1">
      <c r="B44" s="90"/>
      <c r="C44" s="196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62"/>
      <c r="U44" s="163"/>
      <c r="V44" s="478"/>
      <c r="W44" s="197">
        <f>W38*4+W42*4+W40*9</f>
        <v>747.8</v>
      </c>
      <c r="X44" s="198"/>
      <c r="Y44" s="199"/>
      <c r="Z44" s="12"/>
      <c r="AC44" s="47">
        <f>AC43*4/AF43</f>
        <v>0.16344561016013251</v>
      </c>
      <c r="AD44" s="47">
        <f>AD43*9/AF43</f>
        <v>0.29817780231916069</v>
      </c>
      <c r="AE44" s="47">
        <f>AE43*4/AF43</f>
        <v>0.53837658752070683</v>
      </c>
      <c r="AG44" s="79"/>
    </row>
    <row r="45" spans="2:33" s="56" customFormat="1" ht="21.75" customHeight="1">
      <c r="B45" s="14"/>
      <c r="C45" s="13"/>
      <c r="D45" s="13"/>
      <c r="E45" s="64"/>
      <c r="F45" s="13"/>
      <c r="G45" s="13"/>
      <c r="H45" s="64"/>
      <c r="I45" s="13"/>
      <c r="J45" s="480"/>
      <c r="K45" s="480"/>
      <c r="L45" s="480"/>
      <c r="M45" s="480"/>
      <c r="N45" s="480"/>
      <c r="O45" s="480"/>
      <c r="P45" s="480"/>
      <c r="Q45" s="480"/>
      <c r="R45" s="480"/>
      <c r="S45" s="480"/>
      <c r="T45" s="480"/>
      <c r="U45" s="480"/>
      <c r="V45" s="480"/>
      <c r="W45" s="480"/>
      <c r="X45" s="480"/>
      <c r="Y45" s="480"/>
      <c r="Z45" s="65"/>
      <c r="AB45" s="51"/>
    </row>
    <row r="46" spans="2:33">
      <c r="B46" s="51"/>
      <c r="C46" s="56"/>
      <c r="D46" s="246"/>
      <c r="E46" s="246"/>
      <c r="F46" s="247"/>
      <c r="G46" s="247"/>
      <c r="H46" s="66"/>
      <c r="K46" s="66"/>
      <c r="N46" s="66"/>
      <c r="Q46" s="66"/>
      <c r="T46" s="66"/>
    </row>
  </sheetData>
  <mergeCells count="25">
    <mergeCell ref="C13:C18"/>
    <mergeCell ref="V13:V20"/>
    <mergeCell ref="B17:B18"/>
    <mergeCell ref="B1:Y1"/>
    <mergeCell ref="B2:G2"/>
    <mergeCell ref="C5:C10"/>
    <mergeCell ref="V5:V12"/>
    <mergeCell ref="B9:B10"/>
    <mergeCell ref="F3:K3"/>
    <mergeCell ref="M10:N10"/>
    <mergeCell ref="M14:N14"/>
    <mergeCell ref="C21:C26"/>
    <mergeCell ref="V21:V28"/>
    <mergeCell ref="B25:B26"/>
    <mergeCell ref="C29:C34"/>
    <mergeCell ref="V29:V36"/>
    <mergeCell ref="B33:B34"/>
    <mergeCell ref="J23:K23"/>
    <mergeCell ref="P33:Q33"/>
    <mergeCell ref="S32:T32"/>
    <mergeCell ref="C37:C42"/>
    <mergeCell ref="V37:V44"/>
    <mergeCell ref="B41:B42"/>
    <mergeCell ref="J45:Y45"/>
    <mergeCell ref="D46:G46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52F4-392B-4B46-AE60-5185E9C24F9D}">
  <sheetPr>
    <pageSetUpPr fitToPage="1"/>
  </sheetPr>
  <dimension ref="B1:AG46"/>
  <sheetViews>
    <sheetView tabSelected="1" zoomScale="75" zoomScaleNormal="75" workbookViewId="0">
      <selection activeCell="G7" sqref="G7"/>
    </sheetView>
  </sheetViews>
  <sheetFormatPr defaultColWidth="9" defaultRowHeight="20.5"/>
  <cols>
    <col min="1" max="1" width="1.90625" style="13" customWidth="1"/>
    <col min="2" max="2" width="4.90625" style="14" customWidth="1"/>
    <col min="3" max="3" width="0" style="13" hidden="1" customWidth="1"/>
    <col min="4" max="4" width="18.6328125" style="13" customWidth="1"/>
    <col min="5" max="5" width="5.6328125" style="64" customWidth="1"/>
    <col min="6" max="6" width="11.1796875" style="13" customWidth="1"/>
    <col min="7" max="7" width="18.6328125" style="13" customWidth="1"/>
    <col min="8" max="8" width="5.6328125" style="64" customWidth="1"/>
    <col min="9" max="9" width="11.90625" style="13" customWidth="1"/>
    <col min="10" max="10" width="18.6328125" style="13" customWidth="1"/>
    <col min="11" max="11" width="5.6328125" style="64" customWidth="1"/>
    <col min="12" max="12" width="11.81640625" style="13" customWidth="1"/>
    <col min="13" max="13" width="18.6328125" style="13" customWidth="1"/>
    <col min="14" max="14" width="5.6328125" style="64" customWidth="1"/>
    <col min="15" max="15" width="12.08984375" style="13" customWidth="1"/>
    <col min="16" max="16" width="18.6328125" style="13" customWidth="1"/>
    <col min="17" max="17" width="5.6328125" style="64" customWidth="1"/>
    <col min="18" max="18" width="11.81640625" style="13" customWidth="1"/>
    <col min="19" max="19" width="18.6328125" style="13" customWidth="1"/>
    <col min="20" max="20" width="5.6328125" style="64" customWidth="1"/>
    <col min="21" max="21" width="12.81640625" style="13" customWidth="1"/>
    <col min="22" max="22" width="5.1796875" style="13" customWidth="1"/>
    <col min="23" max="23" width="11.81640625" style="67" customWidth="1"/>
    <col min="24" max="24" width="11.1796875" style="68" customWidth="1"/>
    <col min="25" max="25" width="6.6328125" style="69" customWidth="1"/>
    <col min="26" max="26" width="6.6328125" style="13" customWidth="1"/>
    <col min="27" max="27" width="6" style="13" hidden="1" customWidth="1"/>
    <col min="28" max="28" width="5.453125" style="14" hidden="1" customWidth="1"/>
    <col min="29" max="29" width="7.81640625" style="13" hidden="1" customWidth="1"/>
    <col min="30" max="30" width="8" style="13" hidden="1" customWidth="1"/>
    <col min="31" max="31" width="7.90625" style="13" hidden="1" customWidth="1"/>
    <col min="32" max="32" width="7.453125" style="13" hidden="1" customWidth="1"/>
    <col min="33" max="39" width="9" style="13"/>
    <col min="40" max="40" width="24.1796875" style="13" bestFit="1" customWidth="1"/>
    <col min="41" max="16384" width="9" style="13"/>
  </cols>
  <sheetData>
    <row r="1" spans="2:33" s="2" customFormat="1" ht="39">
      <c r="B1" s="237" t="s">
        <v>299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1"/>
      <c r="AB1" s="3"/>
    </row>
    <row r="2" spans="2:33" s="2" customFormat="1" ht="18.899999999999999" customHeight="1">
      <c r="B2" s="238"/>
      <c r="C2" s="239"/>
      <c r="D2" s="239"/>
      <c r="E2" s="239"/>
      <c r="F2" s="239"/>
      <c r="G2" s="239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6"/>
      <c r="Y2" s="5"/>
      <c r="Z2" s="1"/>
      <c r="AB2" s="3"/>
    </row>
    <row r="3" spans="2:33" ht="30" customHeight="1" thickBot="1">
      <c r="B3" s="71" t="s">
        <v>43</v>
      </c>
      <c r="C3" s="71"/>
      <c r="D3" s="72"/>
      <c r="E3" s="8"/>
      <c r="F3" s="240" t="s">
        <v>108</v>
      </c>
      <c r="G3" s="240"/>
      <c r="H3" s="240"/>
      <c r="I3" s="240"/>
      <c r="J3" s="240"/>
      <c r="K3" s="240"/>
      <c r="L3" s="8"/>
      <c r="M3" s="8"/>
      <c r="N3" s="8"/>
      <c r="O3" s="8"/>
      <c r="P3" s="8"/>
      <c r="Q3" s="8"/>
      <c r="R3" s="8"/>
      <c r="S3" s="2"/>
      <c r="T3" s="8"/>
      <c r="U3" s="8"/>
      <c r="V3" s="8"/>
      <c r="W3" s="9"/>
      <c r="X3" s="10"/>
      <c r="Y3" s="11"/>
      <c r="Z3" s="12"/>
    </row>
    <row r="4" spans="2:33" s="27" customFormat="1" ht="98.5">
      <c r="B4" s="15" t="s">
        <v>0</v>
      </c>
      <c r="C4" s="16" t="s">
        <v>1</v>
      </c>
      <c r="D4" s="17" t="s">
        <v>2</v>
      </c>
      <c r="E4" s="18" t="s">
        <v>41</v>
      </c>
      <c r="F4" s="17"/>
      <c r="G4" s="17" t="s">
        <v>3</v>
      </c>
      <c r="H4" s="18" t="s">
        <v>41</v>
      </c>
      <c r="I4" s="17"/>
      <c r="J4" s="17" t="s">
        <v>4</v>
      </c>
      <c r="K4" s="18" t="s">
        <v>41</v>
      </c>
      <c r="L4" s="17"/>
      <c r="M4" s="17" t="s">
        <v>4</v>
      </c>
      <c r="N4" s="18" t="s">
        <v>41</v>
      </c>
      <c r="O4" s="17"/>
      <c r="P4" s="17" t="s">
        <v>4</v>
      </c>
      <c r="Q4" s="18" t="s">
        <v>41</v>
      </c>
      <c r="R4" s="17"/>
      <c r="S4" s="20" t="s">
        <v>5</v>
      </c>
      <c r="T4" s="18" t="s">
        <v>41</v>
      </c>
      <c r="U4" s="17"/>
      <c r="V4" s="74" t="s">
        <v>48</v>
      </c>
      <c r="W4" s="21" t="s">
        <v>6</v>
      </c>
      <c r="X4" s="22" t="s">
        <v>13</v>
      </c>
      <c r="Y4" s="23" t="s">
        <v>14</v>
      </c>
      <c r="Z4" s="24"/>
      <c r="AA4" s="25"/>
      <c r="AB4" s="25"/>
      <c r="AC4" s="26"/>
      <c r="AD4" s="26"/>
      <c r="AE4" s="26"/>
      <c r="AF4" s="26"/>
    </row>
    <row r="5" spans="2:33" s="32" customFormat="1" ht="43">
      <c r="B5" s="88">
        <v>11</v>
      </c>
      <c r="C5" s="477"/>
      <c r="D5" s="159" t="str">
        <f>'115.11月菜單'!B42</f>
        <v>香Q米飯</v>
      </c>
      <c r="E5" s="159" t="s">
        <v>15</v>
      </c>
      <c r="F5" s="157" t="s">
        <v>16</v>
      </c>
      <c r="G5" s="159" t="str">
        <f>'115.11月菜單'!B43</f>
        <v>檸檬雞翅(加)</v>
      </c>
      <c r="H5" s="159" t="s">
        <v>70</v>
      </c>
      <c r="I5" s="157" t="s">
        <v>16</v>
      </c>
      <c r="J5" s="159" t="str">
        <f>'115.11月菜單'!B44</f>
        <v>家常炒米粉</v>
      </c>
      <c r="K5" s="159" t="s">
        <v>184</v>
      </c>
      <c r="L5" s="157" t="s">
        <v>16</v>
      </c>
      <c r="M5" s="180" t="str">
        <f>'115.11月菜單'!B45</f>
        <v>川味豆腐(豆)</v>
      </c>
      <c r="N5" s="159" t="s">
        <v>17</v>
      </c>
      <c r="O5" s="157" t="s">
        <v>16</v>
      </c>
      <c r="P5" s="159" t="str">
        <f>'115.11月菜單'!B46</f>
        <v>深色蔬菜</v>
      </c>
      <c r="Q5" s="159" t="s">
        <v>18</v>
      </c>
      <c r="R5" s="157" t="s">
        <v>16</v>
      </c>
      <c r="S5" s="159" t="str">
        <f>'115.11月菜單'!B47</f>
        <v>榨菜肉絲湯(醃)</v>
      </c>
      <c r="T5" s="159" t="s">
        <v>17</v>
      </c>
      <c r="U5" s="157" t="s">
        <v>16</v>
      </c>
      <c r="V5" s="484"/>
      <c r="W5" s="29" t="s">
        <v>44</v>
      </c>
      <c r="X5" s="30" t="s">
        <v>19</v>
      </c>
      <c r="Y5" s="31">
        <v>5.4</v>
      </c>
      <c r="Z5"/>
      <c r="AA5" s="13"/>
      <c r="AB5" s="14"/>
      <c r="AC5" s="13"/>
      <c r="AD5" s="13"/>
      <c r="AE5" s="13"/>
      <c r="AF5" s="13"/>
      <c r="AG5" s="67"/>
    </row>
    <row r="6" spans="2:33" ht="27.9" customHeight="1">
      <c r="B6" s="89" t="s">
        <v>8</v>
      </c>
      <c r="C6" s="477"/>
      <c r="D6" s="158" t="s">
        <v>24</v>
      </c>
      <c r="E6" s="158"/>
      <c r="F6" s="158">
        <v>100</v>
      </c>
      <c r="G6" s="158" t="s">
        <v>310</v>
      </c>
      <c r="H6" s="158" t="s">
        <v>124</v>
      </c>
      <c r="I6" s="158">
        <v>60</v>
      </c>
      <c r="J6" s="158" t="s">
        <v>111</v>
      </c>
      <c r="K6" s="158"/>
      <c r="L6" s="158">
        <v>50</v>
      </c>
      <c r="M6" s="158" t="s">
        <v>94</v>
      </c>
      <c r="N6" s="158"/>
      <c r="O6" s="158">
        <v>5</v>
      </c>
      <c r="P6" s="158" t="s">
        <v>73</v>
      </c>
      <c r="Q6" s="158"/>
      <c r="R6" s="158">
        <v>100</v>
      </c>
      <c r="S6" s="158" t="s">
        <v>267</v>
      </c>
      <c r="T6" s="158" t="s">
        <v>87</v>
      </c>
      <c r="U6" s="158">
        <v>30</v>
      </c>
      <c r="V6" s="485"/>
      <c r="W6" s="78">
        <f>Y5*15+Y6*0+Y7*5+Y8*0+Y9*15+Y10*12+15</f>
        <v>105.5</v>
      </c>
      <c r="X6" s="34" t="s">
        <v>25</v>
      </c>
      <c r="Y6" s="35">
        <v>2.1</v>
      </c>
      <c r="Z6" s="12"/>
      <c r="AA6" s="14"/>
      <c r="AC6" s="14"/>
      <c r="AD6" s="14"/>
      <c r="AE6" s="14"/>
      <c r="AF6" s="14"/>
      <c r="AG6" s="78"/>
    </row>
    <row r="7" spans="2:33" ht="27.9" customHeight="1">
      <c r="B7" s="89">
        <v>30</v>
      </c>
      <c r="C7" s="477"/>
      <c r="D7" s="158"/>
      <c r="E7" s="158"/>
      <c r="F7" s="158"/>
      <c r="G7" s="158"/>
      <c r="H7" s="158"/>
      <c r="I7" s="158"/>
      <c r="J7" s="158" t="s">
        <v>158</v>
      </c>
      <c r="K7" s="160"/>
      <c r="L7" s="158">
        <v>8</v>
      </c>
      <c r="M7" s="158" t="s">
        <v>112</v>
      </c>
      <c r="N7" s="158" t="s">
        <v>101</v>
      </c>
      <c r="O7" s="158">
        <v>50</v>
      </c>
      <c r="P7" s="158"/>
      <c r="Q7" s="158"/>
      <c r="R7" s="158"/>
      <c r="S7" s="243" t="s">
        <v>117</v>
      </c>
      <c r="T7" s="244"/>
      <c r="U7" s="158">
        <v>10</v>
      </c>
      <c r="V7" s="485"/>
      <c r="W7" s="36" t="s">
        <v>46</v>
      </c>
      <c r="X7" s="37" t="s">
        <v>27</v>
      </c>
      <c r="Y7" s="35">
        <v>1.9</v>
      </c>
      <c r="AA7" s="38"/>
      <c r="AC7" s="39"/>
      <c r="AD7" s="14"/>
      <c r="AE7" s="14"/>
      <c r="AF7" s="40"/>
      <c r="AG7" s="67"/>
    </row>
    <row r="8" spans="2:33" ht="27.9" customHeight="1">
      <c r="B8" s="89" t="s">
        <v>10</v>
      </c>
      <c r="C8" s="477"/>
      <c r="D8" s="158"/>
      <c r="E8" s="158"/>
      <c r="F8" s="158"/>
      <c r="G8" s="158"/>
      <c r="H8" s="160"/>
      <c r="I8" s="158"/>
      <c r="J8" s="158" t="s">
        <v>94</v>
      </c>
      <c r="K8" s="160"/>
      <c r="L8" s="158">
        <v>5</v>
      </c>
      <c r="M8" s="181"/>
      <c r="N8" s="158"/>
      <c r="O8" s="158"/>
      <c r="P8" s="158"/>
      <c r="Q8" s="158"/>
      <c r="R8" s="158"/>
      <c r="S8" s="158" t="s">
        <v>103</v>
      </c>
      <c r="T8" s="158"/>
      <c r="U8" s="158">
        <v>1</v>
      </c>
      <c r="V8" s="485"/>
      <c r="W8" s="76">
        <f>Y5*0+Y6*5+Y7*0+Y8*5+Y9*0+Y10*4</f>
        <v>23</v>
      </c>
      <c r="X8" s="37" t="s">
        <v>30</v>
      </c>
      <c r="Y8" s="35">
        <v>2.5</v>
      </c>
      <c r="Z8" s="12"/>
      <c r="AC8" s="14"/>
      <c r="AD8" s="14"/>
      <c r="AE8" s="14"/>
      <c r="AF8" s="14"/>
      <c r="AG8" s="78"/>
    </row>
    <row r="9" spans="2:33" ht="27.9" customHeight="1">
      <c r="B9" s="479" t="s">
        <v>37</v>
      </c>
      <c r="C9" s="477"/>
      <c r="D9" s="158"/>
      <c r="E9" s="158"/>
      <c r="F9" s="158"/>
      <c r="G9" s="158"/>
      <c r="H9" s="160"/>
      <c r="I9" s="158"/>
      <c r="J9" s="158" t="s">
        <v>118</v>
      </c>
      <c r="K9" s="160"/>
      <c r="L9" s="158">
        <v>1</v>
      </c>
      <c r="M9" s="181"/>
      <c r="N9" s="177"/>
      <c r="O9" s="158"/>
      <c r="P9" s="158"/>
      <c r="Q9" s="158"/>
      <c r="R9" s="158"/>
      <c r="S9" s="158"/>
      <c r="T9" s="158"/>
      <c r="U9" s="158"/>
      <c r="V9" s="485"/>
      <c r="W9" s="36" t="s">
        <v>47</v>
      </c>
      <c r="X9" s="37" t="s">
        <v>33</v>
      </c>
      <c r="Y9" s="35">
        <v>0</v>
      </c>
      <c r="AC9" s="14"/>
      <c r="AD9" s="14"/>
      <c r="AE9" s="14"/>
      <c r="AF9" s="14"/>
      <c r="AG9" s="67"/>
    </row>
    <row r="10" spans="2:33" ht="27.9" customHeight="1">
      <c r="B10" s="479"/>
      <c r="C10" s="477"/>
      <c r="D10" s="165"/>
      <c r="E10" s="160"/>
      <c r="F10" s="158"/>
      <c r="G10" s="158"/>
      <c r="H10" s="160"/>
      <c r="I10" s="158"/>
      <c r="J10" s="158" t="s">
        <v>266</v>
      </c>
      <c r="K10" s="160"/>
      <c r="L10" s="158">
        <v>1</v>
      </c>
      <c r="M10" s="158"/>
      <c r="N10" s="145"/>
      <c r="O10" s="158"/>
      <c r="P10" s="158"/>
      <c r="Q10" s="160"/>
      <c r="R10" s="158"/>
      <c r="S10" s="158"/>
      <c r="T10" s="158"/>
      <c r="U10" s="158"/>
      <c r="V10" s="485"/>
      <c r="W10" s="76">
        <f>Y5*2+Y6*7+Y7*1+Y8*0+Y9*0+Y10*8</f>
        <v>27.4</v>
      </c>
      <c r="X10" s="70" t="s">
        <v>42</v>
      </c>
      <c r="Y10" s="41">
        <v>0</v>
      </c>
      <c r="Z10" s="12"/>
      <c r="AG10" s="78"/>
    </row>
    <row r="11" spans="2:33" ht="27.9" customHeight="1">
      <c r="B11" s="84" t="s">
        <v>36</v>
      </c>
      <c r="C11" s="86"/>
      <c r="D11" s="160"/>
      <c r="E11" s="160"/>
      <c r="F11" s="158"/>
      <c r="G11" s="158"/>
      <c r="H11" s="160"/>
      <c r="I11" s="158"/>
      <c r="J11" s="158" t="s">
        <v>67</v>
      </c>
      <c r="K11" s="160"/>
      <c r="L11" s="158">
        <v>10</v>
      </c>
      <c r="M11" s="158"/>
      <c r="N11" s="160"/>
      <c r="O11" s="158"/>
      <c r="P11" s="158"/>
      <c r="Q11" s="160"/>
      <c r="R11" s="158"/>
      <c r="S11" s="158"/>
      <c r="T11" s="164"/>
      <c r="U11" s="158"/>
      <c r="V11" s="485"/>
      <c r="W11" s="36" t="s">
        <v>12</v>
      </c>
      <c r="X11" s="44"/>
      <c r="Y11" s="35"/>
      <c r="AG11" s="67"/>
    </row>
    <row r="12" spans="2:33" ht="27.9" customHeight="1">
      <c r="B12" s="94"/>
      <c r="C12" s="95"/>
      <c r="D12" s="152"/>
      <c r="E12" s="152"/>
      <c r="F12" s="153"/>
      <c r="G12" s="153"/>
      <c r="H12" s="152"/>
      <c r="I12" s="153"/>
      <c r="J12" s="153"/>
      <c r="K12" s="152"/>
      <c r="L12" s="153"/>
      <c r="M12" s="153"/>
      <c r="N12" s="152"/>
      <c r="O12" s="153"/>
      <c r="P12" s="153"/>
      <c r="Q12" s="152"/>
      <c r="R12" s="153"/>
      <c r="S12" s="153"/>
      <c r="T12" s="152"/>
      <c r="U12" s="153"/>
      <c r="V12" s="487"/>
      <c r="W12" s="77">
        <f>W6*4+W10*4+W8*9</f>
        <v>738.6</v>
      </c>
      <c r="X12" s="96"/>
      <c r="Y12" s="97"/>
      <c r="Z12" s="12"/>
      <c r="AC12" s="47"/>
      <c r="AD12" s="47"/>
      <c r="AE12" s="47"/>
      <c r="AG12" s="79"/>
    </row>
    <row r="13" spans="2:33" s="32" customFormat="1" ht="27.9" customHeight="1">
      <c r="B13" s="28"/>
      <c r="C13" s="232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233"/>
      <c r="W13" s="29"/>
      <c r="X13" s="30"/>
      <c r="Y13" s="31"/>
      <c r="Z13" s="13"/>
      <c r="AA13" s="13"/>
      <c r="AB13" s="14"/>
      <c r="AC13" s="13" t="s">
        <v>20</v>
      </c>
      <c r="AD13" s="13" t="s">
        <v>21</v>
      </c>
      <c r="AE13" s="13" t="s">
        <v>22</v>
      </c>
      <c r="AF13" s="13" t="s">
        <v>23</v>
      </c>
      <c r="AG13" s="67"/>
    </row>
    <row r="14" spans="2:33" ht="27.9" customHeight="1">
      <c r="B14" s="33" t="s">
        <v>8</v>
      </c>
      <c r="C14" s="232"/>
      <c r="D14" s="158"/>
      <c r="E14" s="158"/>
      <c r="F14" s="158"/>
      <c r="G14" s="208"/>
      <c r="H14" s="209"/>
      <c r="I14" s="134"/>
      <c r="J14" s="166"/>
      <c r="K14" s="194"/>
      <c r="L14" s="158"/>
      <c r="M14" s="158"/>
      <c r="N14" s="158"/>
      <c r="O14" s="158"/>
      <c r="P14" s="158"/>
      <c r="Q14" s="158"/>
      <c r="R14" s="158"/>
      <c r="S14" s="176"/>
      <c r="T14" s="210"/>
      <c r="U14" s="158"/>
      <c r="V14" s="234"/>
      <c r="W14" s="78"/>
      <c r="X14" s="34"/>
      <c r="Y14" s="35"/>
      <c r="Z14" s="12"/>
      <c r="AA14" s="14" t="s">
        <v>26</v>
      </c>
      <c r="AB14" s="14">
        <v>6.2</v>
      </c>
      <c r="AC14" s="14">
        <f>AB14*2</f>
        <v>12.4</v>
      </c>
      <c r="AD14" s="14"/>
      <c r="AE14" s="14">
        <f>AB14*15</f>
        <v>93</v>
      </c>
      <c r="AF14" s="14">
        <f>AC14*4+AE14*4</f>
        <v>421.6</v>
      </c>
      <c r="AG14" s="78"/>
    </row>
    <row r="15" spans="2:33" ht="27.9" customHeight="1">
      <c r="B15" s="33"/>
      <c r="C15" s="232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66"/>
      <c r="T15" s="177"/>
      <c r="U15" s="158"/>
      <c r="V15" s="234"/>
      <c r="W15" s="36"/>
      <c r="X15" s="37"/>
      <c r="Y15" s="35"/>
      <c r="AA15" s="38" t="s">
        <v>28</v>
      </c>
      <c r="AB15" s="14">
        <v>2</v>
      </c>
      <c r="AC15" s="39">
        <f>AB15*7</f>
        <v>14</v>
      </c>
      <c r="AD15" s="14">
        <f>AB15*5</f>
        <v>10</v>
      </c>
      <c r="AE15" s="14" t="s">
        <v>29</v>
      </c>
      <c r="AF15" s="40">
        <f>AC15*4+AD15*9</f>
        <v>146</v>
      </c>
      <c r="AG15" s="67"/>
    </row>
    <row r="16" spans="2:33" ht="27.9" customHeight="1">
      <c r="B16" s="33" t="s">
        <v>10</v>
      </c>
      <c r="C16" s="232"/>
      <c r="D16" s="160"/>
      <c r="E16" s="160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60"/>
      <c r="R16" s="158"/>
      <c r="S16" s="158"/>
      <c r="T16" s="158"/>
      <c r="U16" s="158"/>
      <c r="V16" s="234"/>
      <c r="W16" s="76"/>
      <c r="X16" s="37"/>
      <c r="Y16" s="35"/>
      <c r="Z16" s="12"/>
      <c r="AA16" s="13" t="s">
        <v>31</v>
      </c>
      <c r="AB16" s="14">
        <v>1.6</v>
      </c>
      <c r="AC16" s="14">
        <f>AB16*1</f>
        <v>1.6</v>
      </c>
      <c r="AD16" s="14" t="s">
        <v>29</v>
      </c>
      <c r="AE16" s="14">
        <f>AB16*5</f>
        <v>8</v>
      </c>
      <c r="AF16" s="14">
        <f>AC16*4+AE16*4</f>
        <v>38.4</v>
      </c>
      <c r="AG16" s="78"/>
    </row>
    <row r="17" spans="2:33" ht="27.9" customHeight="1">
      <c r="B17" s="236" t="s">
        <v>38</v>
      </c>
      <c r="C17" s="232"/>
      <c r="D17" s="160"/>
      <c r="E17" s="160"/>
      <c r="F17" s="158"/>
      <c r="G17" s="158"/>
      <c r="H17" s="158"/>
      <c r="I17" s="158"/>
      <c r="J17" s="158"/>
      <c r="K17" s="158"/>
      <c r="L17" s="158"/>
      <c r="M17" s="158"/>
      <c r="N17" s="164"/>
      <c r="O17" s="158"/>
      <c r="P17" s="158"/>
      <c r="Q17" s="160"/>
      <c r="R17" s="158"/>
      <c r="S17" s="158"/>
      <c r="T17" s="158"/>
      <c r="U17" s="158"/>
      <c r="V17" s="234"/>
      <c r="W17" s="36"/>
      <c r="X17" s="37"/>
      <c r="Y17" s="35"/>
      <c r="AA17" s="13" t="s">
        <v>34</v>
      </c>
      <c r="AB17" s="14">
        <v>2.5</v>
      </c>
      <c r="AC17" s="14"/>
      <c r="AD17" s="14">
        <f>AB17*5</f>
        <v>12.5</v>
      </c>
      <c r="AE17" s="14" t="s">
        <v>29</v>
      </c>
      <c r="AF17" s="14">
        <f>AD17*9</f>
        <v>112.5</v>
      </c>
      <c r="AG17" s="67"/>
    </row>
    <row r="18" spans="2:33" ht="27.9" customHeight="1">
      <c r="B18" s="236"/>
      <c r="C18" s="232"/>
      <c r="D18" s="160"/>
      <c r="E18" s="160"/>
      <c r="F18" s="158"/>
      <c r="G18" s="158"/>
      <c r="H18" s="160"/>
      <c r="I18" s="158"/>
      <c r="J18" s="158"/>
      <c r="K18" s="158"/>
      <c r="L18" s="158"/>
      <c r="M18" s="158"/>
      <c r="N18" s="160"/>
      <c r="O18" s="158"/>
      <c r="P18" s="158"/>
      <c r="Q18" s="160"/>
      <c r="R18" s="158"/>
      <c r="S18" s="158"/>
      <c r="T18" s="160"/>
      <c r="U18" s="158"/>
      <c r="V18" s="234"/>
      <c r="W18" s="76"/>
      <c r="X18" s="70"/>
      <c r="Y18" s="41"/>
      <c r="Z18" s="12"/>
      <c r="AA18" s="13" t="s">
        <v>35</v>
      </c>
      <c r="AB18" s="14">
        <v>1</v>
      </c>
      <c r="AE18" s="13">
        <f>AB18*15</f>
        <v>15</v>
      </c>
      <c r="AG18" s="78"/>
    </row>
    <row r="19" spans="2:33" ht="27.9" customHeight="1">
      <c r="B19" s="42" t="s">
        <v>36</v>
      </c>
      <c r="C19" s="43"/>
      <c r="D19" s="160"/>
      <c r="E19" s="160"/>
      <c r="F19" s="158"/>
      <c r="G19" s="158"/>
      <c r="H19" s="160"/>
      <c r="I19" s="158"/>
      <c r="J19" s="158"/>
      <c r="K19" s="160"/>
      <c r="L19" s="158"/>
      <c r="M19" s="158"/>
      <c r="N19" s="160"/>
      <c r="O19" s="158"/>
      <c r="P19" s="158"/>
      <c r="Q19" s="160"/>
      <c r="R19" s="158"/>
      <c r="S19" s="82"/>
      <c r="T19" s="83"/>
      <c r="U19" s="82"/>
      <c r="V19" s="234"/>
      <c r="W19" s="36"/>
      <c r="X19" s="44"/>
      <c r="Y19" s="35"/>
      <c r="AC19" s="13">
        <f>SUM(AC14:AC18)</f>
        <v>28</v>
      </c>
      <c r="AD19" s="13">
        <f>SUM(AD14:AD18)</f>
        <v>22.5</v>
      </c>
      <c r="AE19" s="13">
        <f>SUM(AE14:AE18)</f>
        <v>116</v>
      </c>
      <c r="AF19" s="13">
        <f>AC19*4+AD19*9+AE19*4</f>
        <v>778.5</v>
      </c>
      <c r="AG19" s="67"/>
    </row>
    <row r="20" spans="2:33" ht="27.9" customHeight="1">
      <c r="B20" s="45"/>
      <c r="C20" s="46"/>
      <c r="D20" s="160"/>
      <c r="E20" s="160"/>
      <c r="F20" s="158"/>
      <c r="G20" s="158"/>
      <c r="H20" s="160"/>
      <c r="I20" s="158"/>
      <c r="J20" s="158"/>
      <c r="K20" s="160"/>
      <c r="L20" s="158"/>
      <c r="M20" s="158"/>
      <c r="N20" s="160"/>
      <c r="O20" s="158"/>
      <c r="P20" s="158"/>
      <c r="Q20" s="160"/>
      <c r="R20" s="158"/>
      <c r="S20" s="158"/>
      <c r="T20" s="160"/>
      <c r="U20" s="158"/>
      <c r="V20" s="235"/>
      <c r="W20" s="77"/>
      <c r="X20" s="48"/>
      <c r="Y20" s="49"/>
      <c r="Z20" s="12"/>
      <c r="AC20" s="47">
        <f>AC19*4/AF19</f>
        <v>0.14386640976236351</v>
      </c>
      <c r="AD20" s="47">
        <f>AD19*9/AF19</f>
        <v>0.26011560693641617</v>
      </c>
      <c r="AE20" s="47">
        <f>AE19*4/AF19</f>
        <v>0.59601798330122024</v>
      </c>
      <c r="AG20" s="79"/>
    </row>
    <row r="21" spans="2:33" s="32" customFormat="1" ht="27.9" customHeight="1">
      <c r="B21" s="28"/>
      <c r="C21" s="481"/>
      <c r="D21" s="159"/>
      <c r="E21" s="159"/>
      <c r="F21" s="159"/>
      <c r="G21" s="159"/>
      <c r="H21" s="159"/>
      <c r="I21" s="159"/>
      <c r="J21" s="159"/>
      <c r="K21" s="159"/>
      <c r="L21" s="132"/>
      <c r="M21" s="133"/>
      <c r="N21" s="159"/>
      <c r="O21" s="159"/>
      <c r="P21" s="159"/>
      <c r="Q21" s="159"/>
      <c r="R21" s="159"/>
      <c r="S21" s="159"/>
      <c r="T21" s="159"/>
      <c r="U21" s="159"/>
      <c r="V21" s="484"/>
      <c r="W21" s="29"/>
      <c r="X21" s="30"/>
      <c r="Y21" s="31"/>
      <c r="Z21" s="13"/>
      <c r="AA21" s="13"/>
      <c r="AB21" s="14"/>
      <c r="AC21" s="13" t="s">
        <v>20</v>
      </c>
      <c r="AD21" s="13" t="s">
        <v>21</v>
      </c>
      <c r="AE21" s="13" t="s">
        <v>22</v>
      </c>
      <c r="AF21" s="13" t="s">
        <v>23</v>
      </c>
      <c r="AG21" s="67"/>
    </row>
    <row r="22" spans="2:33" s="52" customFormat="1" ht="27.75" customHeight="1">
      <c r="B22" s="33" t="s">
        <v>8</v>
      </c>
      <c r="C22" s="482"/>
      <c r="D22" s="158"/>
      <c r="E22" s="221"/>
      <c r="F22" s="168"/>
      <c r="G22" s="208"/>
      <c r="H22" s="201"/>
      <c r="I22" s="158"/>
      <c r="J22" s="158"/>
      <c r="K22" s="158"/>
      <c r="L22" s="158"/>
      <c r="M22" s="176"/>
      <c r="N22" s="201"/>
      <c r="O22" s="158"/>
      <c r="P22" s="158"/>
      <c r="Q22" s="158"/>
      <c r="R22" s="158"/>
      <c r="S22" s="158"/>
      <c r="T22" s="158"/>
      <c r="U22" s="158"/>
      <c r="V22" s="485"/>
      <c r="W22" s="78"/>
      <c r="X22" s="34"/>
      <c r="Y22" s="35"/>
      <c r="Z22" s="50"/>
      <c r="AA22" s="51" t="s">
        <v>26</v>
      </c>
      <c r="AB22" s="51">
        <v>6.2</v>
      </c>
      <c r="AC22" s="51">
        <f>AB22*2</f>
        <v>12.4</v>
      </c>
      <c r="AD22" s="51"/>
      <c r="AE22" s="51">
        <f>AB22*15</f>
        <v>93</v>
      </c>
      <c r="AF22" s="51">
        <f>AC22*4+AE22*4</f>
        <v>421.6</v>
      </c>
      <c r="AG22" s="78"/>
    </row>
    <row r="23" spans="2:33" s="52" customFormat="1" ht="27.9" customHeight="1">
      <c r="B23" s="33"/>
      <c r="C23" s="482"/>
      <c r="D23" s="158"/>
      <c r="E23" s="158"/>
      <c r="F23" s="158"/>
      <c r="G23" s="137"/>
      <c r="H23" s="141"/>
      <c r="I23" s="158"/>
      <c r="J23" s="171"/>
      <c r="K23" s="17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485"/>
      <c r="W23" s="36"/>
      <c r="X23" s="37"/>
      <c r="Y23" s="35"/>
      <c r="AA23" s="53" t="s">
        <v>28</v>
      </c>
      <c r="AB23" s="51">
        <v>2.2000000000000002</v>
      </c>
      <c r="AC23" s="54">
        <f>AB23*7</f>
        <v>15.400000000000002</v>
      </c>
      <c r="AD23" s="51">
        <f>AB23*5</f>
        <v>11</v>
      </c>
      <c r="AE23" s="51" t="s">
        <v>29</v>
      </c>
      <c r="AF23" s="55">
        <f>AC23*4+AD23*9</f>
        <v>160.60000000000002</v>
      </c>
      <c r="AG23" s="67"/>
    </row>
    <row r="24" spans="2:33" s="52" customFormat="1" ht="27.9" customHeight="1">
      <c r="B24" s="33" t="s">
        <v>10</v>
      </c>
      <c r="C24" s="482"/>
      <c r="D24" s="158"/>
      <c r="E24" s="158"/>
      <c r="F24" s="158"/>
      <c r="G24" s="137"/>
      <c r="H24" s="141"/>
      <c r="I24" s="158"/>
      <c r="J24" s="158"/>
      <c r="K24" s="158"/>
      <c r="L24" s="158"/>
      <c r="M24" s="158"/>
      <c r="N24" s="158"/>
      <c r="O24" s="158"/>
      <c r="P24" s="158"/>
      <c r="Q24" s="160"/>
      <c r="R24" s="158"/>
      <c r="S24" s="171"/>
      <c r="T24" s="178"/>
      <c r="U24" s="158"/>
      <c r="V24" s="485"/>
      <c r="W24" s="76"/>
      <c r="X24" s="37"/>
      <c r="Y24" s="35"/>
      <c r="Z24" s="50"/>
      <c r="AA24" s="56" t="s">
        <v>31</v>
      </c>
      <c r="AB24" s="51">
        <v>1.6</v>
      </c>
      <c r="AC24" s="51">
        <f>AB24*1</f>
        <v>1.6</v>
      </c>
      <c r="AD24" s="51" t="s">
        <v>29</v>
      </c>
      <c r="AE24" s="51">
        <f>AB24*5</f>
        <v>8</v>
      </c>
      <c r="AF24" s="51">
        <f>AC24*4+AE24*4</f>
        <v>38.4</v>
      </c>
      <c r="AG24" s="78"/>
    </row>
    <row r="25" spans="2:33" s="52" customFormat="1" ht="27.9" customHeight="1">
      <c r="B25" s="236" t="s">
        <v>39</v>
      </c>
      <c r="C25" s="482"/>
      <c r="D25" s="158"/>
      <c r="E25" s="158"/>
      <c r="F25" s="158"/>
      <c r="G25" s="142"/>
      <c r="H25" s="143"/>
      <c r="I25" s="144"/>
      <c r="J25" s="158"/>
      <c r="K25" s="158"/>
      <c r="L25" s="158"/>
      <c r="M25" s="158"/>
      <c r="N25" s="165"/>
      <c r="O25" s="158"/>
      <c r="P25" s="158"/>
      <c r="Q25" s="160"/>
      <c r="R25" s="158"/>
      <c r="S25" s="158"/>
      <c r="T25" s="160"/>
      <c r="U25" s="158"/>
      <c r="V25" s="485"/>
      <c r="W25" s="36"/>
      <c r="X25" s="37"/>
      <c r="Y25" s="35"/>
      <c r="AA25" s="56" t="s">
        <v>34</v>
      </c>
      <c r="AB25" s="51">
        <v>2.5</v>
      </c>
      <c r="AC25" s="51"/>
      <c r="AD25" s="51">
        <f>AB25*5</f>
        <v>12.5</v>
      </c>
      <c r="AE25" s="51" t="s">
        <v>29</v>
      </c>
      <c r="AF25" s="51">
        <f>AD25*9</f>
        <v>112.5</v>
      </c>
      <c r="AG25" s="67"/>
    </row>
    <row r="26" spans="2:33" s="52" customFormat="1" ht="27.9" customHeight="1">
      <c r="B26" s="236"/>
      <c r="C26" s="483"/>
      <c r="D26" s="211"/>
      <c r="E26" s="83"/>
      <c r="F26" s="82"/>
      <c r="G26" s="139"/>
      <c r="H26" s="138"/>
      <c r="I26" s="154"/>
      <c r="J26" s="224"/>
      <c r="K26" s="178"/>
      <c r="L26" s="158"/>
      <c r="M26" s="158"/>
      <c r="N26" s="165"/>
      <c r="O26" s="158"/>
      <c r="P26" s="158"/>
      <c r="Q26" s="160"/>
      <c r="R26" s="158"/>
      <c r="S26" s="158"/>
      <c r="T26" s="160"/>
      <c r="U26" s="158"/>
      <c r="V26" s="485"/>
      <c r="W26" s="76"/>
      <c r="X26" s="70"/>
      <c r="Y26" s="41"/>
      <c r="Z26" s="50"/>
      <c r="AA26" s="56" t="s">
        <v>35</v>
      </c>
      <c r="AB26" s="51"/>
      <c r="AC26" s="56"/>
      <c r="AD26" s="56"/>
      <c r="AE26" s="56">
        <f>AB26*15</f>
        <v>0</v>
      </c>
      <c r="AF26" s="56"/>
      <c r="AG26" s="78"/>
    </row>
    <row r="27" spans="2:33" s="52" customFormat="1" ht="27.9" customHeight="1">
      <c r="B27" s="42" t="s">
        <v>36</v>
      </c>
      <c r="C27" s="85"/>
      <c r="D27" s="211"/>
      <c r="E27" s="83"/>
      <c r="F27" s="82"/>
      <c r="G27" s="188"/>
      <c r="H27" s="134"/>
      <c r="I27" s="158"/>
      <c r="J27" s="158"/>
      <c r="K27" s="158"/>
      <c r="L27" s="158"/>
      <c r="M27" s="158"/>
      <c r="N27" s="158"/>
      <c r="O27" s="158"/>
      <c r="P27" s="158"/>
      <c r="Q27" s="160"/>
      <c r="R27" s="158"/>
      <c r="S27" s="158"/>
      <c r="T27" s="160"/>
      <c r="U27" s="158"/>
      <c r="V27" s="485"/>
      <c r="W27" s="36"/>
      <c r="X27" s="44"/>
      <c r="Y27" s="35"/>
      <c r="AA27" s="56"/>
      <c r="AB27" s="51"/>
      <c r="AC27" s="56">
        <f>SUM(AC22:AC26)</f>
        <v>29.400000000000006</v>
      </c>
      <c r="AD27" s="56">
        <f>SUM(AD22:AD26)</f>
        <v>23.5</v>
      </c>
      <c r="AE27" s="56">
        <f>SUM(AE22:AE26)</f>
        <v>101</v>
      </c>
      <c r="AF27" s="56">
        <f>AC27*4+AD27*9+AE27*4</f>
        <v>733.1</v>
      </c>
      <c r="AG27" s="67"/>
    </row>
    <row r="28" spans="2:33" s="52" customFormat="1" ht="27.9" customHeight="1" thickBot="1">
      <c r="B28" s="45"/>
      <c r="C28" s="184"/>
      <c r="D28" s="187"/>
      <c r="E28" s="175"/>
      <c r="F28" s="189"/>
      <c r="G28" s="185"/>
      <c r="H28" s="135"/>
      <c r="I28" s="158"/>
      <c r="J28" s="158"/>
      <c r="K28" s="158"/>
      <c r="L28" s="158"/>
      <c r="M28" s="158"/>
      <c r="N28" s="160"/>
      <c r="O28" s="158"/>
      <c r="P28" s="158"/>
      <c r="Q28" s="160"/>
      <c r="R28" s="158"/>
      <c r="S28" s="158"/>
      <c r="T28" s="160"/>
      <c r="U28" s="158"/>
      <c r="V28" s="486"/>
      <c r="W28" s="77"/>
      <c r="X28" s="48"/>
      <c r="Y28" s="49"/>
      <c r="Z28" s="50"/>
      <c r="AB28" s="61"/>
      <c r="AC28" s="62">
        <f>AC27*4/AF27</f>
        <v>0.16041467739735374</v>
      </c>
      <c r="AD28" s="62">
        <f>AD27*9/AF27</f>
        <v>0.28850088664575091</v>
      </c>
      <c r="AE28" s="62">
        <f>AE27*4/AF27</f>
        <v>0.55108443595689538</v>
      </c>
      <c r="AG28" s="79"/>
    </row>
    <row r="29" spans="2:33" s="32" customFormat="1" ht="27.9" customHeight="1">
      <c r="B29" s="28"/>
      <c r="C29" s="232"/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233"/>
      <c r="W29" s="29"/>
      <c r="X29" s="30"/>
      <c r="Y29" s="31"/>
      <c r="Z29" s="13"/>
      <c r="AA29" s="13"/>
      <c r="AB29" s="14"/>
      <c r="AC29" s="13" t="s">
        <v>20</v>
      </c>
      <c r="AD29" s="13" t="s">
        <v>21</v>
      </c>
      <c r="AE29" s="13" t="s">
        <v>22</v>
      </c>
      <c r="AF29" s="13" t="s">
        <v>23</v>
      </c>
      <c r="AG29" s="67"/>
    </row>
    <row r="30" spans="2:33" ht="27.9" customHeight="1">
      <c r="B30" s="33" t="s">
        <v>8</v>
      </c>
      <c r="C30" s="232"/>
      <c r="D30" s="158"/>
      <c r="E30" s="158"/>
      <c r="F30" s="158"/>
      <c r="G30" s="158"/>
      <c r="H30" s="164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234"/>
      <c r="W30" s="78"/>
      <c r="X30" s="34"/>
      <c r="Y30" s="35"/>
      <c r="Z30" s="12"/>
      <c r="AA30" s="14" t="s">
        <v>26</v>
      </c>
      <c r="AB30" s="14">
        <v>6.3</v>
      </c>
      <c r="AC30" s="14">
        <f>AB30*2</f>
        <v>12.6</v>
      </c>
      <c r="AD30" s="14"/>
      <c r="AE30" s="14">
        <f>AB30*15</f>
        <v>94.5</v>
      </c>
      <c r="AF30" s="14">
        <f>AC30*4+AE30*4</f>
        <v>428.4</v>
      </c>
      <c r="AG30" s="78"/>
    </row>
    <row r="31" spans="2:33" ht="27.9" customHeight="1">
      <c r="B31" s="33"/>
      <c r="C31" s="232"/>
      <c r="D31" s="158"/>
      <c r="E31" s="158"/>
      <c r="F31" s="158"/>
      <c r="G31" s="139"/>
      <c r="H31" s="13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248"/>
      <c r="T31" s="249"/>
      <c r="U31" s="158"/>
      <c r="V31" s="234"/>
      <c r="W31" s="36"/>
      <c r="X31" s="37"/>
      <c r="Y31" s="35"/>
      <c r="AA31" s="38" t="s">
        <v>28</v>
      </c>
      <c r="AB31" s="14">
        <v>2</v>
      </c>
      <c r="AC31" s="39">
        <f>AB31*7</f>
        <v>14</v>
      </c>
      <c r="AD31" s="14">
        <f>AB31*5</f>
        <v>10</v>
      </c>
      <c r="AE31" s="14" t="s">
        <v>29</v>
      </c>
      <c r="AF31" s="40">
        <f>AC31*4+AD31*9</f>
        <v>146</v>
      </c>
      <c r="AG31" s="67"/>
    </row>
    <row r="32" spans="2:33" ht="27.9" customHeight="1">
      <c r="B32" s="33" t="s">
        <v>10</v>
      </c>
      <c r="C32" s="232"/>
      <c r="D32" s="160"/>
      <c r="E32" s="160"/>
      <c r="F32" s="158"/>
      <c r="G32" s="171"/>
      <c r="H32" s="178"/>
      <c r="I32" s="158"/>
      <c r="J32" s="158"/>
      <c r="K32" s="158"/>
      <c r="L32" s="158"/>
      <c r="M32" s="158"/>
      <c r="N32" s="158"/>
      <c r="O32" s="158"/>
      <c r="P32" s="158"/>
      <c r="Q32" s="160"/>
      <c r="R32" s="158"/>
      <c r="S32" s="158"/>
      <c r="T32" s="160"/>
      <c r="U32" s="158"/>
      <c r="V32" s="234"/>
      <c r="W32" s="76"/>
      <c r="X32" s="37"/>
      <c r="Y32" s="35"/>
      <c r="Z32" s="12"/>
      <c r="AA32" s="13" t="s">
        <v>31</v>
      </c>
      <c r="AB32" s="14">
        <v>1.7</v>
      </c>
      <c r="AC32" s="14">
        <f>AB32*1</f>
        <v>1.7</v>
      </c>
      <c r="AD32" s="14" t="s">
        <v>29</v>
      </c>
      <c r="AE32" s="14">
        <f>AB32*5</f>
        <v>8.5</v>
      </c>
      <c r="AF32" s="14">
        <f>AC32*4+AE32*4</f>
        <v>40.799999999999997</v>
      </c>
      <c r="AG32" s="78"/>
    </row>
    <row r="33" spans="2:33" ht="27.9" customHeight="1">
      <c r="B33" s="236" t="s">
        <v>40</v>
      </c>
      <c r="C33" s="232"/>
      <c r="D33" s="160"/>
      <c r="E33" s="160"/>
      <c r="F33" s="158"/>
      <c r="G33" s="225"/>
      <c r="H33" s="226"/>
      <c r="I33" s="158"/>
      <c r="J33" s="158"/>
      <c r="K33" s="160"/>
      <c r="L33" s="158"/>
      <c r="M33" s="158"/>
      <c r="N33" s="164"/>
      <c r="O33" s="158"/>
      <c r="P33" s="158"/>
      <c r="Q33" s="160"/>
      <c r="R33" s="158"/>
      <c r="S33" s="158"/>
      <c r="T33" s="160"/>
      <c r="U33" s="158"/>
      <c r="V33" s="234"/>
      <c r="W33" s="36"/>
      <c r="X33" s="37"/>
      <c r="Y33" s="35"/>
      <c r="AA33" s="13" t="s">
        <v>34</v>
      </c>
      <c r="AB33" s="14">
        <v>2.5</v>
      </c>
      <c r="AC33" s="14"/>
      <c r="AD33" s="14">
        <f>AB33*5</f>
        <v>12.5</v>
      </c>
      <c r="AE33" s="14" t="s">
        <v>29</v>
      </c>
      <c r="AF33" s="14">
        <f>AD33*9</f>
        <v>112.5</v>
      </c>
      <c r="AG33" s="67"/>
    </row>
    <row r="34" spans="2:33" ht="27.9" customHeight="1">
      <c r="B34" s="236"/>
      <c r="C34" s="232"/>
      <c r="D34" s="160"/>
      <c r="E34" s="160"/>
      <c r="F34" s="158"/>
      <c r="G34" s="158"/>
      <c r="H34" s="160"/>
      <c r="I34" s="158"/>
      <c r="J34" s="158"/>
      <c r="K34" s="160"/>
      <c r="L34" s="158"/>
      <c r="M34" s="158"/>
      <c r="N34" s="160"/>
      <c r="O34" s="158"/>
      <c r="P34" s="158"/>
      <c r="Q34" s="160"/>
      <c r="R34" s="158"/>
      <c r="S34" s="158"/>
      <c r="T34" s="160"/>
      <c r="U34" s="158"/>
      <c r="V34" s="234"/>
      <c r="W34" s="76"/>
      <c r="X34" s="70"/>
      <c r="Y34" s="41"/>
      <c r="Z34" s="92"/>
      <c r="AA34" s="13" t="s">
        <v>35</v>
      </c>
      <c r="AB34" s="14">
        <v>1</v>
      </c>
      <c r="AE34" s="13">
        <f>AB34*15</f>
        <v>15</v>
      </c>
      <c r="AG34" s="78"/>
    </row>
    <row r="35" spans="2:33" ht="27.9" customHeight="1">
      <c r="B35" s="42" t="s">
        <v>36</v>
      </c>
      <c r="C35" s="43"/>
      <c r="D35" s="160"/>
      <c r="E35" s="160"/>
      <c r="F35" s="158"/>
      <c r="G35" s="158"/>
      <c r="H35" s="160"/>
      <c r="I35" s="158"/>
      <c r="J35" s="158"/>
      <c r="K35" s="160"/>
      <c r="L35" s="158"/>
      <c r="M35" s="158"/>
      <c r="N35" s="160"/>
      <c r="O35" s="158"/>
      <c r="P35" s="158"/>
      <c r="Q35" s="160"/>
      <c r="R35" s="158"/>
      <c r="S35" s="158"/>
      <c r="T35" s="160"/>
      <c r="U35" s="158"/>
      <c r="V35" s="234"/>
      <c r="W35" s="36"/>
      <c r="X35" s="44"/>
      <c r="Y35" s="35"/>
      <c r="AC35" s="13">
        <f>SUM(AC30:AC34)</f>
        <v>28.3</v>
      </c>
      <c r="AD35" s="13">
        <f>SUM(AD30:AD34)</f>
        <v>22.5</v>
      </c>
      <c r="AE35" s="13">
        <f>SUM(AE30:AE34)</f>
        <v>118</v>
      </c>
      <c r="AF35" s="13">
        <f>AC35*4+AD35*9+AE35*4</f>
        <v>787.7</v>
      </c>
      <c r="AG35" s="67"/>
    </row>
    <row r="36" spans="2:33" ht="27.9" customHeight="1">
      <c r="B36" s="45"/>
      <c r="C36" s="46"/>
      <c r="D36" s="160"/>
      <c r="E36" s="160"/>
      <c r="F36" s="158"/>
      <c r="G36" s="158"/>
      <c r="H36" s="160"/>
      <c r="I36" s="158"/>
      <c r="J36" s="158"/>
      <c r="K36" s="160"/>
      <c r="L36" s="158"/>
      <c r="M36" s="158"/>
      <c r="N36" s="160"/>
      <c r="O36" s="158"/>
      <c r="P36" s="158"/>
      <c r="Q36" s="160"/>
      <c r="R36" s="158"/>
      <c r="S36" s="158"/>
      <c r="T36" s="160"/>
      <c r="U36" s="158"/>
      <c r="V36" s="235"/>
      <c r="W36" s="77"/>
      <c r="X36" s="48"/>
      <c r="Y36" s="49"/>
      <c r="Z36" s="12"/>
      <c r="AC36" s="47">
        <f>AC35*4/AF35</f>
        <v>0.14370953408658119</v>
      </c>
      <c r="AD36" s="47">
        <f>AD35*9/AF35</f>
        <v>0.25707756760187889</v>
      </c>
      <c r="AE36" s="47">
        <f>AE35*4/AF35</f>
        <v>0.5992128983115399</v>
      </c>
      <c r="AG36" s="79"/>
    </row>
    <row r="37" spans="2:33" s="32" customFormat="1" ht="27.9" customHeight="1">
      <c r="B37" s="88"/>
      <c r="C37" s="477"/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233"/>
      <c r="W37" s="29"/>
      <c r="X37" s="30"/>
      <c r="Y37" s="31"/>
      <c r="Z37" s="13"/>
      <c r="AA37" s="13"/>
      <c r="AB37" s="14"/>
      <c r="AC37" s="13" t="s">
        <v>20</v>
      </c>
      <c r="AD37" s="13" t="s">
        <v>21</v>
      </c>
      <c r="AE37" s="13" t="s">
        <v>22</v>
      </c>
      <c r="AF37" s="13" t="s">
        <v>23</v>
      </c>
      <c r="AG37" s="67"/>
    </row>
    <row r="38" spans="2:33" ht="27.9" customHeight="1">
      <c r="B38" s="89" t="s">
        <v>8</v>
      </c>
      <c r="C38" s="477"/>
      <c r="D38" s="158"/>
      <c r="E38" s="158"/>
      <c r="F38" s="158"/>
      <c r="G38" s="27"/>
      <c r="H38" s="227"/>
      <c r="I38" s="154"/>
      <c r="J38" s="158"/>
      <c r="K38" s="158"/>
      <c r="L38" s="158"/>
      <c r="M38" s="82"/>
      <c r="N38" s="82"/>
      <c r="O38" s="82"/>
      <c r="P38" s="158"/>
      <c r="Q38" s="158"/>
      <c r="R38" s="158"/>
      <c r="S38" s="173"/>
      <c r="T38" s="158"/>
      <c r="U38" s="158"/>
      <c r="V38" s="234"/>
      <c r="W38" s="78"/>
      <c r="X38" s="34"/>
      <c r="Y38" s="35"/>
      <c r="Z38" s="12"/>
      <c r="AA38" s="14" t="s">
        <v>26</v>
      </c>
      <c r="AB38" s="14">
        <v>6</v>
      </c>
      <c r="AC38" s="14">
        <f>AB38*2</f>
        <v>12</v>
      </c>
      <c r="AD38" s="14"/>
      <c r="AE38" s="14">
        <f>AB38*15</f>
        <v>90</v>
      </c>
      <c r="AF38" s="14">
        <f>AC38*4+AE38*4</f>
        <v>408</v>
      </c>
      <c r="AG38" s="78"/>
    </row>
    <row r="39" spans="2:33" ht="27.9" customHeight="1">
      <c r="B39" s="89"/>
      <c r="C39" s="477"/>
      <c r="D39" s="158"/>
      <c r="E39" s="158"/>
      <c r="F39" s="158"/>
      <c r="G39" s="52"/>
      <c r="H39" s="140"/>
      <c r="I39" s="154"/>
      <c r="J39" s="158"/>
      <c r="K39" s="158"/>
      <c r="L39" s="158"/>
      <c r="M39" s="158"/>
      <c r="N39" s="158"/>
      <c r="O39" s="158"/>
      <c r="P39" s="158"/>
      <c r="Q39" s="158"/>
      <c r="R39" s="158"/>
      <c r="S39" s="171"/>
      <c r="T39" s="178"/>
      <c r="U39" s="158"/>
      <c r="V39" s="234"/>
      <c r="W39" s="36"/>
      <c r="X39" s="37"/>
      <c r="Y39" s="35"/>
      <c r="AA39" s="38" t="s">
        <v>28</v>
      </c>
      <c r="AB39" s="14">
        <v>2.2999999999999998</v>
      </c>
      <c r="AC39" s="39">
        <f>AB39*7</f>
        <v>16.099999999999998</v>
      </c>
      <c r="AD39" s="14">
        <f>AB39*5</f>
        <v>11.5</v>
      </c>
      <c r="AE39" s="14" t="s">
        <v>29</v>
      </c>
      <c r="AF39" s="40">
        <f>AC39*4+AD39*9</f>
        <v>167.89999999999998</v>
      </c>
      <c r="AG39" s="67"/>
    </row>
    <row r="40" spans="2:33" ht="27.9" customHeight="1">
      <c r="B40" s="89" t="s">
        <v>10</v>
      </c>
      <c r="C40" s="477"/>
      <c r="D40" s="160"/>
      <c r="E40" s="160"/>
      <c r="F40" s="158"/>
      <c r="G40" s="52"/>
      <c r="H40" s="140"/>
      <c r="I40" s="154"/>
      <c r="J40" s="158"/>
      <c r="K40" s="160"/>
      <c r="L40" s="158"/>
      <c r="M40" s="158"/>
      <c r="N40" s="165"/>
      <c r="O40" s="158"/>
      <c r="P40" s="158"/>
      <c r="Q40" s="160"/>
      <c r="R40" s="158"/>
      <c r="S40" s="243"/>
      <c r="T40" s="244"/>
      <c r="U40" s="158"/>
      <c r="V40" s="234"/>
      <c r="W40" s="76"/>
      <c r="X40" s="37"/>
      <c r="Y40" s="35"/>
      <c r="Z40" s="12"/>
      <c r="AA40" s="13" t="s">
        <v>31</v>
      </c>
      <c r="AB40" s="14">
        <v>1.5</v>
      </c>
      <c r="AC40" s="14">
        <f>AB40*1</f>
        <v>1.5</v>
      </c>
      <c r="AD40" s="14" t="s">
        <v>29</v>
      </c>
      <c r="AE40" s="14">
        <f>AB40*5</f>
        <v>7.5</v>
      </c>
      <c r="AF40" s="14">
        <f>AC40*4+AE40*4</f>
        <v>36</v>
      </c>
      <c r="AG40" s="78"/>
    </row>
    <row r="41" spans="2:33" ht="27.9" customHeight="1">
      <c r="B41" s="479" t="s">
        <v>32</v>
      </c>
      <c r="C41" s="477"/>
      <c r="D41" s="160"/>
      <c r="E41" s="160"/>
      <c r="F41" s="158"/>
      <c r="G41"/>
      <c r="H41" s="140"/>
      <c r="I41"/>
      <c r="J41" s="158"/>
      <c r="K41" s="160"/>
      <c r="L41" s="158"/>
      <c r="M41" s="158"/>
      <c r="N41" s="160"/>
      <c r="O41" s="158"/>
      <c r="P41" s="158"/>
      <c r="Q41" s="160"/>
      <c r="R41" s="158"/>
      <c r="S41" s="158"/>
      <c r="T41" s="158"/>
      <c r="U41" s="158"/>
      <c r="V41" s="234"/>
      <c r="W41" s="36"/>
      <c r="X41" s="37"/>
      <c r="Y41" s="35"/>
      <c r="AA41" s="13" t="s">
        <v>34</v>
      </c>
      <c r="AB41" s="14">
        <v>2.5</v>
      </c>
      <c r="AC41" s="14"/>
      <c r="AD41" s="14">
        <f>AB41*5</f>
        <v>12.5</v>
      </c>
      <c r="AE41" s="14" t="s">
        <v>29</v>
      </c>
      <c r="AF41" s="14">
        <f>AD41*9</f>
        <v>112.5</v>
      </c>
      <c r="AG41" s="67"/>
    </row>
    <row r="42" spans="2:33" ht="27.9" customHeight="1">
      <c r="B42" s="479"/>
      <c r="C42" s="477"/>
      <c r="D42" s="160"/>
      <c r="E42" s="160"/>
      <c r="F42" s="158"/>
      <c r="G42" s="158"/>
      <c r="H42" s="160"/>
      <c r="I42" s="158"/>
      <c r="J42" s="158"/>
      <c r="K42" s="160"/>
      <c r="L42" s="158"/>
      <c r="M42" s="158"/>
      <c r="N42" s="164"/>
      <c r="O42" s="158"/>
      <c r="P42" s="158"/>
      <c r="Q42" s="160"/>
      <c r="R42" s="158"/>
      <c r="S42" s="158"/>
      <c r="T42" s="160"/>
      <c r="U42" s="158"/>
      <c r="V42" s="234"/>
      <c r="W42" s="76"/>
      <c r="X42" s="70"/>
      <c r="Y42" s="41"/>
      <c r="Z42" s="12"/>
      <c r="AA42" s="13" t="s">
        <v>35</v>
      </c>
      <c r="AE42" s="13">
        <f>AB42*15</f>
        <v>0</v>
      </c>
      <c r="AG42" s="78"/>
    </row>
    <row r="43" spans="2:33" ht="27.9" customHeight="1">
      <c r="B43" s="84" t="s">
        <v>36</v>
      </c>
      <c r="C43" s="86"/>
      <c r="D43" s="160"/>
      <c r="E43" s="160"/>
      <c r="F43" s="158"/>
      <c r="G43" s="158"/>
      <c r="H43" s="160"/>
      <c r="I43" s="158"/>
      <c r="J43" s="158"/>
      <c r="K43" s="160"/>
      <c r="L43" s="158"/>
      <c r="M43" s="158"/>
      <c r="N43" s="160"/>
      <c r="O43" s="158"/>
      <c r="P43" s="158"/>
      <c r="Q43" s="160"/>
      <c r="R43" s="158"/>
      <c r="S43" s="158"/>
      <c r="T43" s="158"/>
      <c r="U43" s="158"/>
      <c r="V43" s="234"/>
      <c r="W43" s="36"/>
      <c r="X43" s="44"/>
      <c r="Y43" s="35"/>
      <c r="AC43" s="13">
        <f>SUM(AC38:AC42)</f>
        <v>29.599999999999998</v>
      </c>
      <c r="AD43" s="13">
        <f>SUM(AD38:AD42)</f>
        <v>24</v>
      </c>
      <c r="AE43" s="13">
        <f>SUM(AE38:AE42)</f>
        <v>97.5</v>
      </c>
      <c r="AF43" s="13">
        <f>AC43*4+AD43*9+AE43*4</f>
        <v>724.4</v>
      </c>
      <c r="AG43" s="67"/>
    </row>
    <row r="44" spans="2:33" ht="27.9" customHeight="1" thickBot="1">
      <c r="B44" s="90"/>
      <c r="C44" s="196"/>
      <c r="D44" s="162"/>
      <c r="E44" s="162"/>
      <c r="F44" s="163"/>
      <c r="G44" s="163"/>
      <c r="H44" s="162"/>
      <c r="I44" s="163"/>
      <c r="J44" s="163"/>
      <c r="K44" s="162"/>
      <c r="L44" s="163"/>
      <c r="M44" s="163"/>
      <c r="N44" s="162"/>
      <c r="O44" s="163"/>
      <c r="P44" s="163"/>
      <c r="Q44" s="162"/>
      <c r="R44" s="163"/>
      <c r="S44" s="163"/>
      <c r="T44" s="162"/>
      <c r="U44" s="163"/>
      <c r="V44" s="478"/>
      <c r="W44" s="197"/>
      <c r="X44" s="198"/>
      <c r="Y44" s="199"/>
      <c r="Z44" s="12"/>
      <c r="AC44" s="47">
        <f>AC43*4/AF43</f>
        <v>0.16344561016013251</v>
      </c>
      <c r="AD44" s="47">
        <f>AD43*9/AF43</f>
        <v>0.29817780231916069</v>
      </c>
      <c r="AE44" s="47">
        <f>AE43*4/AF43</f>
        <v>0.53837658752070683</v>
      </c>
      <c r="AG44" s="79"/>
    </row>
    <row r="45" spans="2:33" s="56" customFormat="1" ht="21.75" customHeight="1">
      <c r="B45" s="14"/>
      <c r="C45" s="13"/>
      <c r="D45" s="13"/>
      <c r="E45" s="64"/>
      <c r="F45" s="13"/>
      <c r="G45" s="13"/>
      <c r="H45" s="64"/>
      <c r="I45" s="13"/>
      <c r="J45" s="480"/>
      <c r="K45" s="480"/>
      <c r="L45" s="480"/>
      <c r="M45" s="480"/>
      <c r="N45" s="480"/>
      <c r="O45" s="480"/>
      <c r="P45" s="480"/>
      <c r="Q45" s="480"/>
      <c r="R45" s="480"/>
      <c r="S45" s="480"/>
      <c r="T45" s="480"/>
      <c r="U45" s="480"/>
      <c r="V45" s="480"/>
      <c r="W45" s="480"/>
      <c r="X45" s="480"/>
      <c r="Y45" s="480"/>
      <c r="Z45" s="65"/>
      <c r="AB45" s="51"/>
    </row>
    <row r="46" spans="2:33">
      <c r="B46" s="51"/>
      <c r="C46" s="56"/>
      <c r="D46" s="246"/>
      <c r="E46" s="246"/>
      <c r="F46" s="247"/>
      <c r="G46" s="247"/>
      <c r="H46" s="66"/>
      <c r="K46" s="66"/>
      <c r="N46" s="66"/>
      <c r="Q46" s="66"/>
      <c r="T46" s="66"/>
    </row>
  </sheetData>
  <mergeCells count="23">
    <mergeCell ref="J45:Y45"/>
    <mergeCell ref="D46:G46"/>
    <mergeCell ref="C29:C34"/>
    <mergeCell ref="V29:V36"/>
    <mergeCell ref="S31:T31"/>
    <mergeCell ref="B33:B34"/>
    <mergeCell ref="C37:C42"/>
    <mergeCell ref="V37:V44"/>
    <mergeCell ref="S40:T40"/>
    <mergeCell ref="B41:B42"/>
    <mergeCell ref="C13:C18"/>
    <mergeCell ref="V13:V20"/>
    <mergeCell ref="B17:B18"/>
    <mergeCell ref="C21:C26"/>
    <mergeCell ref="V21:V28"/>
    <mergeCell ref="B25:B26"/>
    <mergeCell ref="B1:Y1"/>
    <mergeCell ref="B2:G2"/>
    <mergeCell ref="F3:K3"/>
    <mergeCell ref="C5:C10"/>
    <mergeCell ref="V5:V12"/>
    <mergeCell ref="B9:B10"/>
    <mergeCell ref="S7:T7"/>
  </mergeCells>
  <phoneticPr fontId="19" type="noConversion"/>
  <pageMargins left="1.1599999999999999" right="0.17" top="0.18" bottom="0.17" header="0.5" footer="0.2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115.11月菜單</vt:lpstr>
      <vt:lpstr>第一週明細</vt:lpstr>
      <vt:lpstr>第二週明細</vt:lpstr>
      <vt:lpstr>第三週明細 </vt:lpstr>
      <vt:lpstr>第四週明細 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20250306</cp:lastModifiedBy>
  <cp:lastPrinted>2026-10-10T07:32:41Z</cp:lastPrinted>
  <dcterms:created xsi:type="dcterms:W3CDTF">2013-10-17T10:44:48Z</dcterms:created>
  <dcterms:modified xsi:type="dcterms:W3CDTF">2026-10-12T08:12:55Z</dcterms:modified>
</cp:coreProperties>
</file>