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735CBEA0-2111-489A-90C5-5892193B24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5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7" l="1"/>
  <c r="W38" i="22"/>
  <c r="S47" i="20" s="1"/>
  <c r="W22" i="22"/>
  <c r="S37" i="22"/>
  <c r="P37" i="22"/>
  <c r="M37" i="22"/>
  <c r="J37" i="22"/>
  <c r="G37" i="22"/>
  <c r="D37" i="22"/>
  <c r="W42" i="22"/>
  <c r="U47" i="20" s="1"/>
  <c r="W40" i="22"/>
  <c r="U46" i="20" s="1"/>
  <c r="W44" i="22" l="1"/>
  <c r="S46" i="20" s="1"/>
  <c r="J5" i="7"/>
  <c r="W42" i="8"/>
  <c r="W40" i="8"/>
  <c r="W38" i="8"/>
  <c r="W44" i="8" l="1"/>
  <c r="W26" i="4"/>
  <c r="S29" i="22" l="1"/>
  <c r="P29" i="22"/>
  <c r="M29" i="22"/>
  <c r="J29" i="22"/>
  <c r="G29" i="22"/>
  <c r="D29" i="22"/>
  <c r="W34" i="22"/>
  <c r="Q47" i="20" s="1"/>
  <c r="W32" i="22"/>
  <c r="Q46" i="20" s="1"/>
  <c r="W30" i="22"/>
  <c r="W36" i="22" l="1"/>
  <c r="O46" i="20" s="1"/>
  <c r="O47" i="20"/>
  <c r="S21" i="22"/>
  <c r="P21" i="22"/>
  <c r="M21" i="22"/>
  <c r="J21" i="22"/>
  <c r="G21" i="22"/>
  <c r="D21" i="22"/>
  <c r="W26" i="22" l="1"/>
  <c r="M47" i="20" s="1"/>
  <c r="W24" i="22"/>
  <c r="M46" i="20" s="1"/>
  <c r="K47" i="20"/>
  <c r="W28" i="22" l="1"/>
  <c r="K46" i="20" s="1"/>
  <c r="S21" i="8" l="1"/>
  <c r="P21" i="8"/>
  <c r="S21" i="4" l="1"/>
  <c r="P21" i="4"/>
  <c r="S13" i="22" l="1"/>
  <c r="P13" i="22"/>
  <c r="M13" i="22"/>
  <c r="J13" i="22"/>
  <c r="G13" i="22"/>
  <c r="D13" i="22"/>
  <c r="W18" i="22"/>
  <c r="W16" i="22"/>
  <c r="I46" i="20" s="1"/>
  <c r="W14" i="22"/>
  <c r="G47" i="20" s="1"/>
  <c r="W20" i="22" l="1"/>
  <c r="G46" i="20" s="1"/>
  <c r="I47" i="20"/>
  <c r="S5" i="22" l="1"/>
  <c r="P5" i="22"/>
  <c r="M5" i="22"/>
  <c r="J5" i="22"/>
  <c r="G5" i="22"/>
  <c r="D5" i="22"/>
  <c r="W10" i="22"/>
  <c r="W8" i="22"/>
  <c r="E46" i="20" s="1"/>
  <c r="W6" i="22"/>
  <c r="C47" i="20" s="1"/>
  <c r="W12" i="22" l="1"/>
  <c r="C46" i="20" s="1"/>
  <c r="E47" i="20"/>
  <c r="AE42" i="22"/>
  <c r="AD41" i="22"/>
  <c r="AE40" i="22"/>
  <c r="AD39" i="22"/>
  <c r="AF39" i="22" s="1"/>
  <c r="AE38" i="22"/>
  <c r="AF38" i="22" s="1"/>
  <c r="AE34" i="22"/>
  <c r="AD33" i="22"/>
  <c r="AF33" i="22" s="1"/>
  <c r="AE32" i="22"/>
  <c r="AC32" i="22"/>
  <c r="AD31" i="22"/>
  <c r="AC31" i="22"/>
  <c r="AE30" i="22"/>
  <c r="AC30" i="22"/>
  <c r="AF30" i="22" s="1"/>
  <c r="AE26" i="22"/>
  <c r="AD25" i="22"/>
  <c r="AF25" i="22" s="1"/>
  <c r="AE24" i="22"/>
  <c r="AC24" i="22"/>
  <c r="AD23" i="22"/>
  <c r="AC23" i="22"/>
  <c r="AE22" i="22"/>
  <c r="AC22" i="22"/>
  <c r="AE18" i="22"/>
  <c r="AD17" i="22"/>
  <c r="AF17" i="22" s="1"/>
  <c r="AE16" i="22"/>
  <c r="AC16" i="22"/>
  <c r="AD15" i="22"/>
  <c r="AC15" i="22"/>
  <c r="AE14" i="22"/>
  <c r="AC14" i="22"/>
  <c r="AF15" i="22" l="1"/>
  <c r="AF16" i="22"/>
  <c r="AF32" i="22"/>
  <c r="AC19" i="22"/>
  <c r="AE19" i="22"/>
  <c r="AD35" i="22"/>
  <c r="AE43" i="22"/>
  <c r="AF23" i="22"/>
  <c r="AF14" i="22"/>
  <c r="AD19" i="22"/>
  <c r="AE27" i="22"/>
  <c r="AD27" i="22"/>
  <c r="AF24" i="22"/>
  <c r="AD43" i="22"/>
  <c r="AF22" i="22"/>
  <c r="AE35" i="22"/>
  <c r="AF40" i="22"/>
  <c r="AC35" i="22"/>
  <c r="AC27" i="22"/>
  <c r="AF31" i="22"/>
  <c r="AF41" i="22"/>
  <c r="AF43" i="22" l="1"/>
  <c r="AD44" i="22" s="1"/>
  <c r="AF19" i="22"/>
  <c r="AC20" i="22" s="1"/>
  <c r="AD20" i="22"/>
  <c r="AE20" i="22"/>
  <c r="AF35" i="22"/>
  <c r="AC36" i="22" s="1"/>
  <c r="AE44" i="22"/>
  <c r="AF27" i="22"/>
  <c r="AC28" i="22" s="1"/>
  <c r="AE28" i="22" l="1"/>
  <c r="AD28" i="22"/>
  <c r="AD36" i="22"/>
  <c r="AE36" i="22"/>
  <c r="W34" i="8"/>
  <c r="W32" i="8"/>
  <c r="W30" i="8"/>
  <c r="W26" i="8"/>
  <c r="W24" i="8"/>
  <c r="W22" i="8"/>
  <c r="W18" i="8"/>
  <c r="W16" i="8"/>
  <c r="W14" i="8"/>
  <c r="W10" i="8"/>
  <c r="W8" i="8"/>
  <c r="W6" i="8"/>
  <c r="W42" i="7"/>
  <c r="W40" i="7"/>
  <c r="W38" i="7"/>
  <c r="W34" i="7"/>
  <c r="W32" i="7"/>
  <c r="W30" i="7"/>
  <c r="W24" i="7"/>
  <c r="W22" i="7"/>
  <c r="W18" i="7"/>
  <c r="W16" i="7"/>
  <c r="W14" i="7"/>
  <c r="W10" i="7"/>
  <c r="W8" i="7"/>
  <c r="W6" i="7"/>
  <c r="W42" i="4"/>
  <c r="W40" i="4"/>
  <c r="W38" i="4"/>
  <c r="W34" i="4"/>
  <c r="W32" i="4"/>
  <c r="W30" i="4"/>
  <c r="W24" i="4"/>
  <c r="W22" i="4"/>
  <c r="W18" i="4"/>
  <c r="W16" i="4"/>
  <c r="W14" i="4"/>
  <c r="W10" i="4"/>
  <c r="W8" i="4"/>
  <c r="W6" i="4"/>
  <c r="W12" i="8" l="1"/>
  <c r="W12" i="7"/>
  <c r="W12" i="4"/>
  <c r="W36" i="4"/>
  <c r="W44" i="7"/>
  <c r="W36" i="7"/>
  <c r="W36" i="8"/>
  <c r="W28" i="8"/>
  <c r="W20" i="8"/>
  <c r="W28" i="7"/>
  <c r="W20" i="7"/>
  <c r="W44" i="4"/>
  <c r="W28" i="4"/>
  <c r="W20" i="4"/>
  <c r="U38" i="20" l="1"/>
  <c r="U37" i="20"/>
  <c r="S37" i="8"/>
  <c r="P37" i="8"/>
  <c r="M37" i="8"/>
  <c r="J37" i="8"/>
  <c r="G37" i="8"/>
  <c r="D37" i="8"/>
  <c r="S38" i="20"/>
  <c r="S37" i="20" l="1"/>
  <c r="Q38" i="20" l="1"/>
  <c r="M38" i="20"/>
  <c r="I38" i="20"/>
  <c r="E38" i="20"/>
  <c r="U28" i="20"/>
  <c r="O20" i="20"/>
  <c r="M20" i="20"/>
  <c r="K20" i="20"/>
  <c r="E19" i="20"/>
  <c r="C20" i="20"/>
  <c r="K38" i="20"/>
  <c r="I37" i="20"/>
  <c r="G38" i="20"/>
  <c r="S29" i="8"/>
  <c r="P29" i="8"/>
  <c r="M29" i="8"/>
  <c r="J29" i="8"/>
  <c r="G29" i="8"/>
  <c r="D29" i="8"/>
  <c r="M21" i="8"/>
  <c r="J21" i="8"/>
  <c r="G21" i="8"/>
  <c r="D21" i="8"/>
  <c r="S13" i="8"/>
  <c r="P13" i="8"/>
  <c r="M13" i="8"/>
  <c r="J13" i="8"/>
  <c r="G13" i="8"/>
  <c r="D13" i="8"/>
  <c r="O38" i="20" l="1"/>
  <c r="M37" i="20"/>
  <c r="G37" i="20"/>
  <c r="O37" i="20"/>
  <c r="Q37" i="20"/>
  <c r="K37" i="20" l="1"/>
  <c r="E28" i="20" l="1"/>
  <c r="C29" i="20" l="1"/>
  <c r="D21" i="7"/>
  <c r="S13" i="7"/>
  <c r="P13" i="7"/>
  <c r="M13" i="7"/>
  <c r="J13" i="7"/>
  <c r="G13" i="7"/>
  <c r="D13" i="7"/>
  <c r="S5" i="7"/>
  <c r="P5" i="7"/>
  <c r="M5" i="7"/>
  <c r="G5" i="7"/>
  <c r="D5" i="7"/>
  <c r="S20" i="20"/>
  <c r="S37" i="4"/>
  <c r="P37" i="4"/>
  <c r="M37" i="4"/>
  <c r="J37" i="4"/>
  <c r="G37" i="4"/>
  <c r="D37" i="4"/>
  <c r="S29" i="4"/>
  <c r="P29" i="4"/>
  <c r="M29" i="4"/>
  <c r="J29" i="4"/>
  <c r="G29" i="4"/>
  <c r="D29" i="4"/>
  <c r="Q20" i="20" l="1"/>
  <c r="G29" i="20"/>
  <c r="U19" i="20"/>
  <c r="I28" i="20"/>
  <c r="E29" i="20"/>
  <c r="Q19" i="20"/>
  <c r="U20" i="20"/>
  <c r="I29" i="20"/>
  <c r="C28" i="20" l="1"/>
  <c r="G28" i="20"/>
  <c r="S19" i="20"/>
  <c r="O19" i="20"/>
  <c r="S13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D37" i="3"/>
  <c r="M19" i="20"/>
  <c r="I20" i="20"/>
  <c r="I19" i="20"/>
  <c r="G20" i="20"/>
  <c r="E20" i="20"/>
  <c r="Q29" i="20" l="1"/>
  <c r="M29" i="20"/>
  <c r="O29" i="20"/>
  <c r="U29" i="20"/>
  <c r="M28" i="20"/>
  <c r="E37" i="20"/>
  <c r="S29" i="20"/>
  <c r="K29" i="20"/>
  <c r="Q28" i="20"/>
  <c r="C38" i="20"/>
  <c r="K19" i="20"/>
  <c r="C19" i="20"/>
  <c r="G19" i="20" l="1"/>
  <c r="O28" i="20"/>
  <c r="K28" i="20"/>
  <c r="C37" i="20"/>
  <c r="S28" i="20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D28" i="7" l="1"/>
  <c r="AC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<sst xmlns="http://schemas.openxmlformats.org/spreadsheetml/2006/main" count="1287" uniqueCount="332">
  <si>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</si>
  <si>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</si>
  <si>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</si>
  <si>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</si>
  <si>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</si>
  <si>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</si>
  <si>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</si>
  <si>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</si>
  <si>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</si>
  <si>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</si>
  <si>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</si>
  <si>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</si>
  <si>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</si>
  <si>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</si>
  <si>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</si>
  <si>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</si>
  <si>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</si>
  <si>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</si>
  <si>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</si>
  <si>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</si>
  <si>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</si>
  <si>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</si>
  <si>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</si>
  <si>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</si>
  <si>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</si>
  <si>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</si>
  <si>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</si>
  <si>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</si>
  <si>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</si>
  <si>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</si>
  <si>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</si>
  <si>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</si>
  <si>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</si>
  <si>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</si>
  <si>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</si>
  <si>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</si>
  <si>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</si>
  <si>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</si>
  <si>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</si>
  <si>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</si>
  <si>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</si>
  <si>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</si>
  <si>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</si>
  <si>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</si>
  <si>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</si>
  <si>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</si>
  <si>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</si>
  <si>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</si>
  <si>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</si>
  <si>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</si>
  <si>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</si>
  <si>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</si>
  <si>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</si>
  <si>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</si>
  <si>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</si>
  <si>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</si>
  <si>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</si>
  <si>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</si>
  <si>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</si>
  <si>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</si>
  <si>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</si>
  <si>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</si>
  <si>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星期三</t>
    <phoneticPr fontId="19" type="noConversion"/>
  </si>
  <si>
    <t>烤</t>
    <phoneticPr fontId="19" type="noConversion"/>
  </si>
  <si>
    <t>雞蛋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</si>
  <si>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</si>
  <si>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</si>
  <si>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</si>
  <si>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</si>
  <si>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</si>
  <si>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</si>
  <si>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</si>
  <si>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</si>
  <si>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</si>
  <si>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</si>
  <si>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</si>
  <si>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</si>
  <si>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</si>
  <si>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</si>
  <si>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煮</t>
    <phoneticPr fontId="19" type="noConversion"/>
  </si>
  <si>
    <t>蔬菜</t>
    <phoneticPr fontId="19" type="noConversion"/>
  </si>
  <si>
    <t>煮</t>
    <phoneticPr fontId="19" type="noConversion"/>
  </si>
  <si>
    <t>杏鮑菇</t>
    <phoneticPr fontId="19" type="noConversion"/>
  </si>
  <si>
    <t>滷</t>
    <phoneticPr fontId="19" type="noConversion"/>
  </si>
  <si>
    <t>白米</t>
    <phoneticPr fontId="19" type="noConversion"/>
  </si>
  <si>
    <t>洋蔥</t>
    <phoneticPr fontId="19" type="noConversion"/>
  </si>
  <si>
    <t>木耳</t>
    <phoneticPr fontId="19" type="noConversion"/>
  </si>
  <si>
    <t>味噌</t>
    <phoneticPr fontId="19" type="noConversion"/>
  </si>
  <si>
    <t>豬肉及豬可食部位原料之原產地:台灣</t>
  </si>
  <si>
    <t>星期一</t>
    <phoneticPr fontId="19" type="noConversion"/>
  </si>
  <si>
    <t>星期五</t>
    <phoneticPr fontId="19" type="noConversion"/>
  </si>
  <si>
    <t>深色蔬菜</t>
    <phoneticPr fontId="19" type="noConversion"/>
  </si>
  <si>
    <t>淺色蔬菜</t>
    <phoneticPr fontId="19" type="noConversion"/>
  </si>
  <si>
    <t>冬瓜</t>
    <phoneticPr fontId="19" type="noConversion"/>
  </si>
  <si>
    <t>柴魚片</t>
    <phoneticPr fontId="19" type="noConversion"/>
  </si>
  <si>
    <t>白米</t>
    <phoneticPr fontId="19" type="noConversion"/>
  </si>
  <si>
    <t>地瓜飯</t>
    <phoneticPr fontId="19" type="noConversion"/>
  </si>
  <si>
    <t>香Q米飯</t>
    <phoneticPr fontId="19" type="noConversion"/>
  </si>
  <si>
    <t>地瓜</t>
    <phoneticPr fontId="19" type="noConversion"/>
  </si>
  <si>
    <t>地瓜飯</t>
    <phoneticPr fontId="19" type="noConversion"/>
  </si>
  <si>
    <t>香Q米飯</t>
    <phoneticPr fontId="19" type="noConversion"/>
  </si>
  <si>
    <t>白米</t>
    <phoneticPr fontId="19" type="noConversion"/>
  </si>
  <si>
    <t>生鮮豬絞肉</t>
    <phoneticPr fontId="19" type="noConversion"/>
  </si>
  <si>
    <t>冷</t>
    <phoneticPr fontId="19" type="noConversion"/>
  </si>
  <si>
    <t>醃</t>
    <phoneticPr fontId="19" type="noConversion"/>
  </si>
  <si>
    <t>淺色蔬菜</t>
    <phoneticPr fontId="19" type="noConversion"/>
  </si>
  <si>
    <t>熱量:</t>
    <phoneticPr fontId="19" type="noConversion"/>
  </si>
  <si>
    <t>煮</t>
    <phoneticPr fontId="19" type="noConversion"/>
  </si>
  <si>
    <t>粉薑</t>
    <phoneticPr fontId="19" type="noConversion"/>
  </si>
  <si>
    <t>川燙</t>
    <phoneticPr fontId="19" type="noConversion"/>
  </si>
  <si>
    <t>醣類：</t>
    <phoneticPr fontId="19" type="noConversion"/>
  </si>
  <si>
    <t>主食類</t>
    <phoneticPr fontId="19" type="noConversion"/>
  </si>
  <si>
    <t>白米</t>
    <phoneticPr fontId="19" type="noConversion"/>
  </si>
  <si>
    <t>蔬菜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</si>
  <si>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</si>
  <si>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</si>
  <si>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</si>
  <si>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星期二</t>
    <phoneticPr fontId="19" type="noConversion"/>
  </si>
  <si>
    <t>蛋白質：</t>
    <phoneticPr fontId="19" type="noConversion"/>
  </si>
  <si>
    <t>奶類</t>
    <phoneticPr fontId="19" type="noConversion"/>
  </si>
  <si>
    <t>豬肉來源:臺灣(豬肉及豬可食部位原料之原產地:臺灣)</t>
    <phoneticPr fontId="19" type="noConversion"/>
  </si>
  <si>
    <t>煮</t>
    <phoneticPr fontId="19" type="noConversion"/>
  </si>
  <si>
    <t>三色豆</t>
    <phoneticPr fontId="19" type="noConversion"/>
  </si>
  <si>
    <t>馬鈴薯</t>
    <phoneticPr fontId="19" type="noConversion"/>
  </si>
  <si>
    <t>傳統豆腐</t>
    <phoneticPr fontId="19" type="noConversion"/>
  </si>
  <si>
    <t>油蔥酥</t>
    <phoneticPr fontId="19" type="noConversion"/>
  </si>
  <si>
    <t>結球白菜</t>
    <phoneticPr fontId="19" type="noConversion"/>
  </si>
  <si>
    <t>胡蘿蔔</t>
    <phoneticPr fontId="19" type="noConversion"/>
  </si>
  <si>
    <t>新鮮麻竹筍</t>
    <phoneticPr fontId="19" type="noConversion"/>
  </si>
  <si>
    <t>甘藍</t>
    <phoneticPr fontId="19" type="noConversion"/>
  </si>
  <si>
    <t>乾裙帶菜</t>
    <phoneticPr fontId="19" type="noConversion"/>
  </si>
  <si>
    <t>生鮮豬後腿肉絲</t>
    <phoneticPr fontId="19" type="noConversion"/>
  </si>
  <si>
    <t>加</t>
    <phoneticPr fontId="19" type="noConversion"/>
  </si>
  <si>
    <t>海</t>
    <phoneticPr fontId="19" type="noConversion"/>
  </si>
  <si>
    <t>榨菜</t>
    <phoneticPr fontId="19" type="noConversion"/>
  </si>
  <si>
    <t>生鮮豬後腿肉丁</t>
    <phoneticPr fontId="19" type="noConversion"/>
  </si>
  <si>
    <t>豆</t>
    <phoneticPr fontId="19" type="noConversion"/>
  </si>
  <si>
    <t>生鮮豬絞肉</t>
  </si>
  <si>
    <t>胡蘿蔔</t>
  </si>
  <si>
    <t>綠豆芽</t>
  </si>
  <si>
    <t>綠豆芽</t>
    <phoneticPr fontId="19" type="noConversion"/>
  </si>
  <si>
    <t>乾香菇</t>
    <phoneticPr fontId="19" type="noConversion"/>
  </si>
  <si>
    <t>糙米飯</t>
    <phoneticPr fontId="19" type="noConversion"/>
  </si>
  <si>
    <t>糙粳米</t>
    <phoneticPr fontId="19" type="noConversion"/>
  </si>
  <si>
    <t>有機蔬菜</t>
    <phoneticPr fontId="19" type="noConversion"/>
  </si>
  <si>
    <t>有機蔬菜</t>
    <phoneticPr fontId="19" type="noConversion"/>
  </si>
  <si>
    <t>有機蔬菜</t>
    <phoneticPr fontId="19" type="noConversion"/>
  </si>
  <si>
    <t>麵條</t>
    <phoneticPr fontId="19" type="noConversion"/>
  </si>
  <si>
    <t>生鮮雞胸肉</t>
    <phoneticPr fontId="19" type="noConversion"/>
  </si>
  <si>
    <t>海加</t>
    <phoneticPr fontId="19" type="noConversion"/>
  </si>
  <si>
    <t>生鮮雞翅</t>
    <phoneticPr fontId="19" type="noConversion"/>
  </si>
  <si>
    <t>煮</t>
    <phoneticPr fontId="19" type="noConversion"/>
  </si>
  <si>
    <t>生鮮水鯊魚肉</t>
    <phoneticPr fontId="19" type="noConversion"/>
  </si>
  <si>
    <t>金針菇</t>
    <phoneticPr fontId="19" type="noConversion"/>
  </si>
  <si>
    <t>生鮮雞腿</t>
    <phoneticPr fontId="19" type="noConversion"/>
  </si>
  <si>
    <t>白蘿蔔</t>
    <phoneticPr fontId="19" type="noConversion"/>
  </si>
  <si>
    <t>洋蔥</t>
    <phoneticPr fontId="19" type="noConversion"/>
  </si>
  <si>
    <t>生鮮豬絞肉</t>
    <phoneticPr fontId="19" type="noConversion"/>
  </si>
  <si>
    <t>煮</t>
    <phoneticPr fontId="19" type="noConversion"/>
  </si>
  <si>
    <t>生鮮豬前腿肉片</t>
    <phoneticPr fontId="19" type="noConversion"/>
  </si>
  <si>
    <t>生鮮翅小腿</t>
    <phoneticPr fontId="19" type="noConversion"/>
  </si>
  <si>
    <t>蔬菜</t>
    <phoneticPr fontId="19" type="noConversion"/>
  </si>
  <si>
    <t>煮</t>
    <phoneticPr fontId="19" type="noConversion"/>
  </si>
  <si>
    <t>蒸</t>
    <phoneticPr fontId="19" type="noConversion"/>
  </si>
  <si>
    <t>生鮮蝦仁</t>
    <phoneticPr fontId="19" type="noConversion"/>
  </si>
  <si>
    <t>生鮮雞排</t>
    <phoneticPr fontId="19" type="noConversion"/>
  </si>
  <si>
    <t>豆干</t>
    <phoneticPr fontId="19" type="noConversion"/>
  </si>
  <si>
    <t>每週供應魚類產品.小心魚刺</t>
    <phoneticPr fontId="19" type="noConversion"/>
  </si>
  <si>
    <t>冷凍雞塊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</si>
  <si>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</si>
  <si>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</si>
  <si>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</si>
  <si>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</si>
  <si>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</si>
  <si>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</si>
  <si>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咖哩粉</t>
    <phoneticPr fontId="19" type="noConversion"/>
  </si>
  <si>
    <t>雞水煮蛋</t>
    <phoneticPr fontId="19" type="noConversion"/>
  </si>
  <si>
    <t>生鮮豬里肌肉排</t>
    <phoneticPr fontId="19" type="noConversion"/>
  </si>
  <si>
    <t>冷凍玉米粒</t>
    <phoneticPr fontId="19" type="noConversion"/>
  </si>
  <si>
    <t>冷凍花椰菜</t>
    <phoneticPr fontId="19" type="noConversion"/>
  </si>
  <si>
    <t>生鮮上肩肉</t>
    <phoneticPr fontId="19" type="noConversion"/>
  </si>
  <si>
    <t>芡</t>
    <phoneticPr fontId="19" type="noConversion"/>
  </si>
  <si>
    <t>菇類</t>
    <phoneticPr fontId="19" type="noConversion"/>
  </si>
  <si>
    <t>5月1日(五)</t>
    <phoneticPr fontId="19" type="noConversion"/>
  </si>
  <si>
    <t>5月4日(一)</t>
    <phoneticPr fontId="19" type="noConversion"/>
  </si>
  <si>
    <t>5月5日(二)</t>
    <phoneticPr fontId="19" type="noConversion"/>
  </si>
  <si>
    <t>5月6日(三)</t>
    <phoneticPr fontId="19" type="noConversion"/>
  </si>
  <si>
    <t>5月7日(四)</t>
    <phoneticPr fontId="19" type="noConversion"/>
  </si>
  <si>
    <t>5月8日(五)</t>
    <phoneticPr fontId="19" type="noConversion"/>
  </si>
  <si>
    <t>5月11日(一)</t>
    <phoneticPr fontId="19" type="noConversion"/>
  </si>
  <si>
    <t>5月12日(二)</t>
    <phoneticPr fontId="19" type="noConversion"/>
  </si>
  <si>
    <t>5月13日(三)</t>
    <phoneticPr fontId="19" type="noConversion"/>
  </si>
  <si>
    <t>5月14日(四)</t>
    <phoneticPr fontId="19" type="noConversion"/>
  </si>
  <si>
    <t>5月15日(五)</t>
    <phoneticPr fontId="19" type="noConversion"/>
  </si>
  <si>
    <t>5月18日(一)</t>
    <phoneticPr fontId="19" type="noConversion"/>
  </si>
  <si>
    <t>5月19日(二)</t>
    <phoneticPr fontId="19" type="noConversion"/>
  </si>
  <si>
    <t>5月20日(三)</t>
    <phoneticPr fontId="19" type="noConversion"/>
  </si>
  <si>
    <t>5月21日(四)</t>
    <phoneticPr fontId="19" type="noConversion"/>
  </si>
  <si>
    <t>5月22日(五)</t>
    <phoneticPr fontId="19" type="noConversion"/>
  </si>
  <si>
    <t>5月25日(一)</t>
    <phoneticPr fontId="19" type="noConversion"/>
  </si>
  <si>
    <t>5月26日(二)</t>
    <phoneticPr fontId="19" type="noConversion"/>
  </si>
  <si>
    <t>5月27日(三)</t>
    <phoneticPr fontId="19" type="noConversion"/>
  </si>
  <si>
    <t>5月28日(四)</t>
    <phoneticPr fontId="19" type="noConversion"/>
  </si>
  <si>
    <t>5月29日(五)</t>
    <phoneticPr fontId="19" type="noConversion"/>
  </si>
  <si>
    <t>醬燒豬排</t>
    <phoneticPr fontId="19" type="noConversion"/>
  </si>
  <si>
    <t>鮮菇花椰菜</t>
    <phoneticPr fontId="19" type="noConversion"/>
  </si>
  <si>
    <t>鮮筍肉絲</t>
    <phoneticPr fontId="19" type="noConversion"/>
  </si>
  <si>
    <t>特製雞排</t>
    <phoneticPr fontId="19" type="noConversion"/>
  </si>
  <si>
    <t>蔬菜湯</t>
    <phoneticPr fontId="19" type="noConversion"/>
  </si>
  <si>
    <t>冬瓜湯</t>
    <phoneticPr fontId="19" type="noConversion"/>
  </si>
  <si>
    <t>鮮筍湯</t>
    <phoneticPr fontId="19" type="noConversion"/>
  </si>
  <si>
    <t>ㄎ</t>
    <phoneticPr fontId="19" type="noConversion"/>
  </si>
  <si>
    <t>檸檬雞翅(加)</t>
    <phoneticPr fontId="19" type="noConversion"/>
  </si>
  <si>
    <t>麻婆豆腐(豆)</t>
    <phoneticPr fontId="19" type="noConversion"/>
  </si>
  <si>
    <t>味噌豆腐湯(豆)</t>
    <phoneticPr fontId="19" type="noConversion"/>
  </si>
  <si>
    <t>小肉包(冷)</t>
    <phoneticPr fontId="19" type="noConversion"/>
  </si>
  <si>
    <t>唐揚雞(炸)</t>
    <phoneticPr fontId="19" type="noConversion"/>
  </si>
  <si>
    <t>勞動節 放假一天</t>
    <phoneticPr fontId="19" type="noConversion"/>
  </si>
  <si>
    <t>黑胡椒肉片</t>
    <phoneticPr fontId="19" type="noConversion"/>
  </si>
  <si>
    <t>麥克雞塊X2(加)(炸)</t>
    <phoneticPr fontId="19" type="noConversion"/>
  </si>
  <si>
    <t>白菜蛋酥</t>
    <phoneticPr fontId="19" type="noConversion"/>
  </si>
  <si>
    <t>咖哩肉</t>
    <phoneticPr fontId="19" type="noConversion"/>
  </si>
  <si>
    <t>茶香滷蛋</t>
    <phoneticPr fontId="19" type="noConversion"/>
  </si>
  <si>
    <t>酸辣湯(芡)(醃)(豆)</t>
    <phoneticPr fontId="19" type="noConversion"/>
  </si>
  <si>
    <t>法式菲力雞排(加)</t>
    <phoneticPr fontId="19" type="noConversion"/>
  </si>
  <si>
    <t>絞肉玉米</t>
    <phoneticPr fontId="19" type="noConversion"/>
  </si>
  <si>
    <t>豆干雞丁(豆)</t>
    <phoneticPr fontId="19" type="noConversion"/>
  </si>
  <si>
    <t>蘿蔔香菇湯</t>
    <phoneticPr fontId="19" type="noConversion"/>
  </si>
  <si>
    <t>懷舊麻油拌飯</t>
    <phoneticPr fontId="19" type="noConversion"/>
  </si>
  <si>
    <t>絞肉高麗菜</t>
    <phoneticPr fontId="19" type="noConversion"/>
  </si>
  <si>
    <t>香香雞柳條(加)</t>
    <phoneticPr fontId="19" type="noConversion"/>
  </si>
  <si>
    <t>義式螺旋麵</t>
    <phoneticPr fontId="19" type="noConversion"/>
  </si>
  <si>
    <t>玉米濃湯(芡)</t>
    <phoneticPr fontId="19" type="noConversion"/>
  </si>
  <si>
    <t>海鮮燴蛋(海)</t>
    <phoneticPr fontId="19" type="noConversion"/>
  </si>
  <si>
    <t>竹筍湯</t>
    <phoneticPr fontId="19" type="noConversion"/>
  </si>
  <si>
    <t>下飯瓜仔肉(醃)</t>
    <phoneticPr fontId="19" type="noConversion"/>
  </si>
  <si>
    <t>榨菜肉絲湯(醃)</t>
    <phoneticPr fontId="19" type="noConversion"/>
  </si>
  <si>
    <t>海芽蛋花湯</t>
    <phoneticPr fontId="19" type="noConversion"/>
  </si>
  <si>
    <t>台式炒飯</t>
    <phoneticPr fontId="19" type="noConversion"/>
  </si>
  <si>
    <t>客家小炒(豆)(海)</t>
    <phoneticPr fontId="19" type="noConversion"/>
  </si>
  <si>
    <t>招牌嫩烤雞腿</t>
    <phoneticPr fontId="19" type="noConversion"/>
  </si>
  <si>
    <t>沙茶玉米</t>
    <phoneticPr fontId="19" type="noConversion"/>
  </si>
  <si>
    <t>黃金魚條(海加)(炸)</t>
    <phoneticPr fontId="19" type="noConversion"/>
  </si>
  <si>
    <t>絞肉滷蛋</t>
    <phoneticPr fontId="19" type="noConversion"/>
  </si>
  <si>
    <t>洋蔥豬柳</t>
    <phoneticPr fontId="19" type="noConversion"/>
  </si>
  <si>
    <t>香菇雞湯</t>
    <phoneticPr fontId="19" type="noConversion"/>
  </si>
  <si>
    <t>香嫩雞翅</t>
    <phoneticPr fontId="19" type="noConversion"/>
  </si>
  <si>
    <t>蒜香毛豆莢(豆)</t>
    <phoneticPr fontId="19" type="noConversion"/>
  </si>
  <si>
    <t>蒜香中卷(海)(豆)-申請</t>
    <phoneticPr fontId="19" type="noConversion"/>
  </si>
  <si>
    <t>雙拼魚塊(海)(炸)-申請</t>
    <phoneticPr fontId="19" type="noConversion"/>
  </si>
  <si>
    <t>五穀飯</t>
    <phoneticPr fontId="19" type="noConversion"/>
  </si>
  <si>
    <t>紅燒排骨(加)</t>
    <phoneticPr fontId="19" type="noConversion"/>
  </si>
  <si>
    <t>芙蓉蒸蛋</t>
    <phoneticPr fontId="19" type="noConversion"/>
  </si>
  <si>
    <t>香菇肉燥(醃)</t>
    <phoneticPr fontId="19" type="noConversion"/>
  </si>
  <si>
    <t>卡茲鹽酥雞(炸)</t>
    <phoneticPr fontId="19" type="noConversion"/>
  </si>
  <si>
    <t>五香三角豆干(豆)</t>
    <phoneticPr fontId="19" type="noConversion"/>
  </si>
  <si>
    <t>泰式魚丁(海)(豆)-申請</t>
    <phoneticPr fontId="19" type="noConversion"/>
  </si>
  <si>
    <t>特濃咖哩</t>
    <phoneticPr fontId="19" type="noConversion"/>
  </si>
  <si>
    <t>法式無骨雞排(加)</t>
    <phoneticPr fontId="19" type="noConversion"/>
  </si>
  <si>
    <t>私房炸醬拌麵</t>
    <phoneticPr fontId="19" type="noConversion"/>
  </si>
  <si>
    <t>炸醬豆乾丁(豆)</t>
    <phoneticPr fontId="19" type="noConversion"/>
  </si>
  <si>
    <t>港式蘿蔔糕(冷)</t>
    <phoneticPr fontId="19" type="noConversion"/>
  </si>
  <si>
    <t>卡啦翅小腿(炸)</t>
    <phoneticPr fontId="19" type="noConversion"/>
  </si>
  <si>
    <t>雙絲炒蛋</t>
    <phoneticPr fontId="19" type="noConversion"/>
  </si>
  <si>
    <t>白米</t>
  </si>
  <si>
    <t>五穀米</t>
  </si>
  <si>
    <t>生鮮後腿肉丁</t>
    <phoneticPr fontId="19" type="noConversion"/>
  </si>
  <si>
    <t>海帶結</t>
    <phoneticPr fontId="19" type="noConversion"/>
  </si>
  <si>
    <t>脆筍</t>
    <phoneticPr fontId="19" type="noConversion"/>
  </si>
  <si>
    <t>腓力雞排</t>
    <phoneticPr fontId="19" type="noConversion"/>
  </si>
  <si>
    <t>毛豆仁</t>
    <phoneticPr fontId="19" type="noConversion"/>
  </si>
  <si>
    <t>生鮮雞肉</t>
    <phoneticPr fontId="19" type="noConversion"/>
  </si>
  <si>
    <t>生鮮阿根廷魷</t>
    <phoneticPr fontId="19" type="noConversion"/>
  </si>
  <si>
    <t>醃漬花胡瓜</t>
  </si>
  <si>
    <t>醃</t>
  </si>
  <si>
    <t>珍菇燴蘿蔔(豆)</t>
    <phoneticPr fontId="19" type="noConversion"/>
  </si>
  <si>
    <t>豆干片</t>
    <phoneticPr fontId="19" type="noConversion"/>
  </si>
  <si>
    <t>大蒜</t>
    <phoneticPr fontId="19" type="noConversion"/>
  </si>
  <si>
    <t>冷凍豬肉水餃</t>
    <phoneticPr fontId="19" type="noConversion"/>
  </si>
  <si>
    <t>日式涮涮肉片</t>
    <phoneticPr fontId="19" type="noConversion"/>
  </si>
  <si>
    <t>原味雞柳</t>
    <phoneticPr fontId="19" type="noConversion"/>
  </si>
  <si>
    <t>螺旋麵</t>
    <phoneticPr fontId="19" type="noConversion"/>
  </si>
  <si>
    <t>紫菜</t>
    <phoneticPr fontId="19" type="noConversion"/>
  </si>
  <si>
    <t>蛋炒高麗菜(海)</t>
    <phoneticPr fontId="19" type="noConversion"/>
  </si>
  <si>
    <t>燒烤檸檬雞翅</t>
    <phoneticPr fontId="19" type="noConversion"/>
  </si>
  <si>
    <t>冷凍青花菜</t>
    <phoneticPr fontId="19" type="noConversion"/>
  </si>
  <si>
    <t>小肉包</t>
    <phoneticPr fontId="19" type="noConversion"/>
  </si>
  <si>
    <t>生鮮清雞肉</t>
    <phoneticPr fontId="19" type="noConversion"/>
  </si>
  <si>
    <t>小魚乾</t>
    <phoneticPr fontId="19" type="noConversion"/>
  </si>
  <si>
    <t>香菇</t>
    <phoneticPr fontId="19" type="noConversion"/>
  </si>
  <si>
    <t>鯰魚肉</t>
    <phoneticPr fontId="19" type="noConversion"/>
  </si>
  <si>
    <t>韓式肉片</t>
    <phoneticPr fontId="19" type="noConversion"/>
  </si>
  <si>
    <t>帶夾毛豆</t>
    <phoneticPr fontId="19" type="noConversion"/>
  </si>
  <si>
    <t>生鮮鴨肉</t>
    <phoneticPr fontId="19" type="noConversion"/>
  </si>
  <si>
    <t>饅頭</t>
    <phoneticPr fontId="19" type="noConversion"/>
  </si>
  <si>
    <t>油豆腐</t>
    <phoneticPr fontId="19" type="noConversion"/>
  </si>
  <si>
    <t>冷藏廣式蘿蔔糕</t>
    <phoneticPr fontId="19" type="noConversion"/>
  </si>
  <si>
    <t>肉羹</t>
    <phoneticPr fontId="19" type="noConversion"/>
  </si>
  <si>
    <t>沙茶肉羹(加)</t>
    <phoneticPr fontId="19" type="noConversion"/>
  </si>
  <si>
    <t>味噌海芽湯</t>
    <phoneticPr fontId="19" type="noConversion"/>
  </si>
  <si>
    <t>照燒雞翅</t>
    <phoneticPr fontId="19" type="noConversion"/>
  </si>
  <si>
    <t>招牌嫩烤雞翅</t>
    <phoneticPr fontId="19" type="noConversion"/>
  </si>
  <si>
    <t>香菇絲</t>
    <phoneticPr fontId="19" type="noConversion"/>
  </si>
  <si>
    <t>青菜蛋花湯</t>
    <phoneticPr fontId="19" type="noConversion"/>
  </si>
  <si>
    <t>針菇白花</t>
    <phoneticPr fontId="19" type="noConversion"/>
  </si>
  <si>
    <t>蝦仁芽菜(海)</t>
    <phoneticPr fontId="19" type="noConversion"/>
  </si>
  <si>
    <t>獎勵金豆奶</t>
    <phoneticPr fontId="19" type="noConversion"/>
  </si>
  <si>
    <t>消暑綠豆湯</t>
    <phoneticPr fontId="19" type="noConversion"/>
  </si>
  <si>
    <t>紅砂糖</t>
    <phoneticPr fontId="19" type="noConversion"/>
  </si>
  <si>
    <t>綠豆</t>
    <phoneticPr fontId="19" type="noConversion"/>
  </si>
  <si>
    <t>冬瓜山粉圓</t>
    <phoneticPr fontId="19" type="noConversion"/>
  </si>
  <si>
    <t>山粉圓</t>
    <phoneticPr fontId="19" type="noConversion"/>
  </si>
  <si>
    <t>冬瓜糖磚</t>
    <phoneticPr fontId="19" type="noConversion"/>
  </si>
  <si>
    <t>功夫烤鴨</t>
    <phoneticPr fontId="19" type="noConversion"/>
  </si>
  <si>
    <t>焗烤起司鮮蔬</t>
    <phoneticPr fontId="19" type="noConversion"/>
  </si>
  <si>
    <t>刨絲乾酪</t>
    <phoneticPr fontId="19" type="noConversion"/>
  </si>
  <si>
    <t>炒</t>
    <phoneticPr fontId="19" type="noConversion"/>
  </si>
  <si>
    <t>日式海芽湯</t>
    <phoneticPr fontId="19" type="noConversion"/>
  </si>
  <si>
    <t>紫菜蛋花湯/獎勵金豆奶</t>
    <phoneticPr fontId="19" type="noConversion"/>
  </si>
  <si>
    <t>115年5月1日第一週菜單明細(員林國小--承富)</t>
    <phoneticPr fontId="19" type="noConversion"/>
  </si>
  <si>
    <t>115年5月4日-5月8日第二週菜單明細(員林國小--承富)</t>
    <phoneticPr fontId="19" type="noConversion"/>
  </si>
  <si>
    <t>115年5月11日-5月15日第三週菜單明細(員林國小--承富)</t>
    <phoneticPr fontId="19" type="noConversion"/>
  </si>
  <si>
    <t>115年5月18日-5月22日第四週菜單明細(員林國小--承富)</t>
    <phoneticPr fontId="19" type="noConversion"/>
  </si>
  <si>
    <t>115年5月25日-5月29日第五週菜單明細(員林國小--承富)</t>
    <phoneticPr fontId="19" type="noConversion"/>
  </si>
  <si>
    <t>卡啦翅小腿X1(炸)</t>
    <phoneticPr fontId="19" type="noConversion"/>
  </si>
  <si>
    <t>椒鹽魷魚圈(海炸)-申請</t>
    <phoneticPr fontId="19" type="noConversion"/>
  </si>
  <si>
    <t>香烤雞腿</t>
    <phoneticPr fontId="19" type="noConversion"/>
  </si>
  <si>
    <t>水煎餃X2(冷)</t>
    <phoneticPr fontId="19" type="noConversion"/>
  </si>
  <si>
    <t>考</t>
    <phoneticPr fontId="19" type="noConversion"/>
  </si>
  <si>
    <t>台式米苔目</t>
    <phoneticPr fontId="19" type="noConversion"/>
  </si>
  <si>
    <t>米苔目</t>
    <phoneticPr fontId="19" type="noConversion"/>
  </si>
  <si>
    <t>巧克力饅頭(冷)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</si>
</sst>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07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sz val="22"/>
      <name val="新細明體"/>
      <family val="1"/>
      <charset val="136"/>
    </font>
    <font>
      <b/>
      <sz val="20"/>
      <color rgb="FFFF0000"/>
      <name val="標楷體"/>
      <family val="4"/>
      <charset val="136"/>
    </font>
    <font>
      <sz val="26"/>
      <name val="華康墨字體"/>
      <family val="5"/>
      <charset val="136"/>
    </font>
    <font>
      <sz val="20"/>
      <name val="Microsoft JhengHei"/>
      <family val="1"/>
    </font>
    <font>
      <sz val="21"/>
      <name val="標楷體"/>
      <family val="4"/>
      <charset val="136"/>
    </font>
    <font>
      <b/>
      <sz val="21"/>
      <name val="標楷體"/>
      <family val="4"/>
      <charset val="136"/>
    </font>
    <font>
      <sz val="21"/>
      <name val="新細明體"/>
      <family val="1"/>
      <charset val="136"/>
    </font>
    <font>
      <b/>
      <sz val="21"/>
      <color theme="0"/>
      <name val="華康流隸體W5(P)"/>
      <family val="4"/>
      <charset val="136"/>
    </font>
    <font>
      <b/>
      <sz val="21"/>
      <color theme="5" tint="-0.499984740745262"/>
      <name val="微軟正黑體"/>
      <family val="2"/>
      <charset val="136"/>
    </font>
    <font>
      <b/>
      <sz val="21"/>
      <color theme="5" tint="-0.499984740745262"/>
      <name val="華康儷粗圓外字集"/>
      <family val="3"/>
      <charset val="136"/>
    </font>
    <font>
      <b/>
      <sz val="21"/>
      <name val="新細明體"/>
      <family val="1"/>
      <charset val="136"/>
    </font>
    <font>
      <b/>
      <sz val="21"/>
      <color rgb="FFFFFF00"/>
      <name val="微軟正黑體"/>
      <family val="2"/>
      <charset val="136"/>
    </font>
    <font>
      <b/>
      <sz val="21"/>
      <color rgb="FFFFFF00"/>
      <name val="華康儷粗圓外字集"/>
      <family val="3"/>
      <charset val="136"/>
    </font>
    <font>
      <b/>
      <sz val="21"/>
      <color rgb="FFFF0000"/>
      <name val="標楷體"/>
      <family val="4"/>
      <charset val="136"/>
    </font>
    <font>
      <b/>
      <sz val="21"/>
      <color rgb="FF002060"/>
      <name val="微軟正黑體"/>
      <family val="2"/>
      <charset val="136"/>
    </font>
    <font>
      <b/>
      <sz val="21"/>
      <color rgb="FF002060"/>
      <name val="華康粗圓體外字集"/>
      <family val="3"/>
      <charset val="136"/>
    </font>
    <font>
      <b/>
      <sz val="21"/>
      <color rgb="FF6600FF"/>
      <name val="標楷體"/>
      <family val="4"/>
      <charset val="136"/>
    </font>
    <font>
      <b/>
      <sz val="21"/>
      <color theme="5" tint="-0.499984740745262"/>
      <name val="新細明體"/>
      <family val="3"/>
      <charset val="136"/>
    </font>
    <font>
      <b/>
      <sz val="21"/>
      <color rgb="FF7030A0"/>
      <name val="華康墨字體(P)"/>
      <family val="5"/>
      <charset val="136"/>
    </font>
    <font>
      <b/>
      <sz val="21"/>
      <color theme="0"/>
      <name val="新細明體"/>
      <family val="1"/>
      <charset val="136"/>
    </font>
    <font>
      <b/>
      <sz val="21"/>
      <color theme="0"/>
      <name val="華康棒棒體W5(P)"/>
      <family val="5"/>
      <charset val="136"/>
    </font>
    <font>
      <b/>
      <sz val="21"/>
      <color rgb="FF0070C0"/>
      <name val="華康墨字體(P)"/>
      <family val="5"/>
      <charset val="136"/>
    </font>
    <font>
      <b/>
      <sz val="21"/>
      <color rgb="FFFF0000"/>
      <name val="微軟正黑體"/>
      <family val="2"/>
      <charset val="136"/>
    </font>
    <font>
      <b/>
      <sz val="21"/>
      <color rgb="FFFF0000"/>
      <name val="華康儷粗圓外字集"/>
      <family val="3"/>
      <charset val="136"/>
    </font>
    <font>
      <b/>
      <sz val="21"/>
      <color rgb="FF002060"/>
      <name val="華康墨字體(P)"/>
      <family val="5"/>
      <charset val="136"/>
    </font>
    <font>
      <b/>
      <sz val="21"/>
      <color rgb="FF008000"/>
      <name val="微軟正黑體"/>
      <family val="2"/>
      <charset val="136"/>
    </font>
    <font>
      <b/>
      <sz val="21"/>
      <color rgb="FF008000"/>
      <name val="華康儷粗圓外字集"/>
      <family val="3"/>
      <charset val="136"/>
    </font>
    <font>
      <b/>
      <sz val="21"/>
      <color rgb="FF008000"/>
      <name val="華康墨字體(P)"/>
      <family val="1"/>
      <charset val="136"/>
    </font>
    <font>
      <b/>
      <sz val="21"/>
      <color rgb="FF008000"/>
      <name val="華康墨字體(P)"/>
      <family val="5"/>
      <charset val="136"/>
    </font>
    <font>
      <b/>
      <sz val="21"/>
      <color rgb="FF002060"/>
      <name val="新細明體"/>
      <family val="1"/>
      <charset val="136"/>
    </font>
    <font>
      <b/>
      <sz val="21"/>
      <color rgb="FF002060"/>
      <name val="華康棒棒體W5(P)"/>
      <family val="5"/>
      <charset val="136"/>
    </font>
    <font>
      <b/>
      <sz val="21"/>
      <color theme="5" tint="-0.499984740745262"/>
      <name val="新細明體"/>
      <family val="1"/>
      <charset val="136"/>
    </font>
    <font>
      <b/>
      <sz val="21"/>
      <color theme="5" tint="-0.499984740745262"/>
      <name val="華康棒棒體W5(P)"/>
      <family val="5"/>
      <charset val="136"/>
    </font>
    <font>
      <b/>
      <sz val="21"/>
      <color theme="1"/>
      <name val="標楷體"/>
      <family val="4"/>
      <charset val="136"/>
    </font>
    <font>
      <b/>
      <sz val="21"/>
      <color theme="0"/>
      <name val="華康墨字體(P)"/>
      <family val="5"/>
      <charset val="136"/>
    </font>
    <font>
      <b/>
      <sz val="21"/>
      <color theme="5" tint="-0.499984740745262"/>
      <name val="Microsoft JhengHei"/>
      <family val="5"/>
    </font>
    <font>
      <b/>
      <sz val="21"/>
      <color theme="5" tint="-0.499984740745262"/>
      <name val="華康棒棒體W5"/>
      <family val="5"/>
      <charset val="136"/>
    </font>
    <font>
      <b/>
      <sz val="21"/>
      <color theme="0"/>
      <name val="微軟正黑體"/>
      <family val="2"/>
      <charset val="136"/>
    </font>
    <font>
      <b/>
      <sz val="21"/>
      <color theme="0"/>
      <name val="華康儷粗圓外字集"/>
      <family val="3"/>
      <charset val="136"/>
    </font>
    <font>
      <b/>
      <sz val="21"/>
      <color theme="0"/>
      <name val="華康棒棒體W5"/>
      <family val="5"/>
      <charset val="136"/>
    </font>
    <font>
      <b/>
      <sz val="21"/>
      <color rgb="FF0070C0"/>
      <name val="新細明體"/>
      <family val="1"/>
      <charset val="136"/>
    </font>
    <font>
      <b/>
      <sz val="21"/>
      <color rgb="FF0070C0"/>
      <name val="華康棒棒體W5"/>
      <family val="5"/>
      <charset val="136"/>
    </font>
    <font>
      <b/>
      <sz val="21"/>
      <color theme="5" tint="-0.499984740745262"/>
      <name val="華康墨字體(P)"/>
      <family val="5"/>
      <charset val="136"/>
    </font>
    <font>
      <b/>
      <sz val="21"/>
      <color rgb="FF6600FF"/>
      <name val="新細明體"/>
      <family val="1"/>
      <charset val="136"/>
    </font>
    <font>
      <b/>
      <sz val="21"/>
      <color rgb="FF6600FF"/>
      <name val="華康墨字體(P)"/>
      <family val="5"/>
      <charset val="136"/>
    </font>
    <font>
      <b/>
      <sz val="21"/>
      <color rgb="FF002060"/>
      <name val="華康儷粗圓外字集"/>
      <family val="3"/>
      <charset val="136"/>
    </font>
    <font>
      <b/>
      <sz val="21"/>
      <color theme="0"/>
      <name val="新細明體"/>
      <family val="5"/>
      <charset val="136"/>
    </font>
    <font>
      <b/>
      <sz val="21"/>
      <color rgb="FF7030A0"/>
      <name val="微軟正黑體"/>
      <family val="2"/>
      <charset val="136"/>
    </font>
    <font>
      <b/>
      <sz val="21"/>
      <color rgb="FF7030A0"/>
      <name val="華康儷粗圓外字集"/>
      <family val="3"/>
      <charset val="136"/>
    </font>
    <font>
      <b/>
      <sz val="21"/>
      <color rgb="FF002060"/>
      <name val="華康棒棒體W5"/>
      <family val="5"/>
      <charset val="136"/>
    </font>
    <font>
      <b/>
      <sz val="21"/>
      <color rgb="FFFF3399"/>
      <name val="華康棒棒體W5"/>
      <family val="5"/>
      <charset val="136"/>
    </font>
    <font>
      <b/>
      <sz val="21"/>
      <color rgb="FFFF0000"/>
      <name val="新細明體"/>
      <family val="1"/>
      <charset val="136"/>
    </font>
    <font>
      <b/>
      <sz val="21"/>
      <color rgb="FFFF0000"/>
      <name val="華康棒棒體W5(P)"/>
      <family val="5"/>
      <charset val="136"/>
    </font>
    <font>
      <b/>
      <sz val="21"/>
      <color theme="0"/>
      <name val="Microsoft JhengHei"/>
      <family val="5"/>
    </font>
    <font>
      <b/>
      <sz val="21"/>
      <color theme="5" tint="-0.499984740745262"/>
      <name val="華康流隸體W5(P)"/>
      <family val="4"/>
      <charset val="136"/>
    </font>
    <font>
      <b/>
      <sz val="21"/>
      <color rgb="FF002060"/>
      <name val="華康粗圓體(P)"/>
      <family val="2"/>
      <charset val="136"/>
    </font>
    <font>
      <b/>
      <sz val="21"/>
      <color rgb="FF7030A0"/>
      <name val="華康粗圓體(P)"/>
      <family val="2"/>
      <charset val="136"/>
    </font>
    <font>
      <b/>
      <sz val="21"/>
      <name val="華康流隸體W5(P)"/>
      <family val="4"/>
      <charset val="136"/>
    </font>
    <font>
      <b/>
      <sz val="21"/>
      <name val="微軟正黑體"/>
      <family val="2"/>
      <charset val="136"/>
    </font>
    <font>
      <b/>
      <sz val="16"/>
      <color theme="5" tint="-0.499984740745262"/>
      <name val="微軟正黑體"/>
      <family val="2"/>
      <charset val="136"/>
    </font>
    <font>
      <sz val="18"/>
      <color rgb="FFFF0000"/>
      <name val="標楷體"/>
      <family val="4"/>
      <charset val="136"/>
    </font>
    <font>
      <b/>
      <sz val="21"/>
      <color rgb="FF6600FF"/>
      <name val="華康棒棒體W5"/>
      <family val="5"/>
      <charset val="136"/>
    </font>
    <font>
      <b/>
      <sz val="21"/>
      <color theme="5" tint="-0.499984740745262"/>
      <name val="標楷體"/>
      <family val="4"/>
      <charset val="136"/>
    </font>
    <font>
      <b/>
      <sz val="21"/>
      <color rgb="FF002060"/>
      <name val="標楷體"/>
      <family val="4"/>
      <charset val="136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91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8" fillId="0" borderId="0" xfId="19" applyFont="1"/>
    <xf numFmtId="0" fontId="37" fillId="0" borderId="34" xfId="19" applyFont="1" applyBorder="1"/>
    <xf numFmtId="180" fontId="37" fillId="0" borderId="35" xfId="19" applyNumberFormat="1" applyFont="1" applyBorder="1"/>
    <xf numFmtId="0" fontId="37" fillId="0" borderId="35" xfId="19" applyFont="1" applyBorder="1"/>
    <xf numFmtId="179" fontId="37" fillId="0" borderId="35" xfId="19" applyNumberFormat="1" applyFont="1" applyBorder="1"/>
    <xf numFmtId="179" fontId="37" fillId="0" borderId="36" xfId="19" applyNumberFormat="1" applyFont="1" applyBorder="1"/>
    <xf numFmtId="0" fontId="37" fillId="0" borderId="37" xfId="19" applyFont="1" applyBorder="1"/>
    <xf numFmtId="179" fontId="37" fillId="0" borderId="38" xfId="19" applyNumberFormat="1" applyFont="1" applyBorder="1"/>
    <xf numFmtId="0" fontId="37" fillId="0" borderId="38" xfId="19" applyFont="1" applyBorder="1"/>
    <xf numFmtId="179" fontId="37" fillId="0" borderId="39" xfId="19" applyNumberFormat="1" applyFont="1" applyBorder="1"/>
    <xf numFmtId="179" fontId="37" fillId="0" borderId="40" xfId="19" applyNumberFormat="1" applyFont="1" applyBorder="1"/>
    <xf numFmtId="179" fontId="37" fillId="0" borderId="41" xfId="19" applyNumberFormat="1" applyFont="1" applyBorder="1"/>
    <xf numFmtId="180" fontId="37" fillId="0" borderId="52" xfId="19" applyNumberFormat="1" applyFont="1" applyBorder="1"/>
    <xf numFmtId="0" fontId="37" fillId="0" borderId="52" xfId="19" applyFont="1" applyBorder="1"/>
    <xf numFmtId="179" fontId="37" fillId="0" borderId="52" xfId="19" applyNumberFormat="1" applyFont="1" applyBorder="1"/>
    <xf numFmtId="0" fontId="40" fillId="24" borderId="16" xfId="0" applyFont="1" applyFill="1" applyBorder="1" applyAlignment="1">
      <alignment horizontal="center" vertical="center" shrinkToFit="1"/>
    </xf>
    <xf numFmtId="0" fontId="40" fillId="0" borderId="20" xfId="0" applyFont="1" applyBorder="1" applyAlignment="1">
      <alignment horizontal="left" vertical="center" shrinkToFit="1"/>
    </xf>
    <xf numFmtId="0" fontId="40" fillId="0" borderId="20" xfId="0" applyFont="1" applyBorder="1" applyAlignment="1">
      <alignment vertical="center" textRotation="180" shrinkToFit="1"/>
    </xf>
    <xf numFmtId="0" fontId="40" fillId="0" borderId="20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40" fillId="0" borderId="23" xfId="0" applyFont="1" applyBorder="1">
      <alignment vertical="center"/>
    </xf>
    <xf numFmtId="0" fontId="40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23" fillId="0" borderId="67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9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7" fillId="0" borderId="68" xfId="19" applyFont="1" applyBorder="1"/>
    <xf numFmtId="0" fontId="37" fillId="0" borderId="69" xfId="19" applyFont="1" applyBorder="1"/>
    <xf numFmtId="179" fontId="37" fillId="0" borderId="73" xfId="19" applyNumberFormat="1" applyFont="1" applyBorder="1"/>
    <xf numFmtId="179" fontId="37" fillId="0" borderId="69" xfId="19" applyNumberFormat="1" applyFont="1" applyBorder="1"/>
    <xf numFmtId="0" fontId="37" fillId="0" borderId="65" xfId="19" applyFont="1" applyBorder="1"/>
    <xf numFmtId="0" fontId="37" fillId="0" borderId="40" xfId="19" applyFont="1" applyBorder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37" fillId="0" borderId="50" xfId="19" applyFont="1" applyBorder="1"/>
    <xf numFmtId="179" fontId="37" fillId="0" borderId="50" xfId="19" applyNumberFormat="1" applyFont="1" applyBorder="1"/>
    <xf numFmtId="179" fontId="37" fillId="0" borderId="45" xfId="19" applyNumberFormat="1" applyFont="1" applyBorder="1"/>
    <xf numFmtId="179" fontId="37" fillId="0" borderId="66" xfId="19" applyNumberFormat="1" applyFont="1" applyBorder="1"/>
    <xf numFmtId="0" fontId="40" fillId="0" borderId="20" xfId="0" applyFont="1" applyBorder="1" applyAlignment="1">
      <alignment vertical="center" textRotation="255" shrinkToFit="1"/>
    </xf>
    <xf numFmtId="0" fontId="29" fillId="0" borderId="59" xfId="0" applyFont="1" applyBorder="1" applyAlignment="1">
      <alignment vertical="center" shrinkToFit="1"/>
    </xf>
    <xf numFmtId="0" fontId="23" fillId="0" borderId="74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37" fillId="0" borderId="51" xfId="19" applyFont="1" applyBorder="1"/>
    <xf numFmtId="0" fontId="37" fillId="0" borderId="63" xfId="19" applyFont="1" applyBorder="1"/>
    <xf numFmtId="0" fontId="0" fillId="0" borderId="0" xfId="0" applyAlignment="1">
      <alignment horizontal="right"/>
    </xf>
    <xf numFmtId="0" fontId="29" fillId="0" borderId="77" xfId="0" applyFont="1" applyBorder="1" applyAlignment="1">
      <alignment horizontal="center" vertical="center" shrinkToFit="1"/>
    </xf>
    <xf numFmtId="0" fontId="40" fillId="0" borderId="20" xfId="0" applyFont="1" applyBorder="1" applyAlignment="1">
      <alignment vertical="center" shrinkToFit="1"/>
    </xf>
    <xf numFmtId="0" fontId="23" fillId="0" borderId="67" xfId="0" applyFont="1" applyBorder="1" applyAlignment="1">
      <alignment horizontal="left" vertical="center" shrinkToFit="1"/>
    </xf>
    <xf numFmtId="0" fontId="23" fillId="0" borderId="59" xfId="0" applyFont="1" applyBorder="1">
      <alignment vertical="center"/>
    </xf>
    <xf numFmtId="0" fontId="23" fillId="0" borderId="24" xfId="0" applyFont="1" applyBorder="1" applyAlignment="1">
      <alignment horizontal="left" vertical="top" shrinkToFit="1"/>
    </xf>
    <xf numFmtId="0" fontId="23" fillId="0" borderId="0" xfId="0" applyFont="1" applyAlignment="1">
      <alignment horizontal="left" vertical="top"/>
    </xf>
    <xf numFmtId="0" fontId="23" fillId="0" borderId="29" xfId="0" applyFont="1" applyBorder="1" applyAlignment="1">
      <alignment vertical="center" shrinkToFit="1"/>
    </xf>
    <xf numFmtId="0" fontId="23" fillId="0" borderId="33" xfId="0" applyFont="1" applyBorder="1" applyAlignment="1">
      <alignment vertical="center" shrinkToFit="1"/>
    </xf>
    <xf numFmtId="0" fontId="23" fillId="0" borderId="33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59" xfId="0" applyFont="1" applyBorder="1" applyAlignment="1">
      <alignment vertical="center" textRotation="180" shrinkToFit="1"/>
    </xf>
    <xf numFmtId="0" fontId="23" fillId="0" borderId="73" xfId="0" applyFont="1" applyBorder="1" applyAlignment="1">
      <alignment vertical="center" textRotation="180" shrinkToFit="1"/>
    </xf>
    <xf numFmtId="0" fontId="23" fillId="0" borderId="74" xfId="0" applyFont="1" applyBorder="1" applyAlignment="1">
      <alignment horizontal="left" vertical="center" shrinkToFit="1"/>
    </xf>
    <xf numFmtId="0" fontId="23" fillId="0" borderId="78" xfId="0" applyFont="1" applyBorder="1" applyAlignment="1">
      <alignment horizontal="left" vertical="center" shrinkToFit="1"/>
    </xf>
    <xf numFmtId="0" fontId="43" fillId="0" borderId="0" xfId="0" applyFont="1">
      <alignment vertical="center"/>
    </xf>
    <xf numFmtId="0" fontId="29" fillId="0" borderId="20" xfId="0" applyFont="1" applyBorder="1">
      <alignment vertical="center"/>
    </xf>
    <xf numFmtId="0" fontId="29" fillId="0" borderId="20" xfId="0" applyFont="1" applyBorder="1" applyAlignment="1">
      <alignment vertical="center" shrinkToFit="1"/>
    </xf>
    <xf numFmtId="0" fontId="23" fillId="24" borderId="25" xfId="0" applyFont="1" applyFill="1" applyBorder="1" applyAlignment="1">
      <alignment horizontal="center" vertical="center" shrinkToFit="1"/>
    </xf>
    <xf numFmtId="0" fontId="40" fillId="24" borderId="25" xfId="0" applyFont="1" applyFill="1" applyBorder="1" applyAlignment="1">
      <alignment horizontal="center" vertical="center" shrinkToFit="1"/>
    </xf>
    <xf numFmtId="0" fontId="22" fillId="24" borderId="25" xfId="0" applyFont="1" applyFill="1" applyBorder="1" applyAlignment="1">
      <alignment horizontal="center" vertical="center" wrapText="1" shrinkToFit="1"/>
    </xf>
    <xf numFmtId="0" fontId="1" fillId="0" borderId="8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right"/>
    </xf>
    <xf numFmtId="0" fontId="40" fillId="0" borderId="83" xfId="0" applyFont="1" applyBorder="1" applyAlignment="1">
      <alignment vertical="center" shrinkToFit="1"/>
    </xf>
    <xf numFmtId="0" fontId="40" fillId="0" borderId="83" xfId="0" applyFont="1" applyBorder="1" applyAlignment="1">
      <alignment vertical="center" textRotation="180" shrinkToFit="1"/>
    </xf>
    <xf numFmtId="0" fontId="40" fillId="0" borderId="83" xfId="0" applyFont="1" applyBorder="1" applyAlignment="1">
      <alignment horizontal="left" vertical="center" shrinkToFit="1"/>
    </xf>
    <xf numFmtId="180" fontId="28" fillId="0" borderId="84" xfId="0" applyNumberFormat="1" applyFont="1" applyBorder="1" applyAlignment="1">
      <alignment horizontal="right"/>
    </xf>
    <xf numFmtId="0" fontId="28" fillId="0" borderId="83" xfId="0" applyFont="1" applyBorder="1" applyAlignment="1">
      <alignment horizontal="left"/>
    </xf>
    <xf numFmtId="0" fontId="40" fillId="24" borderId="31" xfId="0" applyFont="1" applyFill="1" applyBorder="1" applyAlignment="1">
      <alignment horizontal="center" vertical="center" shrinkToFit="1"/>
    </xf>
    <xf numFmtId="0" fontId="40" fillId="24" borderId="85" xfId="0" applyFont="1" applyFill="1" applyBorder="1" applyAlignment="1">
      <alignment horizontal="center" vertical="center" shrinkToFit="1"/>
    </xf>
    <xf numFmtId="0" fontId="28" fillId="0" borderId="86" xfId="0" applyFont="1" applyBorder="1" applyAlignment="1">
      <alignment horizontal="center"/>
    </xf>
    <xf numFmtId="0" fontId="22" fillId="0" borderId="21" xfId="0" applyFont="1" applyBorder="1">
      <alignment vertical="center"/>
    </xf>
    <xf numFmtId="0" fontId="41" fillId="0" borderId="21" xfId="0" applyFont="1" applyBorder="1">
      <alignment vertical="center"/>
    </xf>
    <xf numFmtId="0" fontId="22" fillId="0" borderId="59" xfId="0" applyFont="1" applyBorder="1">
      <alignment vertical="center"/>
    </xf>
    <xf numFmtId="0" fontId="23" fillId="0" borderId="74" xfId="0" applyFont="1" applyBorder="1" applyAlignment="1">
      <alignment vertical="center" shrinkToFit="1"/>
    </xf>
    <xf numFmtId="0" fontId="23" fillId="0" borderId="0" xfId="0" applyFont="1" applyAlignment="1">
      <alignment vertical="center" textRotation="180" shrinkToFit="1"/>
    </xf>
    <xf numFmtId="0" fontId="40" fillId="0" borderId="21" xfId="0" applyFont="1" applyBorder="1" applyAlignment="1">
      <alignment horizontal="left" vertical="center" shrinkToFit="1"/>
    </xf>
    <xf numFmtId="0" fontId="40" fillId="0" borderId="21" xfId="0" applyFont="1" applyBorder="1" applyAlignment="1">
      <alignment vertical="center" textRotation="255" shrinkToFit="1"/>
    </xf>
    <xf numFmtId="0" fontId="40" fillId="0" borderId="74" xfId="0" applyFont="1" applyBorder="1" applyAlignment="1">
      <alignment horizontal="left" vertical="center" shrinkToFit="1"/>
    </xf>
    <xf numFmtId="0" fontId="40" fillId="0" borderId="74" xfId="0" applyFont="1" applyBorder="1" applyAlignment="1">
      <alignment horizontal="center" vertical="center" shrinkToFit="1"/>
    </xf>
    <xf numFmtId="0" fontId="41" fillId="0" borderId="0" xfId="0" applyFont="1">
      <alignment vertical="center"/>
    </xf>
    <xf numFmtId="0" fontId="23" fillId="0" borderId="56" xfId="0" applyFont="1" applyBorder="1" applyAlignment="1">
      <alignment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87" xfId="0" applyFont="1" applyBorder="1" applyAlignment="1">
      <alignment vertical="center" shrinkToFit="1"/>
    </xf>
    <xf numFmtId="0" fontId="23" fillId="0" borderId="21" xfId="0" applyFont="1" applyBorder="1">
      <alignment vertical="center"/>
    </xf>
    <xf numFmtId="0" fontId="23" fillId="0" borderId="74" xfId="0" applyFont="1" applyBorder="1" applyAlignment="1">
      <alignment horizontal="left" vertical="center"/>
    </xf>
    <xf numFmtId="0" fontId="45" fillId="0" borderId="0" xfId="19" applyFont="1"/>
    <xf numFmtId="0" fontId="40" fillId="0" borderId="0" xfId="0" applyFont="1" applyAlignment="1">
      <alignment horizontal="left" vertical="center" shrinkToFit="1"/>
    </xf>
    <xf numFmtId="0" fontId="23" fillId="0" borderId="0" xfId="0" applyFont="1" applyAlignment="1">
      <alignment vertical="center" shrinkToFit="1"/>
    </xf>
    <xf numFmtId="0" fontId="1" fillId="0" borderId="27" xfId="0" applyFont="1" applyBorder="1" applyAlignment="1">
      <alignment horizontal="right"/>
    </xf>
    <xf numFmtId="180" fontId="28" fillId="0" borderId="88" xfId="0" applyNumberFormat="1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89" xfId="0" applyFont="1" applyBorder="1" applyAlignment="1">
      <alignment horizontal="center"/>
    </xf>
    <xf numFmtId="180" fontId="37" fillId="0" borderId="38" xfId="19" applyNumberFormat="1" applyFont="1" applyBorder="1"/>
    <xf numFmtId="0" fontId="41" fillId="0" borderId="59" xfId="0" applyFont="1" applyBorder="1">
      <alignment vertical="center"/>
    </xf>
    <xf numFmtId="0" fontId="23" fillId="0" borderId="23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28" fillId="0" borderId="30" xfId="0" applyFont="1" applyBorder="1">
      <alignment vertical="center"/>
    </xf>
    <xf numFmtId="179" fontId="28" fillId="0" borderId="20" xfId="0" applyNumberFormat="1" applyFont="1" applyBorder="1" applyAlignment="1">
      <alignment horizontal="right"/>
    </xf>
    <xf numFmtId="0" fontId="28" fillId="0" borderId="20" xfId="0" applyFont="1" applyBorder="1">
      <alignment vertical="center"/>
    </xf>
    <xf numFmtId="180" fontId="28" fillId="0" borderId="91" xfId="0" applyNumberFormat="1" applyFont="1" applyBorder="1" applyAlignment="1">
      <alignment horizontal="right"/>
    </xf>
    <xf numFmtId="0" fontId="46" fillId="0" borderId="20" xfId="0" applyFont="1" applyBorder="1" applyAlignment="1">
      <alignment horizontal="left" vertical="center" shrinkToFit="1"/>
    </xf>
    <xf numFmtId="0" fontId="23" fillId="0" borderId="92" xfId="0" applyFont="1" applyBorder="1" applyAlignment="1">
      <alignment vertical="center" shrinkToFit="1"/>
    </xf>
    <xf numFmtId="0" fontId="46" fillId="0" borderId="74" xfId="0" applyFont="1" applyBorder="1" applyAlignment="1">
      <alignment vertical="center" shrinkToFit="1"/>
    </xf>
    <xf numFmtId="180" fontId="37" fillId="0" borderId="40" xfId="19" applyNumberFormat="1" applyFont="1" applyBorder="1"/>
    <xf numFmtId="180" fontId="37" fillId="0" borderId="41" xfId="19" applyNumberFormat="1" applyFont="1" applyBorder="1"/>
    <xf numFmtId="0" fontId="49" fillId="0" borderId="0" xfId="19" applyFont="1"/>
    <xf numFmtId="0" fontId="53" fillId="0" borderId="0" xfId="19" applyFont="1"/>
    <xf numFmtId="0" fontId="23" fillId="0" borderId="91" xfId="0" applyFont="1" applyBorder="1" applyAlignment="1">
      <alignment vertical="center" textRotation="180" shrinkToFit="1"/>
    </xf>
    <xf numFmtId="0" fontId="23" fillId="0" borderId="91" xfId="0" applyFont="1" applyBorder="1" applyAlignment="1">
      <alignment horizontal="left" vertical="center" shrinkToFit="1"/>
    </xf>
    <xf numFmtId="0" fontId="23" fillId="0" borderId="93" xfId="0" applyFont="1" applyBorder="1" applyAlignment="1">
      <alignment vertical="center" shrinkToFit="1"/>
    </xf>
    <xf numFmtId="178" fontId="34" fillId="43" borderId="75" xfId="0" applyNumberFormat="1" applyFont="1" applyFill="1" applyBorder="1" applyAlignment="1">
      <alignment vertical="center" wrapText="1"/>
    </xf>
    <xf numFmtId="178" fontId="47" fillId="43" borderId="0" xfId="0" applyNumberFormat="1" applyFont="1" applyFill="1" applyAlignment="1">
      <alignment vertical="center" wrapText="1"/>
    </xf>
    <xf numFmtId="0" fontId="50" fillId="43" borderId="48" xfId="0" applyFont="1" applyFill="1" applyBorder="1" applyAlignment="1">
      <alignment horizontal="center" vertical="center"/>
    </xf>
    <xf numFmtId="0" fontId="50" fillId="43" borderId="0" xfId="0" applyFont="1" applyFill="1" applyAlignment="1">
      <alignment horizontal="center" vertical="center"/>
    </xf>
    <xf numFmtId="0" fontId="100" fillId="43" borderId="0" xfId="0" applyFont="1" applyFill="1" applyAlignment="1">
      <alignment horizontal="center" vertical="center"/>
    </xf>
    <xf numFmtId="0" fontId="51" fillId="43" borderId="0" xfId="0" applyFont="1" applyFill="1">
      <alignment vertical="center"/>
    </xf>
    <xf numFmtId="0" fontId="51" fillId="43" borderId="55" xfId="0" applyFont="1" applyFill="1" applyBorder="1">
      <alignment vertical="center"/>
    </xf>
    <xf numFmtId="0" fontId="56" fillId="43" borderId="48" xfId="0" applyFont="1" applyFill="1" applyBorder="1" applyAlignment="1">
      <alignment wrapText="1"/>
    </xf>
    <xf numFmtId="0" fontId="56" fillId="43" borderId="0" xfId="0" applyFont="1" applyFill="1" applyAlignment="1">
      <alignment wrapText="1"/>
    </xf>
    <xf numFmtId="0" fontId="37" fillId="43" borderId="0" xfId="19" applyFont="1" applyFill="1"/>
    <xf numFmtId="180" fontId="37" fillId="43" borderId="0" xfId="19" applyNumberFormat="1" applyFont="1" applyFill="1"/>
    <xf numFmtId="179" fontId="37" fillId="43" borderId="0" xfId="19" applyNumberFormat="1" applyFont="1" applyFill="1"/>
    <xf numFmtId="0" fontId="37" fillId="43" borderId="33" xfId="19" applyFont="1" applyFill="1" applyBorder="1"/>
    <xf numFmtId="179" fontId="37" fillId="43" borderId="33" xfId="19" applyNumberFormat="1" applyFont="1" applyFill="1" applyBorder="1"/>
    <xf numFmtId="0" fontId="35" fillId="0" borderId="0" xfId="19" applyFont="1"/>
    <xf numFmtId="0" fontId="30" fillId="0" borderId="17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87" xfId="0" applyFont="1" applyBorder="1" applyAlignment="1">
      <alignment vertical="center" shrinkToFit="1"/>
    </xf>
    <xf numFmtId="0" fontId="23" fillId="0" borderId="91" xfId="0" applyFont="1" applyBorder="1" applyAlignment="1">
      <alignment vertical="center" shrinkToFit="1"/>
    </xf>
    <xf numFmtId="0" fontId="42" fillId="0" borderId="20" xfId="0" applyFont="1" applyBorder="1" applyAlignment="1">
      <alignment horizontal="left" vertical="center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28" fillId="0" borderId="19" xfId="0" applyFont="1" applyBorder="1" applyAlignment="1">
      <alignment horizontal="center" vertical="center" textRotation="255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42" fillId="0" borderId="79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40" fillId="0" borderId="21" xfId="0" applyFont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 shrinkToFit="1"/>
    </xf>
    <xf numFmtId="0" fontId="41" fillId="0" borderId="21" xfId="0" applyFont="1" applyBorder="1" applyAlignment="1">
      <alignment horizontal="left" vertical="center"/>
    </xf>
    <xf numFmtId="0" fontId="41" fillId="0" borderId="24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22" fillId="0" borderId="47" xfId="0" applyFont="1" applyBorder="1" applyAlignment="1">
      <alignment horizontal="right" vertical="top"/>
    </xf>
    <xf numFmtId="0" fontId="22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54" fillId="40" borderId="56" xfId="0" applyFont="1" applyFill="1" applyBorder="1" applyAlignment="1">
      <alignment horizontal="center" vertical="center"/>
    </xf>
    <xf numFmtId="0" fontId="55" fillId="40" borderId="0" xfId="0" applyFont="1" applyFill="1" applyAlignment="1">
      <alignment horizontal="center" vertical="center"/>
    </xf>
    <xf numFmtId="0" fontId="55" fillId="40" borderId="55" xfId="0" applyFont="1" applyFill="1" applyBorder="1" applyAlignment="1">
      <alignment horizontal="center" vertical="center"/>
    </xf>
    <xf numFmtId="0" fontId="70" fillId="34" borderId="56" xfId="0" applyFont="1" applyFill="1" applyBorder="1" applyAlignment="1">
      <alignment horizontal="center" vertical="center" shrinkToFit="1"/>
    </xf>
    <xf numFmtId="0" fontId="71" fillId="34" borderId="0" xfId="0" applyFont="1" applyFill="1" applyAlignment="1">
      <alignment horizontal="center" vertical="center" shrinkToFit="1"/>
    </xf>
    <xf numFmtId="0" fontId="71" fillId="34" borderId="55" xfId="0" applyFont="1" applyFill="1" applyBorder="1" applyAlignment="1">
      <alignment horizontal="center" vertical="center" shrinkToFit="1"/>
    </xf>
    <xf numFmtId="0" fontId="65" fillId="35" borderId="48" xfId="0" applyFont="1" applyFill="1" applyBorder="1" applyAlignment="1">
      <alignment horizontal="center" vertical="center"/>
    </xf>
    <xf numFmtId="0" fontId="66" fillId="35" borderId="0" xfId="0" applyFont="1" applyFill="1" applyAlignment="1">
      <alignment horizontal="center" vertical="center"/>
    </xf>
    <xf numFmtId="0" fontId="71" fillId="38" borderId="56" xfId="0" applyFont="1" applyFill="1" applyBorder="1" applyAlignment="1">
      <alignment horizontal="center" vertical="center"/>
    </xf>
    <xf numFmtId="0" fontId="71" fillId="38" borderId="0" xfId="0" applyFont="1" applyFill="1" applyAlignment="1">
      <alignment horizontal="center" vertical="center"/>
    </xf>
    <xf numFmtId="0" fontId="71" fillId="38" borderId="60" xfId="0" applyFont="1" applyFill="1" applyBorder="1" applyAlignment="1">
      <alignment horizontal="center" vertical="center"/>
    </xf>
    <xf numFmtId="0" fontId="74" fillId="30" borderId="56" xfId="0" applyFont="1" applyFill="1" applyBorder="1" applyAlignment="1">
      <alignment horizontal="center" vertical="center" shrinkToFit="1"/>
    </xf>
    <xf numFmtId="0" fontId="75" fillId="30" borderId="0" xfId="0" applyFont="1" applyFill="1" applyAlignment="1">
      <alignment horizontal="center" vertical="center" shrinkToFit="1"/>
    </xf>
    <xf numFmtId="0" fontId="75" fillId="30" borderId="55" xfId="0" applyFont="1" applyFill="1" applyBorder="1" applyAlignment="1">
      <alignment horizontal="center" vertical="center" shrinkToFit="1"/>
    </xf>
    <xf numFmtId="0" fontId="47" fillId="0" borderId="58" xfId="0" applyFont="1" applyBorder="1" applyAlignment="1">
      <alignment horizontal="center" vertical="center" wrapText="1"/>
    </xf>
    <xf numFmtId="0" fontId="47" fillId="0" borderId="59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90" fillId="30" borderId="48" xfId="0" applyFont="1" applyFill="1" applyBorder="1" applyAlignment="1">
      <alignment horizontal="center" vertical="center"/>
    </xf>
    <xf numFmtId="0" fontId="91" fillId="30" borderId="0" xfId="0" applyFont="1" applyFill="1" applyAlignment="1">
      <alignment horizontal="center" vertical="center"/>
    </xf>
    <xf numFmtId="0" fontId="77" fillId="36" borderId="56" xfId="0" applyFont="1" applyFill="1" applyBorder="1" applyAlignment="1">
      <alignment horizontal="center" vertical="center"/>
    </xf>
    <xf numFmtId="0" fontId="77" fillId="36" borderId="0" xfId="0" applyFont="1" applyFill="1" applyAlignment="1">
      <alignment horizontal="center" vertical="center"/>
    </xf>
    <xf numFmtId="0" fontId="94" fillId="32" borderId="56" xfId="0" applyFont="1" applyFill="1" applyBorder="1" applyAlignment="1">
      <alignment horizontal="center" vertical="center"/>
    </xf>
    <xf numFmtId="0" fontId="95" fillId="32" borderId="0" xfId="0" applyFont="1" applyFill="1" applyAlignment="1">
      <alignment horizontal="center" vertical="center"/>
    </xf>
    <xf numFmtId="0" fontId="62" fillId="41" borderId="56" xfId="0" applyFont="1" applyFill="1" applyBorder="1" applyAlignment="1">
      <alignment horizontal="center" vertical="center"/>
    </xf>
    <xf numFmtId="0" fontId="50" fillId="41" borderId="0" xfId="0" applyFont="1" applyFill="1" applyAlignment="1">
      <alignment horizontal="center" vertical="center"/>
    </xf>
    <xf numFmtId="0" fontId="51" fillId="29" borderId="56" xfId="0" applyFont="1" applyFill="1" applyBorder="1" applyAlignment="1">
      <alignment horizontal="center" vertical="center"/>
    </xf>
    <xf numFmtId="0" fontId="52" fillId="29" borderId="0" xfId="0" applyFont="1" applyFill="1" applyAlignment="1">
      <alignment horizontal="center" vertical="center"/>
    </xf>
    <xf numFmtId="0" fontId="52" fillId="29" borderId="55" xfId="0" applyFont="1" applyFill="1" applyBorder="1" applyAlignment="1">
      <alignment horizontal="center" vertical="center"/>
    </xf>
    <xf numFmtId="0" fontId="64" fillId="32" borderId="58" xfId="0" applyFont="1" applyFill="1" applyBorder="1" applyAlignment="1">
      <alignment horizontal="center" vertical="center" shrinkToFit="1"/>
    </xf>
    <xf numFmtId="0" fontId="64" fillId="32" borderId="59" xfId="0" applyFont="1" applyFill="1" applyBorder="1" applyAlignment="1">
      <alignment horizontal="center" vertical="center" shrinkToFit="1"/>
    </xf>
    <xf numFmtId="0" fontId="64" fillId="32" borderId="56" xfId="0" applyFont="1" applyFill="1" applyBorder="1" applyAlignment="1">
      <alignment horizontal="center" vertical="center" shrinkToFit="1"/>
    </xf>
    <xf numFmtId="0" fontId="65" fillId="37" borderId="56" xfId="0" applyFont="1" applyFill="1" applyBorder="1" applyAlignment="1">
      <alignment horizontal="center" vertical="center" shrinkToFit="1"/>
    </xf>
    <xf numFmtId="0" fontId="66" fillId="37" borderId="0" xfId="0" applyFont="1" applyFill="1" applyAlignment="1">
      <alignment horizontal="center" vertical="center" shrinkToFit="1"/>
    </xf>
    <xf numFmtId="0" fontId="66" fillId="37" borderId="60" xfId="0" applyFont="1" applyFill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wrapText="1"/>
    </xf>
    <xf numFmtId="178" fontId="34" fillId="0" borderId="43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shrinkToFit="1"/>
    </xf>
    <xf numFmtId="0" fontId="47" fillId="0" borderId="52" xfId="0" applyFont="1" applyBorder="1" applyAlignment="1">
      <alignment horizontal="center" vertical="center" shrinkToFit="1"/>
    </xf>
    <xf numFmtId="0" fontId="47" fillId="0" borderId="53" xfId="0" applyFont="1" applyBorder="1" applyAlignment="1">
      <alignment horizontal="center" vertical="center" shrinkToFit="1"/>
    </xf>
    <xf numFmtId="0" fontId="47" fillId="0" borderId="62" xfId="0" applyFont="1" applyBorder="1" applyAlignment="1">
      <alignment horizontal="center" vertical="center" shrinkToFit="1"/>
    </xf>
    <xf numFmtId="0" fontId="47" fillId="0" borderId="54" xfId="0" applyFont="1" applyBorder="1" applyAlignment="1">
      <alignment horizontal="center" vertical="center" shrinkToFit="1"/>
    </xf>
    <xf numFmtId="0" fontId="105" fillId="44" borderId="53" xfId="0" applyFont="1" applyFill="1" applyBorder="1" applyAlignment="1">
      <alignment horizontal="center" vertical="center" shrinkToFit="1"/>
    </xf>
    <xf numFmtId="0" fontId="105" fillId="44" borderId="62" xfId="0" applyFont="1" applyFill="1" applyBorder="1" applyAlignment="1">
      <alignment horizontal="center" vertical="center" shrinkToFit="1"/>
    </xf>
    <xf numFmtId="178" fontId="34" fillId="0" borderId="53" xfId="0" applyNumberFormat="1" applyFont="1" applyBorder="1" applyAlignment="1">
      <alignment horizontal="center" vertical="center" wrapText="1"/>
    </xf>
    <xf numFmtId="178" fontId="34" fillId="0" borderId="62" xfId="0" applyNumberFormat="1" applyFont="1" applyBorder="1" applyAlignment="1">
      <alignment horizontal="center" vertical="center" wrapText="1"/>
    </xf>
    <xf numFmtId="178" fontId="34" fillId="0" borderId="64" xfId="0" applyNumberFormat="1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7" fillId="0" borderId="0" xfId="0" applyFont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0" fontId="76" fillId="0" borderId="56" xfId="0" applyFont="1" applyBorder="1" applyAlignment="1">
      <alignment horizontal="center" vertical="center" shrinkToFit="1"/>
    </xf>
    <xf numFmtId="0" fontId="76" fillId="0" borderId="0" xfId="0" applyFont="1" applyAlignment="1">
      <alignment horizontal="center" vertical="center" shrinkToFit="1"/>
    </xf>
    <xf numFmtId="0" fontId="76" fillId="0" borderId="55" xfId="0" applyFont="1" applyBorder="1" applyAlignment="1">
      <alignment horizontal="center" vertical="center" shrinkToFit="1"/>
    </xf>
    <xf numFmtId="0" fontId="47" fillId="0" borderId="56" xfId="0" applyFont="1" applyBorder="1" applyAlignment="1">
      <alignment horizontal="center" vertical="center" shrinkToFit="1"/>
    </xf>
    <xf numFmtId="0" fontId="47" fillId="0" borderId="60" xfId="0" applyFont="1" applyBorder="1" applyAlignment="1">
      <alignment horizontal="center" vertical="center" shrinkToFit="1"/>
    </xf>
    <xf numFmtId="0" fontId="47" fillId="0" borderId="45" xfId="0" applyFont="1" applyBorder="1" applyAlignment="1">
      <alignment horizontal="center" vertical="center" shrinkToFit="1"/>
    </xf>
    <xf numFmtId="0" fontId="47" fillId="0" borderId="57" xfId="0" applyFont="1" applyBorder="1" applyAlignment="1">
      <alignment horizontal="center" vertical="center" shrinkToFit="1"/>
    </xf>
    <xf numFmtId="0" fontId="47" fillId="0" borderId="61" xfId="0" applyFont="1" applyBorder="1" applyAlignment="1">
      <alignment horizontal="center" vertical="center" shrinkToFit="1"/>
    </xf>
    <xf numFmtId="178" fontId="34" fillId="43" borderId="71" xfId="0" applyNumberFormat="1" applyFont="1" applyFill="1" applyBorder="1" applyAlignment="1">
      <alignment horizontal="center" vertical="center" wrapText="1"/>
    </xf>
    <xf numFmtId="178" fontId="34" fillId="43" borderId="72" xfId="0" applyNumberFormat="1" applyFont="1" applyFill="1" applyBorder="1" applyAlignment="1">
      <alignment horizontal="center" vertical="center" wrapText="1"/>
    </xf>
    <xf numFmtId="0" fontId="47" fillId="43" borderId="48" xfId="0" applyFont="1" applyFill="1" applyBorder="1" applyAlignment="1">
      <alignment horizontal="center" vertical="center" shrinkToFit="1"/>
    </xf>
    <xf numFmtId="0" fontId="47" fillId="43" borderId="0" xfId="0" applyFont="1" applyFill="1" applyAlignment="1">
      <alignment horizontal="center" vertical="center" shrinkToFit="1"/>
    </xf>
    <xf numFmtId="0" fontId="48" fillId="43" borderId="0" xfId="0" applyFont="1" applyFill="1" applyAlignment="1">
      <alignment vertical="center" shrinkToFit="1"/>
    </xf>
    <xf numFmtId="0" fontId="48" fillId="43" borderId="55" xfId="0" applyFont="1" applyFill="1" applyBorder="1" applyAlignment="1">
      <alignment vertical="center" shrinkToFit="1"/>
    </xf>
    <xf numFmtId="0" fontId="47" fillId="0" borderId="64" xfId="0" applyFont="1" applyBorder="1" applyAlignment="1">
      <alignment horizontal="center" vertical="center" shrinkToFit="1"/>
    </xf>
    <xf numFmtId="178" fontId="34" fillId="0" borderId="51" xfId="0" applyNumberFormat="1" applyFont="1" applyBorder="1" applyAlignment="1">
      <alignment horizontal="center" vertical="center" wrapText="1"/>
    </xf>
    <xf numFmtId="178" fontId="34" fillId="0" borderId="52" xfId="0" applyNumberFormat="1" applyFont="1" applyBorder="1" applyAlignment="1">
      <alignment horizontal="center" vertical="center" wrapText="1"/>
    </xf>
    <xf numFmtId="178" fontId="34" fillId="0" borderId="54" xfId="0" applyNumberFormat="1" applyFont="1" applyBorder="1" applyAlignment="1">
      <alignment horizontal="center" vertical="center" wrapText="1"/>
    </xf>
    <xf numFmtId="178" fontId="34" fillId="0" borderId="94" xfId="0" applyNumberFormat="1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shrinkToFit="1"/>
    </xf>
    <xf numFmtId="0" fontId="48" fillId="0" borderId="66" xfId="0" applyFont="1" applyBorder="1" applyAlignment="1">
      <alignment horizontal="center" vertical="center" shrinkToFit="1"/>
    </xf>
    <xf numFmtId="0" fontId="103" fillId="43" borderId="48" xfId="0" applyFont="1" applyFill="1" applyBorder="1" applyAlignment="1">
      <alignment horizontal="left" vertical="center" shrinkToFit="1"/>
    </xf>
    <xf numFmtId="0" fontId="103" fillId="43" borderId="0" xfId="0" applyFont="1" applyFill="1" applyAlignment="1">
      <alignment horizontal="left" vertical="center" shrinkToFit="1"/>
    </xf>
    <xf numFmtId="0" fontId="103" fillId="43" borderId="68" xfId="0" applyFont="1" applyFill="1" applyBorder="1" applyAlignment="1">
      <alignment horizontal="left" vertical="center" shrinkToFit="1"/>
    </xf>
    <xf numFmtId="0" fontId="103" fillId="43" borderId="33" xfId="0" applyFont="1" applyFill="1" applyBorder="1" applyAlignment="1">
      <alignment horizontal="left" vertical="center" shrinkToFit="1"/>
    </xf>
    <xf numFmtId="0" fontId="102" fillId="43" borderId="0" xfId="0" applyFont="1" applyFill="1" applyAlignment="1">
      <alignment horizontal="center" vertical="center"/>
    </xf>
    <xf numFmtId="0" fontId="102" fillId="43" borderId="55" xfId="0" applyFont="1" applyFill="1" applyBorder="1" applyAlignment="1">
      <alignment horizontal="center" vertical="center"/>
    </xf>
    <xf numFmtId="0" fontId="102" fillId="43" borderId="33" xfId="0" applyFont="1" applyFill="1" applyBorder="1" applyAlignment="1">
      <alignment horizontal="center" vertical="center"/>
    </xf>
    <xf numFmtId="0" fontId="102" fillId="43" borderId="95" xfId="0" applyFont="1" applyFill="1" applyBorder="1" applyAlignment="1">
      <alignment horizontal="center" vertical="center"/>
    </xf>
    <xf numFmtId="0" fontId="62" fillId="36" borderId="58" xfId="0" applyFont="1" applyFill="1" applyBorder="1" applyAlignment="1">
      <alignment horizontal="center" vertical="center" shrinkToFit="1"/>
    </xf>
    <xf numFmtId="0" fontId="63" fillId="36" borderId="59" xfId="0" applyFont="1" applyFill="1" applyBorder="1" applyAlignment="1">
      <alignment horizontal="center" vertical="center" shrinkToFit="1"/>
    </xf>
    <xf numFmtId="0" fontId="63" fillId="36" borderId="56" xfId="0" applyFont="1" applyFill="1" applyBorder="1" applyAlignment="1">
      <alignment horizontal="center" vertical="center" shrinkToFit="1"/>
    </xf>
    <xf numFmtId="0" fontId="72" fillId="35" borderId="56" xfId="0" applyFont="1" applyFill="1" applyBorder="1" applyAlignment="1">
      <alignment horizontal="center" vertical="center" shrinkToFit="1"/>
    </xf>
    <xf numFmtId="0" fontId="73" fillId="35" borderId="0" xfId="0" applyFont="1" applyFill="1" applyAlignment="1">
      <alignment horizontal="center" vertical="center" shrinkToFit="1"/>
    </xf>
    <xf numFmtId="0" fontId="73" fillId="35" borderId="60" xfId="0" applyFont="1" applyFill="1" applyBorder="1" applyAlignment="1">
      <alignment horizontal="center" vertical="center" shrinkToFit="1"/>
    </xf>
    <xf numFmtId="0" fontId="51" fillId="30" borderId="56" xfId="0" applyFont="1" applyFill="1" applyBorder="1" applyAlignment="1">
      <alignment horizontal="center" vertical="center" shrinkToFit="1"/>
    </xf>
    <xf numFmtId="0" fontId="52" fillId="30" borderId="0" xfId="0" applyFont="1" applyFill="1" applyAlignment="1">
      <alignment horizontal="center" vertical="center" shrinkToFit="1"/>
    </xf>
    <xf numFmtId="0" fontId="68" fillId="27" borderId="56" xfId="0" applyFont="1" applyFill="1" applyBorder="1" applyAlignment="1">
      <alignment horizontal="center" vertical="center" shrinkToFit="1"/>
    </xf>
    <xf numFmtId="0" fontId="69" fillId="27" borderId="0" xfId="0" applyFont="1" applyFill="1" applyAlignment="1">
      <alignment horizontal="center" vertical="center" shrinkToFit="1"/>
    </xf>
    <xf numFmtId="0" fontId="59" fillId="43" borderId="48" xfId="0" applyFont="1" applyFill="1" applyBorder="1" applyAlignment="1">
      <alignment horizontal="center" vertical="center" wrapText="1"/>
    </xf>
    <xf numFmtId="0" fontId="59" fillId="43" borderId="0" xfId="0" applyFont="1" applyFill="1" applyAlignment="1">
      <alignment horizontal="center" vertical="center" wrapText="1"/>
    </xf>
    <xf numFmtId="178" fontId="34" fillId="43" borderId="90" xfId="0" applyNumberFormat="1" applyFont="1" applyFill="1" applyBorder="1" applyAlignment="1">
      <alignment horizontal="center" vertical="center" wrapText="1"/>
    </xf>
    <xf numFmtId="178" fontId="34" fillId="43" borderId="75" xfId="0" applyNumberFormat="1" applyFont="1" applyFill="1" applyBorder="1" applyAlignment="1">
      <alignment horizontal="center" vertical="center" wrapText="1"/>
    </xf>
    <xf numFmtId="0" fontId="47" fillId="43" borderId="48" xfId="0" applyFont="1" applyFill="1" applyBorder="1" applyAlignment="1">
      <alignment horizontal="center" vertical="center" wrapText="1"/>
    </xf>
    <xf numFmtId="0" fontId="47" fillId="43" borderId="0" xfId="0" applyFont="1" applyFill="1" applyAlignment="1">
      <alignment horizontal="center" vertical="center" wrapText="1"/>
    </xf>
    <xf numFmtId="0" fontId="101" fillId="43" borderId="0" xfId="0" applyFont="1" applyFill="1" applyAlignment="1">
      <alignment horizontal="center" vertical="center" shrinkToFit="1"/>
    </xf>
    <xf numFmtId="0" fontId="64" fillId="32" borderId="0" xfId="0" applyFont="1" applyFill="1" applyAlignment="1">
      <alignment horizontal="center" vertical="center" shrinkToFit="1"/>
    </xf>
    <xf numFmtId="0" fontId="60" fillId="30" borderId="48" xfId="0" applyFont="1" applyFill="1" applyBorder="1" applyAlignment="1">
      <alignment horizontal="center" vertical="center"/>
    </xf>
    <xf numFmtId="0" fontId="52" fillId="30" borderId="0" xfId="0" applyFont="1" applyFill="1" applyAlignment="1">
      <alignment horizontal="center" vertical="center"/>
    </xf>
    <xf numFmtId="0" fontId="62" fillId="40" borderId="48" xfId="0" applyFont="1" applyFill="1" applyBorder="1" applyAlignment="1">
      <alignment horizontal="center" vertical="center" shrinkToFit="1"/>
    </xf>
    <xf numFmtId="0" fontId="82" fillId="40" borderId="0" xfId="0" applyFont="1" applyFill="1" applyAlignment="1">
      <alignment horizontal="center" vertical="center" shrinkToFit="1"/>
    </xf>
    <xf numFmtId="0" fontId="80" fillId="36" borderId="56" xfId="0" applyFont="1" applyFill="1" applyBorder="1" applyAlignment="1">
      <alignment horizontal="center" vertical="center" shrinkToFit="1"/>
    </xf>
    <xf numFmtId="0" fontId="81" fillId="36" borderId="0" xfId="0" applyFont="1" applyFill="1" applyAlignment="1">
      <alignment horizontal="center" vertical="center" shrinkToFit="1"/>
    </xf>
    <xf numFmtId="0" fontId="81" fillId="36" borderId="60" xfId="0" applyFont="1" applyFill="1" applyBorder="1" applyAlignment="1">
      <alignment horizontal="center" vertical="center" shrinkToFit="1"/>
    </xf>
    <xf numFmtId="0" fontId="83" fillId="26" borderId="56" xfId="0" applyFont="1" applyFill="1" applyBorder="1" applyAlignment="1">
      <alignment horizontal="center" vertical="center" shrinkToFit="1"/>
    </xf>
    <xf numFmtId="0" fontId="84" fillId="26" borderId="0" xfId="0" applyFont="1" applyFill="1" applyAlignment="1">
      <alignment horizontal="center" vertical="center" shrinkToFit="1"/>
    </xf>
    <xf numFmtId="0" fontId="84" fillId="26" borderId="60" xfId="0" applyFont="1" applyFill="1" applyBorder="1" applyAlignment="1">
      <alignment horizontal="center" vertical="center" shrinkToFit="1"/>
    </xf>
    <xf numFmtId="0" fontId="65" fillId="35" borderId="56" xfId="0" applyFont="1" applyFill="1" applyBorder="1" applyAlignment="1">
      <alignment horizontal="center" vertical="center"/>
    </xf>
    <xf numFmtId="0" fontId="71" fillId="27" borderId="56" xfId="0" applyFont="1" applyFill="1" applyBorder="1" applyAlignment="1">
      <alignment horizontal="center" vertical="center"/>
    </xf>
    <xf numFmtId="0" fontId="71" fillId="27" borderId="0" xfId="0" applyFont="1" applyFill="1" applyAlignment="1">
      <alignment horizontal="center" vertical="center"/>
    </xf>
    <xf numFmtId="0" fontId="71" fillId="27" borderId="55" xfId="0" applyFont="1" applyFill="1" applyBorder="1" applyAlignment="1">
      <alignment horizontal="center" vertical="center"/>
    </xf>
    <xf numFmtId="0" fontId="85" fillId="29" borderId="48" xfId="0" applyFont="1" applyFill="1" applyBorder="1" applyAlignment="1">
      <alignment horizontal="center" vertical="center" shrinkToFit="1"/>
    </xf>
    <xf numFmtId="0" fontId="85" fillId="29" borderId="0" xfId="0" applyFont="1" applyFill="1" applyAlignment="1">
      <alignment horizontal="center" vertical="center" shrinkToFit="1"/>
    </xf>
    <xf numFmtId="0" fontId="86" fillId="26" borderId="56" xfId="0" applyFont="1" applyFill="1" applyBorder="1" applyAlignment="1">
      <alignment horizontal="center" vertical="center" shrinkToFit="1"/>
    </xf>
    <xf numFmtId="0" fontId="87" fillId="26" borderId="0" xfId="0" applyFont="1" applyFill="1" applyAlignment="1">
      <alignment horizontal="center" vertical="center" shrinkToFit="1"/>
    </xf>
    <xf numFmtId="0" fontId="87" fillId="26" borderId="60" xfId="0" applyFont="1" applyFill="1" applyBorder="1" applyAlignment="1">
      <alignment horizontal="center" vertical="center" shrinkToFit="1"/>
    </xf>
    <xf numFmtId="0" fontId="51" fillId="32" borderId="59" xfId="0" applyFont="1" applyFill="1" applyBorder="1" applyAlignment="1">
      <alignment horizontal="center" vertical="center" shrinkToFit="1"/>
    </xf>
    <xf numFmtId="0" fontId="52" fillId="32" borderId="59" xfId="0" applyFont="1" applyFill="1" applyBorder="1" applyAlignment="1">
      <alignment horizontal="center" vertical="center" shrinkToFit="1"/>
    </xf>
    <xf numFmtId="0" fontId="77" fillId="31" borderId="56" xfId="0" applyFont="1" applyFill="1" applyBorder="1" applyAlignment="1">
      <alignment horizontal="center" vertical="center"/>
    </xf>
    <xf numFmtId="0" fontId="77" fillId="31" borderId="0" xfId="0" applyFont="1" applyFill="1" applyAlignment="1">
      <alignment horizontal="center" vertical="center"/>
    </xf>
    <xf numFmtId="0" fontId="78" fillId="32" borderId="56" xfId="0" applyFont="1" applyFill="1" applyBorder="1" applyAlignment="1">
      <alignment horizontal="center" vertical="center"/>
    </xf>
    <xf numFmtId="0" fontId="79" fillId="32" borderId="0" xfId="0" applyFont="1" applyFill="1" applyAlignment="1">
      <alignment horizontal="center" vertical="center"/>
    </xf>
    <xf numFmtId="0" fontId="79" fillId="32" borderId="55" xfId="0" applyFont="1" applyFill="1" applyBorder="1" applyAlignment="1">
      <alignment horizontal="center" vertical="center"/>
    </xf>
    <xf numFmtId="0" fontId="47" fillId="0" borderId="48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57" fillId="27" borderId="48" xfId="0" applyFont="1" applyFill="1" applyBorder="1" applyAlignment="1">
      <alignment horizontal="center" vertical="center" shrinkToFit="1"/>
    </xf>
    <xf numFmtId="0" fontId="88" fillId="27" borderId="0" xfId="0" applyFont="1" applyFill="1" applyAlignment="1">
      <alignment horizontal="center" vertical="center" shrinkToFit="1"/>
    </xf>
    <xf numFmtId="178" fontId="34" fillId="0" borderId="70" xfId="0" applyNumberFormat="1" applyFont="1" applyBorder="1" applyAlignment="1">
      <alignment horizontal="center" vertical="center" wrapText="1"/>
    </xf>
    <xf numFmtId="178" fontId="34" fillId="0" borderId="71" xfId="0" applyNumberFormat="1" applyFont="1" applyBorder="1" applyAlignment="1">
      <alignment horizontal="center" vertical="center" wrapText="1"/>
    </xf>
    <xf numFmtId="178" fontId="34" fillId="0" borderId="72" xfId="0" applyNumberFormat="1" applyFont="1" applyBorder="1" applyAlignment="1">
      <alignment horizontal="center" vertical="center" wrapText="1"/>
    </xf>
    <xf numFmtId="0" fontId="96" fillId="31" borderId="48" xfId="0" applyFont="1" applyFill="1" applyBorder="1" applyAlignment="1">
      <alignment horizontal="center" vertical="center" shrinkToFit="1"/>
    </xf>
    <xf numFmtId="0" fontId="82" fillId="31" borderId="0" xfId="0" applyFont="1" applyFill="1" applyAlignment="1">
      <alignment horizontal="center" vertical="center" shrinkToFit="1"/>
    </xf>
    <xf numFmtId="0" fontId="51" fillId="28" borderId="56" xfId="0" applyFont="1" applyFill="1" applyBorder="1" applyAlignment="1">
      <alignment horizontal="center" vertical="center" shrinkToFit="1"/>
    </xf>
    <xf numFmtId="0" fontId="52" fillId="28" borderId="0" xfId="0" applyFont="1" applyFill="1" applyAlignment="1">
      <alignment horizontal="center" vertical="center" shrinkToFit="1"/>
    </xf>
    <xf numFmtId="0" fontId="85" fillId="35" borderId="56" xfId="0" applyFont="1" applyFill="1" applyBorder="1" applyAlignment="1">
      <alignment horizontal="center" vertical="center" shrinkToFit="1"/>
    </xf>
    <xf numFmtId="0" fontId="85" fillId="35" borderId="0" xfId="0" applyFont="1" applyFill="1" applyAlignment="1">
      <alignment horizontal="center" vertical="center" shrinkToFit="1"/>
    </xf>
    <xf numFmtId="0" fontId="68" fillId="29" borderId="56" xfId="0" applyFont="1" applyFill="1" applyBorder="1" applyAlignment="1">
      <alignment horizontal="center" vertical="center" shrinkToFit="1"/>
    </xf>
    <xf numFmtId="0" fontId="69" fillId="29" borderId="0" xfId="0" applyFont="1" applyFill="1" applyAlignment="1">
      <alignment horizontal="center" vertical="center" shrinkToFit="1"/>
    </xf>
    <xf numFmtId="0" fontId="50" fillId="39" borderId="56" xfId="0" applyFont="1" applyFill="1" applyBorder="1" applyAlignment="1">
      <alignment horizontal="center" vertical="center" shrinkToFit="1"/>
    </xf>
    <xf numFmtId="0" fontId="50" fillId="39" borderId="0" xfId="0" applyFont="1" applyFill="1" applyAlignment="1">
      <alignment horizontal="center" vertical="center" shrinkToFit="1"/>
    </xf>
    <xf numFmtId="0" fontId="50" fillId="39" borderId="55" xfId="0" applyFont="1" applyFill="1" applyBorder="1" applyAlignment="1">
      <alignment horizontal="center" vertical="center" shrinkToFit="1"/>
    </xf>
    <xf numFmtId="0" fontId="72" fillId="27" borderId="56" xfId="0" applyFont="1" applyFill="1" applyBorder="1" applyAlignment="1">
      <alignment horizontal="center" vertical="center" shrinkToFit="1"/>
    </xf>
    <xf numFmtId="0" fontId="92" fillId="27" borderId="0" xfId="0" applyFont="1" applyFill="1" applyAlignment="1">
      <alignment horizontal="center" vertical="center" shrinkToFit="1"/>
    </xf>
    <xf numFmtId="0" fontId="92" fillId="27" borderId="55" xfId="0" applyFont="1" applyFill="1" applyBorder="1" applyAlignment="1">
      <alignment horizontal="center" vertical="center" shrinkToFit="1"/>
    </xf>
    <xf numFmtId="0" fontId="62" fillId="31" borderId="56" xfId="0" applyFont="1" applyFill="1" applyBorder="1" applyAlignment="1">
      <alignment horizontal="center" vertical="center"/>
    </xf>
    <xf numFmtId="0" fontId="65" fillId="27" borderId="56" xfId="0" applyFont="1" applyFill="1" applyBorder="1" applyAlignment="1">
      <alignment horizontal="center" vertical="center"/>
    </xf>
    <xf numFmtId="0" fontId="66" fillId="27" borderId="0" xfId="0" applyFont="1" applyFill="1" applyAlignment="1">
      <alignment horizontal="center" vertical="center"/>
    </xf>
    <xf numFmtId="0" fontId="62" fillId="36" borderId="56" xfId="0" applyFont="1" applyFill="1" applyBorder="1" applyAlignment="1">
      <alignment horizontal="center" vertical="center"/>
    </xf>
    <xf numFmtId="0" fontId="65" fillId="30" borderId="56" xfId="0" applyFont="1" applyFill="1" applyBorder="1" applyAlignment="1">
      <alignment horizontal="center" vertical="center"/>
    </xf>
    <xf numFmtId="0" fontId="66" fillId="30" borderId="0" xfId="0" applyFont="1" applyFill="1" applyAlignment="1">
      <alignment horizontal="center" vertical="center"/>
    </xf>
    <xf numFmtId="0" fontId="66" fillId="30" borderId="55" xfId="0" applyFont="1" applyFill="1" applyBorder="1" applyAlignment="1">
      <alignment horizontal="center" vertical="center"/>
    </xf>
    <xf numFmtId="0" fontId="44" fillId="0" borderId="0" xfId="0" applyFont="1" applyAlignment="1">
      <alignment horizontal="right" shrinkToFit="1"/>
    </xf>
    <xf numFmtId="0" fontId="90" fillId="25" borderId="56" xfId="0" applyFont="1" applyFill="1" applyBorder="1" applyAlignment="1">
      <alignment horizontal="center" vertical="center" shrinkToFit="1"/>
    </xf>
    <xf numFmtId="0" fontId="91" fillId="25" borderId="0" xfId="0" applyFont="1" applyFill="1" applyAlignment="1">
      <alignment horizontal="center" vertical="center" shrinkToFit="1"/>
    </xf>
    <xf numFmtId="0" fontId="91" fillId="25" borderId="60" xfId="0" applyFont="1" applyFill="1" applyBorder="1" applyAlignment="1">
      <alignment horizontal="center" vertical="center" shrinkToFit="1"/>
    </xf>
    <xf numFmtId="0" fontId="77" fillId="39" borderId="56" xfId="0" applyFont="1" applyFill="1" applyBorder="1" applyAlignment="1">
      <alignment horizontal="center" vertical="center"/>
    </xf>
    <xf numFmtId="0" fontId="77" fillId="39" borderId="0" xfId="0" applyFont="1" applyFill="1" applyAlignment="1">
      <alignment horizontal="center" vertical="center"/>
    </xf>
    <xf numFmtId="0" fontId="77" fillId="39" borderId="60" xfId="0" applyFont="1" applyFill="1" applyBorder="1" applyAlignment="1">
      <alignment horizontal="center" vertical="center"/>
    </xf>
    <xf numFmtId="0" fontId="78" fillId="30" borderId="56" xfId="0" applyFont="1" applyFill="1" applyBorder="1" applyAlignment="1">
      <alignment horizontal="center" vertical="center"/>
    </xf>
    <xf numFmtId="0" fontId="79" fillId="30" borderId="0" xfId="0" applyFont="1" applyFill="1" applyAlignment="1">
      <alignment horizontal="center" vertical="center"/>
    </xf>
    <xf numFmtId="0" fontId="80" fillId="36" borderId="56" xfId="0" applyFont="1" applyFill="1" applyBorder="1" applyAlignment="1">
      <alignment horizontal="center" vertical="center"/>
    </xf>
    <xf numFmtId="0" fontId="81" fillId="36" borderId="0" xfId="0" applyFont="1" applyFill="1" applyAlignment="1">
      <alignment horizontal="center" vertical="center"/>
    </xf>
    <xf numFmtId="0" fontId="81" fillId="36" borderId="55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8" fontId="34" fillId="0" borderId="49" xfId="0" applyNumberFormat="1" applyFont="1" applyBorder="1" applyAlignment="1">
      <alignment horizontal="center" vertical="center" wrapText="1"/>
    </xf>
    <xf numFmtId="178" fontId="34" fillId="0" borderId="80" xfId="0" applyNumberFormat="1" applyFont="1" applyBorder="1" applyAlignment="1">
      <alignment horizontal="center" vertical="center" wrapText="1"/>
    </xf>
    <xf numFmtId="178" fontId="34" fillId="0" borderId="75" xfId="0" applyNumberFormat="1" applyFont="1" applyBorder="1" applyAlignment="1">
      <alignment horizontal="center" vertical="center" wrapText="1"/>
    </xf>
    <xf numFmtId="0" fontId="50" fillId="43" borderId="48" xfId="0" applyFont="1" applyFill="1" applyBorder="1" applyAlignment="1">
      <alignment horizontal="center" vertical="center"/>
    </xf>
    <xf numFmtId="0" fontId="50" fillId="43" borderId="0" xfId="0" applyFont="1" applyFill="1" applyAlignment="1">
      <alignment horizontal="center" vertical="center"/>
    </xf>
    <xf numFmtId="0" fontId="100" fillId="43" borderId="0" xfId="0" applyFont="1" applyFill="1" applyAlignment="1">
      <alignment horizontal="center" vertical="center"/>
    </xf>
    <xf numFmtId="0" fontId="61" fillId="34" borderId="56" xfId="0" applyFont="1" applyFill="1" applyBorder="1" applyAlignment="1">
      <alignment horizontal="center" vertical="center"/>
    </xf>
    <xf numFmtId="0" fontId="61" fillId="34" borderId="0" xfId="0" applyFont="1" applyFill="1" applyAlignment="1">
      <alignment horizontal="center" vertical="center"/>
    </xf>
    <xf numFmtId="0" fontId="61" fillId="34" borderId="60" xfId="0" applyFont="1" applyFill="1" applyBorder="1" applyAlignment="1">
      <alignment horizontal="center" vertical="center"/>
    </xf>
    <xf numFmtId="0" fontId="63" fillId="31" borderId="0" xfId="0" applyFont="1" applyFill="1" applyAlignment="1">
      <alignment horizontal="center" vertical="center"/>
    </xf>
    <xf numFmtId="0" fontId="63" fillId="36" borderId="56" xfId="0" applyFont="1" applyFill="1" applyBorder="1" applyAlignment="1">
      <alignment horizontal="center" vertical="center"/>
    </xf>
    <xf numFmtId="0" fontId="63" fillId="36" borderId="0" xfId="0" applyFont="1" applyFill="1" applyAlignment="1">
      <alignment horizontal="center" vertical="center"/>
    </xf>
    <xf numFmtId="0" fontId="67" fillId="32" borderId="56" xfId="0" applyFont="1" applyFill="1" applyBorder="1" applyAlignment="1">
      <alignment horizontal="center" vertical="center" shrinkToFit="1"/>
    </xf>
    <xf numFmtId="0" fontId="67" fillId="32" borderId="0" xfId="0" applyFont="1" applyFill="1" applyAlignment="1">
      <alignment horizontal="center" vertical="center" shrinkToFit="1"/>
    </xf>
    <xf numFmtId="0" fontId="47" fillId="0" borderId="65" xfId="0" applyFont="1" applyBorder="1" applyAlignment="1">
      <alignment horizontal="center" vertical="center" shrinkToFit="1"/>
    </xf>
    <xf numFmtId="0" fontId="106" fillId="44" borderId="53" xfId="0" applyFont="1" applyFill="1" applyBorder="1" applyAlignment="1">
      <alignment horizontal="center" vertical="center" shrinkToFit="1"/>
    </xf>
    <xf numFmtId="0" fontId="106" fillId="44" borderId="62" xfId="0" applyFont="1" applyFill="1" applyBorder="1" applyAlignment="1">
      <alignment horizontal="center" vertical="center" shrinkToFit="1"/>
    </xf>
    <xf numFmtId="0" fontId="106" fillId="44" borderId="54" xfId="0" applyFont="1" applyFill="1" applyBorder="1" applyAlignment="1">
      <alignment horizontal="center" vertical="center" shrinkToFit="1"/>
    </xf>
    <xf numFmtId="0" fontId="86" fillId="33" borderId="48" xfId="0" applyFont="1" applyFill="1" applyBorder="1" applyAlignment="1">
      <alignment horizontal="center" vertical="center" shrinkToFit="1"/>
    </xf>
    <xf numFmtId="0" fontId="104" fillId="33" borderId="0" xfId="0" applyFont="1" applyFill="1" applyAlignment="1">
      <alignment horizontal="center" vertical="center" shrinkToFit="1"/>
    </xf>
    <xf numFmtId="0" fontId="57" fillId="29" borderId="56" xfId="0" applyFont="1" applyFill="1" applyBorder="1" applyAlignment="1">
      <alignment horizontal="center" vertical="center" shrinkToFit="1"/>
    </xf>
    <xf numFmtId="0" fontId="57" fillId="29" borderId="0" xfId="0" applyFont="1" applyFill="1" applyAlignment="1">
      <alignment horizontal="center" vertical="center" shrinkToFit="1"/>
    </xf>
    <xf numFmtId="0" fontId="57" fillId="29" borderId="60" xfId="0" applyFont="1" applyFill="1" applyBorder="1" applyAlignment="1">
      <alignment horizontal="center" vertical="center" shrinkToFit="1"/>
    </xf>
    <xf numFmtId="0" fontId="62" fillId="40" borderId="56" xfId="0" applyFont="1" applyFill="1" applyBorder="1" applyAlignment="1">
      <alignment horizontal="center" vertical="center" shrinkToFit="1"/>
    </xf>
    <xf numFmtId="0" fontId="82" fillId="40" borderId="60" xfId="0" applyFont="1" applyFill="1" applyBorder="1" applyAlignment="1">
      <alignment horizontal="center" vertical="center" shrinkToFit="1"/>
    </xf>
    <xf numFmtId="0" fontId="93" fillId="27" borderId="56" xfId="0" applyFont="1" applyFill="1" applyBorder="1" applyAlignment="1">
      <alignment horizontal="center" vertical="center" shrinkToFit="1"/>
    </xf>
    <xf numFmtId="0" fontId="93" fillId="27" borderId="0" xfId="0" applyFont="1" applyFill="1" applyAlignment="1">
      <alignment horizontal="center" vertical="center" shrinkToFit="1"/>
    </xf>
    <xf numFmtId="0" fontId="93" fillId="27" borderId="60" xfId="0" applyFont="1" applyFill="1" applyBorder="1" applyAlignment="1">
      <alignment horizontal="center" vertical="center" shrinkToFit="1"/>
    </xf>
    <xf numFmtId="0" fontId="62" fillId="39" borderId="56" xfId="0" applyFont="1" applyFill="1" applyBorder="1" applyAlignment="1">
      <alignment horizontal="center" vertical="center" shrinkToFit="1"/>
    </xf>
    <xf numFmtId="0" fontId="77" fillId="39" borderId="0" xfId="0" applyFont="1" applyFill="1" applyAlignment="1">
      <alignment horizontal="center" vertical="center" shrinkToFit="1"/>
    </xf>
    <xf numFmtId="0" fontId="77" fillId="39" borderId="55" xfId="0" applyFont="1" applyFill="1" applyBorder="1" applyAlignment="1">
      <alignment horizontal="center" vertical="center" shrinkToFit="1"/>
    </xf>
    <xf numFmtId="0" fontId="48" fillId="0" borderId="45" xfId="0" applyFont="1" applyBorder="1" applyAlignment="1">
      <alignment horizontal="center" vertical="center" shrinkToFit="1"/>
    </xf>
    <xf numFmtId="0" fontId="48" fillId="0" borderId="57" xfId="0" applyFont="1" applyBorder="1" applyAlignment="1">
      <alignment horizontal="center" vertical="center" shrinkToFit="1"/>
    </xf>
    <xf numFmtId="0" fontId="48" fillId="0" borderId="76" xfId="0" applyFont="1" applyBorder="1" applyAlignment="1">
      <alignment horizontal="center" vertical="center" shrinkToFit="1"/>
    </xf>
    <xf numFmtId="178" fontId="34" fillId="0" borderId="44" xfId="0" applyNumberFormat="1" applyFont="1" applyBorder="1" applyAlignment="1">
      <alignment horizontal="center" vertical="center" wrapText="1"/>
    </xf>
    <xf numFmtId="0" fontId="97" fillId="29" borderId="48" xfId="0" applyFont="1" applyFill="1" applyBorder="1" applyAlignment="1">
      <alignment horizontal="center" vertical="center" shrinkToFit="1"/>
    </xf>
    <xf numFmtId="0" fontId="97" fillId="29" borderId="0" xfId="0" applyFont="1" applyFill="1" applyAlignment="1">
      <alignment horizontal="center" vertical="center" shrinkToFit="1"/>
    </xf>
    <xf numFmtId="0" fontId="72" fillId="30" borderId="56" xfId="0" applyFont="1" applyFill="1" applyBorder="1" applyAlignment="1">
      <alignment horizontal="center" vertical="center" shrinkToFit="1"/>
    </xf>
    <xf numFmtId="0" fontId="98" fillId="30" borderId="0" xfId="0" applyFont="1" applyFill="1" applyAlignment="1">
      <alignment horizontal="center" vertical="center" shrinkToFit="1"/>
    </xf>
    <xf numFmtId="0" fontId="99" fillId="26" borderId="56" xfId="0" applyFont="1" applyFill="1" applyBorder="1" applyAlignment="1">
      <alignment horizontal="center" vertical="center" shrinkToFit="1"/>
    </xf>
    <xf numFmtId="0" fontId="99" fillId="26" borderId="0" xfId="0" applyFont="1" applyFill="1" applyAlignment="1">
      <alignment horizontal="center" vertical="center" shrinkToFit="1"/>
    </xf>
    <xf numFmtId="0" fontId="79" fillId="30" borderId="0" xfId="0" applyFont="1" applyFill="1" applyAlignment="1">
      <alignment horizontal="center" vertical="center" shrinkToFit="1"/>
    </xf>
    <xf numFmtId="0" fontId="57" fillId="35" borderId="56" xfId="0" applyFont="1" applyFill="1" applyBorder="1" applyAlignment="1">
      <alignment horizontal="center" vertical="center" shrinkToFit="1"/>
    </xf>
    <xf numFmtId="0" fontId="58" fillId="35" borderId="0" xfId="0" applyFont="1" applyFill="1" applyAlignment="1">
      <alignment horizontal="center" vertical="center" shrinkToFit="1"/>
    </xf>
    <xf numFmtId="0" fontId="58" fillId="35" borderId="55" xfId="0" applyFont="1" applyFill="1" applyBorder="1" applyAlignment="1">
      <alignment horizontal="center" vertical="center" shrinkToFit="1"/>
    </xf>
    <xf numFmtId="0" fontId="89" fillId="36" borderId="48" xfId="0" applyFont="1" applyFill="1" applyBorder="1" applyAlignment="1">
      <alignment horizontal="center" vertical="center" shrinkToFit="1"/>
    </xf>
    <xf numFmtId="0" fontId="77" fillId="36" borderId="0" xfId="0" applyFont="1" applyFill="1" applyAlignment="1">
      <alignment horizontal="center" vertical="center" shrinkToFit="1"/>
    </xf>
    <xf numFmtId="0" fontId="104" fillId="27" borderId="56" xfId="0" applyFont="1" applyFill="1" applyBorder="1" applyAlignment="1">
      <alignment horizontal="center" vertical="center" shrinkToFit="1"/>
    </xf>
    <xf numFmtId="0" fontId="104" fillId="27" borderId="0" xfId="0" applyFont="1" applyFill="1" applyAlignment="1">
      <alignment horizontal="center" vertical="center" shrinkToFit="1"/>
    </xf>
    <xf numFmtId="0" fontId="104" fillId="27" borderId="60" xfId="0" applyFont="1" applyFill="1" applyBorder="1" applyAlignment="1">
      <alignment horizontal="center" vertical="center" shrinkToFit="1"/>
    </xf>
    <xf numFmtId="0" fontId="85" fillId="42" borderId="56" xfId="0" applyFont="1" applyFill="1" applyBorder="1" applyAlignment="1">
      <alignment horizontal="center" vertical="center" shrinkToFit="1"/>
    </xf>
    <xf numFmtId="0" fontId="85" fillId="42" borderId="0" xfId="0" applyFont="1" applyFill="1" applyAlignment="1">
      <alignment horizontal="center" vertical="center" shrinkToFit="1"/>
    </xf>
    <xf numFmtId="0" fontId="85" fillId="42" borderId="60" xfId="0" applyFont="1" applyFill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56" xfId="0" applyFont="1" applyBorder="1" applyAlignment="1">
      <alignment horizontal="left" vertical="center" shrinkToFit="1"/>
    </xf>
    <xf numFmtId="0" fontId="40" fillId="0" borderId="21" xfId="0" applyFont="1" applyBorder="1" applyAlignment="1">
      <alignment horizontal="left" vertical="center" shrinkToFit="1"/>
    </xf>
    <xf numFmtId="0" fontId="40" fillId="0" borderId="24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center" vertical="center" textRotation="255" shrinkToFit="1"/>
    </xf>
    <xf numFmtId="0" fontId="39" fillId="0" borderId="25" xfId="0" applyFont="1" applyBorder="1" applyAlignment="1">
      <alignment horizontal="center" vertical="center" textRotation="180" shrinkToFit="1"/>
    </xf>
    <xf numFmtId="0" fontId="39" fillId="0" borderId="16" xfId="0" applyFont="1" applyBorder="1" applyAlignment="1">
      <alignment horizontal="center" vertical="center" textRotation="180" shrinkToFit="1"/>
    </xf>
    <xf numFmtId="0" fontId="40" fillId="0" borderId="20" xfId="0" applyFont="1" applyBorder="1" applyAlignment="1">
      <alignment horizontal="center" vertical="center" wrapText="1" shrinkToFit="1"/>
    </xf>
    <xf numFmtId="0" fontId="40" fillId="0" borderId="25" xfId="0" applyFont="1" applyBorder="1" applyAlignment="1">
      <alignment horizontal="center" vertical="center" wrapText="1" shrinkToFit="1"/>
    </xf>
    <xf numFmtId="0" fontId="40" fillId="0" borderId="83" xfId="0" applyFont="1" applyBorder="1" applyAlignment="1">
      <alignment horizontal="center" vertical="center" wrapText="1" shrinkToFit="1"/>
    </xf>
    <xf numFmtId="0" fontId="40" fillId="0" borderId="30" xfId="0" applyFont="1" applyBorder="1" applyAlignment="1">
      <alignment horizontal="center" vertical="center" wrapText="1" shrinkToFit="1"/>
    </xf>
    <xf numFmtId="0" fontId="23" fillId="0" borderId="29" xfId="0" applyFont="1" applyBorder="1" applyAlignment="1">
      <alignment horizontal="center" vertical="center" wrapText="1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008000"/>
      <color rgb="FFFF3399"/>
      <color rgb="FFFFCCFF"/>
      <color rgb="FFEAEAEA"/>
      <color rgb="FFFFFFCC"/>
      <color rgb="FF00CC00"/>
      <color rgb="FF66FFFF"/>
      <color rgb="FF66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microsoft.com/office/2007/relationships/hdphoto" Target="../media/hdphoto2.wdp"/><Relationship Id="rId26" Type="http://schemas.openxmlformats.org/officeDocument/2006/relationships/image" Target="../media/image21.png"/><Relationship Id="rId3" Type="http://schemas.openxmlformats.org/officeDocument/2006/relationships/image" Target="../media/image3.emf"/><Relationship Id="rId21" Type="http://schemas.openxmlformats.org/officeDocument/2006/relationships/image" Target="../media/image18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microsoft.com/office/2007/relationships/hdphoto" Target="../media/hdphoto5.wdp"/><Relationship Id="rId2" Type="http://schemas.openxmlformats.org/officeDocument/2006/relationships/image" Target="../media/image2.jpg"/><Relationship Id="rId16" Type="http://schemas.openxmlformats.org/officeDocument/2006/relationships/image" Target="../media/image15.png"/><Relationship Id="rId20" Type="http://schemas.microsoft.com/office/2007/relationships/hdphoto" Target="../media/hdphoto3.wdp"/><Relationship Id="rId29" Type="http://schemas.microsoft.com/office/2007/relationships/hdphoto" Target="../media/hdphoto6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20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19.png"/><Relationship Id="rId28" Type="http://schemas.openxmlformats.org/officeDocument/2006/relationships/image" Target="../media/image23.png"/><Relationship Id="rId10" Type="http://schemas.openxmlformats.org/officeDocument/2006/relationships/image" Target="../media/image9.png"/><Relationship Id="rId19" Type="http://schemas.openxmlformats.org/officeDocument/2006/relationships/image" Target="../media/image17.pn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3.png"/><Relationship Id="rId22" Type="http://schemas.microsoft.com/office/2007/relationships/hdphoto" Target="../media/hdphoto4.wdp"/><Relationship Id="rId27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85634</xdr:colOff>
      <xdr:row>1</xdr:row>
      <xdr:rowOff>81280</xdr:rowOff>
    </xdr:from>
    <xdr:to>
      <xdr:col>4</xdr:col>
      <xdr:colOff>304800</xdr:colOff>
      <xdr:row>8</xdr:row>
      <xdr:rowOff>142240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19"/>
        <a:stretch/>
      </xdr:blipFill>
      <xdr:spPr>
        <a:xfrm>
          <a:off x="268514" y="274320"/>
          <a:ext cx="2413726" cy="1859280"/>
        </a:xfrm>
        <a:prstGeom prst="rect">
          <a:avLst/>
        </a:prstGeom>
      </xdr:spPr>
    </xdr:pic>
    <xdr:clientData/>
  </xdr:twoCellAnchor>
  <xdr:twoCellAnchor>
    <xdr:from>
      <xdr:col>12</xdr:col>
      <xdr:colOff>399869</xdr:colOff>
      <xdr:row>2</xdr:row>
      <xdr:rowOff>101600</xdr:rowOff>
    </xdr:from>
    <xdr:to>
      <xdr:col>15</xdr:col>
      <xdr:colOff>162560</xdr:colOff>
      <xdr:row>3</xdr:row>
      <xdr:rowOff>309155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29469" y="447040"/>
          <a:ext cx="1957251" cy="49203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10</xdr:col>
      <xdr:colOff>165461</xdr:colOff>
      <xdr:row>2</xdr:row>
      <xdr:rowOff>223520</xdr:rowOff>
    </xdr:from>
    <xdr:to>
      <xdr:col>12</xdr:col>
      <xdr:colOff>213360</xdr:colOff>
      <xdr:row>4</xdr:row>
      <xdr:rowOff>93617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32021" y="568960"/>
          <a:ext cx="1510939" cy="5406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8</xdr:col>
      <xdr:colOff>693997</xdr:colOff>
      <xdr:row>6</xdr:row>
      <xdr:rowOff>203210</xdr:rowOff>
    </xdr:from>
    <xdr:to>
      <xdr:col>10</xdr:col>
      <xdr:colOff>91441</xdr:colOff>
      <xdr:row>10</xdr:row>
      <xdr:rowOff>112751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5997517" y="1645930"/>
          <a:ext cx="860484" cy="895061"/>
        </a:xfrm>
        <a:prstGeom prst="ellipse">
          <a:avLst/>
        </a:prstGeom>
      </xdr:spPr>
    </xdr:pic>
    <xdr:clientData/>
  </xdr:twoCellAnchor>
  <xdr:twoCellAnchor editAs="oneCell">
    <xdr:from>
      <xdr:col>17</xdr:col>
      <xdr:colOff>477520</xdr:colOff>
      <xdr:row>4</xdr:row>
      <xdr:rowOff>101600</xdr:rowOff>
    </xdr:from>
    <xdr:to>
      <xdr:col>20</xdr:col>
      <xdr:colOff>680720</xdr:colOff>
      <xdr:row>8</xdr:row>
      <xdr:rowOff>213361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2BA8D1B-2043-4D46-934C-3FFEEBBA2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364720" y="1117600"/>
          <a:ext cx="2397760" cy="1209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182880</xdr:colOff>
      <xdr:row>8</xdr:row>
      <xdr:rowOff>60960</xdr:rowOff>
    </xdr:from>
    <xdr:to>
      <xdr:col>13</xdr:col>
      <xdr:colOff>131247</xdr:colOff>
      <xdr:row>10</xdr:row>
      <xdr:rowOff>103051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DF16C60-99F2-4B73-87BD-DFE8E77DB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6949440" y="2214880"/>
          <a:ext cx="2142927" cy="478971"/>
        </a:xfrm>
        <a:prstGeom prst="rect">
          <a:avLst/>
        </a:prstGeom>
      </xdr:spPr>
    </xdr:pic>
    <xdr:clientData/>
  </xdr:twoCellAnchor>
  <xdr:twoCellAnchor>
    <xdr:from>
      <xdr:col>15</xdr:col>
      <xdr:colOff>65932</xdr:colOff>
      <xdr:row>2</xdr:row>
      <xdr:rowOff>98597</xdr:rowOff>
    </xdr:from>
    <xdr:to>
      <xdr:col>17</xdr:col>
      <xdr:colOff>532580</xdr:colOff>
      <xdr:row>9</xdr:row>
      <xdr:rowOff>39670</xdr:rowOff>
    </xdr:to>
    <xdr:sp macro="" textlink="">
      <xdr:nvSpPr>
        <xdr:cNvPr id="9" name="橢圓形圖說文字 16">
          <a:extLst>
            <a:ext uri="{FF2B5EF4-FFF2-40B4-BE49-F238E27FC236}">
              <a16:creationId xmlns:a16="http://schemas.microsoft.com/office/drawing/2014/main" id="{B144DF59-12E8-4210-9BC0-E2E593DA6196}"/>
            </a:ext>
          </a:extLst>
        </xdr:cNvPr>
        <xdr:cNvSpPr/>
      </xdr:nvSpPr>
      <xdr:spPr>
        <a:xfrm rot="21291797">
          <a:off x="10490092" y="444037"/>
          <a:ext cx="1929688" cy="2034033"/>
        </a:xfrm>
        <a:prstGeom prst="wedgeEllipseCallout">
          <a:avLst>
            <a:gd name="adj1" fmla="val -61257"/>
            <a:gd name="adj2" fmla="val 9912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母親節快樂 </a:t>
          </a:r>
          <a:endParaRPr lang="en-US" altLang="zh-TW" sz="1800">
            <a:latin typeface="華康少女文字W7(P)" panose="040F0700000000000000" pitchFamily="82" charset="-120"/>
            <a:ea typeface="華康少女文字W7(P)" panose="040F0700000000000000" pitchFamily="82" charset="-120"/>
          </a:endParaRPr>
        </a:p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午餐也有</a:t>
          </a:r>
          <a:endParaRPr lang="en-US" altLang="zh-TW" sz="1800">
            <a:latin typeface="華康少女文字W7(P)" panose="040F0700000000000000" pitchFamily="82" charset="-120"/>
            <a:ea typeface="華康少女文字W7(P)" panose="040F0700000000000000" pitchFamily="82" charset="-120"/>
          </a:endParaRPr>
        </a:p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媽媽的味道</a:t>
          </a:r>
        </a:p>
      </xdr:txBody>
    </xdr:sp>
    <xdr:clientData/>
  </xdr:twoCellAnchor>
  <xdr:twoCellAnchor editAs="oneCell">
    <xdr:from>
      <xdr:col>13</xdr:col>
      <xdr:colOff>110142</xdr:colOff>
      <xdr:row>4</xdr:row>
      <xdr:rowOff>258003</xdr:rowOff>
    </xdr:from>
    <xdr:to>
      <xdr:col>15</xdr:col>
      <xdr:colOff>40640</xdr:colOff>
      <xdr:row>10</xdr:row>
      <xdr:rowOff>154004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C923B2A4-4F27-4876-A7E6-A443CE3E8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1262" y="1274003"/>
          <a:ext cx="1393538" cy="1430161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</xdr:colOff>
      <xdr:row>15</xdr:row>
      <xdr:rowOff>0</xdr:rowOff>
    </xdr:from>
    <xdr:to>
      <xdr:col>5</xdr:col>
      <xdr:colOff>279585</xdr:colOff>
      <xdr:row>17</xdr:row>
      <xdr:rowOff>251053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2233FD7E-F012-4ACC-B231-66A80265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3596640"/>
          <a:ext cx="950145" cy="820013"/>
        </a:xfrm>
        <a:prstGeom prst="rect">
          <a:avLst/>
        </a:prstGeom>
      </xdr:spPr>
    </xdr:pic>
    <xdr:clientData/>
  </xdr:twoCellAnchor>
  <xdr:twoCellAnchor editAs="oneCell">
    <xdr:from>
      <xdr:col>12</xdr:col>
      <xdr:colOff>410753</xdr:colOff>
      <xdr:row>23</xdr:row>
      <xdr:rowOff>91440</xdr:rowOff>
    </xdr:from>
    <xdr:to>
      <xdr:col>13</xdr:col>
      <xdr:colOff>519267</xdr:colOff>
      <xdr:row>26</xdr:row>
      <xdr:rowOff>172173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1152C7A2-FF60-46A7-8642-E38D1F899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0353" y="5588000"/>
          <a:ext cx="840034" cy="934173"/>
        </a:xfrm>
        <a:prstGeom prst="rect">
          <a:avLst/>
        </a:prstGeom>
      </xdr:spPr>
    </xdr:pic>
    <xdr:clientData/>
  </xdr:twoCellAnchor>
  <xdr:twoCellAnchor editAs="oneCell">
    <xdr:from>
      <xdr:col>16</xdr:col>
      <xdr:colOff>217394</xdr:colOff>
      <xdr:row>21</xdr:row>
      <xdr:rowOff>70762</xdr:rowOff>
    </xdr:from>
    <xdr:to>
      <xdr:col>17</xdr:col>
      <xdr:colOff>706067</xdr:colOff>
      <xdr:row>26</xdr:row>
      <xdr:rowOff>107759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1CDD8FEB-01A7-492F-9410-388015E4D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882" b="95066" l="9353" r="89209">
                      <a14:foregroundMark x1="58993" y1="8882" x2="68345" y2="8882"/>
                      <a14:foregroundMark x1="89568" y1="57237" x2="89568" y2="57237"/>
                      <a14:foregroundMark x1="55036" y1="91776" x2="55036" y2="91776"/>
                      <a14:foregroundMark x1="56475" y1="91776" x2="59712" y2="90461"/>
                      <a14:foregroundMark x1="48561" y1="95066" x2="60432" y2="930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3074" y="4998362"/>
          <a:ext cx="1220193" cy="1459397"/>
        </a:xfrm>
        <a:prstGeom prst="rect">
          <a:avLst/>
        </a:prstGeom>
      </xdr:spPr>
    </xdr:pic>
    <xdr:clientData/>
  </xdr:twoCellAnchor>
  <xdr:twoCellAnchor editAs="oneCell">
    <xdr:from>
      <xdr:col>7</xdr:col>
      <xdr:colOff>698319</xdr:colOff>
      <xdr:row>12</xdr:row>
      <xdr:rowOff>274320</xdr:rowOff>
    </xdr:from>
    <xdr:to>
      <xdr:col>9</xdr:col>
      <xdr:colOff>483870</xdr:colOff>
      <xdr:row>17</xdr:row>
      <xdr:rowOff>246638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12E99A61-C8CB-4364-8176-0B6E7427C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319" y="2997200"/>
          <a:ext cx="1248591" cy="1394718"/>
        </a:xfrm>
        <a:prstGeom prst="rect">
          <a:avLst/>
        </a:prstGeom>
      </xdr:spPr>
    </xdr:pic>
    <xdr:clientData/>
  </xdr:twoCellAnchor>
  <xdr:twoCellAnchor editAs="oneCell">
    <xdr:from>
      <xdr:col>4</xdr:col>
      <xdr:colOff>175623</xdr:colOff>
      <xdr:row>21</xdr:row>
      <xdr:rowOff>239487</xdr:rowOff>
    </xdr:from>
    <xdr:to>
      <xdr:col>5</xdr:col>
      <xdr:colOff>709023</xdr:colOff>
      <xdr:row>26</xdr:row>
      <xdr:rowOff>111616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AEEF8FBB-919B-4960-860A-3F9543754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3063" y="5167087"/>
          <a:ext cx="1264920" cy="1294529"/>
        </a:xfrm>
        <a:prstGeom prst="rect">
          <a:avLst/>
        </a:prstGeom>
      </xdr:spPr>
    </xdr:pic>
    <xdr:clientData/>
  </xdr:twoCellAnchor>
  <xdr:twoCellAnchor editAs="oneCell">
    <xdr:from>
      <xdr:col>12</xdr:col>
      <xdr:colOff>25399</xdr:colOff>
      <xdr:row>13</xdr:row>
      <xdr:rowOff>227149</xdr:rowOff>
    </xdr:from>
    <xdr:to>
      <xdr:col>13</xdr:col>
      <xdr:colOff>449945</xdr:colOff>
      <xdr:row>19</xdr:row>
      <xdr:rowOff>12854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AC73CCFC-9F56-4263-81DD-02B1BB9B3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4999" y="3254829"/>
          <a:ext cx="1156066" cy="1370665"/>
        </a:xfrm>
        <a:prstGeom prst="rect">
          <a:avLst/>
        </a:prstGeom>
      </xdr:spPr>
    </xdr:pic>
    <xdr:clientData/>
  </xdr:twoCellAnchor>
  <xdr:twoCellAnchor editAs="oneCell">
    <xdr:from>
      <xdr:col>4</xdr:col>
      <xdr:colOff>276497</xdr:colOff>
      <xdr:row>31</xdr:row>
      <xdr:rowOff>252941</xdr:rowOff>
    </xdr:from>
    <xdr:to>
      <xdr:col>5</xdr:col>
      <xdr:colOff>579120</xdr:colOff>
      <xdr:row>35</xdr:row>
      <xdr:rowOff>246740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A37D420A-7C49-4529-ADBC-FCC779D57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3937" y="7649421"/>
          <a:ext cx="1034143" cy="1131719"/>
        </a:xfrm>
        <a:prstGeom prst="rect">
          <a:avLst/>
        </a:prstGeom>
      </xdr:spPr>
    </xdr:pic>
    <xdr:clientData/>
  </xdr:twoCellAnchor>
  <xdr:twoCellAnchor editAs="oneCell">
    <xdr:from>
      <xdr:col>15</xdr:col>
      <xdr:colOff>663302</xdr:colOff>
      <xdr:row>31</xdr:row>
      <xdr:rowOff>193040</xdr:rowOff>
    </xdr:from>
    <xdr:to>
      <xdr:col>17</xdr:col>
      <xdr:colOff>454297</xdr:colOff>
      <xdr:row>35</xdr:row>
      <xdr:rowOff>265494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24F5B54-FFC2-4C7E-93BF-72873D3EF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462" y="7589520"/>
          <a:ext cx="1254035" cy="1210374"/>
        </a:xfrm>
        <a:prstGeom prst="rect">
          <a:avLst/>
        </a:prstGeom>
      </xdr:spPr>
    </xdr:pic>
    <xdr:clientData/>
  </xdr:twoCellAnchor>
  <xdr:oneCellAnchor>
    <xdr:from>
      <xdr:col>8</xdr:col>
      <xdr:colOff>154577</xdr:colOff>
      <xdr:row>40</xdr:row>
      <xdr:rowOff>233679</xdr:rowOff>
    </xdr:from>
    <xdr:ext cx="1054526" cy="1181191"/>
    <xdr:pic>
      <xdr:nvPicPr>
        <xdr:cNvPr id="17" name="圖片 16">
          <a:extLst>
            <a:ext uri="{FF2B5EF4-FFF2-40B4-BE49-F238E27FC236}">
              <a16:creationId xmlns:a16="http://schemas.microsoft.com/office/drawing/2014/main" id="{9DF3BC72-0B24-41F8-80E2-BADE1CF7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097" y="9814559"/>
          <a:ext cx="1054526" cy="1181191"/>
        </a:xfrm>
        <a:prstGeom prst="rect">
          <a:avLst/>
        </a:prstGeom>
      </xdr:spPr>
    </xdr:pic>
    <xdr:clientData/>
  </xdr:oneCellAnchor>
  <xdr:twoCellAnchor editAs="oneCell">
    <xdr:from>
      <xdr:col>16</xdr:col>
      <xdr:colOff>174666</xdr:colOff>
      <xdr:row>40</xdr:row>
      <xdr:rowOff>255813</xdr:rowOff>
    </xdr:from>
    <xdr:to>
      <xdr:col>17</xdr:col>
      <xdr:colOff>398319</xdr:colOff>
      <xdr:row>44</xdr:row>
      <xdr:rowOff>167358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30FFDB14-7592-45A4-BB6E-8A87110050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r="8065" b="4631"/>
        <a:stretch/>
      </xdr:blipFill>
      <xdr:spPr>
        <a:xfrm>
          <a:off x="12591802" y="9590313"/>
          <a:ext cx="1037608" cy="1019909"/>
        </a:xfrm>
        <a:prstGeom prst="rect">
          <a:avLst/>
        </a:prstGeom>
      </xdr:spPr>
    </xdr:pic>
    <xdr:clientData/>
  </xdr:twoCellAnchor>
  <xdr:oneCellAnchor>
    <xdr:from>
      <xdr:col>8</xdr:col>
      <xdr:colOff>193041</xdr:colOff>
      <xdr:row>31</xdr:row>
      <xdr:rowOff>223520</xdr:rowOff>
    </xdr:from>
    <xdr:ext cx="1367476" cy="1204565"/>
    <xdr:pic>
      <xdr:nvPicPr>
        <xdr:cNvPr id="22" name="圖片 21">
          <a:extLst>
            <a:ext uri="{FF2B5EF4-FFF2-40B4-BE49-F238E27FC236}">
              <a16:creationId xmlns:a16="http://schemas.microsoft.com/office/drawing/2014/main" id="{64A47081-D1CF-4151-A45A-F8A97AA9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9709" b="100000" l="0" r="89344">
                      <a14:foregroundMark x1="16803" y1="74757" x2="28279" y2="74757"/>
                      <a14:foregroundMark x1="40164" y1="68932" x2="54918" y2="66990"/>
                      <a14:foregroundMark x1="76639" y1="66990" x2="83197" y2="66990"/>
                      <a14:foregroundMark x1="61885" y1="42718" x2="61885" y2="42718"/>
                      <a14:foregroundMark x1="48770" y1="65534" x2="55738" y2="76699"/>
                      <a14:foregroundMark x1="73361" y1="63592" x2="81557" y2="71359"/>
                      <a14:foregroundMark x1="40984" y1="72330" x2="46721" y2="699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6561" y="7620000"/>
          <a:ext cx="1367476" cy="1204565"/>
        </a:xfrm>
        <a:prstGeom prst="rect">
          <a:avLst/>
        </a:prstGeom>
      </xdr:spPr>
    </xdr:pic>
    <xdr:clientData/>
  </xdr:oneCellAnchor>
  <xdr:twoCellAnchor editAs="oneCell">
    <xdr:from>
      <xdr:col>4</xdr:col>
      <xdr:colOff>119743</xdr:colOff>
      <xdr:row>41</xdr:row>
      <xdr:rowOff>130629</xdr:rowOff>
    </xdr:from>
    <xdr:to>
      <xdr:col>5</xdr:col>
      <xdr:colOff>633548</xdr:colOff>
      <xdr:row>46</xdr:row>
      <xdr:rowOff>8394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45C54504-62A3-4AF8-80BB-475AFCEF3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6782" b="90000" l="10000" r="90000">
                      <a14:foregroundMark x1="64950" y1="21980" x2="64950" y2="21980"/>
                      <a14:foregroundMark x1="69394" y1="14716" x2="69394" y2="14716"/>
                      <a14:foregroundMark x1="64242" y1="15719" x2="68182" y2="180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829" y="9655629"/>
          <a:ext cx="1243148" cy="1129622"/>
        </a:xfrm>
        <a:prstGeom prst="rect">
          <a:avLst/>
        </a:prstGeom>
      </xdr:spPr>
    </xdr:pic>
    <xdr:clientData/>
  </xdr:twoCellAnchor>
  <xdr:twoCellAnchor editAs="oneCell">
    <xdr:from>
      <xdr:col>16</xdr:col>
      <xdr:colOff>468085</xdr:colOff>
      <xdr:row>14</xdr:row>
      <xdr:rowOff>206829</xdr:rowOff>
    </xdr:from>
    <xdr:to>
      <xdr:col>18</xdr:col>
      <xdr:colOff>121919</xdr:colOff>
      <xdr:row>19</xdr:row>
      <xdr:rowOff>84594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F6BA3FA2-F8EA-4B9F-A2BE-9F4804A25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6782" b="90000" l="10000" r="90000">
                      <a14:foregroundMark x1="64950" y1="21980" x2="64950" y2="21980"/>
                      <a14:foregroundMark x1="69394" y1="14716" x2="69394" y2="14716"/>
                      <a14:foregroundMark x1="64242" y1="15719" x2="68182" y2="180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85" y="3396343"/>
          <a:ext cx="1112520" cy="1129622"/>
        </a:xfrm>
        <a:prstGeom prst="rect">
          <a:avLst/>
        </a:prstGeom>
      </xdr:spPr>
    </xdr:pic>
    <xdr:clientData/>
  </xdr:twoCellAnchor>
  <xdr:twoCellAnchor editAs="oneCell">
    <xdr:from>
      <xdr:col>19</xdr:col>
      <xdr:colOff>707571</xdr:colOff>
      <xdr:row>33</xdr:row>
      <xdr:rowOff>163285</xdr:rowOff>
    </xdr:from>
    <xdr:to>
      <xdr:col>20</xdr:col>
      <xdr:colOff>627917</xdr:colOff>
      <xdr:row>36</xdr:row>
      <xdr:rowOff>10884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F3FAA381-96BA-47D5-8BA8-1270A3156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0" b="98250" l="0" r="100000">
                      <a14:foregroundMark x1="9669" y1="44250" x2="9669" y2="44250"/>
                      <a14:foregroundMark x1="11450" y1="55750" x2="11450" y2="55750"/>
                      <a14:foregroundMark x1="17812" y1="74250" x2="17812" y2="74250"/>
                      <a14:foregroundMark x1="27990" y1="84000" x2="27990" y2="84750"/>
                      <a14:foregroundMark x1="52163" y1="86500" x2="52163" y2="86500"/>
                      <a14:foregroundMark x1="66412" y1="80500" x2="66412" y2="80500"/>
                      <a14:foregroundMark x1="78626" y1="70500" x2="78626" y2="70500"/>
                      <a14:foregroundMark x1="85751" y1="55750" x2="85751" y2="55750"/>
                      <a14:foregroundMark x1="87023" y1="42500" x2="87277" y2="41750"/>
                      <a14:foregroundMark x1="81934" y1="24750" x2="81934" y2="24750"/>
                      <a14:foregroundMark x1="66412" y1="12500" x2="66412" y2="12500"/>
                      <a14:foregroundMark x1="52163" y1="8500" x2="52163" y2="8500"/>
                      <a14:foregroundMark x1="40712" y1="11250" x2="40712" y2="11250"/>
                      <a14:foregroundMark x1="29262" y1="17500" x2="29262" y2="17500"/>
                      <a14:foregroundMark x1="15776" y1="30000" x2="15776" y2="30000"/>
                      <a14:foregroundMark x1="17557" y1="24000" x2="17557" y2="24000"/>
                      <a14:foregroundMark x1="17557" y1="27500" x2="17557" y2="27500"/>
                      <a14:foregroundMark x1="52672" y1="98250" x2="52672" y2="98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0" y="7848599"/>
          <a:ext cx="649688" cy="664028"/>
        </a:xfrm>
        <a:prstGeom prst="rect">
          <a:avLst/>
        </a:prstGeom>
      </xdr:spPr>
    </xdr:pic>
    <xdr:clientData/>
  </xdr:twoCellAnchor>
  <xdr:twoCellAnchor editAs="oneCell">
    <xdr:from>
      <xdr:col>20</xdr:col>
      <xdr:colOff>26853</xdr:colOff>
      <xdr:row>1</xdr:row>
      <xdr:rowOff>37739</xdr:rowOff>
    </xdr:from>
    <xdr:to>
      <xdr:col>20</xdr:col>
      <xdr:colOff>678718</xdr:colOff>
      <xdr:row>4</xdr:row>
      <xdr:rowOff>25401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9782E25E-AD05-4BD5-B1D7-0D6D1251C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0" b="98250" l="0" r="100000">
                      <a14:foregroundMark x1="9669" y1="44250" x2="9669" y2="44250"/>
                      <a14:foregroundMark x1="11450" y1="55750" x2="11450" y2="55750"/>
                      <a14:foregroundMark x1="17812" y1="74250" x2="17812" y2="74250"/>
                      <a14:foregroundMark x1="27990" y1="84000" x2="27990" y2="84750"/>
                      <a14:foregroundMark x1="52163" y1="86500" x2="52163" y2="86500"/>
                      <a14:foregroundMark x1="66412" y1="80500" x2="66412" y2="80500"/>
                      <a14:foregroundMark x1="78626" y1="70500" x2="78626" y2="70500"/>
                      <a14:foregroundMark x1="85751" y1="55750" x2="85751" y2="55750"/>
                      <a14:foregroundMark x1="87023" y1="42500" x2="87277" y2="41750"/>
                      <a14:foregroundMark x1="81934" y1="24750" x2="81934" y2="24750"/>
                      <a14:foregroundMark x1="66412" y1="12500" x2="66412" y2="12500"/>
                      <a14:foregroundMark x1="52163" y1="8500" x2="52163" y2="8500"/>
                      <a14:foregroundMark x1="40712" y1="11250" x2="40712" y2="11250"/>
                      <a14:foregroundMark x1="29262" y1="17500" x2="29262" y2="17500"/>
                      <a14:foregroundMark x1="15776" y1="30000" x2="15776" y2="30000"/>
                      <a14:foregroundMark x1="17557" y1="24000" x2="17557" y2="24000"/>
                      <a14:foregroundMark x1="17557" y1="27500" x2="17557" y2="27500"/>
                      <a14:foregroundMark x1="52672" y1="98250" x2="52672" y2="98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613" y="230779"/>
          <a:ext cx="651865" cy="688702"/>
        </a:xfrm>
        <a:prstGeom prst="rect">
          <a:avLst/>
        </a:prstGeom>
      </xdr:spPr>
    </xdr:pic>
    <xdr:clientData/>
  </xdr:twoCellAnchor>
  <xdr:twoCellAnchor editAs="oneCell">
    <xdr:from>
      <xdr:col>12</xdr:col>
      <xdr:colOff>446316</xdr:colOff>
      <xdr:row>33</xdr:row>
      <xdr:rowOff>158672</xdr:rowOff>
    </xdr:from>
    <xdr:to>
      <xdr:col>13</xdr:col>
      <xdr:colOff>381002</xdr:colOff>
      <xdr:row>36</xdr:row>
      <xdr:rowOff>3856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53EB688A-5024-D9F3-605B-C6240E1C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4145" y="7843986"/>
          <a:ext cx="664028" cy="661613"/>
        </a:xfrm>
        <a:prstGeom prst="rect">
          <a:avLst/>
        </a:prstGeom>
      </xdr:spPr>
    </xdr:pic>
    <xdr:clientData/>
  </xdr:twoCellAnchor>
  <xdr:twoCellAnchor editAs="oneCell">
    <xdr:from>
      <xdr:col>1</xdr:col>
      <xdr:colOff>198845</xdr:colOff>
      <xdr:row>18</xdr:row>
      <xdr:rowOff>10884</xdr:rowOff>
    </xdr:from>
    <xdr:to>
      <xdr:col>2</xdr:col>
      <xdr:colOff>133531</xdr:colOff>
      <xdr:row>21</xdr:row>
      <xdr:rowOff>231989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D84C9D05-551D-4276-A5D8-C607F4ED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5" y="4460964"/>
          <a:ext cx="666206" cy="698625"/>
        </a:xfrm>
        <a:prstGeom prst="rect">
          <a:avLst/>
        </a:prstGeom>
      </xdr:spPr>
    </xdr:pic>
    <xdr:clientData/>
  </xdr:twoCellAnchor>
  <xdr:twoCellAnchor editAs="oneCell">
    <xdr:from>
      <xdr:col>7</xdr:col>
      <xdr:colOff>681445</xdr:colOff>
      <xdr:row>22</xdr:row>
      <xdr:rowOff>122189</xdr:rowOff>
    </xdr:from>
    <xdr:to>
      <xdr:col>9</xdr:col>
      <xdr:colOff>410982</xdr:colOff>
      <xdr:row>26</xdr:row>
      <xdr:rowOff>223292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4234E201-6439-487C-A443-874944BD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10000" b="90000" l="9688" r="93750">
                      <a14:foregroundMark x1="18750" y1="47813" x2="20625" y2="47813"/>
                      <a14:foregroundMark x1="84063" y1="47813" x2="84063" y2="47813"/>
                      <a14:foregroundMark x1="71251" y1="48573" x2="86406" y2="48438"/>
                      <a14:foregroundMark x1="16406" y1="49063" x2="70399" y2="48581"/>
                      <a14:foregroundMark x1="11563" y1="42969" x2="16406" y2="53750"/>
                      <a14:foregroundMark x1="12656" y1="39844" x2="9688" y2="55625"/>
                      <a14:foregroundMark x1="77344" y1="46563" x2="88281" y2="44688"/>
                      <a14:foregroundMark x1="84688" y1="50781" x2="93750" y2="49531"/>
                      <a14:backgroundMark x1="72500" y1="45938" x2="72500" y2="45938"/>
                      <a14:backgroundMark x1="71406" y1="52656" x2="71406" y2="490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182646">
          <a:off x="5253445" y="5334269"/>
          <a:ext cx="1192577" cy="1239023"/>
        </a:xfrm>
        <a:prstGeom prst="rect">
          <a:avLst/>
        </a:prstGeom>
      </xdr:spPr>
    </xdr:pic>
    <xdr:clientData/>
  </xdr:twoCellAnchor>
  <xdr:twoCellAnchor editAs="oneCell">
    <xdr:from>
      <xdr:col>12</xdr:col>
      <xdr:colOff>272143</xdr:colOff>
      <xdr:row>41</xdr:row>
      <xdr:rowOff>87086</xdr:rowOff>
    </xdr:from>
    <xdr:to>
      <xdr:col>13</xdr:col>
      <xdr:colOff>394585</xdr:colOff>
      <xdr:row>44</xdr:row>
      <xdr:rowOff>214485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CE6F0547-7EC7-47C6-AA7E-868365F26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9972" y="9612086"/>
          <a:ext cx="851784" cy="943828"/>
        </a:xfrm>
        <a:prstGeom prst="rect">
          <a:avLst/>
        </a:prstGeom>
      </xdr:spPr>
    </xdr:pic>
    <xdr:clientData/>
  </xdr:twoCellAnchor>
  <xdr:oneCellAnchor>
    <xdr:from>
      <xdr:col>19</xdr:col>
      <xdr:colOff>696685</xdr:colOff>
      <xdr:row>42</xdr:row>
      <xdr:rowOff>163284</xdr:rowOff>
    </xdr:from>
    <xdr:ext cx="748641" cy="676458"/>
    <xdr:pic>
      <xdr:nvPicPr>
        <xdr:cNvPr id="27" name="圖片 26">
          <a:extLst>
            <a:ext uri="{FF2B5EF4-FFF2-40B4-BE49-F238E27FC236}">
              <a16:creationId xmlns:a16="http://schemas.microsoft.com/office/drawing/2014/main" id="{C8DA163C-8F81-4883-8321-FC6AB21A7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5685" y="1531420"/>
          <a:ext cx="748641" cy="676458"/>
        </a:xfrm>
        <a:prstGeom prst="rect">
          <a:avLst/>
        </a:prstGeom>
      </xdr:spPr>
    </xdr:pic>
    <xdr:clientData/>
  </xdr:oneCellAnchor>
  <xdr:twoCellAnchor editAs="oneCell">
    <xdr:from>
      <xdr:col>10</xdr:col>
      <xdr:colOff>264160</xdr:colOff>
      <xdr:row>6</xdr:row>
      <xdr:rowOff>81280</xdr:rowOff>
    </xdr:from>
    <xdr:to>
      <xdr:col>13</xdr:col>
      <xdr:colOff>71120</xdr:colOff>
      <xdr:row>8</xdr:row>
      <xdr:rowOff>50800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E70D980B-B002-4D9F-B514-69E176D90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6567"/>
        <a:stretch>
          <a:fillRect/>
        </a:stretch>
      </xdr:blipFill>
      <xdr:spPr bwMode="auto">
        <a:xfrm>
          <a:off x="7030720" y="1666240"/>
          <a:ext cx="2001520" cy="518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599248</xdr:colOff>
      <xdr:row>2</xdr:row>
      <xdr:rowOff>180971</xdr:rowOff>
    </xdr:from>
    <xdr:to>
      <xdr:col>8</xdr:col>
      <xdr:colOff>490786</xdr:colOff>
      <xdr:row>7</xdr:row>
      <xdr:rowOff>211669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DF9CD04-44A6-445F-8199-147ECCF92265}"/>
            </a:ext>
          </a:extLst>
        </xdr:cNvPr>
        <xdr:cNvSpPr txBox="1">
          <a:spLocks noChangeArrowheads="1"/>
        </xdr:cNvSpPr>
      </xdr:nvSpPr>
      <xdr:spPr bwMode="auto">
        <a:xfrm rot="19431542">
          <a:off x="4439728" y="526411"/>
          <a:ext cx="1354578" cy="1554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zh-TW" altLang="en-US" sz="35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選 選</a:t>
          </a:r>
          <a:endParaRPr lang="en-US" altLang="zh-TW" sz="35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algn="ctr" rtl="0">
            <a:defRPr sz="1000"/>
          </a:pPr>
          <a:r>
            <a:rPr lang="zh-TW" altLang="en-US" sz="35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我 我</a:t>
          </a:r>
        </a:p>
      </xdr:txBody>
    </xdr:sp>
    <xdr:clientData/>
  </xdr:twoCellAnchor>
  <xdr:twoCellAnchor>
    <xdr:from>
      <xdr:col>6</xdr:col>
      <xdr:colOff>433568</xdr:colOff>
      <xdr:row>2</xdr:row>
      <xdr:rowOff>2103</xdr:rowOff>
    </xdr:from>
    <xdr:to>
      <xdr:col>8</xdr:col>
      <xdr:colOff>679660</xdr:colOff>
      <xdr:row>7</xdr:row>
      <xdr:rowOff>91382</xdr:rowOff>
    </xdr:to>
    <xdr:sp macro="" textlink="">
      <xdr:nvSpPr>
        <xdr:cNvPr id="31" name="橢圓 30">
          <a:extLst>
            <a:ext uri="{FF2B5EF4-FFF2-40B4-BE49-F238E27FC236}">
              <a16:creationId xmlns:a16="http://schemas.microsoft.com/office/drawing/2014/main" id="{B5A12B2E-01AF-4716-BF5B-C5FF0D57C4A4}"/>
            </a:ext>
          </a:extLst>
        </xdr:cNvPr>
        <xdr:cNvSpPr/>
      </xdr:nvSpPr>
      <xdr:spPr>
        <a:xfrm rot="21088017">
          <a:off x="4274048" y="347543"/>
          <a:ext cx="1709132" cy="1613279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zh-TW" altLang="en-US" sz="4200" b="1" i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4</xdr:col>
      <xdr:colOff>20610</xdr:colOff>
      <xdr:row>1</xdr:row>
      <xdr:rowOff>97781</xdr:rowOff>
    </xdr:from>
    <xdr:to>
      <xdr:col>6</xdr:col>
      <xdr:colOff>442898</xdr:colOff>
      <xdr:row>8</xdr:row>
      <xdr:rowOff>167725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A3B48070-994F-4A68-9699-C894982F5B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10000" b="90000" l="10000" r="90882">
                      <a14:foregroundMark x1="29092" y1="65757" x2="41078" y2="57157"/>
                      <a14:foregroundMark x1="19216" y1="72843" x2="21318" y2="71335"/>
                      <a14:foregroundMark x1="41078" y1="57157" x2="51961" y2="56961"/>
                      <a14:foregroundMark x1="15784" y1="59804" x2="60392" y2="49118"/>
                      <a14:foregroundMark x1="33023" y1="67312" x2="33333" y2="67157"/>
                      <a14:foregroundMark x1="26251" y1="70699" x2="27892" y2="69878"/>
                      <a14:foregroundMark x1="19804" y1="73922" x2="22421" y2="72613"/>
                      <a14:foregroundMark x1="62647" y1="46863" x2="76765" y2="42941"/>
                      <a14:foregroundMark x1="59314" y1="60980" x2="88039" y2="62647"/>
                      <a14:foregroundMark x1="60980" y1="57549" x2="84706" y2="55882"/>
                      <a14:foregroundMark x1="68333" y1="55294" x2="84706" y2="57549"/>
                      <a14:foregroundMark x1="55882" y1="60392" x2="84706" y2="59804"/>
                      <a14:foregroundMark x1="59804" y1="56471" x2="85196" y2="54216"/>
                      <a14:foregroundMark x1="64902" y1="49118" x2="79608" y2="44020"/>
                      <a14:foregroundMark x1="89216" y1="50196" x2="89216" y2="50196"/>
                      <a14:foregroundMark x1="85196" y1="56471" x2="90882" y2="51961"/>
                      <a14:backgroundMark x1="23725" y1="70000" x2="23725" y2="70000"/>
                      <a14:backgroundMark x1="29314" y1="70000" x2="33333" y2="73333"/>
                      <a14:backgroundMark x1="25392" y1="67157" x2="33333" y2="69412"/>
                      <a14:backgroundMark x1="21471" y1="68333" x2="28235" y2="76176"/>
                      <a14:backgroundMark x1="25980" y1="66569" x2="33824" y2="7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8" b="20978"/>
        <a:stretch>
          <a:fillRect/>
        </a:stretch>
      </xdr:blipFill>
      <xdr:spPr>
        <a:xfrm rot="20612577">
          <a:off x="2398050" y="290821"/>
          <a:ext cx="1885328" cy="1868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1"/>
  <sheetViews>
    <sheetView tabSelected="1" topLeftCell="B21" zoomScale="75" zoomScaleNormal="75" workbookViewId="0">
      <selection activeCell="F32" sqref="F32:I32"/>
    </sheetView>
  </sheetViews>
  <sheetFormatPr defaultColWidth="9" defaultRowHeight="16.2"/>
  <cols>
    <col min="1" max="1" width="2.6640625" style="83" customWidth="1"/>
    <col min="2" max="21" width="10.6640625" style="85" customWidth="1"/>
    <col min="22" max="16384" width="9" style="83"/>
  </cols>
  <sheetData>
    <row r="1" spans="2:21" ht="15" customHeight="1" thickBot="1">
      <c r="B1" s="424"/>
      <c r="C1" s="424"/>
      <c r="D1" s="424"/>
      <c r="E1" s="424"/>
      <c r="F1" s="424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227"/>
      <c r="T1" s="227"/>
    </row>
    <row r="2" spans="2:21" s="87" customFormat="1" ht="12" customHeight="1">
      <c r="B2" s="352"/>
      <c r="C2" s="353"/>
      <c r="D2" s="353"/>
      <c r="E2" s="353"/>
      <c r="F2" s="213"/>
      <c r="G2" s="213"/>
      <c r="H2" s="213"/>
      <c r="I2" s="213"/>
      <c r="J2" s="213"/>
      <c r="K2" s="213"/>
      <c r="L2" s="213"/>
      <c r="M2" s="213"/>
      <c r="N2" s="353"/>
      <c r="O2" s="353"/>
      <c r="P2" s="353"/>
      <c r="Q2" s="353"/>
      <c r="R2" s="319" t="s">
        <v>183</v>
      </c>
      <c r="S2" s="319"/>
      <c r="T2" s="319"/>
      <c r="U2" s="320"/>
    </row>
    <row r="3" spans="2:21" s="208" customFormat="1" ht="22.05" customHeight="1">
      <c r="B3" s="321"/>
      <c r="C3" s="322"/>
      <c r="D3" s="322"/>
      <c r="E3" s="322"/>
      <c r="F3" s="214"/>
      <c r="G3" s="214"/>
      <c r="H3" s="214"/>
      <c r="I3" s="214"/>
      <c r="J3" s="214"/>
      <c r="K3" s="214"/>
      <c r="L3" s="214"/>
      <c r="M3" s="214"/>
      <c r="N3" s="322"/>
      <c r="O3" s="322"/>
      <c r="P3" s="322"/>
      <c r="Q3" s="322"/>
      <c r="R3" s="323" t="s">
        <v>217</v>
      </c>
      <c r="S3" s="323"/>
      <c r="T3" s="323"/>
      <c r="U3" s="324"/>
    </row>
    <row r="4" spans="2:21" s="209" customFormat="1" ht="22.05" customHeight="1">
      <c r="B4" s="428"/>
      <c r="C4" s="429"/>
      <c r="D4" s="429"/>
      <c r="E4" s="429"/>
      <c r="F4" s="214"/>
      <c r="G4" s="214"/>
      <c r="H4" s="214"/>
      <c r="I4" s="214"/>
      <c r="J4" s="214"/>
      <c r="K4" s="214"/>
      <c r="L4" s="214"/>
      <c r="M4" s="214"/>
      <c r="N4" s="430"/>
      <c r="O4" s="430"/>
      <c r="P4" s="430"/>
      <c r="Q4" s="430"/>
      <c r="R4" s="218"/>
      <c r="S4" s="218"/>
      <c r="T4" s="218"/>
      <c r="U4" s="219"/>
    </row>
    <row r="5" spans="2:21" s="209" customFormat="1" ht="22.05" customHeight="1">
      <c r="B5" s="215"/>
      <c r="C5" s="216"/>
      <c r="D5" s="216"/>
      <c r="E5" s="216"/>
      <c r="F5" s="214"/>
      <c r="G5" s="214"/>
      <c r="H5" s="214"/>
      <c r="I5" s="214"/>
      <c r="J5" s="214"/>
      <c r="K5" s="214"/>
      <c r="L5" s="214"/>
      <c r="M5" s="214"/>
      <c r="N5" s="217"/>
      <c r="O5" s="217"/>
      <c r="P5" s="217"/>
      <c r="Q5" s="217"/>
      <c r="R5" s="218"/>
      <c r="S5" s="218"/>
      <c r="T5" s="218"/>
      <c r="U5" s="219"/>
    </row>
    <row r="6" spans="2:21" s="209" customFormat="1" ht="22.05" customHeight="1">
      <c r="B6" s="354"/>
      <c r="C6" s="355"/>
      <c r="D6" s="355"/>
      <c r="E6" s="355"/>
      <c r="F6" s="214"/>
      <c r="G6" s="214"/>
      <c r="H6" s="214"/>
      <c r="I6" s="214"/>
      <c r="J6" s="214"/>
      <c r="K6" s="214"/>
      <c r="L6" s="214"/>
      <c r="M6" s="214"/>
      <c r="N6" s="356"/>
      <c r="O6" s="356"/>
      <c r="P6" s="356"/>
      <c r="Q6" s="356"/>
      <c r="R6" s="218"/>
      <c r="S6" s="218"/>
      <c r="T6" s="218"/>
      <c r="U6" s="219"/>
    </row>
    <row r="7" spans="2:21" s="209" customFormat="1" ht="22.05" customHeight="1">
      <c r="B7" s="220"/>
      <c r="C7" s="221"/>
      <c r="D7" s="221"/>
      <c r="E7" s="221"/>
      <c r="F7" s="214"/>
      <c r="G7" s="214"/>
      <c r="H7" s="214"/>
      <c r="I7" s="214"/>
      <c r="J7" s="214"/>
      <c r="K7" s="214"/>
      <c r="L7" s="214"/>
      <c r="M7" s="214"/>
      <c r="N7" s="356"/>
      <c r="O7" s="356"/>
      <c r="P7" s="356"/>
      <c r="Q7" s="356"/>
      <c r="R7" s="218"/>
      <c r="S7" s="218"/>
      <c r="T7" s="218"/>
      <c r="U7" s="219"/>
    </row>
    <row r="8" spans="2:21" s="208" customFormat="1" ht="22.05" customHeight="1">
      <c r="B8" s="350"/>
      <c r="C8" s="351"/>
      <c r="D8" s="351"/>
      <c r="E8" s="351"/>
      <c r="F8" s="351"/>
      <c r="G8" s="351"/>
      <c r="H8" s="214"/>
      <c r="I8" s="214"/>
      <c r="J8" s="214"/>
      <c r="K8" s="214"/>
      <c r="L8" s="214"/>
      <c r="M8" s="214"/>
      <c r="N8" s="355"/>
      <c r="O8" s="355"/>
      <c r="P8" s="355"/>
      <c r="Q8" s="355"/>
      <c r="R8" s="218"/>
      <c r="S8" s="218"/>
      <c r="T8" s="218"/>
      <c r="U8" s="219"/>
    </row>
    <row r="9" spans="2:21" s="208" customFormat="1" ht="22.05" customHeight="1">
      <c r="B9" s="332" t="s">
        <v>120</v>
      </c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22"/>
      <c r="O9" s="322"/>
      <c r="P9" s="322"/>
      <c r="Q9" s="322"/>
      <c r="R9" s="218"/>
      <c r="S9" s="218"/>
      <c r="T9" s="218"/>
      <c r="U9" s="219"/>
    </row>
    <row r="10" spans="2:21" s="94" customFormat="1" ht="12.9" customHeight="1">
      <c r="B10" s="332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222"/>
      <c r="O10" s="223"/>
      <c r="P10" s="222"/>
      <c r="Q10" s="224"/>
      <c r="R10" s="336" t="s">
        <v>167</v>
      </c>
      <c r="S10" s="336"/>
      <c r="T10" s="336"/>
      <c r="U10" s="337"/>
    </row>
    <row r="11" spans="2:21" s="94" customFormat="1" ht="12.9" customHeight="1" thickBot="1">
      <c r="B11" s="334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225"/>
      <c r="O11" s="226"/>
      <c r="P11" s="225"/>
      <c r="Q11" s="226"/>
      <c r="R11" s="338"/>
      <c r="S11" s="338"/>
      <c r="T11" s="338"/>
      <c r="U11" s="339"/>
    </row>
    <row r="12" spans="2:21" s="87" customFormat="1" ht="12" customHeight="1">
      <c r="B12" s="326" t="s">
        <v>184</v>
      </c>
      <c r="C12" s="327"/>
      <c r="D12" s="327"/>
      <c r="E12" s="304"/>
      <c r="F12" s="327" t="s">
        <v>185</v>
      </c>
      <c r="G12" s="327"/>
      <c r="H12" s="327"/>
      <c r="I12" s="327"/>
      <c r="J12" s="328" t="s">
        <v>186</v>
      </c>
      <c r="K12" s="327"/>
      <c r="L12" s="327"/>
      <c r="M12" s="304"/>
      <c r="N12" s="327" t="s">
        <v>187</v>
      </c>
      <c r="O12" s="327"/>
      <c r="P12" s="327"/>
      <c r="Q12" s="304"/>
      <c r="R12" s="327" t="s">
        <v>188</v>
      </c>
      <c r="S12" s="327"/>
      <c r="T12" s="327"/>
      <c r="U12" s="329"/>
    </row>
    <row r="13" spans="2:21" s="208" customFormat="1" ht="22.2" customHeight="1">
      <c r="B13" s="307" t="s">
        <v>100</v>
      </c>
      <c r="C13" s="308"/>
      <c r="D13" s="308"/>
      <c r="E13" s="315"/>
      <c r="F13" s="314" t="s">
        <v>142</v>
      </c>
      <c r="G13" s="308"/>
      <c r="H13" s="308"/>
      <c r="I13" s="315"/>
      <c r="J13" s="316" t="s">
        <v>97</v>
      </c>
      <c r="K13" s="317"/>
      <c r="L13" s="317"/>
      <c r="M13" s="318"/>
      <c r="N13" s="314" t="s">
        <v>99</v>
      </c>
      <c r="O13" s="308"/>
      <c r="P13" s="308"/>
      <c r="Q13" s="308"/>
      <c r="R13" s="330" t="s">
        <v>228</v>
      </c>
      <c r="S13" s="330"/>
      <c r="T13" s="330"/>
      <c r="U13" s="331"/>
    </row>
    <row r="14" spans="2:21" s="209" customFormat="1" ht="22.2" customHeight="1">
      <c r="B14" s="358" t="s">
        <v>218</v>
      </c>
      <c r="C14" s="359"/>
      <c r="D14" s="359"/>
      <c r="E14" s="359"/>
      <c r="F14" s="431" t="s">
        <v>300</v>
      </c>
      <c r="G14" s="432"/>
      <c r="H14" s="432"/>
      <c r="I14" s="433"/>
      <c r="J14" s="405" t="s">
        <v>224</v>
      </c>
      <c r="K14" s="434"/>
      <c r="L14" s="434"/>
      <c r="M14" s="434"/>
      <c r="N14" s="435" t="s">
        <v>325</v>
      </c>
      <c r="O14" s="436"/>
      <c r="P14" s="436"/>
      <c r="Q14" s="436"/>
      <c r="R14" s="260" t="s">
        <v>326</v>
      </c>
      <c r="S14" s="261"/>
      <c r="T14" s="261"/>
      <c r="U14" s="262"/>
    </row>
    <row r="15" spans="2:21" s="209" customFormat="1" ht="22.2" customHeight="1">
      <c r="B15" s="288" t="s">
        <v>219</v>
      </c>
      <c r="C15" s="289"/>
      <c r="D15" s="289"/>
      <c r="E15" s="290"/>
      <c r="F15" s="291" t="s">
        <v>221</v>
      </c>
      <c r="G15" s="292"/>
      <c r="H15" s="292"/>
      <c r="I15" s="293"/>
      <c r="J15" s="437" t="s">
        <v>206</v>
      </c>
      <c r="K15" s="438"/>
      <c r="L15" s="438"/>
      <c r="M15" s="438"/>
      <c r="N15" s="348" t="s">
        <v>226</v>
      </c>
      <c r="O15" s="349"/>
      <c r="P15" s="349"/>
      <c r="Q15" s="349"/>
      <c r="R15" s="263" t="s">
        <v>327</v>
      </c>
      <c r="S15" s="264"/>
      <c r="T15" s="264"/>
      <c r="U15" s="265"/>
    </row>
    <row r="16" spans="2:21" s="209" customFormat="1" ht="22.2" customHeight="1">
      <c r="B16" s="340" t="s">
        <v>229</v>
      </c>
      <c r="C16" s="341"/>
      <c r="D16" s="341"/>
      <c r="E16" s="342"/>
      <c r="F16" s="343" t="s">
        <v>222</v>
      </c>
      <c r="G16" s="344"/>
      <c r="H16" s="344"/>
      <c r="I16" s="345"/>
      <c r="J16" s="346" t="s">
        <v>225</v>
      </c>
      <c r="K16" s="347"/>
      <c r="L16" s="347"/>
      <c r="M16" s="347"/>
      <c r="N16" s="290" t="s">
        <v>220</v>
      </c>
      <c r="O16" s="357"/>
      <c r="P16" s="357"/>
      <c r="Q16" s="357"/>
      <c r="R16" s="271" t="s">
        <v>304</v>
      </c>
      <c r="S16" s="272"/>
      <c r="T16" s="272"/>
      <c r="U16" s="273"/>
    </row>
    <row r="17" spans="2:21" s="208" customFormat="1" ht="22.2" customHeight="1">
      <c r="B17" s="274" t="s">
        <v>91</v>
      </c>
      <c r="C17" s="275"/>
      <c r="D17" s="275"/>
      <c r="E17" s="276"/>
      <c r="F17" s="275" t="s">
        <v>92</v>
      </c>
      <c r="G17" s="275"/>
      <c r="H17" s="275"/>
      <c r="I17" s="275"/>
      <c r="J17" s="275" t="s">
        <v>91</v>
      </c>
      <c r="K17" s="275"/>
      <c r="L17" s="275"/>
      <c r="M17" s="276"/>
      <c r="N17" s="276" t="s">
        <v>144</v>
      </c>
      <c r="O17" s="309"/>
      <c r="P17" s="309"/>
      <c r="Q17" s="309"/>
      <c r="R17" s="276" t="s">
        <v>91</v>
      </c>
      <c r="S17" s="309"/>
      <c r="T17" s="309"/>
      <c r="U17" s="310"/>
    </row>
    <row r="18" spans="2:21" s="208" customFormat="1" ht="22.2" customHeight="1">
      <c r="B18" s="297" t="s">
        <v>209</v>
      </c>
      <c r="C18" s="298"/>
      <c r="D18" s="298"/>
      <c r="E18" s="299"/>
      <c r="F18" s="298" t="s">
        <v>223</v>
      </c>
      <c r="G18" s="298"/>
      <c r="H18" s="298"/>
      <c r="I18" s="299"/>
      <c r="J18" s="299" t="s">
        <v>237</v>
      </c>
      <c r="K18" s="300"/>
      <c r="L18" s="300"/>
      <c r="M18" s="301"/>
      <c r="N18" s="302" t="s">
        <v>307</v>
      </c>
      <c r="O18" s="303"/>
      <c r="P18" s="303"/>
      <c r="Q18" s="303"/>
      <c r="R18" s="299" t="s">
        <v>214</v>
      </c>
      <c r="S18" s="300"/>
      <c r="T18" s="300"/>
      <c r="U18" s="325"/>
    </row>
    <row r="19" spans="2:21" s="94" customFormat="1" ht="12.9" customHeight="1">
      <c r="B19" s="140" t="s">
        <v>45</v>
      </c>
      <c r="C19" s="106">
        <f>第二週明細!W12</f>
        <v>726</v>
      </c>
      <c r="D19" s="107" t="s">
        <v>9</v>
      </c>
      <c r="E19" s="108">
        <f>第二週明細!W8</f>
        <v>24</v>
      </c>
      <c r="F19" s="97" t="s">
        <v>45</v>
      </c>
      <c r="G19" s="96">
        <f>第二週明細!W20</f>
        <v>752.8</v>
      </c>
      <c r="H19" s="97" t="s">
        <v>9</v>
      </c>
      <c r="I19" s="104">
        <f>第二週明細!W16</f>
        <v>24</v>
      </c>
      <c r="J19" s="97" t="s">
        <v>45</v>
      </c>
      <c r="K19" s="96">
        <f>第二週明細!W28</f>
        <v>748.4</v>
      </c>
      <c r="L19" s="97" t="s">
        <v>9</v>
      </c>
      <c r="M19" s="98">
        <f>第二週明細!W24</f>
        <v>24</v>
      </c>
      <c r="N19" s="97" t="s">
        <v>45</v>
      </c>
      <c r="O19" s="96">
        <f>第二週明細!W36</f>
        <v>748.4</v>
      </c>
      <c r="P19" s="97" t="s">
        <v>9</v>
      </c>
      <c r="Q19" s="104">
        <f>第二週明細!W32</f>
        <v>24</v>
      </c>
      <c r="R19" s="97" t="s">
        <v>45</v>
      </c>
      <c r="S19" s="96">
        <f>第二週明細!W44</f>
        <v>730.9</v>
      </c>
      <c r="T19" s="97" t="s">
        <v>9</v>
      </c>
      <c r="U19" s="99">
        <f>第二週明細!W40</f>
        <v>24.5</v>
      </c>
    </row>
    <row r="20" spans="2:21" s="94" customFormat="1" ht="12.9" customHeight="1" thickBot="1">
      <c r="B20" s="100" t="s">
        <v>7</v>
      </c>
      <c r="C20" s="101">
        <f>第二週明細!W6</f>
        <v>99.5</v>
      </c>
      <c r="D20" s="102" t="s">
        <v>11</v>
      </c>
      <c r="E20" s="101">
        <f>第二週明細!W10</f>
        <v>27.999999999999996</v>
      </c>
      <c r="F20" s="102" t="s">
        <v>7</v>
      </c>
      <c r="G20" s="101">
        <f>第二週明細!W14</f>
        <v>105.5</v>
      </c>
      <c r="H20" s="102" t="s">
        <v>11</v>
      </c>
      <c r="I20" s="105">
        <f>第二週明細!W18</f>
        <v>28.7</v>
      </c>
      <c r="J20" s="102" t="s">
        <v>7</v>
      </c>
      <c r="K20" s="101">
        <f>第二週明細!W22</f>
        <v>104.5</v>
      </c>
      <c r="L20" s="102" t="s">
        <v>11</v>
      </c>
      <c r="M20" s="101">
        <f>第二週明細!W26</f>
        <v>28.599999999999998</v>
      </c>
      <c r="N20" s="102" t="s">
        <v>7</v>
      </c>
      <c r="O20" s="101">
        <f>第二週明細!W30</f>
        <v>104.5</v>
      </c>
      <c r="P20" s="102" t="s">
        <v>11</v>
      </c>
      <c r="Q20" s="105">
        <f>第二週明細!W34</f>
        <v>28.599999999999998</v>
      </c>
      <c r="R20" s="102" t="s">
        <v>7</v>
      </c>
      <c r="S20" s="101">
        <f>第二週明細!W38</f>
        <v>99</v>
      </c>
      <c r="T20" s="102" t="s">
        <v>11</v>
      </c>
      <c r="U20" s="103">
        <f>第二週明細!W42</f>
        <v>28.6</v>
      </c>
    </row>
    <row r="21" spans="2:21" s="87" customFormat="1" ht="12" customHeight="1">
      <c r="B21" s="294" t="s">
        <v>189</v>
      </c>
      <c r="C21" s="295"/>
      <c r="D21" s="295"/>
      <c r="E21" s="296"/>
      <c r="F21" s="295" t="s">
        <v>190</v>
      </c>
      <c r="G21" s="295"/>
      <c r="H21" s="295"/>
      <c r="I21" s="295"/>
      <c r="J21" s="295" t="s">
        <v>191</v>
      </c>
      <c r="K21" s="295"/>
      <c r="L21" s="295"/>
      <c r="M21" s="295"/>
      <c r="N21" s="304" t="s">
        <v>192</v>
      </c>
      <c r="O21" s="305"/>
      <c r="P21" s="305"/>
      <c r="Q21" s="305"/>
      <c r="R21" s="304" t="s">
        <v>193</v>
      </c>
      <c r="S21" s="305"/>
      <c r="T21" s="305"/>
      <c r="U21" s="306"/>
    </row>
    <row r="22" spans="2:21" s="208" customFormat="1" ht="22.2" customHeight="1">
      <c r="B22" s="307" t="s">
        <v>97</v>
      </c>
      <c r="C22" s="308"/>
      <c r="D22" s="308"/>
      <c r="E22" s="308"/>
      <c r="F22" s="314" t="s">
        <v>250</v>
      </c>
      <c r="G22" s="308"/>
      <c r="H22" s="308"/>
      <c r="I22" s="315"/>
      <c r="J22" s="316" t="s">
        <v>97</v>
      </c>
      <c r="K22" s="317"/>
      <c r="L22" s="317"/>
      <c r="M22" s="318"/>
      <c r="N22" s="314" t="s">
        <v>96</v>
      </c>
      <c r="O22" s="308"/>
      <c r="P22" s="308"/>
      <c r="Q22" s="308"/>
      <c r="R22" s="311" t="s">
        <v>238</v>
      </c>
      <c r="S22" s="312"/>
      <c r="T22" s="312"/>
      <c r="U22" s="313"/>
    </row>
    <row r="23" spans="2:21" s="209" customFormat="1" ht="22.2" customHeight="1">
      <c r="B23" s="266" t="s">
        <v>279</v>
      </c>
      <c r="C23" s="267"/>
      <c r="D23" s="267"/>
      <c r="E23" s="267"/>
      <c r="F23" s="268" t="s">
        <v>207</v>
      </c>
      <c r="G23" s="269"/>
      <c r="H23" s="269"/>
      <c r="I23" s="270"/>
      <c r="J23" s="416" t="s">
        <v>235</v>
      </c>
      <c r="K23" s="417"/>
      <c r="L23" s="417"/>
      <c r="M23" s="418"/>
      <c r="N23" s="419" t="s">
        <v>249</v>
      </c>
      <c r="O23" s="420"/>
      <c r="P23" s="420"/>
      <c r="Q23" s="420"/>
      <c r="R23" s="421" t="s">
        <v>212</v>
      </c>
      <c r="S23" s="422"/>
      <c r="T23" s="422"/>
      <c r="U23" s="423"/>
    </row>
    <row r="24" spans="2:21" s="209" customFormat="1" ht="22.2" customHeight="1">
      <c r="B24" s="360" t="s">
        <v>230</v>
      </c>
      <c r="C24" s="361"/>
      <c r="D24" s="361"/>
      <c r="E24" s="361"/>
      <c r="F24" s="362" t="s">
        <v>233</v>
      </c>
      <c r="G24" s="363"/>
      <c r="H24" s="363"/>
      <c r="I24" s="364"/>
      <c r="J24" s="365" t="s">
        <v>324</v>
      </c>
      <c r="K24" s="366"/>
      <c r="L24" s="366"/>
      <c r="M24" s="367"/>
      <c r="N24" s="368" t="s">
        <v>204</v>
      </c>
      <c r="O24" s="267"/>
      <c r="P24" s="267"/>
      <c r="Q24" s="267"/>
      <c r="R24" s="369" t="s">
        <v>314</v>
      </c>
      <c r="S24" s="370"/>
      <c r="T24" s="370"/>
      <c r="U24" s="371"/>
    </row>
    <row r="25" spans="2:21" s="209" customFormat="1" ht="22.2" customHeight="1">
      <c r="B25" s="372" t="s">
        <v>231</v>
      </c>
      <c r="C25" s="373"/>
      <c r="D25" s="373"/>
      <c r="E25" s="373"/>
      <c r="F25" s="374" t="s">
        <v>213</v>
      </c>
      <c r="G25" s="375"/>
      <c r="H25" s="375"/>
      <c r="I25" s="376"/>
      <c r="J25" s="377" t="s">
        <v>275</v>
      </c>
      <c r="K25" s="378"/>
      <c r="L25" s="378"/>
      <c r="M25" s="378"/>
      <c r="N25" s="379" t="s">
        <v>283</v>
      </c>
      <c r="O25" s="380"/>
      <c r="P25" s="380"/>
      <c r="Q25" s="380"/>
      <c r="R25" s="381" t="s">
        <v>215</v>
      </c>
      <c r="S25" s="382"/>
      <c r="T25" s="382"/>
      <c r="U25" s="383"/>
    </row>
    <row r="26" spans="2:21" s="208" customFormat="1" ht="22.2" customHeight="1">
      <c r="B26" s="384" t="s">
        <v>91</v>
      </c>
      <c r="C26" s="309"/>
      <c r="D26" s="309"/>
      <c r="E26" s="309"/>
      <c r="F26" s="276" t="s">
        <v>92</v>
      </c>
      <c r="G26" s="309"/>
      <c r="H26" s="309"/>
      <c r="I26" s="385"/>
      <c r="J26" s="275" t="s">
        <v>91</v>
      </c>
      <c r="K26" s="275"/>
      <c r="L26" s="275"/>
      <c r="M26" s="275"/>
      <c r="N26" s="276" t="s">
        <v>145</v>
      </c>
      <c r="O26" s="309"/>
      <c r="P26" s="309"/>
      <c r="Q26" s="309"/>
      <c r="R26" s="276" t="s">
        <v>91</v>
      </c>
      <c r="S26" s="309"/>
      <c r="T26" s="309"/>
      <c r="U26" s="310"/>
    </row>
    <row r="27" spans="2:21" s="208" customFormat="1" ht="22.2" customHeight="1">
      <c r="B27" s="307" t="s">
        <v>234</v>
      </c>
      <c r="C27" s="308"/>
      <c r="D27" s="308"/>
      <c r="E27" s="308"/>
      <c r="F27" s="314" t="s">
        <v>317</v>
      </c>
      <c r="G27" s="308"/>
      <c r="H27" s="308"/>
      <c r="I27" s="315"/>
      <c r="J27" s="298" t="s">
        <v>232</v>
      </c>
      <c r="K27" s="298"/>
      <c r="L27" s="298"/>
      <c r="M27" s="298"/>
      <c r="N27" s="299" t="s">
        <v>236</v>
      </c>
      <c r="O27" s="300"/>
      <c r="P27" s="300"/>
      <c r="Q27" s="300"/>
      <c r="R27" s="299" t="s">
        <v>318</v>
      </c>
      <c r="S27" s="300"/>
      <c r="T27" s="300"/>
      <c r="U27" s="325"/>
    </row>
    <row r="28" spans="2:21" s="94" customFormat="1" ht="12.9" customHeight="1">
      <c r="B28" s="95" t="s">
        <v>71</v>
      </c>
      <c r="C28" s="96">
        <f>第三週明細!W12</f>
        <v>755.2</v>
      </c>
      <c r="D28" s="97" t="s">
        <v>9</v>
      </c>
      <c r="E28" s="104">
        <f>第三週明細!W8</f>
        <v>24</v>
      </c>
      <c r="F28" s="97" t="s">
        <v>71</v>
      </c>
      <c r="G28" s="96">
        <f>第三週明細!W20</f>
        <v>728.5</v>
      </c>
      <c r="H28" s="97" t="s">
        <v>9</v>
      </c>
      <c r="I28" s="98">
        <f>第三週明細!W16</f>
        <v>24.5</v>
      </c>
      <c r="J28" s="97" t="s">
        <v>71</v>
      </c>
      <c r="K28" s="96">
        <f>第三週明細!W28</f>
        <v>742.1</v>
      </c>
      <c r="L28" s="97" t="s">
        <v>9</v>
      </c>
      <c r="M28" s="98">
        <f>第三週明細!W24</f>
        <v>24.5</v>
      </c>
      <c r="N28" s="97" t="s">
        <v>71</v>
      </c>
      <c r="O28" s="96">
        <f>第三週明細!W36</f>
        <v>755.6</v>
      </c>
      <c r="P28" s="97" t="s">
        <v>9</v>
      </c>
      <c r="Q28" s="104">
        <f>第三週明細!W32</f>
        <v>24</v>
      </c>
      <c r="R28" s="97" t="s">
        <v>72</v>
      </c>
      <c r="S28" s="96">
        <f>第三週明細!W44</f>
        <v>734.30000000000007</v>
      </c>
      <c r="T28" s="97" t="s">
        <v>9</v>
      </c>
      <c r="U28" s="99">
        <f>第三週明細!W40</f>
        <v>23.9</v>
      </c>
    </row>
    <row r="29" spans="2:21" s="94" customFormat="1" ht="12.9" customHeight="1" thickBot="1">
      <c r="B29" s="141" t="s">
        <v>7</v>
      </c>
      <c r="C29" s="133">
        <f>第三週明細!W6</f>
        <v>106</v>
      </c>
      <c r="D29" s="132" t="s">
        <v>11</v>
      </c>
      <c r="E29" s="134">
        <f>第三週明細!W10</f>
        <v>28.799999999999997</v>
      </c>
      <c r="F29" s="132" t="s">
        <v>7</v>
      </c>
      <c r="G29" s="133">
        <f>第三週明細!W14</f>
        <v>98.5</v>
      </c>
      <c r="H29" s="132" t="s">
        <v>73</v>
      </c>
      <c r="I29" s="133">
        <f>第三週明細!W18</f>
        <v>28.5</v>
      </c>
      <c r="J29" s="132" t="s">
        <v>7</v>
      </c>
      <c r="K29" s="133">
        <f>第三週明細!W22</f>
        <v>101.5</v>
      </c>
      <c r="L29" s="132" t="s">
        <v>11</v>
      </c>
      <c r="M29" s="133">
        <f>第三週明細!W26</f>
        <v>28.900000000000002</v>
      </c>
      <c r="N29" s="132" t="s">
        <v>7</v>
      </c>
      <c r="O29" s="133">
        <f>第三週明細!W30</f>
        <v>106</v>
      </c>
      <c r="P29" s="132" t="s">
        <v>11</v>
      </c>
      <c r="Q29" s="134">
        <f>第三週明細!W34</f>
        <v>28.9</v>
      </c>
      <c r="R29" s="132" t="s">
        <v>7</v>
      </c>
      <c r="S29" s="133">
        <f>第三週明細!W38</f>
        <v>101.5</v>
      </c>
      <c r="T29" s="132" t="s">
        <v>11</v>
      </c>
      <c r="U29" s="135">
        <f>第三週明細!W42</f>
        <v>28.300000000000004</v>
      </c>
    </row>
    <row r="30" spans="2:21" s="87" customFormat="1" ht="12" customHeight="1">
      <c r="B30" s="388" t="s">
        <v>194</v>
      </c>
      <c r="C30" s="389"/>
      <c r="D30" s="389"/>
      <c r="E30" s="389"/>
      <c r="F30" s="295" t="s">
        <v>195</v>
      </c>
      <c r="G30" s="295"/>
      <c r="H30" s="295"/>
      <c r="I30" s="295"/>
      <c r="J30" s="295" t="s">
        <v>196</v>
      </c>
      <c r="K30" s="295"/>
      <c r="L30" s="295"/>
      <c r="M30" s="295"/>
      <c r="N30" s="296" t="s">
        <v>197</v>
      </c>
      <c r="O30" s="389"/>
      <c r="P30" s="389"/>
      <c r="Q30" s="389"/>
      <c r="R30" s="296" t="s">
        <v>198</v>
      </c>
      <c r="S30" s="389"/>
      <c r="T30" s="389"/>
      <c r="U30" s="390"/>
    </row>
    <row r="31" spans="2:21" s="208" customFormat="1" ht="22.2" customHeight="1">
      <c r="B31" s="307" t="s">
        <v>97</v>
      </c>
      <c r="C31" s="308"/>
      <c r="D31" s="308"/>
      <c r="E31" s="308"/>
      <c r="F31" s="316" t="s">
        <v>142</v>
      </c>
      <c r="G31" s="317"/>
      <c r="H31" s="317"/>
      <c r="I31" s="317"/>
      <c r="J31" s="316" t="s">
        <v>97</v>
      </c>
      <c r="K31" s="317"/>
      <c r="L31" s="317"/>
      <c r="M31" s="318"/>
      <c r="N31" s="316" t="s">
        <v>96</v>
      </c>
      <c r="O31" s="317"/>
      <c r="P31" s="317"/>
      <c r="Q31" s="317"/>
      <c r="R31" s="456" t="s">
        <v>329</v>
      </c>
      <c r="S31" s="457"/>
      <c r="T31" s="457"/>
      <c r="U31" s="458"/>
    </row>
    <row r="32" spans="2:21" s="209" customFormat="1" ht="22.2" customHeight="1">
      <c r="B32" s="386" t="s">
        <v>216</v>
      </c>
      <c r="C32" s="387"/>
      <c r="D32" s="387"/>
      <c r="E32" s="387"/>
      <c r="F32" s="405" t="s">
        <v>240</v>
      </c>
      <c r="G32" s="380"/>
      <c r="H32" s="380"/>
      <c r="I32" s="380"/>
      <c r="J32" s="406" t="s">
        <v>242</v>
      </c>
      <c r="K32" s="407"/>
      <c r="L32" s="407"/>
      <c r="M32" s="407"/>
      <c r="N32" s="408" t="s">
        <v>248</v>
      </c>
      <c r="O32" s="280"/>
      <c r="P32" s="280"/>
      <c r="Q32" s="280"/>
      <c r="R32" s="409" t="s">
        <v>313</v>
      </c>
      <c r="S32" s="410"/>
      <c r="T32" s="410"/>
      <c r="U32" s="411"/>
    </row>
    <row r="33" spans="2:21" s="209" customFormat="1" ht="22.2" customHeight="1">
      <c r="B33" s="470" t="s">
        <v>239</v>
      </c>
      <c r="C33" s="471"/>
      <c r="D33" s="471"/>
      <c r="E33" s="471"/>
      <c r="F33" s="472" t="s">
        <v>263</v>
      </c>
      <c r="G33" s="473"/>
      <c r="H33" s="473"/>
      <c r="I33" s="474"/>
      <c r="J33" s="475" t="s">
        <v>243</v>
      </c>
      <c r="K33" s="476"/>
      <c r="L33" s="476"/>
      <c r="M33" s="477"/>
      <c r="N33" s="413" t="s">
        <v>246</v>
      </c>
      <c r="O33" s="414"/>
      <c r="P33" s="414"/>
      <c r="Q33" s="415"/>
      <c r="R33" s="402" t="s">
        <v>331</v>
      </c>
      <c r="S33" s="403"/>
      <c r="T33" s="403"/>
      <c r="U33" s="404"/>
    </row>
    <row r="34" spans="2:21" s="209" customFormat="1" ht="22.2" customHeight="1">
      <c r="B34" s="443" t="s">
        <v>298</v>
      </c>
      <c r="C34" s="444"/>
      <c r="D34" s="444"/>
      <c r="E34" s="444"/>
      <c r="F34" s="445" t="s">
        <v>257</v>
      </c>
      <c r="G34" s="446"/>
      <c r="H34" s="446"/>
      <c r="I34" s="447"/>
      <c r="J34" s="448" t="s">
        <v>244</v>
      </c>
      <c r="K34" s="361"/>
      <c r="L34" s="361"/>
      <c r="M34" s="449"/>
      <c r="N34" s="450" t="s">
        <v>291</v>
      </c>
      <c r="O34" s="451"/>
      <c r="P34" s="451"/>
      <c r="Q34" s="452"/>
      <c r="R34" s="453" t="s">
        <v>247</v>
      </c>
      <c r="S34" s="454"/>
      <c r="T34" s="454"/>
      <c r="U34" s="455"/>
    </row>
    <row r="35" spans="2:21" s="208" customFormat="1" ht="22.2" customHeight="1">
      <c r="B35" s="307" t="s">
        <v>91</v>
      </c>
      <c r="C35" s="308"/>
      <c r="D35" s="308"/>
      <c r="E35" s="308"/>
      <c r="F35" s="276" t="s">
        <v>92</v>
      </c>
      <c r="G35" s="309"/>
      <c r="H35" s="309"/>
      <c r="I35" s="309"/>
      <c r="J35" s="276" t="s">
        <v>91</v>
      </c>
      <c r="K35" s="309"/>
      <c r="L35" s="309"/>
      <c r="M35" s="309"/>
      <c r="N35" s="276" t="s">
        <v>146</v>
      </c>
      <c r="O35" s="309"/>
      <c r="P35" s="309"/>
      <c r="Q35" s="385"/>
      <c r="R35" s="276" t="s">
        <v>91</v>
      </c>
      <c r="S35" s="309"/>
      <c r="T35" s="309"/>
      <c r="U35" s="310"/>
    </row>
    <row r="36" spans="2:21" s="208" customFormat="1" ht="22.2" customHeight="1">
      <c r="B36" s="439" t="s">
        <v>209</v>
      </c>
      <c r="C36" s="300"/>
      <c r="D36" s="300"/>
      <c r="E36" s="300"/>
      <c r="F36" s="299" t="s">
        <v>227</v>
      </c>
      <c r="G36" s="300"/>
      <c r="H36" s="300"/>
      <c r="I36" s="300"/>
      <c r="J36" s="299" t="s">
        <v>214</v>
      </c>
      <c r="K36" s="300"/>
      <c r="L36" s="300"/>
      <c r="M36" s="300"/>
      <c r="N36" s="440" t="s">
        <v>310</v>
      </c>
      <c r="O36" s="441"/>
      <c r="P36" s="441"/>
      <c r="Q36" s="442"/>
      <c r="R36" s="299" t="s">
        <v>208</v>
      </c>
      <c r="S36" s="300"/>
      <c r="T36" s="300"/>
      <c r="U36" s="325"/>
    </row>
    <row r="37" spans="2:21" s="94" customFormat="1" ht="12.9" customHeight="1">
      <c r="B37" s="127" t="s">
        <v>70</v>
      </c>
      <c r="C37" s="96">
        <f>'第四週明細 '!W12</f>
        <v>730.9</v>
      </c>
      <c r="D37" s="128" t="s">
        <v>74</v>
      </c>
      <c r="E37" s="104">
        <f>'第四週明細 '!W8</f>
        <v>24.5</v>
      </c>
      <c r="F37" s="97" t="s">
        <v>75</v>
      </c>
      <c r="G37" s="96">
        <f>'第四週明細 '!W20</f>
        <v>750.8</v>
      </c>
      <c r="H37" s="97" t="s">
        <v>9</v>
      </c>
      <c r="I37" s="104">
        <f>'第四週明細 '!W16</f>
        <v>24</v>
      </c>
      <c r="J37" s="97" t="s">
        <v>75</v>
      </c>
      <c r="K37" s="96">
        <f>'第四週明細 '!W28</f>
        <v>728.5</v>
      </c>
      <c r="L37" s="97" t="s">
        <v>9</v>
      </c>
      <c r="M37" s="104">
        <f>'第四週明細 '!W24</f>
        <v>24.5</v>
      </c>
      <c r="N37" s="97" t="s">
        <v>70</v>
      </c>
      <c r="O37" s="96">
        <f>'第四週明細 '!W36</f>
        <v>741.1</v>
      </c>
      <c r="P37" s="97" t="s">
        <v>9</v>
      </c>
      <c r="Q37" s="104">
        <f>'第四週明細 '!W32</f>
        <v>23.5</v>
      </c>
      <c r="R37" s="97" t="s">
        <v>45</v>
      </c>
      <c r="S37" s="96">
        <f>'第四週明細 '!W44</f>
        <v>713.4</v>
      </c>
      <c r="T37" s="97" t="s">
        <v>9</v>
      </c>
      <c r="U37" s="99">
        <f>'第四週明細 '!W40</f>
        <v>25</v>
      </c>
    </row>
    <row r="38" spans="2:21" s="94" customFormat="1" ht="12.9" customHeight="1" thickBot="1">
      <c r="B38" s="123" t="s">
        <v>76</v>
      </c>
      <c r="C38" s="125">
        <f>'第四週明細 '!W6</f>
        <v>99</v>
      </c>
      <c r="D38" s="124" t="s">
        <v>77</v>
      </c>
      <c r="E38" s="126">
        <f>'第四週明細 '!W10</f>
        <v>28.6</v>
      </c>
      <c r="F38" s="132" t="s">
        <v>7</v>
      </c>
      <c r="G38" s="133">
        <f>'第四週明細 '!W14</f>
        <v>105</v>
      </c>
      <c r="H38" s="132" t="s">
        <v>11</v>
      </c>
      <c r="I38" s="134">
        <f>'第四週明細 '!W18</f>
        <v>28.7</v>
      </c>
      <c r="J38" s="132" t="s">
        <v>7</v>
      </c>
      <c r="K38" s="133">
        <f>'第四週明細 '!W22</f>
        <v>98.5</v>
      </c>
      <c r="L38" s="132" t="s">
        <v>11</v>
      </c>
      <c r="M38" s="134">
        <f>'第四週明細 '!W26</f>
        <v>28.5</v>
      </c>
      <c r="N38" s="102" t="s">
        <v>7</v>
      </c>
      <c r="O38" s="133">
        <f>'第四週明細 '!W30</f>
        <v>104.5</v>
      </c>
      <c r="P38" s="132" t="s">
        <v>11</v>
      </c>
      <c r="Q38" s="134">
        <f>'第四週明細 '!W34</f>
        <v>27.900000000000002</v>
      </c>
      <c r="R38" s="132" t="s">
        <v>7</v>
      </c>
      <c r="S38" s="133">
        <f>'第四週明細 '!W38</f>
        <v>93.5</v>
      </c>
      <c r="T38" s="132" t="s">
        <v>11</v>
      </c>
      <c r="U38" s="135">
        <f>'第四週明細 '!W42</f>
        <v>28.599999999999998</v>
      </c>
    </row>
    <row r="39" spans="2:21" s="87" customFormat="1" ht="12" customHeight="1">
      <c r="B39" s="388" t="s">
        <v>199</v>
      </c>
      <c r="C39" s="389"/>
      <c r="D39" s="389"/>
      <c r="E39" s="425"/>
      <c r="F39" s="426" t="s">
        <v>200</v>
      </c>
      <c r="G39" s="427"/>
      <c r="H39" s="427"/>
      <c r="I39" s="427"/>
      <c r="J39" s="295" t="s">
        <v>201</v>
      </c>
      <c r="K39" s="295"/>
      <c r="L39" s="295"/>
      <c r="M39" s="296"/>
      <c r="N39" s="295" t="s">
        <v>202</v>
      </c>
      <c r="O39" s="295"/>
      <c r="P39" s="295"/>
      <c r="Q39" s="296"/>
      <c r="R39" s="295" t="s">
        <v>203</v>
      </c>
      <c r="S39" s="295"/>
      <c r="T39" s="295"/>
      <c r="U39" s="459"/>
    </row>
    <row r="40" spans="2:21" s="208" customFormat="1" ht="22.2" customHeight="1">
      <c r="B40" s="307" t="s">
        <v>97</v>
      </c>
      <c r="C40" s="308"/>
      <c r="D40" s="308"/>
      <c r="E40" s="308"/>
      <c r="F40" s="316" t="s">
        <v>250</v>
      </c>
      <c r="G40" s="317"/>
      <c r="H40" s="317"/>
      <c r="I40" s="317"/>
      <c r="J40" s="316" t="s">
        <v>97</v>
      </c>
      <c r="K40" s="317"/>
      <c r="L40" s="317"/>
      <c r="M40" s="317"/>
      <c r="N40" s="314" t="s">
        <v>96</v>
      </c>
      <c r="O40" s="308"/>
      <c r="P40" s="308"/>
      <c r="Q40" s="308"/>
      <c r="R40" s="330" t="s">
        <v>259</v>
      </c>
      <c r="S40" s="330"/>
      <c r="T40" s="330"/>
      <c r="U40" s="331"/>
    </row>
    <row r="41" spans="2:21" s="208" customFormat="1" ht="22.2" customHeight="1">
      <c r="B41" s="277" t="s">
        <v>251</v>
      </c>
      <c r="C41" s="278"/>
      <c r="D41" s="278"/>
      <c r="E41" s="278"/>
      <c r="F41" s="279" t="s">
        <v>253</v>
      </c>
      <c r="G41" s="280"/>
      <c r="H41" s="280"/>
      <c r="I41" s="280"/>
      <c r="J41" s="281" t="s">
        <v>254</v>
      </c>
      <c r="K41" s="282"/>
      <c r="L41" s="282"/>
      <c r="M41" s="282"/>
      <c r="N41" s="283" t="s">
        <v>256</v>
      </c>
      <c r="O41" s="284"/>
      <c r="P41" s="284"/>
      <c r="Q41" s="284"/>
      <c r="R41" s="285" t="s">
        <v>301</v>
      </c>
      <c r="S41" s="286"/>
      <c r="T41" s="286"/>
      <c r="U41" s="287"/>
    </row>
    <row r="42" spans="2:21" s="208" customFormat="1" ht="22.2" customHeight="1">
      <c r="B42" s="391" t="s">
        <v>252</v>
      </c>
      <c r="C42" s="392"/>
      <c r="D42" s="392"/>
      <c r="E42" s="392"/>
      <c r="F42" s="393" t="s">
        <v>262</v>
      </c>
      <c r="G42" s="394"/>
      <c r="H42" s="394"/>
      <c r="I42" s="394"/>
      <c r="J42" s="395" t="s">
        <v>255</v>
      </c>
      <c r="K42" s="396"/>
      <c r="L42" s="396"/>
      <c r="M42" s="396"/>
      <c r="N42" s="397" t="s">
        <v>258</v>
      </c>
      <c r="O42" s="398"/>
      <c r="P42" s="398"/>
      <c r="Q42" s="398"/>
      <c r="R42" s="399" t="s">
        <v>260</v>
      </c>
      <c r="S42" s="400"/>
      <c r="T42" s="400"/>
      <c r="U42" s="401"/>
    </row>
    <row r="43" spans="2:21" s="208" customFormat="1" ht="22.2" customHeight="1">
      <c r="B43" s="460" t="s">
        <v>229</v>
      </c>
      <c r="C43" s="461"/>
      <c r="D43" s="461"/>
      <c r="E43" s="461"/>
      <c r="F43" s="462" t="s">
        <v>305</v>
      </c>
      <c r="G43" s="463"/>
      <c r="H43" s="463"/>
      <c r="I43" s="463"/>
      <c r="J43" s="464" t="s">
        <v>241</v>
      </c>
      <c r="K43" s="465"/>
      <c r="L43" s="465"/>
      <c r="M43" s="465"/>
      <c r="N43" s="271" t="s">
        <v>205</v>
      </c>
      <c r="O43" s="466"/>
      <c r="P43" s="466"/>
      <c r="Q43" s="466"/>
      <c r="R43" s="467" t="s">
        <v>261</v>
      </c>
      <c r="S43" s="468"/>
      <c r="T43" s="468"/>
      <c r="U43" s="469"/>
    </row>
    <row r="44" spans="2:21" s="208" customFormat="1" ht="22.2" customHeight="1">
      <c r="B44" s="384" t="s">
        <v>91</v>
      </c>
      <c r="C44" s="309"/>
      <c r="D44" s="309"/>
      <c r="E44" s="309"/>
      <c r="F44" s="276" t="s">
        <v>105</v>
      </c>
      <c r="G44" s="309"/>
      <c r="H44" s="309"/>
      <c r="I44" s="309"/>
      <c r="J44" s="275" t="s">
        <v>91</v>
      </c>
      <c r="K44" s="275"/>
      <c r="L44" s="275"/>
      <c r="M44" s="276"/>
      <c r="N44" s="276" t="s">
        <v>144</v>
      </c>
      <c r="O44" s="309"/>
      <c r="P44" s="309"/>
      <c r="Q44" s="309"/>
      <c r="R44" s="276" t="s">
        <v>91</v>
      </c>
      <c r="S44" s="309"/>
      <c r="T44" s="309"/>
      <c r="U44" s="310"/>
    </row>
    <row r="45" spans="2:21" s="208" customFormat="1" ht="22.2" customHeight="1">
      <c r="B45" s="439" t="s">
        <v>299</v>
      </c>
      <c r="C45" s="300"/>
      <c r="D45" s="300"/>
      <c r="E45" s="300"/>
      <c r="F45" s="299" t="s">
        <v>245</v>
      </c>
      <c r="G45" s="300"/>
      <c r="H45" s="300"/>
      <c r="I45" s="301"/>
      <c r="J45" s="299" t="s">
        <v>303</v>
      </c>
      <c r="K45" s="300"/>
      <c r="L45" s="300"/>
      <c r="M45" s="300"/>
      <c r="N45" s="299" t="s">
        <v>210</v>
      </c>
      <c r="O45" s="300"/>
      <c r="P45" s="300"/>
      <c r="Q45" s="300"/>
      <c r="R45" s="299" t="s">
        <v>236</v>
      </c>
      <c r="S45" s="300"/>
      <c r="T45" s="300"/>
      <c r="U45" s="325"/>
    </row>
    <row r="46" spans="2:21" s="94" customFormat="1" ht="12.9" customHeight="1">
      <c r="B46" s="95" t="s">
        <v>45</v>
      </c>
      <c r="C46" s="96">
        <f>'第五週明細 '!W12</f>
        <v>726.1</v>
      </c>
      <c r="D46" s="97" t="s">
        <v>9</v>
      </c>
      <c r="E46" s="104">
        <f>'第五週明細 '!W8</f>
        <v>24.5</v>
      </c>
      <c r="F46" s="97" t="s">
        <v>106</v>
      </c>
      <c r="G46" s="96">
        <f>'第五週明細 '!W20</f>
        <v>738.1</v>
      </c>
      <c r="H46" s="97" t="s">
        <v>9</v>
      </c>
      <c r="I46" s="98">
        <f>'第五週明細 '!W16</f>
        <v>24.5</v>
      </c>
      <c r="J46" s="97" t="s">
        <v>45</v>
      </c>
      <c r="K46" s="96">
        <f>'第五週明細 '!W28</f>
        <v>755.2</v>
      </c>
      <c r="L46" s="97" t="s">
        <v>9</v>
      </c>
      <c r="M46" s="104">
        <f>'第五週明細 '!W24</f>
        <v>24</v>
      </c>
      <c r="N46" s="97" t="s">
        <v>45</v>
      </c>
      <c r="O46" s="96">
        <f>'第五週明細 '!W36</f>
        <v>753.2</v>
      </c>
      <c r="P46" s="97" t="s">
        <v>9</v>
      </c>
      <c r="Q46" s="206">
        <f>'第五週明細 '!W32</f>
        <v>24</v>
      </c>
      <c r="R46" s="97" t="s">
        <v>45</v>
      </c>
      <c r="S46" s="96">
        <f>'第五週明細 '!W44</f>
        <v>728.5</v>
      </c>
      <c r="T46" s="97" t="s">
        <v>9</v>
      </c>
      <c r="U46" s="99">
        <f>'第五週明細 '!W40</f>
        <v>24.5</v>
      </c>
    </row>
    <row r="47" spans="2:21" s="94" customFormat="1" ht="12.9" customHeight="1" thickBot="1">
      <c r="B47" s="100" t="s">
        <v>7</v>
      </c>
      <c r="C47" s="101">
        <f>'第五週明細 '!W6</f>
        <v>98</v>
      </c>
      <c r="D47" s="102" t="s">
        <v>11</v>
      </c>
      <c r="E47" s="105">
        <f>'第五週明細 '!W10</f>
        <v>28.400000000000002</v>
      </c>
      <c r="F47" s="102" t="s">
        <v>7</v>
      </c>
      <c r="G47" s="101">
        <f>'第五週明細 '!W14</f>
        <v>100.5</v>
      </c>
      <c r="H47" s="102" t="s">
        <v>11</v>
      </c>
      <c r="I47" s="101">
        <f>'第五週明細 '!W18</f>
        <v>28.900000000000002</v>
      </c>
      <c r="J47" s="102" t="s">
        <v>7</v>
      </c>
      <c r="K47" s="101">
        <f>'第五週明細 '!W22</f>
        <v>106</v>
      </c>
      <c r="L47" s="102" t="s">
        <v>11</v>
      </c>
      <c r="M47" s="105">
        <f>'第五週明細 '!W26</f>
        <v>28.799999999999997</v>
      </c>
      <c r="N47" s="102" t="s">
        <v>7</v>
      </c>
      <c r="O47" s="195">
        <f>'第五週明細 '!W30</f>
        <v>105.5</v>
      </c>
      <c r="P47" s="102" t="s">
        <v>11</v>
      </c>
      <c r="Q47" s="207">
        <f>'第五週明細 '!W34</f>
        <v>28.799999999999997</v>
      </c>
      <c r="R47" s="102" t="s">
        <v>7</v>
      </c>
      <c r="S47" s="101">
        <f>'第五週明細 '!W38</f>
        <v>98.5</v>
      </c>
      <c r="T47" s="102" t="s">
        <v>11</v>
      </c>
      <c r="U47" s="103">
        <f>'第五週明細 '!W42</f>
        <v>28.5</v>
      </c>
    </row>
    <row r="51" spans="7:10" ht="31.8">
      <c r="G51" s="188"/>
      <c r="J51" s="188"/>
    </row>
  </sheetData>
  <mergeCells count="158">
    <mergeCell ref="B45:E45"/>
    <mergeCell ref="B31:E31"/>
    <mergeCell ref="F31:I31"/>
    <mergeCell ref="J31:M31"/>
    <mergeCell ref="N31:Q31"/>
    <mergeCell ref="R31:U31"/>
    <mergeCell ref="J45:M45"/>
    <mergeCell ref="R44:U44"/>
    <mergeCell ref="J44:M44"/>
    <mergeCell ref="N44:Q44"/>
    <mergeCell ref="R39:U39"/>
    <mergeCell ref="B43:E43"/>
    <mergeCell ref="F43:I43"/>
    <mergeCell ref="J43:M43"/>
    <mergeCell ref="N43:Q43"/>
    <mergeCell ref="R43:U43"/>
    <mergeCell ref="B40:E40"/>
    <mergeCell ref="F40:I40"/>
    <mergeCell ref="J40:M40"/>
    <mergeCell ref="N40:Q40"/>
    <mergeCell ref="R40:U40"/>
    <mergeCell ref="B33:E33"/>
    <mergeCell ref="F33:I33"/>
    <mergeCell ref="J33:M33"/>
    <mergeCell ref="B36:E36"/>
    <mergeCell ref="F36:I36"/>
    <mergeCell ref="J36:M36"/>
    <mergeCell ref="N36:Q36"/>
    <mergeCell ref="R36:U36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R42:U42"/>
    <mergeCell ref="R33:U33"/>
    <mergeCell ref="F32:I32"/>
    <mergeCell ref="J32:M32"/>
    <mergeCell ref="N32:Q32"/>
    <mergeCell ref="R32:U32"/>
    <mergeCell ref="I1:R1"/>
    <mergeCell ref="N7:Q7"/>
    <mergeCell ref="F45:I45"/>
    <mergeCell ref="N33:Q33"/>
    <mergeCell ref="J23:M23"/>
    <mergeCell ref="N23:Q23"/>
    <mergeCell ref="R23:U23"/>
    <mergeCell ref="B1:F1"/>
    <mergeCell ref="B39:E39"/>
    <mergeCell ref="F39:I39"/>
    <mergeCell ref="J39:M39"/>
    <mergeCell ref="N39:Q39"/>
    <mergeCell ref="B4:E4"/>
    <mergeCell ref="N4:Q4"/>
    <mergeCell ref="F14:I14"/>
    <mergeCell ref="J14:M14"/>
    <mergeCell ref="N14:Q14"/>
    <mergeCell ref="J15:M15"/>
    <mergeCell ref="B26:E26"/>
    <mergeCell ref="F26:I26"/>
    <mergeCell ref="J26:M26"/>
    <mergeCell ref="N26:Q26"/>
    <mergeCell ref="R26:U26"/>
    <mergeCell ref="N45:Q45"/>
    <mergeCell ref="R45:U45"/>
    <mergeCell ref="B44:E44"/>
    <mergeCell ref="F44:I44"/>
    <mergeCell ref="B32:E32"/>
    <mergeCell ref="B27:E27"/>
    <mergeCell ref="F27:I27"/>
    <mergeCell ref="J27:M27"/>
    <mergeCell ref="N27:Q27"/>
    <mergeCell ref="R27:U27"/>
    <mergeCell ref="B30:E30"/>
    <mergeCell ref="F30:I30"/>
    <mergeCell ref="J30:M30"/>
    <mergeCell ref="N30:Q30"/>
    <mergeCell ref="R30:U30"/>
    <mergeCell ref="B42:E42"/>
    <mergeCell ref="F42:I42"/>
    <mergeCell ref="J42:M42"/>
    <mergeCell ref="N42:Q42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J16:M16"/>
    <mergeCell ref="N15:Q15"/>
    <mergeCell ref="B8:G8"/>
    <mergeCell ref="B2:E2"/>
    <mergeCell ref="N2:Q2"/>
    <mergeCell ref="B6:E6"/>
    <mergeCell ref="N6:Q6"/>
    <mergeCell ref="F17:I17"/>
    <mergeCell ref="J17:M17"/>
    <mergeCell ref="N17:Q17"/>
    <mergeCell ref="N8:Q8"/>
    <mergeCell ref="N16:Q16"/>
    <mergeCell ref="B14:E14"/>
    <mergeCell ref="R22:U22"/>
    <mergeCell ref="F22:I22"/>
    <mergeCell ref="J22:M22"/>
    <mergeCell ref="N22:Q22"/>
    <mergeCell ref="R2:U2"/>
    <mergeCell ref="B3:E3"/>
    <mergeCell ref="N3:Q3"/>
    <mergeCell ref="R3:U3"/>
    <mergeCell ref="R18:U18"/>
    <mergeCell ref="N9:Q9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9:M11"/>
    <mergeCell ref="R10:U11"/>
    <mergeCell ref="B16:E16"/>
    <mergeCell ref="F16:I16"/>
    <mergeCell ref="R14:U14"/>
    <mergeCell ref="R15:U15"/>
    <mergeCell ref="B23:E23"/>
    <mergeCell ref="F23:I23"/>
    <mergeCell ref="R16:U16"/>
    <mergeCell ref="B17:E17"/>
    <mergeCell ref="B41:E41"/>
    <mergeCell ref="F41:I41"/>
    <mergeCell ref="J41:M41"/>
    <mergeCell ref="N41:Q41"/>
    <mergeCell ref="R41:U41"/>
    <mergeCell ref="B15:E15"/>
    <mergeCell ref="F15:I15"/>
    <mergeCell ref="B21:E21"/>
    <mergeCell ref="B18:E18"/>
    <mergeCell ref="F18:I18"/>
    <mergeCell ref="J18:M18"/>
    <mergeCell ref="N18:Q18"/>
    <mergeCell ref="F21:I21"/>
    <mergeCell ref="J21:M21"/>
    <mergeCell ref="N21:Q21"/>
    <mergeCell ref="R21:U21"/>
    <mergeCell ref="B22:E22"/>
    <mergeCell ref="R17:U17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50"/>
  <sheetViews>
    <sheetView topLeftCell="A35" zoomScale="75" zoomScaleNormal="75" workbookViewId="0">
      <selection activeCell="K5" sqref="K5:K6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>
      <c r="B1" s="238" t="s">
        <v>319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4"/>
      <c r="AB1" s="6"/>
    </row>
    <row r="2" spans="2:34" s="5" customFormat="1" ht="9.75" customHeight="1">
      <c r="B2" s="239"/>
      <c r="C2" s="240"/>
      <c r="D2" s="240"/>
      <c r="E2" s="240"/>
      <c r="F2" s="240"/>
      <c r="G2" s="24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>
      <c r="B3" s="81" t="s">
        <v>43</v>
      </c>
      <c r="C3" s="10"/>
      <c r="D3" s="11"/>
      <c r="E3" s="11"/>
      <c r="F3" s="11"/>
      <c r="G3" s="245" t="s">
        <v>88</v>
      </c>
      <c r="H3" s="245"/>
      <c r="I3" s="245"/>
      <c r="J3" s="245"/>
      <c r="K3" s="245"/>
      <c r="L3" s="24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>
      <c r="B5" s="31"/>
      <c r="C5" s="233"/>
      <c r="D5" s="32"/>
      <c r="E5" s="32"/>
      <c r="F5" s="1" t="s">
        <v>16</v>
      </c>
      <c r="G5" s="93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234"/>
      <c r="W5" s="33"/>
      <c r="X5" s="34"/>
      <c r="Y5" s="35"/>
      <c r="Z5" s="16"/>
      <c r="AA5" s="16"/>
      <c r="AB5" s="17"/>
      <c r="AC5" s="16"/>
      <c r="AD5" s="16"/>
      <c r="AE5" s="16"/>
      <c r="AF5" s="16"/>
      <c r="AG5" s="78"/>
    </row>
    <row r="6" spans="2:34" ht="27.9" customHeight="1">
      <c r="B6" s="37"/>
      <c r="C6" s="233"/>
      <c r="D6" s="2"/>
      <c r="E6" s="2"/>
      <c r="F6" s="2"/>
      <c r="G6" s="184"/>
      <c r="H6" s="18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35"/>
      <c r="W6" s="91"/>
      <c r="X6" s="38"/>
      <c r="Y6" s="39"/>
      <c r="Z6" s="15"/>
      <c r="AA6" s="17"/>
      <c r="AC6" s="17"/>
      <c r="AD6" s="17"/>
      <c r="AE6" s="17"/>
      <c r="AF6" s="17"/>
      <c r="AG6" s="78"/>
    </row>
    <row r="7" spans="2:34" ht="27.9" customHeight="1">
      <c r="B7" s="37"/>
      <c r="C7" s="23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35"/>
      <c r="W7" s="40"/>
      <c r="X7" s="41"/>
      <c r="Y7" s="39"/>
      <c r="AA7" s="42"/>
      <c r="AC7" s="43"/>
      <c r="AD7" s="17"/>
      <c r="AE7" s="17"/>
      <c r="AF7" s="44"/>
      <c r="AG7" s="78"/>
    </row>
    <row r="8" spans="2:34" ht="27.9" customHeight="1">
      <c r="B8" s="37"/>
      <c r="C8" s="233"/>
      <c r="D8" s="2"/>
      <c r="E8" s="2"/>
      <c r="F8" s="2"/>
      <c r="G8" s="2"/>
      <c r="H8" s="45"/>
      <c r="I8" s="2"/>
      <c r="J8" s="212"/>
      <c r="K8" s="198"/>
      <c r="L8" s="2"/>
      <c r="M8" s="2"/>
      <c r="N8" s="88"/>
      <c r="O8" s="2"/>
      <c r="P8" s="2"/>
      <c r="Q8" s="45"/>
      <c r="R8" s="2"/>
      <c r="S8" s="2"/>
      <c r="T8" s="2"/>
      <c r="U8" s="2"/>
      <c r="V8" s="235"/>
      <c r="W8" s="89"/>
      <c r="X8" s="41"/>
      <c r="Y8" s="39"/>
      <c r="Z8" s="15"/>
      <c r="AC8" s="17"/>
      <c r="AD8" s="17"/>
      <c r="AE8" s="17"/>
      <c r="AF8" s="17"/>
      <c r="AG8" s="78"/>
      <c r="AH8"/>
    </row>
    <row r="9" spans="2:34" ht="27.9" customHeight="1">
      <c r="B9" s="237"/>
      <c r="C9" s="233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45"/>
      <c r="U9" s="2"/>
      <c r="V9" s="235"/>
      <c r="W9" s="40"/>
      <c r="X9" s="41"/>
      <c r="Y9" s="39"/>
      <c r="AC9" s="17"/>
      <c r="AD9" s="17"/>
      <c r="AE9" s="17"/>
      <c r="AF9" s="17"/>
      <c r="AG9" s="76"/>
      <c r="AH9"/>
    </row>
    <row r="10" spans="2:34" ht="27.9" customHeight="1">
      <c r="B10" s="237"/>
      <c r="C10" s="233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235"/>
      <c r="W10" s="89"/>
      <c r="X10" s="80"/>
      <c r="Y10" s="46"/>
      <c r="Z10" s="15"/>
      <c r="AG10" s="91"/>
    </row>
    <row r="11" spans="2:34" ht="27.9" customHeight="1">
      <c r="B11" s="47"/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35"/>
      <c r="W11" s="40"/>
      <c r="X11" s="49"/>
      <c r="Y11" s="39"/>
      <c r="AG11" s="76"/>
    </row>
    <row r="12" spans="2:34" ht="27.9" customHeight="1">
      <c r="B12" s="50"/>
      <c r="C12" s="51"/>
      <c r="D12" s="2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36"/>
      <c r="W12" s="90"/>
      <c r="X12" s="53"/>
      <c r="Y12" s="54"/>
      <c r="Z12" s="15"/>
      <c r="AC12" s="52"/>
      <c r="AD12" s="52"/>
      <c r="AE12" s="52"/>
      <c r="AG12" s="92"/>
    </row>
    <row r="13" spans="2:34" s="36" customFormat="1" ht="27.9" customHeight="1">
      <c r="B13" s="31"/>
      <c r="C13" s="23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234"/>
      <c r="W13" s="33"/>
      <c r="X13" s="34"/>
      <c r="Y13" s="35"/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>
      <c r="B14" s="37"/>
      <c r="C14" s="233"/>
      <c r="D14" s="2"/>
      <c r="E14" s="2"/>
      <c r="F14" s="2"/>
      <c r="G14" s="204"/>
      <c r="H14" s="197"/>
      <c r="I14" s="2"/>
      <c r="J14" s="2"/>
      <c r="K14" s="2"/>
      <c r="L14" s="2"/>
      <c r="M14" s="2"/>
      <c r="N14" s="88"/>
      <c r="O14" s="2"/>
      <c r="P14" s="2"/>
      <c r="Q14" s="2"/>
      <c r="R14" s="2"/>
      <c r="S14" s="69"/>
      <c r="T14" s="2"/>
      <c r="U14" s="2"/>
      <c r="V14" s="235"/>
      <c r="W14" s="91"/>
      <c r="X14" s="38"/>
      <c r="Y14" s="39"/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4" ht="27.9" customHeight="1">
      <c r="B15" s="37"/>
      <c r="C15" s="233"/>
      <c r="D15" s="2"/>
      <c r="E15" s="2"/>
      <c r="F15" s="2"/>
      <c r="G15" s="2"/>
      <c r="H15" s="2"/>
      <c r="I15" s="2"/>
      <c r="J15" s="2"/>
      <c r="K15" s="86"/>
      <c r="L15" s="2"/>
      <c r="M15" s="2"/>
      <c r="N15" s="45"/>
      <c r="O15" s="2"/>
      <c r="P15" s="2"/>
      <c r="Q15" s="45"/>
      <c r="R15" s="2"/>
      <c r="S15" s="2"/>
      <c r="T15" s="2"/>
      <c r="U15" s="2"/>
      <c r="V15" s="235"/>
      <c r="W15" s="40"/>
      <c r="X15" s="41"/>
      <c r="Y15" s="39"/>
      <c r="AA15" s="42" t="s">
        <v>28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29</v>
      </c>
      <c r="AF15" s="44">
        <f>AC15*4+AD15*9</f>
        <v>153.30000000000001</v>
      </c>
      <c r="AG15" s="76"/>
    </row>
    <row r="16" spans="2:34" ht="27.9" customHeight="1">
      <c r="B16" s="37"/>
      <c r="C16" s="233"/>
      <c r="D16" s="2"/>
      <c r="E16" s="2"/>
      <c r="F16" s="2"/>
      <c r="G16" s="2"/>
      <c r="H16" s="45"/>
      <c r="I16" s="2"/>
      <c r="J16" s="2"/>
      <c r="K16" s="2"/>
      <c r="L16" s="2"/>
      <c r="M16" s="2"/>
      <c r="N16" s="136"/>
      <c r="O16" s="2"/>
      <c r="P16" s="2"/>
      <c r="Q16" s="45"/>
      <c r="R16" s="2"/>
      <c r="S16" s="158"/>
      <c r="T16" s="159"/>
      <c r="U16" s="158"/>
      <c r="V16" s="235"/>
      <c r="W16" s="89"/>
      <c r="X16" s="41"/>
      <c r="Y16" s="39"/>
      <c r="Z16" s="15"/>
      <c r="AA16" s="16" t="s">
        <v>31</v>
      </c>
      <c r="AB16" s="17">
        <v>1.8</v>
      </c>
      <c r="AC16" s="17">
        <f>AB16*1</f>
        <v>1.8</v>
      </c>
      <c r="AD16" s="17" t="s">
        <v>29</v>
      </c>
      <c r="AE16" s="17">
        <f>AB16*5</f>
        <v>9</v>
      </c>
      <c r="AF16" s="17">
        <f>AC16*4+AE16*4</f>
        <v>43.2</v>
      </c>
      <c r="AG16" s="91"/>
    </row>
    <row r="17" spans="2:33" ht="27.9" customHeight="1">
      <c r="B17" s="237"/>
      <c r="C17" s="233"/>
      <c r="D17" s="45"/>
      <c r="E17" s="45"/>
      <c r="F17" s="2"/>
      <c r="G17" s="2"/>
      <c r="H17" s="45"/>
      <c r="I17" s="2"/>
      <c r="J17" s="2"/>
      <c r="K17" s="2"/>
      <c r="L17" s="2"/>
      <c r="M17" s="2"/>
      <c r="N17" s="110"/>
      <c r="O17" s="2"/>
      <c r="P17" s="2"/>
      <c r="Q17" s="136"/>
      <c r="R17" s="2"/>
      <c r="S17" s="2"/>
      <c r="T17" s="86"/>
      <c r="U17" s="2"/>
      <c r="V17" s="235"/>
      <c r="W17" s="40"/>
      <c r="X17" s="41"/>
      <c r="Y17" s="39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237"/>
      <c r="C18" s="233"/>
      <c r="D18" s="45"/>
      <c r="E18" s="45"/>
      <c r="F18" s="2"/>
      <c r="G18" s="2"/>
      <c r="H18" s="45"/>
      <c r="I18" s="2"/>
      <c r="J18" s="2"/>
      <c r="K18" s="45"/>
      <c r="L18" s="2"/>
      <c r="M18" s="2"/>
      <c r="N18" s="111"/>
      <c r="O18" s="2"/>
      <c r="P18" s="2"/>
      <c r="Q18" s="110"/>
      <c r="R18" s="2"/>
      <c r="S18" s="2"/>
      <c r="T18" s="45"/>
      <c r="U18" s="2"/>
      <c r="V18" s="235"/>
      <c r="W18" s="89"/>
      <c r="X18" s="80"/>
      <c r="Y18" s="46"/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47"/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88"/>
      <c r="O19" s="2"/>
      <c r="P19" s="2"/>
      <c r="Q19" s="111"/>
      <c r="R19" s="2"/>
      <c r="S19" s="2"/>
      <c r="T19" s="45"/>
      <c r="U19" s="2"/>
      <c r="V19" s="235"/>
      <c r="W19" s="40"/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88"/>
      <c r="R20" s="2"/>
      <c r="S20" s="2"/>
      <c r="T20" s="45"/>
      <c r="U20" s="2"/>
      <c r="V20" s="236"/>
      <c r="W20" s="90"/>
      <c r="X20" s="53"/>
      <c r="Y20" s="54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2"/>
    </row>
    <row r="21" spans="2:33" s="36" customFormat="1" ht="27.9" customHeight="1">
      <c r="B21" s="31"/>
      <c r="C21" s="23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234"/>
      <c r="W21" s="33"/>
      <c r="X21" s="34"/>
      <c r="Y21" s="35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/>
      <c r="C22" s="233"/>
      <c r="D22" s="2"/>
      <c r="E22" s="2"/>
      <c r="F22" s="2"/>
      <c r="G22" s="204"/>
      <c r="H22" s="197"/>
      <c r="I22" s="2"/>
      <c r="J22" s="2"/>
      <c r="K22" s="2"/>
      <c r="L22" s="2"/>
      <c r="M22" s="204"/>
      <c r="N22" s="197"/>
      <c r="O22" s="2"/>
      <c r="P22" s="2"/>
      <c r="Q22" s="2"/>
      <c r="R22" s="2"/>
      <c r="S22" s="2"/>
      <c r="T22" s="2"/>
      <c r="U22" s="2"/>
      <c r="V22" s="235"/>
      <c r="W22" s="91"/>
      <c r="X22" s="38"/>
      <c r="Y22" s="39"/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/>
      <c r="C23" s="233"/>
      <c r="D23" s="2"/>
      <c r="E23" s="2"/>
      <c r="F23" s="2"/>
      <c r="G23" s="2"/>
      <c r="H23" s="2"/>
      <c r="I23" s="2"/>
      <c r="J23" s="2"/>
      <c r="K23" s="2"/>
      <c r="L23" s="2"/>
      <c r="M23" s="2"/>
      <c r="N23" s="45"/>
      <c r="O23" s="2"/>
      <c r="P23" s="2"/>
      <c r="Q23" s="2"/>
      <c r="R23" s="2"/>
      <c r="S23" s="2"/>
      <c r="T23" s="2"/>
      <c r="U23" s="2"/>
      <c r="V23" s="235"/>
      <c r="W23" s="40"/>
      <c r="X23" s="41"/>
      <c r="Y23" s="39"/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/>
      <c r="C24" s="233"/>
      <c r="D24" s="2"/>
      <c r="E24" s="2"/>
      <c r="F24" s="2"/>
      <c r="G24" s="2"/>
      <c r="H24" s="45"/>
      <c r="I24" s="2"/>
      <c r="J24" s="2"/>
      <c r="K24" s="2"/>
      <c r="L24" s="2"/>
      <c r="M24" s="2"/>
      <c r="N24" s="45"/>
      <c r="O24" s="2"/>
      <c r="P24" s="2"/>
      <c r="Q24" s="45"/>
      <c r="R24" s="2"/>
      <c r="S24" s="2"/>
      <c r="T24" s="86"/>
      <c r="U24" s="2"/>
      <c r="V24" s="235"/>
      <c r="W24" s="89"/>
      <c r="X24" s="41"/>
      <c r="Y24" s="39"/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237"/>
      <c r="C25" s="233"/>
      <c r="D25" s="2"/>
      <c r="E25" s="2"/>
      <c r="F25" s="2"/>
      <c r="G25" s="2"/>
      <c r="H25" s="45"/>
      <c r="I25" s="2"/>
      <c r="J25" s="2"/>
      <c r="K25" s="45"/>
      <c r="L25" s="2"/>
      <c r="M25" s="2"/>
      <c r="N25" s="45"/>
      <c r="O25" s="2"/>
      <c r="P25" s="2"/>
      <c r="Q25" s="45"/>
      <c r="R25" s="2"/>
      <c r="S25" s="2"/>
      <c r="T25" s="86"/>
      <c r="U25" s="2"/>
      <c r="V25" s="235"/>
      <c r="W25" s="40"/>
      <c r="X25" s="41"/>
      <c r="Y25" s="39"/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237"/>
      <c r="C26" s="233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235"/>
      <c r="W26" s="89"/>
      <c r="X26" s="80"/>
      <c r="Y26" s="46"/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/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88"/>
      <c r="O27" s="2"/>
      <c r="P27" s="2"/>
      <c r="Q27" s="45"/>
      <c r="R27" s="2"/>
      <c r="S27" s="2"/>
      <c r="T27" s="45"/>
      <c r="U27" s="2"/>
      <c r="V27" s="235"/>
      <c r="W27" s="40"/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36"/>
      <c r="W28" s="90"/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>
      <c r="B29" s="31"/>
      <c r="C29" s="23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234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/>
      <c r="C30" s="233"/>
      <c r="D30" s="2"/>
      <c r="E30" s="2"/>
      <c r="F30" s="2"/>
      <c r="G30" s="57"/>
      <c r="H30" s="118"/>
      <c r="I30" s="117"/>
      <c r="J30" s="2"/>
      <c r="K30" s="2"/>
      <c r="L30" s="2"/>
      <c r="M30" s="2"/>
      <c r="N30" s="136"/>
      <c r="O30" s="2"/>
      <c r="P30" s="2"/>
      <c r="Q30" s="2"/>
      <c r="R30" s="2"/>
      <c r="S30" s="2"/>
      <c r="T30" s="2"/>
      <c r="U30" s="2"/>
      <c r="V30" s="235"/>
      <c r="W30" s="91"/>
      <c r="X30" s="38"/>
      <c r="Y30" s="39"/>
      <c r="Z30" s="15"/>
      <c r="AA30" s="17" t="s">
        <v>26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1"/>
    </row>
    <row r="31" spans="2:33" ht="27.9" customHeight="1">
      <c r="B31" s="37"/>
      <c r="C31" s="233"/>
      <c r="D31" s="2"/>
      <c r="E31" s="2"/>
      <c r="F31" s="2"/>
      <c r="G31" s="174"/>
      <c r="H31" s="196"/>
      <c r="I31" s="117"/>
      <c r="J31" s="212"/>
      <c r="K31" s="198"/>
      <c r="L31" s="2"/>
      <c r="M31" s="2"/>
      <c r="N31" s="110"/>
      <c r="O31" s="2"/>
      <c r="P31" s="2"/>
      <c r="Q31" s="2"/>
      <c r="R31" s="2"/>
      <c r="S31" s="2"/>
      <c r="T31" s="2"/>
      <c r="U31" s="2"/>
      <c r="V31" s="235"/>
      <c r="W31" s="40"/>
      <c r="X31" s="41"/>
      <c r="Y31" s="39"/>
      <c r="AA31" s="42" t="s">
        <v>28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29</v>
      </c>
      <c r="AF31" s="44">
        <f>AC31*4+AD31*9</f>
        <v>153.30000000000001</v>
      </c>
      <c r="AG31" s="76"/>
    </row>
    <row r="32" spans="2:33" ht="27.9" customHeight="1">
      <c r="B32" s="37"/>
      <c r="C32" s="233"/>
      <c r="D32" s="45"/>
      <c r="E32" s="45"/>
      <c r="F32" s="2"/>
      <c r="G32" s="173"/>
      <c r="H32" s="175"/>
      <c r="J32" s="2"/>
      <c r="K32" s="88"/>
      <c r="L32" s="2"/>
      <c r="M32" s="2"/>
      <c r="N32" s="111"/>
      <c r="O32" s="2"/>
      <c r="P32" s="2"/>
      <c r="Q32" s="45"/>
      <c r="R32" s="2"/>
      <c r="S32" s="2"/>
      <c r="T32" s="2"/>
      <c r="U32" s="2"/>
      <c r="V32" s="235"/>
      <c r="W32" s="89"/>
      <c r="X32" s="41"/>
      <c r="Y32" s="39"/>
      <c r="Z32" s="15"/>
      <c r="AA32" s="16" t="s">
        <v>31</v>
      </c>
      <c r="AB32" s="17">
        <v>1.5</v>
      </c>
      <c r="AC32" s="17">
        <f>AB32*1</f>
        <v>1.5</v>
      </c>
      <c r="AD32" s="17" t="s">
        <v>29</v>
      </c>
      <c r="AE32" s="17">
        <f>AB32*5</f>
        <v>7.5</v>
      </c>
      <c r="AF32" s="17">
        <f>AC32*4+AE32*4</f>
        <v>36</v>
      </c>
      <c r="AG32" s="91"/>
    </row>
    <row r="33" spans="2:33" ht="27.9" customHeight="1">
      <c r="B33" s="237"/>
      <c r="C33" s="233"/>
      <c r="D33" s="45"/>
      <c r="E33" s="45"/>
      <c r="F33" s="2"/>
      <c r="H33" s="137"/>
      <c r="J33" s="2"/>
      <c r="K33" s="45"/>
      <c r="L33" s="2"/>
      <c r="M33" s="2"/>
      <c r="N33" s="45"/>
      <c r="O33" s="2"/>
      <c r="P33" s="2"/>
      <c r="Q33" s="45"/>
      <c r="R33" s="2"/>
      <c r="S33" s="2"/>
      <c r="T33" s="2"/>
      <c r="U33" s="2"/>
      <c r="V33" s="235"/>
      <c r="W33" s="40"/>
      <c r="X33" s="41"/>
      <c r="Y33" s="39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237"/>
      <c r="C34" s="233"/>
      <c r="D34" s="45"/>
      <c r="E34" s="45"/>
      <c r="F34" s="2"/>
      <c r="G34" s="2"/>
      <c r="H34" s="45"/>
      <c r="I34" s="2"/>
      <c r="J34" s="2"/>
      <c r="K34" s="45"/>
      <c r="L34" s="2"/>
      <c r="M34" s="2"/>
      <c r="N34" s="86"/>
      <c r="O34" s="2"/>
      <c r="P34" s="2"/>
      <c r="Q34" s="45"/>
      <c r="R34" s="2"/>
      <c r="S34" s="2"/>
      <c r="T34" s="45"/>
      <c r="U34" s="2"/>
      <c r="V34" s="235"/>
      <c r="W34" s="89"/>
      <c r="X34" s="80"/>
      <c r="Y34" s="46"/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47"/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235"/>
      <c r="W35" s="40"/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36"/>
      <c r="W36" s="90"/>
      <c r="X36" s="53"/>
      <c r="Y36" s="54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2"/>
    </row>
    <row r="37" spans="2:33" s="36" customFormat="1" ht="27.9" customHeight="1">
      <c r="B37" s="31">
        <v>5</v>
      </c>
      <c r="C37" s="233"/>
      <c r="D37" s="32" t="str">
        <f>'115.5月菜單'!R3</f>
        <v>勞動節 放假一天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234"/>
      <c r="W37" s="33" t="s">
        <v>44</v>
      </c>
      <c r="X37" s="34" t="s">
        <v>19</v>
      </c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>
      <c r="B38" s="37" t="s">
        <v>8</v>
      </c>
      <c r="C38" s="233"/>
      <c r="D38" s="2"/>
      <c r="E38" s="2"/>
      <c r="F38" s="2"/>
      <c r="G38" s="2"/>
      <c r="H38" s="2"/>
      <c r="I38" s="2"/>
      <c r="J38" s="2"/>
      <c r="K38" s="2"/>
      <c r="L38" s="2"/>
      <c r="M38" s="2"/>
      <c r="N38" s="86"/>
      <c r="O38" s="2"/>
      <c r="P38" s="2"/>
      <c r="Q38" s="2"/>
      <c r="R38" s="2"/>
      <c r="S38" s="2"/>
      <c r="T38" s="2"/>
      <c r="U38" s="2"/>
      <c r="V38" s="235"/>
      <c r="W38" s="91"/>
      <c r="X38" s="38" t="s">
        <v>25</v>
      </c>
      <c r="Y38" s="39"/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>
        <v>1</v>
      </c>
      <c r="C39" s="233"/>
      <c r="D39" s="2"/>
      <c r="E39" s="2"/>
      <c r="F39" s="2"/>
      <c r="G39" s="2"/>
      <c r="H39" s="2"/>
      <c r="I39" s="2"/>
      <c r="J39" s="2"/>
      <c r="K39" s="2"/>
      <c r="L39" s="2"/>
      <c r="M39" s="2"/>
      <c r="N39" s="86"/>
      <c r="O39" s="2"/>
      <c r="P39" s="2"/>
      <c r="Q39" s="2"/>
      <c r="R39" s="2"/>
      <c r="S39" s="186"/>
      <c r="T39" s="2"/>
      <c r="U39" s="2"/>
      <c r="V39" s="235"/>
      <c r="W39" s="40" t="s">
        <v>46</v>
      </c>
      <c r="X39" s="41" t="s">
        <v>27</v>
      </c>
      <c r="Y39" s="39"/>
      <c r="AA39" s="42" t="s">
        <v>28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29</v>
      </c>
      <c r="AF39" s="44">
        <f>AC39*4+AD39*9</f>
        <v>160.60000000000002</v>
      </c>
    </row>
    <row r="40" spans="2:33" ht="27.9" customHeight="1">
      <c r="B40" s="37" t="s">
        <v>10</v>
      </c>
      <c r="C40" s="233"/>
      <c r="D40" s="2"/>
      <c r="E40" s="2"/>
      <c r="F40" s="2"/>
      <c r="G40" s="2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35"/>
      <c r="W40" s="89"/>
      <c r="X40" s="41" t="s">
        <v>30</v>
      </c>
      <c r="Y40" s="39"/>
      <c r="Z40" s="15"/>
      <c r="AA40" s="16" t="s">
        <v>31</v>
      </c>
      <c r="AB40" s="17">
        <v>1.7</v>
      </c>
      <c r="AC40" s="17">
        <f>AB40*1</f>
        <v>1.7</v>
      </c>
      <c r="AD40" s="17" t="s">
        <v>29</v>
      </c>
      <c r="AE40" s="17">
        <f>AB40*5</f>
        <v>8.5</v>
      </c>
      <c r="AF40" s="17">
        <f>AC40*4+AE40*4</f>
        <v>40.799999999999997</v>
      </c>
    </row>
    <row r="41" spans="2:33" ht="27.9" customHeight="1">
      <c r="B41" s="237" t="s">
        <v>32</v>
      </c>
      <c r="C41" s="233"/>
      <c r="D41" s="212"/>
      <c r="E41" s="198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/>
      <c r="T41" s="2"/>
      <c r="U41" s="2"/>
      <c r="V41" s="235"/>
      <c r="W41" s="40" t="s">
        <v>47</v>
      </c>
      <c r="X41" s="41" t="s">
        <v>33</v>
      </c>
      <c r="Y41" s="39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237"/>
      <c r="C42" s="233"/>
      <c r="D42" s="178"/>
      <c r="E42" s="181"/>
      <c r="F42" s="110"/>
      <c r="G42" s="2"/>
      <c r="H42" s="45"/>
      <c r="I42" s="2"/>
      <c r="J42" s="2"/>
      <c r="K42" s="45"/>
      <c r="L42" s="2"/>
      <c r="M42" s="2"/>
      <c r="N42" s="86"/>
      <c r="O42" s="2"/>
      <c r="P42" s="2"/>
      <c r="Q42" s="45"/>
      <c r="R42" s="2"/>
      <c r="S42" s="2"/>
      <c r="T42" s="45"/>
      <c r="U42" s="2"/>
      <c r="V42" s="235"/>
      <c r="W42" s="89"/>
      <c r="X42" s="80" t="s">
        <v>42</v>
      </c>
      <c r="Y42" s="46"/>
      <c r="Z42" s="15"/>
      <c r="AA42" s="16" t="s">
        <v>35</v>
      </c>
      <c r="AE42" s="16">
        <f>AB42*15</f>
        <v>0</v>
      </c>
      <c r="AG42" s="91"/>
    </row>
    <row r="43" spans="2:33" ht="27.9" customHeight="1">
      <c r="B43" s="47" t="s">
        <v>36</v>
      </c>
      <c r="C43" s="48"/>
      <c r="D43" s="178"/>
      <c r="E43" s="181"/>
      <c r="F43" s="110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235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>
      <c r="B44" s="70"/>
      <c r="C44" s="51"/>
      <c r="D44" s="149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236"/>
      <c r="W44" s="90"/>
      <c r="X44" s="53"/>
      <c r="Y44" s="54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2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74"/>
      <c r="AB45" s="56"/>
    </row>
    <row r="46" spans="2:33">
      <c r="B46" s="56"/>
      <c r="C46" s="61"/>
      <c r="D46" s="256"/>
      <c r="E46" s="256"/>
      <c r="F46" s="256"/>
      <c r="G46" s="256"/>
      <c r="H46" s="75"/>
      <c r="K46" s="75"/>
      <c r="N46" s="75"/>
      <c r="Q46" s="75"/>
      <c r="T46" s="75"/>
    </row>
    <row r="47" spans="2:33" ht="28.2">
      <c r="M47" s="139"/>
      <c r="N47" s="139"/>
      <c r="O47" s="139"/>
    </row>
    <row r="48" spans="2:33" ht="28.2">
      <c r="M48" s="139"/>
      <c r="N48" s="139"/>
      <c r="O48" s="139"/>
    </row>
    <row r="49" spans="13:15" ht="28.2">
      <c r="M49" s="139"/>
      <c r="N49" s="177"/>
      <c r="O49" s="139"/>
    </row>
    <row r="50" spans="13:15" ht="28.2">
      <c r="M50" s="139"/>
      <c r="N50" s="177"/>
      <c r="O50" s="139"/>
    </row>
  </sheetData>
  <mergeCells count="20">
    <mergeCell ref="D46:G46"/>
    <mergeCell ref="J45:Y45"/>
    <mergeCell ref="C29:C34"/>
    <mergeCell ref="V29:V36"/>
    <mergeCell ref="B33:B34"/>
    <mergeCell ref="C37:C42"/>
    <mergeCell ref="V37:V44"/>
    <mergeCell ref="B41:B42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G3:L3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J46"/>
  <sheetViews>
    <sheetView topLeftCell="A16" zoomScale="75" zoomScaleNormal="75" workbookViewId="0">
      <selection activeCell="T31" sqref="T3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238" t="s">
        <v>320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4"/>
      <c r="AB1" s="6"/>
    </row>
    <row r="2" spans="2:36" s="5" customFormat="1" ht="13.5" customHeight="1">
      <c r="B2" s="239"/>
      <c r="C2" s="240"/>
      <c r="D2" s="240"/>
      <c r="E2" s="240"/>
      <c r="F2" s="240"/>
      <c r="G2" s="24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2.25" customHeight="1" thickBot="1">
      <c r="B3" s="81" t="s">
        <v>43</v>
      </c>
      <c r="C3" s="10"/>
      <c r="D3" s="11"/>
      <c r="E3" s="11"/>
      <c r="F3" s="11"/>
      <c r="G3" s="245" t="s">
        <v>88</v>
      </c>
      <c r="H3" s="245"/>
      <c r="I3" s="245"/>
      <c r="J3" s="245"/>
      <c r="K3" s="245"/>
      <c r="L3" s="24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65.099999999999994" customHeight="1">
      <c r="B5" s="31">
        <v>5</v>
      </c>
      <c r="C5" s="233"/>
      <c r="D5" s="32" t="str">
        <f>'115.5月菜單'!B13</f>
        <v>香Q米飯</v>
      </c>
      <c r="E5" s="32" t="s">
        <v>15</v>
      </c>
      <c r="F5" s="1" t="s">
        <v>16</v>
      </c>
      <c r="G5" s="32" t="str">
        <f>'115.5月菜單'!B14</f>
        <v>黑胡椒肉片</v>
      </c>
      <c r="H5" s="32" t="s">
        <v>17</v>
      </c>
      <c r="I5" s="1" t="s">
        <v>16</v>
      </c>
      <c r="J5" s="32" t="str">
        <f>'115.5月菜單'!B15</f>
        <v>麥克雞塊X2(加)(炸)</v>
      </c>
      <c r="K5" s="32" t="s">
        <v>61</v>
      </c>
      <c r="L5" s="1" t="s">
        <v>16</v>
      </c>
      <c r="M5" s="32" t="str">
        <f>'115.5月菜單'!B16</f>
        <v>絞肉高麗菜</v>
      </c>
      <c r="N5" s="32" t="s">
        <v>58</v>
      </c>
      <c r="O5" s="1" t="s">
        <v>16</v>
      </c>
      <c r="P5" s="32" t="str">
        <f>'115.5月菜單'!B17</f>
        <v>深色蔬菜</v>
      </c>
      <c r="Q5" s="32" t="s">
        <v>18</v>
      </c>
      <c r="R5" s="1" t="s">
        <v>16</v>
      </c>
      <c r="S5" s="32" t="str">
        <f>'115.5月菜單'!B18</f>
        <v>冬瓜湯</v>
      </c>
      <c r="T5" s="32" t="s">
        <v>17</v>
      </c>
      <c r="U5" s="1" t="s">
        <v>16</v>
      </c>
      <c r="V5" s="234"/>
      <c r="W5" s="33" t="s">
        <v>44</v>
      </c>
      <c r="X5" s="34" t="s">
        <v>19</v>
      </c>
      <c r="Y5" s="35">
        <v>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H5" s="189"/>
      <c r="AI5" s="189"/>
      <c r="AJ5" s="189"/>
    </row>
    <row r="6" spans="2:36" ht="27.9" customHeight="1">
      <c r="B6" s="37" t="s">
        <v>8</v>
      </c>
      <c r="C6" s="233"/>
      <c r="D6" s="2" t="s">
        <v>57</v>
      </c>
      <c r="E6" s="2"/>
      <c r="F6" s="2">
        <v>100</v>
      </c>
      <c r="G6" s="478" t="s">
        <v>159</v>
      </c>
      <c r="H6" s="479"/>
      <c r="I6" s="2">
        <v>50</v>
      </c>
      <c r="J6" s="110" t="s">
        <v>168</v>
      </c>
      <c r="K6" s="110" t="s">
        <v>132</v>
      </c>
      <c r="L6" s="110">
        <v>20</v>
      </c>
      <c r="M6" s="2" t="s">
        <v>129</v>
      </c>
      <c r="N6" s="2"/>
      <c r="O6" s="2">
        <v>55</v>
      </c>
      <c r="P6" s="2" t="s">
        <v>60</v>
      </c>
      <c r="Q6" s="2"/>
      <c r="R6" s="2">
        <v>100</v>
      </c>
      <c r="S6" s="110" t="s">
        <v>93</v>
      </c>
      <c r="T6" s="110"/>
      <c r="U6" s="110">
        <v>30</v>
      </c>
      <c r="V6" s="235"/>
      <c r="W6" s="91">
        <f>Y5*15+Y6*0+Y7*5+Y8*0+Y9*15+Y10*W4180+15</f>
        <v>99.5</v>
      </c>
      <c r="X6" s="38" t="s">
        <v>25</v>
      </c>
      <c r="Y6" s="39">
        <v>2.2999999999999998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H6" s="139"/>
      <c r="AI6" s="190"/>
      <c r="AJ6" s="139"/>
    </row>
    <row r="7" spans="2:36" ht="27.9" customHeight="1">
      <c r="B7" s="37">
        <v>4</v>
      </c>
      <c r="C7" s="233"/>
      <c r="D7" s="2"/>
      <c r="E7" s="2"/>
      <c r="F7" s="2"/>
      <c r="G7" s="2"/>
      <c r="H7" s="2"/>
      <c r="I7" s="2"/>
      <c r="J7" s="110"/>
      <c r="K7" s="110"/>
      <c r="L7" s="110"/>
      <c r="M7" s="2" t="s">
        <v>127</v>
      </c>
      <c r="N7" s="2"/>
      <c r="O7" s="2">
        <v>1</v>
      </c>
      <c r="P7" s="2"/>
      <c r="Q7" s="2"/>
      <c r="R7" s="2"/>
      <c r="S7" s="2" t="s">
        <v>108</v>
      </c>
      <c r="T7" s="86"/>
      <c r="U7" s="2">
        <v>1</v>
      </c>
      <c r="V7" s="235"/>
      <c r="W7" s="40" t="s">
        <v>46</v>
      </c>
      <c r="X7" s="41" t="s">
        <v>27</v>
      </c>
      <c r="Y7" s="39">
        <v>1.9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H7" s="189"/>
      <c r="AI7" s="189"/>
      <c r="AJ7" s="189"/>
    </row>
    <row r="8" spans="2:36" ht="27.9" customHeight="1">
      <c r="B8" s="37" t="s">
        <v>53</v>
      </c>
      <c r="C8" s="233"/>
      <c r="D8" s="2"/>
      <c r="E8" s="2"/>
      <c r="F8" s="2"/>
      <c r="G8" s="2"/>
      <c r="H8" s="45"/>
      <c r="I8" s="2"/>
      <c r="J8" s="174"/>
      <c r="K8" s="45"/>
      <c r="L8" s="119"/>
      <c r="M8" s="2" t="s">
        <v>102</v>
      </c>
      <c r="N8" s="2"/>
      <c r="O8" s="2">
        <v>3</v>
      </c>
      <c r="P8" s="2"/>
      <c r="Q8" s="45"/>
      <c r="R8" s="2"/>
      <c r="S8" s="2"/>
      <c r="T8" s="86"/>
      <c r="U8" s="2"/>
      <c r="V8" s="235"/>
      <c r="W8" s="89">
        <f>Y5*0+Y6*5+Y7*0+Y8*5+Y9*0+Y10*4</f>
        <v>24</v>
      </c>
      <c r="X8" s="41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</row>
    <row r="9" spans="2:36" ht="27.9" customHeight="1">
      <c r="B9" s="237" t="s">
        <v>37</v>
      </c>
      <c r="C9" s="233"/>
      <c r="D9" s="2"/>
      <c r="E9" s="2"/>
      <c r="F9" s="2"/>
      <c r="G9" s="2"/>
      <c r="H9" s="45"/>
      <c r="I9" s="2"/>
      <c r="J9" s="2"/>
      <c r="K9" s="45"/>
      <c r="L9" s="2"/>
      <c r="M9" s="2" t="s">
        <v>125</v>
      </c>
      <c r="N9" s="2"/>
      <c r="O9" s="2">
        <v>1</v>
      </c>
      <c r="P9" s="2"/>
      <c r="Q9" s="45"/>
      <c r="R9" s="2"/>
      <c r="S9" s="2"/>
      <c r="T9" s="86"/>
      <c r="U9" s="2"/>
      <c r="V9" s="235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6" ht="27.9" customHeight="1">
      <c r="B10" s="237"/>
      <c r="C10" s="233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6"/>
      <c r="U10" s="2"/>
      <c r="V10" s="235"/>
      <c r="W10" s="89">
        <f>Y5*2+Y6*7+Y7*1+Y8*0+Y9*0+Y10*8</f>
        <v>27.999999999999996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6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3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6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36"/>
      <c r="W12" s="90">
        <f>W6*4+W10*4+W8*9</f>
        <v>726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6" s="36" customFormat="1" ht="27.9" customHeight="1">
      <c r="B13" s="31">
        <v>5</v>
      </c>
      <c r="C13" s="233"/>
      <c r="D13" s="32" t="str">
        <f>'115.5月菜單'!F13</f>
        <v>糙米飯</v>
      </c>
      <c r="E13" s="32" t="s">
        <v>15</v>
      </c>
      <c r="F13" s="32"/>
      <c r="G13" s="32" t="str">
        <f>'115.5月菜單'!F14</f>
        <v>照燒雞翅</v>
      </c>
      <c r="H13" s="32" t="s">
        <v>63</v>
      </c>
      <c r="I13" s="32"/>
      <c r="J13" s="32" t="str">
        <f>'115.5月菜單'!F15</f>
        <v>咖哩肉</v>
      </c>
      <c r="K13" s="32" t="s">
        <v>17</v>
      </c>
      <c r="L13" s="32"/>
      <c r="M13" s="32" t="str">
        <f>'115.5月菜單'!F16</f>
        <v>茶香滷蛋</v>
      </c>
      <c r="N13" s="32" t="s">
        <v>151</v>
      </c>
      <c r="O13" s="32"/>
      <c r="P13" s="32" t="str">
        <f>'115.5月菜單'!F17</f>
        <v>淺色蔬菜</v>
      </c>
      <c r="Q13" s="32" t="s">
        <v>18</v>
      </c>
      <c r="R13" s="32"/>
      <c r="S13" s="32" t="str">
        <f>'115.5月菜單'!F18</f>
        <v>酸辣湯(芡)(醃)(豆)</v>
      </c>
      <c r="T13" s="32" t="s">
        <v>181</v>
      </c>
      <c r="U13" s="32"/>
      <c r="V13" s="234"/>
      <c r="W13" s="33" t="s">
        <v>44</v>
      </c>
      <c r="X13" s="34" t="s">
        <v>19</v>
      </c>
      <c r="Y13" s="35">
        <v>5.5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233"/>
      <c r="D14" s="2" t="s">
        <v>143</v>
      </c>
      <c r="E14" s="2"/>
      <c r="F14" s="2">
        <v>40</v>
      </c>
      <c r="G14" s="258" t="s">
        <v>150</v>
      </c>
      <c r="H14" s="259"/>
      <c r="I14" s="2">
        <v>60</v>
      </c>
      <c r="J14" s="2" t="s">
        <v>123</v>
      </c>
      <c r="K14" s="2"/>
      <c r="L14" s="2">
        <v>45</v>
      </c>
      <c r="M14" s="2" t="s">
        <v>176</v>
      </c>
      <c r="N14" s="2"/>
      <c r="O14" s="2">
        <v>55</v>
      </c>
      <c r="P14" s="2" t="s">
        <v>60</v>
      </c>
      <c r="Q14" s="2"/>
      <c r="R14" s="2">
        <v>100</v>
      </c>
      <c r="S14" s="2" t="s">
        <v>134</v>
      </c>
      <c r="T14" s="2" t="s">
        <v>104</v>
      </c>
      <c r="U14" s="2">
        <v>8</v>
      </c>
      <c r="V14" s="235"/>
      <c r="W14" s="91">
        <f>Y13*15+Y14*0+Y15*5+Y16*0+Y17*15+Y18*W4188+15</f>
        <v>105.5</v>
      </c>
      <c r="X14" s="38" t="s">
        <v>25</v>
      </c>
      <c r="Y14" s="39">
        <v>2.2999999999999998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>
      <c r="B15" s="37">
        <v>5</v>
      </c>
      <c r="C15" s="233"/>
      <c r="D15" s="2" t="s">
        <v>24</v>
      </c>
      <c r="E15" s="2"/>
      <c r="F15" s="2">
        <v>60</v>
      </c>
      <c r="G15" s="2"/>
      <c r="H15" s="2"/>
      <c r="I15" s="2"/>
      <c r="J15" s="241" t="s">
        <v>266</v>
      </c>
      <c r="K15" s="242"/>
      <c r="L15" s="2">
        <v>20</v>
      </c>
      <c r="M15" s="174" t="s">
        <v>267</v>
      </c>
      <c r="N15" s="2"/>
      <c r="O15" s="2">
        <v>40</v>
      </c>
      <c r="P15" s="2"/>
      <c r="Q15" s="2"/>
      <c r="R15" s="2"/>
      <c r="S15" s="2" t="s">
        <v>268</v>
      </c>
      <c r="T15" s="2" t="s">
        <v>104</v>
      </c>
      <c r="U15" s="2">
        <v>8</v>
      </c>
      <c r="V15" s="235"/>
      <c r="W15" s="40" t="s">
        <v>46</v>
      </c>
      <c r="X15" s="41" t="s">
        <v>27</v>
      </c>
      <c r="Y15" s="39">
        <v>1.6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37" t="s">
        <v>10</v>
      </c>
      <c r="C16" s="233"/>
      <c r="D16" s="2"/>
      <c r="E16" s="2"/>
      <c r="F16" s="2"/>
      <c r="G16" s="2"/>
      <c r="H16" s="2"/>
      <c r="I16" s="2"/>
      <c r="J16" s="2" t="s">
        <v>127</v>
      </c>
      <c r="K16" s="86"/>
      <c r="L16" s="2">
        <v>5</v>
      </c>
      <c r="M16" s="2"/>
      <c r="N16" s="45"/>
      <c r="O16" s="2"/>
      <c r="P16" s="2"/>
      <c r="Q16" s="45"/>
      <c r="R16" s="2"/>
      <c r="S16" s="2" t="s">
        <v>64</v>
      </c>
      <c r="T16" s="2"/>
      <c r="U16" s="2">
        <v>3</v>
      </c>
      <c r="V16" s="235"/>
      <c r="W16" s="89">
        <f>Y13*0+Y14*5+Y15*0+Y16*5+Y17*0+Y18*4</f>
        <v>24</v>
      </c>
      <c r="X16" s="41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1"/>
    </row>
    <row r="17" spans="2:36" ht="27.9" customHeight="1">
      <c r="B17" s="237" t="s">
        <v>38</v>
      </c>
      <c r="C17" s="233"/>
      <c r="D17" s="45"/>
      <c r="E17" s="45"/>
      <c r="F17" s="2"/>
      <c r="G17" s="2"/>
      <c r="H17" s="2"/>
      <c r="I17" s="2"/>
      <c r="J17" s="2" t="s">
        <v>175</v>
      </c>
      <c r="K17" s="45"/>
      <c r="L17" s="2">
        <v>1</v>
      </c>
      <c r="M17" s="2"/>
      <c r="N17" s="45"/>
      <c r="O17" s="2"/>
      <c r="P17" s="2"/>
      <c r="Q17" s="45"/>
      <c r="R17" s="2"/>
      <c r="S17" s="2" t="s">
        <v>124</v>
      </c>
      <c r="T17" s="2" t="s">
        <v>136</v>
      </c>
      <c r="U17" s="2">
        <v>20</v>
      </c>
      <c r="V17" s="235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6" ht="27.9" customHeight="1">
      <c r="B18" s="237"/>
      <c r="C18" s="233"/>
      <c r="D18" s="45"/>
      <c r="E18" s="45"/>
      <c r="F18" s="2"/>
      <c r="G18" s="2"/>
      <c r="H18" s="45"/>
      <c r="I18" s="2"/>
      <c r="J18" s="2"/>
      <c r="K18" s="86"/>
      <c r="L18" s="2"/>
      <c r="M18" s="2"/>
      <c r="N18" s="45"/>
      <c r="O18" s="2"/>
      <c r="P18" s="2"/>
      <c r="Q18" s="45"/>
      <c r="R18" s="2"/>
      <c r="S18" s="2" t="s">
        <v>127</v>
      </c>
      <c r="T18" s="122"/>
      <c r="U18" s="2">
        <v>1</v>
      </c>
      <c r="V18" s="235"/>
      <c r="W18" s="89">
        <f>Y13*2+Y14*7+Y15*1+Y16*0+Y17*0+Y18*8</f>
        <v>28.7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6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 t="s">
        <v>86</v>
      </c>
      <c r="T19" s="88"/>
      <c r="U19" s="2">
        <v>1</v>
      </c>
      <c r="V19" s="23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  <c r="AJ19" t="s">
        <v>211</v>
      </c>
    </row>
    <row r="20" spans="2:36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36"/>
      <c r="W20" s="90">
        <f>W14*4+W18*4+W16*9</f>
        <v>752.8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6" s="36" customFormat="1" ht="27.9" customHeight="1">
      <c r="B21" s="31">
        <v>5</v>
      </c>
      <c r="C21" s="233"/>
      <c r="D21" s="32" t="str">
        <f>'115.5月菜單'!J13</f>
        <v>香Q米飯</v>
      </c>
      <c r="E21" s="32" t="s">
        <v>15</v>
      </c>
      <c r="F21" s="32"/>
      <c r="G21" s="32" t="str">
        <f>'115.5月菜單'!J14</f>
        <v>法式菲力雞排(加)</v>
      </c>
      <c r="H21" s="32" t="s">
        <v>63</v>
      </c>
      <c r="I21" s="32"/>
      <c r="J21" s="32" t="str">
        <f>'115.5月菜單'!J15</f>
        <v>鮮筍肉絲</v>
      </c>
      <c r="K21" s="32" t="s">
        <v>17</v>
      </c>
      <c r="L21" s="32"/>
      <c r="M21" s="32" t="str">
        <f>'115.5月菜單'!J16</f>
        <v>絞肉玉米</v>
      </c>
      <c r="N21" s="32" t="s">
        <v>17</v>
      </c>
      <c r="O21" s="32"/>
      <c r="P21" s="32" t="str">
        <f>'115.5月菜單'!J17</f>
        <v>深色蔬菜</v>
      </c>
      <c r="Q21" s="32" t="s">
        <v>18</v>
      </c>
      <c r="R21" s="32"/>
      <c r="S21" s="32" t="str">
        <f>'115.5月菜單'!J18</f>
        <v>海芽蛋花湯</v>
      </c>
      <c r="T21" s="32" t="s">
        <v>17</v>
      </c>
      <c r="U21" s="32"/>
      <c r="V21" s="234"/>
      <c r="W21" s="33" t="s">
        <v>44</v>
      </c>
      <c r="X21" s="34" t="s">
        <v>19</v>
      </c>
      <c r="Y21" s="35">
        <v>5.4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6" s="57" customFormat="1" ht="27.75" customHeight="1">
      <c r="B22" s="37" t="s">
        <v>8</v>
      </c>
      <c r="C22" s="233"/>
      <c r="D22" s="2" t="s">
        <v>101</v>
      </c>
      <c r="E22" s="2"/>
      <c r="F22" s="2">
        <v>100</v>
      </c>
      <c r="G22" s="184" t="s">
        <v>269</v>
      </c>
      <c r="H22" s="185" t="s">
        <v>132</v>
      </c>
      <c r="I22" s="2">
        <v>60</v>
      </c>
      <c r="J22" s="2" t="s">
        <v>128</v>
      </c>
      <c r="K22" s="2"/>
      <c r="L22" s="2">
        <v>60</v>
      </c>
      <c r="M22" s="186" t="s">
        <v>178</v>
      </c>
      <c r="N22" s="2"/>
      <c r="O22" s="2">
        <v>35</v>
      </c>
      <c r="P22" s="2" t="s">
        <v>60</v>
      </c>
      <c r="Q22" s="2"/>
      <c r="R22" s="2">
        <v>100</v>
      </c>
      <c r="S22" s="2" t="s">
        <v>130</v>
      </c>
      <c r="T22" s="2"/>
      <c r="U22" s="2">
        <v>5</v>
      </c>
      <c r="V22" s="235"/>
      <c r="W22" s="91">
        <f>Y21*15+Y22*0+Y23*5+Y24*0+Y25*15+Y26*W4196+15</f>
        <v>104.5</v>
      </c>
      <c r="X22" s="38" t="s">
        <v>25</v>
      </c>
      <c r="Y22" s="39">
        <v>2.2999999999999998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6" s="57" customFormat="1" ht="27.9" customHeight="1">
      <c r="B23" s="37">
        <v>6</v>
      </c>
      <c r="C23" s="233"/>
      <c r="D23" s="2"/>
      <c r="E23" s="2"/>
      <c r="F23" s="2"/>
      <c r="G23" s="174"/>
      <c r="H23" s="2"/>
      <c r="I23" s="2"/>
      <c r="J23" s="241" t="s">
        <v>131</v>
      </c>
      <c r="K23" s="242"/>
      <c r="L23" s="2">
        <v>10</v>
      </c>
      <c r="M23" s="186" t="s">
        <v>102</v>
      </c>
      <c r="N23" s="2"/>
      <c r="O23" s="2">
        <v>5</v>
      </c>
      <c r="P23" s="2"/>
      <c r="Q23" s="2"/>
      <c r="R23" s="2"/>
      <c r="S23" s="152" t="s">
        <v>64</v>
      </c>
      <c r="T23" s="176"/>
      <c r="U23" s="2">
        <v>10</v>
      </c>
      <c r="V23" s="235"/>
      <c r="W23" s="40" t="s">
        <v>46</v>
      </c>
      <c r="X23" s="41" t="s">
        <v>27</v>
      </c>
      <c r="Y23" s="39">
        <v>1.7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6" s="57" customFormat="1" ht="27.9" customHeight="1">
      <c r="B24" s="37" t="s">
        <v>10</v>
      </c>
      <c r="C24" s="233"/>
      <c r="D24" s="2"/>
      <c r="E24" s="2"/>
      <c r="F24" s="2"/>
      <c r="G24" s="203"/>
      <c r="H24" s="45"/>
      <c r="I24" s="2"/>
      <c r="J24" s="2" t="s">
        <v>127</v>
      </c>
      <c r="K24" s="45"/>
      <c r="L24" s="2">
        <v>1</v>
      </c>
      <c r="M24" s="2" t="s">
        <v>270</v>
      </c>
      <c r="N24" s="86" t="s">
        <v>136</v>
      </c>
      <c r="O24" s="2">
        <v>1</v>
      </c>
      <c r="P24" s="2"/>
      <c r="Q24" s="45"/>
      <c r="R24" s="2"/>
      <c r="S24" s="2" t="s">
        <v>108</v>
      </c>
      <c r="T24" s="2"/>
      <c r="U24" s="2">
        <v>1</v>
      </c>
      <c r="V24" s="235"/>
      <c r="W24" s="89">
        <f>Y21*0+Y22*5+Y23*0+Y24*5+Y25*0+Y26*4</f>
        <v>24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6" s="57" customFormat="1" ht="27.9" customHeight="1">
      <c r="B25" s="237" t="s">
        <v>39</v>
      </c>
      <c r="C25" s="233"/>
      <c r="D25" s="2"/>
      <c r="E25" s="2"/>
      <c r="F25" s="2"/>
      <c r="G25" s="2"/>
      <c r="H25" s="45"/>
      <c r="I25" s="2"/>
      <c r="J25" s="2" t="s">
        <v>302</v>
      </c>
      <c r="K25" s="45"/>
      <c r="L25" s="2">
        <v>1</v>
      </c>
      <c r="M25" s="2"/>
      <c r="N25" s="45"/>
      <c r="O25" s="2"/>
      <c r="P25" s="2"/>
      <c r="Q25" s="45"/>
      <c r="R25" s="2"/>
      <c r="S25" s="2"/>
      <c r="T25" s="2"/>
      <c r="U25" s="2"/>
      <c r="V25" s="235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6" s="57" customFormat="1" ht="27.9" customHeight="1">
      <c r="B26" s="237"/>
      <c r="C26" s="233"/>
      <c r="D26" s="88"/>
      <c r="E26" s="45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235"/>
      <c r="W26" s="89">
        <f>Y21*2+Y22*7+Y23*1+Y24*0+Y25*0+Y26*8</f>
        <v>28.599999999999998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6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35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6" s="57" customFormat="1" ht="27.9" customHeight="1" thickBot="1">
      <c r="B28" s="65"/>
      <c r="C28" s="66"/>
      <c r="D28" s="2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36"/>
      <c r="W28" s="90">
        <f>W22*4+W26*4+W24*9</f>
        <v>748.4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6" s="36" customFormat="1" ht="27.9" customHeight="1">
      <c r="B29" s="31">
        <v>5</v>
      </c>
      <c r="C29" s="233"/>
      <c r="D29" s="32" t="str">
        <f>'115.5月菜單'!N13</f>
        <v>地瓜飯</v>
      </c>
      <c r="E29" s="32" t="s">
        <v>65</v>
      </c>
      <c r="F29" s="32"/>
      <c r="G29" s="32" t="str">
        <f>'115.5月菜單'!N14</f>
        <v>椒鹽魷魚圈(海炸)-申請</v>
      </c>
      <c r="H29" s="32" t="s">
        <v>61</v>
      </c>
      <c r="I29" s="32"/>
      <c r="J29" s="32" t="str">
        <f>'115.5月菜單'!N15</f>
        <v>豆干雞丁(豆)</v>
      </c>
      <c r="K29" s="93" t="s">
        <v>121</v>
      </c>
      <c r="L29" s="32"/>
      <c r="M29" s="32" t="str">
        <f>'115.5月菜單'!N16</f>
        <v>白菜蛋酥</v>
      </c>
      <c r="N29" s="32" t="s">
        <v>17</v>
      </c>
      <c r="O29" s="32"/>
      <c r="P29" s="32" t="str">
        <f>'115.5月菜單'!N17</f>
        <v>有機蔬菜</v>
      </c>
      <c r="Q29" s="32" t="s">
        <v>69</v>
      </c>
      <c r="R29" s="32"/>
      <c r="S29" s="32" t="str">
        <f>'115.5月菜單'!N18</f>
        <v>消暑綠豆湯</v>
      </c>
      <c r="T29" s="32" t="s">
        <v>67</v>
      </c>
      <c r="U29" s="32"/>
      <c r="V29" s="234"/>
      <c r="W29" s="33" t="s">
        <v>44</v>
      </c>
      <c r="X29" s="34" t="s">
        <v>19</v>
      </c>
      <c r="Y29" s="35">
        <v>5.4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6" ht="27.9" customHeight="1">
      <c r="B30" s="37" t="s">
        <v>8</v>
      </c>
      <c r="C30" s="233"/>
      <c r="D30" s="2" t="s">
        <v>24</v>
      </c>
      <c r="E30" s="2"/>
      <c r="F30" s="2">
        <v>80</v>
      </c>
      <c r="G30" s="2" t="s">
        <v>272</v>
      </c>
      <c r="H30" s="2" t="s">
        <v>133</v>
      </c>
      <c r="I30" s="2">
        <v>60</v>
      </c>
      <c r="J30" s="110" t="s">
        <v>166</v>
      </c>
      <c r="K30" s="110" t="s">
        <v>136</v>
      </c>
      <c r="L30" s="110">
        <v>30</v>
      </c>
      <c r="M30" s="110" t="s">
        <v>126</v>
      </c>
      <c r="N30" s="110"/>
      <c r="O30" s="110">
        <v>50</v>
      </c>
      <c r="P30" s="2" t="s">
        <v>68</v>
      </c>
      <c r="Q30" s="2"/>
      <c r="R30" s="2">
        <v>100</v>
      </c>
      <c r="S30" s="2" t="s">
        <v>309</v>
      </c>
      <c r="T30" s="2"/>
      <c r="U30" s="2">
        <v>10</v>
      </c>
      <c r="V30" s="235"/>
      <c r="W30" s="91">
        <f>Y29*15+Y30*0+Y31*5+Y32*0+Y33*15+Y34*W4204+15</f>
        <v>104.5</v>
      </c>
      <c r="X30" s="38" t="s">
        <v>25</v>
      </c>
      <c r="Y30" s="39">
        <v>2.2999999999999998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1"/>
    </row>
    <row r="31" spans="2:36" ht="27.9" customHeight="1">
      <c r="B31" s="37">
        <v>7</v>
      </c>
      <c r="C31" s="233"/>
      <c r="D31" s="2" t="s">
        <v>98</v>
      </c>
      <c r="E31" s="2"/>
      <c r="F31" s="2">
        <v>50</v>
      </c>
      <c r="G31" s="2" t="s">
        <v>82</v>
      </c>
      <c r="H31" s="2"/>
      <c r="I31" s="2">
        <v>20</v>
      </c>
      <c r="J31" s="183" t="s">
        <v>271</v>
      </c>
      <c r="K31" s="121"/>
      <c r="L31" s="155">
        <v>30</v>
      </c>
      <c r="M31" s="480" t="s">
        <v>182</v>
      </c>
      <c r="N31" s="247"/>
      <c r="O31" s="110">
        <v>5</v>
      </c>
      <c r="P31" s="2"/>
      <c r="Q31" s="2"/>
      <c r="R31" s="2"/>
      <c r="S31" s="2" t="s">
        <v>308</v>
      </c>
      <c r="T31" s="88"/>
      <c r="U31" s="2">
        <v>10</v>
      </c>
      <c r="V31" s="235"/>
      <c r="W31" s="40" t="s">
        <v>46</v>
      </c>
      <c r="X31" s="41" t="s">
        <v>27</v>
      </c>
      <c r="Y31" s="39">
        <v>1.7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6" ht="27.9" customHeight="1">
      <c r="B32" s="37" t="s">
        <v>10</v>
      </c>
      <c r="C32" s="233"/>
      <c r="D32" s="45"/>
      <c r="E32" s="45"/>
      <c r="F32" s="2"/>
      <c r="G32" s="2"/>
      <c r="H32" s="45"/>
      <c r="I32" s="2"/>
      <c r="J32" s="183"/>
      <c r="K32" s="121"/>
      <c r="L32" s="155"/>
      <c r="M32" s="183" t="s">
        <v>64</v>
      </c>
      <c r="N32" s="176"/>
      <c r="O32" s="110">
        <v>3</v>
      </c>
      <c r="P32" s="2"/>
      <c r="Q32" s="45"/>
      <c r="R32" s="2"/>
      <c r="S32" s="2"/>
      <c r="T32" s="45"/>
      <c r="U32" s="2"/>
      <c r="V32" s="235"/>
      <c r="W32" s="89">
        <f>Y29*0+Y30*5+Y31*0+Y32*5+Y33*0+Y34*4</f>
        <v>24</v>
      </c>
      <c r="X32" s="41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1"/>
    </row>
    <row r="33" spans="2:35" ht="27.9" customHeight="1">
      <c r="B33" s="237" t="s">
        <v>40</v>
      </c>
      <c r="C33" s="233"/>
      <c r="D33" s="45"/>
      <c r="E33" s="45"/>
      <c r="F33" s="2"/>
      <c r="G33" s="2"/>
      <c r="H33" s="45"/>
      <c r="I33" s="2"/>
      <c r="J33" s="2"/>
      <c r="K33" s="2"/>
      <c r="L33" s="2"/>
      <c r="M33" s="110" t="s">
        <v>127</v>
      </c>
      <c r="N33" s="111"/>
      <c r="O33" s="110">
        <v>1</v>
      </c>
      <c r="P33" s="2"/>
      <c r="Q33" s="45"/>
      <c r="R33" s="2"/>
      <c r="S33" s="2"/>
      <c r="T33" s="2"/>
      <c r="U33" s="2"/>
      <c r="V33" s="235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5" ht="27.9" customHeight="1">
      <c r="B34" s="237"/>
      <c r="C34" s="233"/>
      <c r="D34" s="45"/>
      <c r="E34" s="45"/>
      <c r="F34" s="2"/>
      <c r="G34" s="2"/>
      <c r="H34" s="45"/>
      <c r="I34" s="2"/>
      <c r="J34" s="2"/>
      <c r="K34" s="2"/>
      <c r="L34" s="2"/>
      <c r="M34" s="2" t="s">
        <v>302</v>
      </c>
      <c r="N34" s="88"/>
      <c r="O34" s="2">
        <v>1</v>
      </c>
      <c r="P34" s="2"/>
      <c r="Q34" s="45"/>
      <c r="R34" s="2"/>
      <c r="S34" s="2"/>
      <c r="T34" s="45"/>
      <c r="U34" s="2"/>
      <c r="V34" s="235"/>
      <c r="W34" s="89">
        <f>Y29*2+Y30*7+Y31*1+Y32*0+Y33*0+Y34*8</f>
        <v>28.599999999999998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5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23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5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36"/>
      <c r="W36" s="90">
        <f>W30*4+W34*4+W32*9</f>
        <v>748.4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139"/>
      <c r="AH36" s="139"/>
      <c r="AI36" s="139"/>
    </row>
    <row r="37" spans="2:35" s="36" customFormat="1" ht="27.9" customHeight="1">
      <c r="B37" s="31">
        <v>5</v>
      </c>
      <c r="C37" s="233"/>
      <c r="D37" s="32" t="str">
        <f>'115.5月菜單'!R13</f>
        <v>懷舊麻油拌飯</v>
      </c>
      <c r="E37" s="32" t="s">
        <v>17</v>
      </c>
      <c r="F37" s="32"/>
      <c r="G37" s="32" t="str">
        <f>'115.5月菜單'!R14</f>
        <v>香烤雞腿</v>
      </c>
      <c r="H37" s="32" t="s">
        <v>61</v>
      </c>
      <c r="I37" s="32"/>
      <c r="J37" s="32" t="str">
        <f>'115.5月菜單'!R15</f>
        <v>水煎餃X2(冷)</v>
      </c>
      <c r="K37" s="32" t="s">
        <v>328</v>
      </c>
      <c r="L37" s="32"/>
      <c r="M37" s="32" t="str">
        <f>'115.5月菜單'!R16</f>
        <v>針菇白花</v>
      </c>
      <c r="N37" s="32" t="s">
        <v>17</v>
      </c>
      <c r="O37" s="32"/>
      <c r="P37" s="32" t="str">
        <f>'115.5月菜單'!R17</f>
        <v>深色蔬菜</v>
      </c>
      <c r="Q37" s="32" t="s">
        <v>69</v>
      </c>
      <c r="R37" s="32"/>
      <c r="S37" s="32" t="str">
        <f>'115.5月菜單'!R18</f>
        <v>味噌豆腐湯(豆)</v>
      </c>
      <c r="T37" s="32" t="s">
        <v>67</v>
      </c>
      <c r="U37" s="32"/>
      <c r="V37" s="234"/>
      <c r="W37" s="33" t="s">
        <v>44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182"/>
      <c r="AH37" s="177"/>
      <c r="AI37" s="139"/>
    </row>
    <row r="38" spans="2:35" ht="27.9" customHeight="1">
      <c r="B38" s="37" t="s">
        <v>8</v>
      </c>
      <c r="C38" s="233"/>
      <c r="D38" s="2" t="s">
        <v>24</v>
      </c>
      <c r="E38" s="2"/>
      <c r="F38" s="2">
        <v>80</v>
      </c>
      <c r="G38" s="204" t="s">
        <v>154</v>
      </c>
      <c r="H38" s="185"/>
      <c r="I38" s="2">
        <v>60</v>
      </c>
      <c r="J38" s="2" t="s">
        <v>278</v>
      </c>
      <c r="K38" s="2" t="s">
        <v>103</v>
      </c>
      <c r="L38" s="2">
        <v>30</v>
      </c>
      <c r="M38" s="110" t="s">
        <v>153</v>
      </c>
      <c r="N38" s="110"/>
      <c r="O38" s="110">
        <v>5</v>
      </c>
      <c r="P38" s="2" t="s">
        <v>68</v>
      </c>
      <c r="Q38" s="2"/>
      <c r="R38" s="2">
        <v>100</v>
      </c>
      <c r="S38" s="2" t="s">
        <v>87</v>
      </c>
      <c r="T38" s="2"/>
      <c r="U38" s="2">
        <v>1</v>
      </c>
      <c r="V38" s="235"/>
      <c r="W38" s="91">
        <f>Y37*15+Y38*0+Y39*5+Y40*0+Y41*15+Y42*W4212+15</f>
        <v>99</v>
      </c>
      <c r="X38" s="38" t="s">
        <v>25</v>
      </c>
      <c r="Y38" s="39">
        <v>2.4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139"/>
      <c r="AH38" s="139"/>
      <c r="AI38" s="139"/>
    </row>
    <row r="39" spans="2:35" ht="27.9" customHeight="1">
      <c r="B39" s="37">
        <v>8</v>
      </c>
      <c r="C39" s="233"/>
      <c r="D39" s="119" t="s">
        <v>102</v>
      </c>
      <c r="E39" s="155"/>
      <c r="F39" s="2">
        <v>5</v>
      </c>
      <c r="G39" s="152"/>
      <c r="H39" s="205"/>
      <c r="I39" s="2"/>
      <c r="J39" s="2"/>
      <c r="K39" s="2"/>
      <c r="L39" s="2"/>
      <c r="M39" s="480" t="s">
        <v>127</v>
      </c>
      <c r="N39" s="247"/>
      <c r="O39" s="110">
        <v>1</v>
      </c>
      <c r="Q39" s="2"/>
      <c r="R39" s="2"/>
      <c r="S39" s="186" t="s">
        <v>124</v>
      </c>
      <c r="T39" s="88" t="s">
        <v>136</v>
      </c>
      <c r="U39" s="2">
        <v>30</v>
      </c>
      <c r="V39" s="235"/>
      <c r="W39" s="40" t="s">
        <v>46</v>
      </c>
      <c r="X39" s="41" t="s">
        <v>27</v>
      </c>
      <c r="Y39" s="39">
        <v>1.8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5" ht="27.9" customHeight="1">
      <c r="B40" s="37" t="s">
        <v>10</v>
      </c>
      <c r="C40" s="233"/>
      <c r="D40" s="88" t="s">
        <v>302</v>
      </c>
      <c r="E40" s="88"/>
      <c r="F40" s="2">
        <v>1</v>
      </c>
      <c r="G40" s="2"/>
      <c r="H40" s="45"/>
      <c r="I40" s="2"/>
      <c r="J40" s="2"/>
      <c r="K40" s="45"/>
      <c r="L40" s="2"/>
      <c r="M40" s="183" t="s">
        <v>179</v>
      </c>
      <c r="N40" s="176"/>
      <c r="O40" s="110">
        <v>70</v>
      </c>
      <c r="P40" s="2"/>
      <c r="Q40" s="2"/>
      <c r="R40" s="2"/>
      <c r="S40" s="2" t="s">
        <v>108</v>
      </c>
      <c r="T40" s="2"/>
      <c r="U40" s="2">
        <v>1</v>
      </c>
      <c r="V40" s="235"/>
      <c r="W40" s="89">
        <f>Y37*0+Y38*5+Y39*0+Y40*5+Y41*0+Y42*4</f>
        <v>24.5</v>
      </c>
      <c r="X40" s="41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5" ht="27.9" customHeight="1">
      <c r="B41" s="237" t="s">
        <v>32</v>
      </c>
      <c r="C41" s="233"/>
      <c r="D41" s="88"/>
      <c r="E41" s="88"/>
      <c r="F41" s="2"/>
      <c r="G41" s="2"/>
      <c r="H41" s="45"/>
      <c r="I41" s="2"/>
      <c r="J41" s="2"/>
      <c r="K41" s="45"/>
      <c r="L41" s="2"/>
      <c r="M41" s="110"/>
      <c r="N41" s="111"/>
      <c r="O41" s="110"/>
      <c r="P41" s="2"/>
      <c r="Q41" s="2"/>
      <c r="R41" s="2"/>
      <c r="S41" s="2"/>
      <c r="T41" s="45"/>
      <c r="U41" s="2"/>
      <c r="V41" s="235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5" ht="27.9" customHeight="1">
      <c r="B42" s="237"/>
      <c r="C42" s="233"/>
      <c r="D42" s="152"/>
      <c r="E42" s="121"/>
      <c r="F42" s="120"/>
      <c r="G42" s="2"/>
      <c r="H42" s="45"/>
      <c r="I42" s="2"/>
      <c r="J42" s="2"/>
      <c r="K42" s="45"/>
      <c r="L42" s="2"/>
      <c r="M42" s="2"/>
      <c r="N42" s="88"/>
      <c r="O42" s="2"/>
      <c r="P42" s="2"/>
      <c r="Q42" s="45"/>
      <c r="R42" s="2"/>
      <c r="S42" s="2"/>
      <c r="T42" s="45"/>
      <c r="U42" s="2"/>
      <c r="V42" s="235"/>
      <c r="W42" s="89">
        <f>Y37*2+Y38*7+Y39*1+Y40*0+Y41*0+Y42*8</f>
        <v>28.6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5" ht="27.9" customHeight="1">
      <c r="B43" s="47" t="s">
        <v>36</v>
      </c>
      <c r="C43" s="48"/>
      <c r="D43" s="152"/>
      <c r="E43" s="153"/>
      <c r="F43" s="139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235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5" ht="27.9" customHeight="1" thickBot="1">
      <c r="B44" s="70"/>
      <c r="C44" s="15"/>
      <c r="D44" s="150"/>
      <c r="E44" s="154"/>
      <c r="F44" s="151"/>
      <c r="G44" s="156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236"/>
      <c r="W44" s="90">
        <f>W38*4+W42*4+W40*9</f>
        <v>730.9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74"/>
      <c r="AB45" s="56"/>
    </row>
    <row r="46" spans="2:35">
      <c r="B46" s="56"/>
      <c r="C46" s="61"/>
      <c r="D46" s="256"/>
      <c r="E46" s="256"/>
      <c r="F46" s="257"/>
      <c r="G46" s="257"/>
      <c r="H46" s="75"/>
      <c r="K46" s="75"/>
      <c r="N46" s="75"/>
      <c r="Q46" s="75"/>
      <c r="T46" s="75"/>
    </row>
  </sheetData>
  <mergeCells count="26">
    <mergeCell ref="B41:B42"/>
    <mergeCell ref="C13:C18"/>
    <mergeCell ref="V13:V20"/>
    <mergeCell ref="B17:B18"/>
    <mergeCell ref="B25:B26"/>
    <mergeCell ref="B33:B34"/>
    <mergeCell ref="G14:H14"/>
    <mergeCell ref="M39:N39"/>
    <mergeCell ref="J15:K15"/>
    <mergeCell ref="J23:K23"/>
    <mergeCell ref="M31:N31"/>
    <mergeCell ref="B1:Y1"/>
    <mergeCell ref="B2:G2"/>
    <mergeCell ref="C5:C10"/>
    <mergeCell ref="V5:V12"/>
    <mergeCell ref="B9:B10"/>
    <mergeCell ref="G3:L3"/>
    <mergeCell ref="G6:H6"/>
    <mergeCell ref="D46:G46"/>
    <mergeCell ref="C29:C34"/>
    <mergeCell ref="V29:V36"/>
    <mergeCell ref="C21:C26"/>
    <mergeCell ref="V21:V28"/>
    <mergeCell ref="J45:Y45"/>
    <mergeCell ref="C37:C42"/>
    <mergeCell ref="V37:V4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topLeftCell="A35" zoomScale="75" zoomScaleNormal="75" workbookViewId="0">
      <selection activeCell="I10" sqref="I10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238" t="s">
        <v>321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4"/>
      <c r="AB1" s="6"/>
    </row>
    <row r="2" spans="2:33" s="5" customFormat="1" ht="13.5" customHeight="1">
      <c r="B2" s="239"/>
      <c r="C2" s="240"/>
      <c r="D2" s="240"/>
      <c r="E2" s="240"/>
      <c r="F2" s="240"/>
      <c r="G2" s="24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43</v>
      </c>
      <c r="C3" s="10"/>
      <c r="D3" s="11"/>
      <c r="E3" s="11"/>
      <c r="F3" s="11"/>
      <c r="G3" s="245" t="s">
        <v>88</v>
      </c>
      <c r="H3" s="245"/>
      <c r="I3" s="245"/>
      <c r="J3" s="245"/>
      <c r="K3" s="245"/>
      <c r="L3" s="24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5</v>
      </c>
      <c r="C5" s="233"/>
      <c r="D5" s="32" t="str">
        <f>'115.5月菜單'!B22</f>
        <v>香Q米飯</v>
      </c>
      <c r="E5" s="32" t="s">
        <v>65</v>
      </c>
      <c r="F5" s="1" t="s">
        <v>16</v>
      </c>
      <c r="G5" s="32" t="str">
        <f>'115.5月菜單'!B23</f>
        <v>日式涮涮肉片</v>
      </c>
      <c r="H5" s="32" t="s">
        <v>17</v>
      </c>
      <c r="I5" s="1" t="s">
        <v>16</v>
      </c>
      <c r="J5" s="32" t="str">
        <f>'115.5月菜單'!B24</f>
        <v>香香雞柳條(加)</v>
      </c>
      <c r="K5" s="32" t="s">
        <v>63</v>
      </c>
      <c r="L5" s="1" t="s">
        <v>16</v>
      </c>
      <c r="M5" s="32" t="str">
        <f>'115.5月菜單'!B25</f>
        <v>義式螺旋麵</v>
      </c>
      <c r="N5" s="32" t="s">
        <v>81</v>
      </c>
      <c r="O5" s="1" t="s">
        <v>16</v>
      </c>
      <c r="P5" s="32" t="str">
        <f>'115.5月菜單'!B26</f>
        <v>深色蔬菜</v>
      </c>
      <c r="Q5" s="32" t="s">
        <v>69</v>
      </c>
      <c r="R5" s="1" t="s">
        <v>16</v>
      </c>
      <c r="S5" s="32" t="str">
        <f>'115.5月菜單'!B27</f>
        <v>竹筍湯</v>
      </c>
      <c r="T5" s="32" t="s">
        <v>67</v>
      </c>
      <c r="U5" s="1" t="s">
        <v>16</v>
      </c>
      <c r="V5" s="234"/>
      <c r="W5" s="33" t="s">
        <v>44</v>
      </c>
      <c r="X5" s="34" t="s">
        <v>19</v>
      </c>
      <c r="Y5" s="35">
        <v>5.5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233"/>
      <c r="D6" s="2" t="s">
        <v>66</v>
      </c>
      <c r="E6" s="2"/>
      <c r="F6" s="2">
        <v>100</v>
      </c>
      <c r="G6" s="478" t="s">
        <v>159</v>
      </c>
      <c r="H6" s="479"/>
      <c r="I6" s="2">
        <v>60</v>
      </c>
      <c r="J6" s="2" t="s">
        <v>280</v>
      </c>
      <c r="K6" s="2" t="s">
        <v>132</v>
      </c>
      <c r="L6" s="2">
        <v>30</v>
      </c>
      <c r="M6" s="2" t="s">
        <v>281</v>
      </c>
      <c r="N6" s="2"/>
      <c r="O6" s="2">
        <v>5</v>
      </c>
      <c r="P6" s="2" t="s">
        <v>68</v>
      </c>
      <c r="Q6" s="2"/>
      <c r="R6" s="2">
        <v>100</v>
      </c>
      <c r="S6" s="2" t="s">
        <v>128</v>
      </c>
      <c r="T6" s="2"/>
      <c r="U6" s="2">
        <v>30</v>
      </c>
      <c r="V6" s="235"/>
      <c r="W6" s="91">
        <f>Y5*15+Y6*0+Y7*5+Y8*0+Y9*15+Y10*W4180+15</f>
        <v>106</v>
      </c>
      <c r="X6" s="38" t="s">
        <v>25</v>
      </c>
      <c r="Y6" s="39">
        <v>2.2999999999999998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1"/>
    </row>
    <row r="7" spans="2:33" ht="27.9" customHeight="1">
      <c r="B7" s="37">
        <v>11</v>
      </c>
      <c r="C7" s="233"/>
      <c r="D7" s="2"/>
      <c r="E7" s="2"/>
      <c r="F7" s="2"/>
      <c r="G7" s="2" t="s">
        <v>277</v>
      </c>
      <c r="H7" s="2"/>
      <c r="I7" s="2">
        <v>1</v>
      </c>
      <c r="J7" s="2" t="s">
        <v>82</v>
      </c>
      <c r="K7" s="2"/>
      <c r="L7" s="2">
        <v>30</v>
      </c>
      <c r="M7" s="110" t="s">
        <v>122</v>
      </c>
      <c r="N7" s="110"/>
      <c r="O7" s="110">
        <v>1</v>
      </c>
      <c r="P7" s="2"/>
      <c r="Q7" s="2"/>
      <c r="R7" s="2"/>
      <c r="S7" s="186"/>
      <c r="T7" s="2"/>
      <c r="U7" s="2"/>
      <c r="V7" s="235"/>
      <c r="W7" s="40" t="s">
        <v>46</v>
      </c>
      <c r="X7" s="41" t="s">
        <v>27</v>
      </c>
      <c r="Y7" s="39">
        <v>1.7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7.9" customHeight="1">
      <c r="B8" s="37" t="s">
        <v>10</v>
      </c>
      <c r="C8" s="233"/>
      <c r="D8" s="2"/>
      <c r="E8" s="2"/>
      <c r="F8" s="2"/>
      <c r="G8" s="2"/>
      <c r="H8" s="45"/>
      <c r="I8" s="2"/>
      <c r="J8" s="2"/>
      <c r="K8" s="45"/>
      <c r="L8" s="2"/>
      <c r="M8" s="2" t="s">
        <v>102</v>
      </c>
      <c r="N8" s="45"/>
      <c r="O8" s="2">
        <v>10</v>
      </c>
      <c r="P8" s="2"/>
      <c r="Q8" s="45"/>
      <c r="R8" s="2"/>
      <c r="S8" s="2"/>
      <c r="T8" s="2"/>
      <c r="U8" s="2"/>
      <c r="V8" s="235"/>
      <c r="W8" s="89">
        <f>Y5*0+Y6*5+Y7*0+Y8*5+Y9*0+Y10*4</f>
        <v>24</v>
      </c>
      <c r="X8" s="41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1"/>
    </row>
    <row r="9" spans="2:33" ht="27.9" customHeight="1">
      <c r="B9" s="237" t="s">
        <v>37</v>
      </c>
      <c r="C9" s="233"/>
      <c r="D9" s="2"/>
      <c r="E9" s="2"/>
      <c r="F9" s="2"/>
      <c r="G9" s="2"/>
      <c r="H9" s="45"/>
      <c r="I9" s="2"/>
      <c r="J9" s="2"/>
      <c r="K9" s="45"/>
      <c r="L9" s="2"/>
      <c r="M9" s="2" t="s">
        <v>85</v>
      </c>
      <c r="N9" s="45"/>
      <c r="O9" s="2">
        <v>10</v>
      </c>
      <c r="P9" s="2"/>
      <c r="Q9" s="45"/>
      <c r="R9" s="2"/>
      <c r="S9" s="2"/>
      <c r="T9" s="2"/>
      <c r="U9" s="2"/>
      <c r="V9" s="235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7.9" customHeight="1">
      <c r="B10" s="237"/>
      <c r="C10" s="233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235"/>
      <c r="W10" s="89">
        <f>Y5*2+Y6*7+Y7*1+Y8*0+Y9*0+Y10*8</f>
        <v>28.799999999999997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3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3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36"/>
      <c r="W12" s="90">
        <f>W6*4+W10*4+W8*9</f>
        <v>755.2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3" s="36" customFormat="1" ht="27.9" customHeight="1">
      <c r="B13" s="31">
        <v>5</v>
      </c>
      <c r="C13" s="233"/>
      <c r="D13" s="32" t="str">
        <f>'115.5月菜單'!F22</f>
        <v>五穀飯</v>
      </c>
      <c r="E13" s="32" t="s">
        <v>65</v>
      </c>
      <c r="F13" s="32"/>
      <c r="G13" s="32" t="str">
        <f>'115.5月菜單'!F23</f>
        <v>特製雞排</v>
      </c>
      <c r="H13" s="32" t="s">
        <v>63</v>
      </c>
      <c r="I13" s="32"/>
      <c r="J13" s="32" t="str">
        <f>'115.5月菜單'!F24</f>
        <v>海鮮燴蛋(海)</v>
      </c>
      <c r="K13" s="32" t="s">
        <v>17</v>
      </c>
      <c r="L13" s="32"/>
      <c r="M13" s="32" t="str">
        <f>'115.5月菜單'!F25</f>
        <v>麻婆豆腐(豆)</v>
      </c>
      <c r="N13" s="32" t="s">
        <v>17</v>
      </c>
      <c r="O13" s="32"/>
      <c r="P13" s="32" t="str">
        <f>'115.5月菜單'!F26</f>
        <v>淺色蔬菜</v>
      </c>
      <c r="Q13" s="32" t="s">
        <v>69</v>
      </c>
      <c r="R13" s="32"/>
      <c r="S13" s="32" t="str">
        <f>'115.5月菜單'!F27</f>
        <v>日式海芽湯</v>
      </c>
      <c r="T13" s="32" t="s">
        <v>67</v>
      </c>
      <c r="U13" s="32"/>
      <c r="V13" s="234" t="s">
        <v>306</v>
      </c>
      <c r="W13" s="33" t="s">
        <v>44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233"/>
      <c r="D14" s="2" t="s">
        <v>264</v>
      </c>
      <c r="E14" s="2"/>
      <c r="F14" s="2">
        <v>60</v>
      </c>
      <c r="G14" s="184" t="s">
        <v>165</v>
      </c>
      <c r="H14" s="185"/>
      <c r="I14" s="2">
        <v>60</v>
      </c>
      <c r="J14" s="228" t="s">
        <v>272</v>
      </c>
      <c r="K14" s="185" t="s">
        <v>133</v>
      </c>
      <c r="L14" s="2">
        <v>20</v>
      </c>
      <c r="M14" s="2" t="s">
        <v>124</v>
      </c>
      <c r="N14" s="2" t="s">
        <v>136</v>
      </c>
      <c r="O14" s="2">
        <v>60</v>
      </c>
      <c r="P14" s="2" t="s">
        <v>68</v>
      </c>
      <c r="Q14" s="2"/>
      <c r="R14" s="2">
        <v>100</v>
      </c>
      <c r="S14" s="2" t="s">
        <v>87</v>
      </c>
      <c r="T14" s="2"/>
      <c r="U14" s="2">
        <v>1</v>
      </c>
      <c r="V14" s="235"/>
      <c r="W14" s="91">
        <f>Y13*15+Y14*0+Y15*5+Y16*0+Y17*15+Y18*W4188+15</f>
        <v>98.5</v>
      </c>
      <c r="X14" s="38" t="s">
        <v>25</v>
      </c>
      <c r="Y14" s="39">
        <v>2.4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3" ht="27.9" customHeight="1">
      <c r="B15" s="37">
        <v>12</v>
      </c>
      <c r="C15" s="233"/>
      <c r="D15" s="2" t="s">
        <v>265</v>
      </c>
      <c r="E15" s="2"/>
      <c r="F15" s="2">
        <v>40</v>
      </c>
      <c r="G15" s="2"/>
      <c r="H15" s="2"/>
      <c r="I15" s="2"/>
      <c r="J15" s="152" t="s">
        <v>164</v>
      </c>
      <c r="K15" s="176" t="s">
        <v>133</v>
      </c>
      <c r="L15" s="2">
        <v>10</v>
      </c>
      <c r="M15" s="2" t="s">
        <v>102</v>
      </c>
      <c r="N15" s="2"/>
      <c r="O15" s="2">
        <v>5</v>
      </c>
      <c r="P15" s="2"/>
      <c r="Q15" s="2"/>
      <c r="R15" s="2"/>
      <c r="S15" s="246" t="s">
        <v>130</v>
      </c>
      <c r="T15" s="247"/>
      <c r="U15" s="2">
        <v>5</v>
      </c>
      <c r="V15" s="235"/>
      <c r="W15" s="40" t="s">
        <v>46</v>
      </c>
      <c r="X15" s="41" t="s">
        <v>27</v>
      </c>
      <c r="Y15" s="39">
        <v>1.7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</row>
    <row r="16" spans="2:33" ht="27.9" customHeight="1">
      <c r="B16" s="37" t="s">
        <v>10</v>
      </c>
      <c r="C16" s="233"/>
      <c r="D16" s="2"/>
      <c r="E16" s="45"/>
      <c r="F16" s="2"/>
      <c r="G16" s="2"/>
      <c r="H16" s="45"/>
      <c r="I16" s="2"/>
      <c r="J16" s="2" t="s">
        <v>64</v>
      </c>
      <c r="K16" s="45"/>
      <c r="L16" s="2">
        <v>5</v>
      </c>
      <c r="M16" s="2"/>
      <c r="N16" s="2"/>
      <c r="O16" s="2"/>
      <c r="P16" s="2"/>
      <c r="Q16" s="45"/>
      <c r="R16" s="2"/>
      <c r="S16" s="2" t="s">
        <v>108</v>
      </c>
      <c r="T16" s="45"/>
      <c r="U16" s="2">
        <v>1</v>
      </c>
      <c r="V16" s="235"/>
      <c r="W16" s="89">
        <f>Y13*0+Y14*5+Y15*0+Y16*5+Y17*0+Y18*4</f>
        <v>24.5</v>
      </c>
      <c r="X16" s="41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</row>
    <row r="17" spans="2:33" ht="27.9" customHeight="1">
      <c r="B17" s="237" t="s">
        <v>38</v>
      </c>
      <c r="C17" s="233"/>
      <c r="D17" s="45"/>
      <c r="E17" s="45"/>
      <c r="F17" s="2"/>
      <c r="G17" s="2"/>
      <c r="H17" s="45"/>
      <c r="I17" s="2"/>
      <c r="J17" s="2" t="s">
        <v>126</v>
      </c>
      <c r="K17" s="45"/>
      <c r="L17" s="2">
        <v>60</v>
      </c>
      <c r="M17" s="2"/>
      <c r="N17" s="45"/>
      <c r="O17" s="2"/>
      <c r="P17" s="2"/>
      <c r="Q17" s="45"/>
      <c r="R17" s="2"/>
      <c r="S17" s="2"/>
      <c r="T17" s="2"/>
      <c r="U17" s="2"/>
      <c r="V17" s="235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237"/>
      <c r="C18" s="233"/>
      <c r="D18" s="45"/>
      <c r="E18" s="45"/>
      <c r="F18" s="2"/>
      <c r="G18" s="2"/>
      <c r="H18" s="45"/>
      <c r="I18" s="2"/>
      <c r="J18" s="2" t="s">
        <v>127</v>
      </c>
      <c r="K18" s="45"/>
      <c r="L18" s="2">
        <v>1</v>
      </c>
      <c r="M18" s="2"/>
      <c r="N18" s="45"/>
      <c r="O18" s="2"/>
      <c r="P18" s="2"/>
      <c r="Q18" s="45"/>
      <c r="R18" s="2"/>
      <c r="S18" s="2"/>
      <c r="T18" s="45"/>
      <c r="U18" s="2"/>
      <c r="V18" s="235"/>
      <c r="W18" s="89">
        <f>Y13*2+Y14*7+Y15*1+Y16*0+Y17*0+Y18*8</f>
        <v>28.5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 t="s">
        <v>302</v>
      </c>
      <c r="K19" s="45"/>
      <c r="L19" s="2">
        <v>1</v>
      </c>
      <c r="M19" s="2"/>
      <c r="N19" s="45"/>
      <c r="O19" s="2"/>
      <c r="P19" s="2"/>
      <c r="Q19" s="45"/>
      <c r="R19" s="2"/>
      <c r="S19" s="2"/>
      <c r="T19" s="79"/>
      <c r="U19" s="79"/>
      <c r="V19" s="23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36"/>
      <c r="W20" s="90">
        <f>W14*4+W18*4+W16*9</f>
        <v>728.5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>
      <c r="B21" s="31">
        <v>5</v>
      </c>
      <c r="C21" s="233"/>
      <c r="D21" s="32" t="str">
        <f>'115.5月菜單'!J22</f>
        <v>香Q米飯</v>
      </c>
      <c r="E21" s="32" t="s">
        <v>54</v>
      </c>
      <c r="F21" s="32"/>
      <c r="G21" s="32" t="str">
        <f>'115.5月菜單'!J23</f>
        <v>下飯瓜仔肉(醃)</v>
      </c>
      <c r="H21" s="32" t="s">
        <v>17</v>
      </c>
      <c r="I21" s="32"/>
      <c r="J21" s="32" t="str">
        <f>'115.5月菜單'!J24</f>
        <v>卡啦翅小腿X1(炸)</v>
      </c>
      <c r="K21" s="32" t="s">
        <v>61</v>
      </c>
      <c r="L21" s="32"/>
      <c r="M21" s="32" t="str">
        <f>'115.5月菜單'!J25</f>
        <v>珍菇燴蘿蔔(豆)</v>
      </c>
      <c r="N21" s="32" t="s">
        <v>17</v>
      </c>
      <c r="O21" s="32"/>
      <c r="P21" s="32" t="str">
        <f>'115.5月菜單'!J26</f>
        <v>深色蔬菜</v>
      </c>
      <c r="Q21" s="32" t="s">
        <v>18</v>
      </c>
      <c r="R21" s="32"/>
      <c r="S21" s="32" t="str">
        <f>'115.5月菜單'!J27</f>
        <v>玉米濃湯(芡)</v>
      </c>
      <c r="T21" s="32" t="s">
        <v>181</v>
      </c>
      <c r="U21" s="32"/>
      <c r="V21" s="234"/>
      <c r="W21" s="33" t="s">
        <v>44</v>
      </c>
      <c r="X21" s="34" t="s">
        <v>19</v>
      </c>
      <c r="Y21" s="35">
        <v>5.2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233"/>
      <c r="D22" s="2" t="s">
        <v>84</v>
      </c>
      <c r="E22" s="2"/>
      <c r="F22" s="2">
        <v>100</v>
      </c>
      <c r="G22" s="184" t="s">
        <v>273</v>
      </c>
      <c r="H22" s="185" t="s">
        <v>274</v>
      </c>
      <c r="I22" s="2">
        <v>28</v>
      </c>
      <c r="J22" s="2" t="s">
        <v>160</v>
      </c>
      <c r="K22" s="2"/>
      <c r="L22" s="2">
        <v>30</v>
      </c>
      <c r="M22" s="2" t="s">
        <v>155</v>
      </c>
      <c r="N22" s="2"/>
      <c r="O22" s="2">
        <v>40</v>
      </c>
      <c r="P22" s="2" t="s">
        <v>60</v>
      </c>
      <c r="Q22" s="2"/>
      <c r="R22" s="2">
        <v>100</v>
      </c>
      <c r="S22" s="2" t="s">
        <v>178</v>
      </c>
      <c r="T22" s="2"/>
      <c r="U22" s="2">
        <v>20</v>
      </c>
      <c r="V22" s="235"/>
      <c r="W22" s="91">
        <f>Y21*15+Y22*0+Y23*5+Y24*0+Y25*15+Y26*W4196+15</f>
        <v>101.5</v>
      </c>
      <c r="X22" s="38" t="s">
        <v>25</v>
      </c>
      <c r="Y22" s="39">
        <v>2.4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13</v>
      </c>
      <c r="C23" s="233"/>
      <c r="D23" s="2"/>
      <c r="E23" s="2"/>
      <c r="F23" s="2"/>
      <c r="G23" s="246" t="s">
        <v>137</v>
      </c>
      <c r="H23" s="247"/>
      <c r="I23" s="2">
        <v>30</v>
      </c>
      <c r="J23" s="2"/>
      <c r="K23" s="2"/>
      <c r="L23" s="2"/>
      <c r="M23" s="2" t="s">
        <v>153</v>
      </c>
      <c r="N23" s="2"/>
      <c r="O23" s="2">
        <v>5</v>
      </c>
      <c r="P23" s="2"/>
      <c r="Q23" s="2"/>
      <c r="R23" s="2"/>
      <c r="S23" s="2" t="s">
        <v>64</v>
      </c>
      <c r="T23" s="2"/>
      <c r="U23" s="2">
        <v>10</v>
      </c>
      <c r="V23" s="235"/>
      <c r="W23" s="40" t="s">
        <v>46</v>
      </c>
      <c r="X23" s="41" t="s">
        <v>27</v>
      </c>
      <c r="Y23" s="39">
        <v>1.7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233"/>
      <c r="D24" s="2"/>
      <c r="E24" s="2"/>
      <c r="F24" s="2"/>
      <c r="G24" s="2" t="s">
        <v>125</v>
      </c>
      <c r="H24" s="2"/>
      <c r="I24" s="2">
        <v>1</v>
      </c>
      <c r="J24" s="246"/>
      <c r="K24" s="247"/>
      <c r="L24" s="2"/>
      <c r="M24" s="2" t="s">
        <v>182</v>
      </c>
      <c r="N24" s="45"/>
      <c r="O24" s="2">
        <v>5</v>
      </c>
      <c r="P24" s="2"/>
      <c r="Q24" s="88"/>
      <c r="R24" s="2"/>
      <c r="S24" s="2"/>
      <c r="T24" s="2"/>
      <c r="U24" s="2"/>
      <c r="V24" s="235"/>
      <c r="W24" s="89">
        <f>Y21*0+Y22*5+Y23*0+Y24*5+Y25*0+Y26*4</f>
        <v>24.5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237" t="s">
        <v>39</v>
      </c>
      <c r="C25" s="233"/>
      <c r="D25" s="2"/>
      <c r="E25" s="2"/>
      <c r="F25" s="2"/>
      <c r="G25" s="2"/>
      <c r="H25" s="45"/>
      <c r="I25" s="2"/>
      <c r="J25" s="2"/>
      <c r="K25" s="86"/>
      <c r="L25" s="2"/>
      <c r="M25" s="152" t="s">
        <v>127</v>
      </c>
      <c r="N25" s="176"/>
      <c r="O25" s="2">
        <v>1</v>
      </c>
      <c r="P25" s="2"/>
      <c r="Q25" s="45"/>
      <c r="R25" s="2"/>
      <c r="S25" s="2"/>
      <c r="T25" s="45"/>
      <c r="U25" s="2"/>
      <c r="V25" s="235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237"/>
      <c r="C26" s="233"/>
      <c r="D26" s="2"/>
      <c r="E26" s="2"/>
      <c r="F26" s="2"/>
      <c r="G26" s="2"/>
      <c r="H26" s="45"/>
      <c r="I26" s="2"/>
      <c r="J26" s="2"/>
      <c r="K26" s="45"/>
      <c r="L26" s="2"/>
      <c r="M26" s="2" t="s">
        <v>270</v>
      </c>
      <c r="N26" s="88" t="s">
        <v>136</v>
      </c>
      <c r="O26" s="2">
        <v>1</v>
      </c>
      <c r="P26" s="2"/>
      <c r="Q26" s="45"/>
      <c r="R26" s="2"/>
      <c r="S26" s="2"/>
      <c r="T26" s="86"/>
      <c r="U26" s="2"/>
      <c r="V26" s="235"/>
      <c r="W26" s="89">
        <f>Y21*2+Y22*7+Y23*1+Y24*0+Y25*0+Y26*8</f>
        <v>28.900000000000002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35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36"/>
      <c r="W28" s="90">
        <f>W22*4+W26*4+W24*9</f>
        <v>742.1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>
      <c r="B29" s="31">
        <v>5</v>
      </c>
      <c r="C29" s="233"/>
      <c r="D29" s="32" t="str">
        <f>'115.5月菜單'!N22</f>
        <v>地瓜飯</v>
      </c>
      <c r="E29" s="32" t="s">
        <v>15</v>
      </c>
      <c r="F29" s="32"/>
      <c r="G29" s="32" t="str">
        <f>'115.5月菜單'!N23</f>
        <v>雙拼魚塊(海)(炸)-申請</v>
      </c>
      <c r="H29" s="32" t="s">
        <v>61</v>
      </c>
      <c r="I29" s="32"/>
      <c r="J29" s="32" t="str">
        <f>'115.5月菜單'!N24</f>
        <v>醬燒豬排</v>
      </c>
      <c r="K29" s="32" t="s">
        <v>83</v>
      </c>
      <c r="L29" s="32"/>
      <c r="M29" s="32" t="str">
        <f>'115.5月菜單'!N25</f>
        <v>蛋炒高麗菜(海)</v>
      </c>
      <c r="N29" s="32" t="s">
        <v>17</v>
      </c>
      <c r="O29" s="32"/>
      <c r="P29" s="32" t="str">
        <f>'115.5月菜單'!N26</f>
        <v>有機蔬菜</v>
      </c>
      <c r="Q29" s="32" t="s">
        <v>50</v>
      </c>
      <c r="R29" s="32"/>
      <c r="S29" s="32" t="str">
        <f>'115.5月菜單'!N27</f>
        <v>榨菜肉絲湯(醃)</v>
      </c>
      <c r="T29" s="32" t="s">
        <v>49</v>
      </c>
      <c r="U29" s="32"/>
      <c r="V29" s="234"/>
      <c r="W29" s="33" t="s">
        <v>44</v>
      </c>
      <c r="X29" s="34" t="s">
        <v>19</v>
      </c>
      <c r="Y29" s="35">
        <v>5.4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>
      <c r="B30" s="37" t="s">
        <v>8</v>
      </c>
      <c r="C30" s="233"/>
      <c r="D30" s="2" t="s">
        <v>24</v>
      </c>
      <c r="E30" s="2"/>
      <c r="F30" s="2">
        <v>90</v>
      </c>
      <c r="G30" s="229" t="s">
        <v>152</v>
      </c>
      <c r="H30" s="230" t="s">
        <v>133</v>
      </c>
      <c r="I30" s="2">
        <v>40</v>
      </c>
      <c r="J30" s="478" t="s">
        <v>177</v>
      </c>
      <c r="K30" s="479"/>
      <c r="L30" s="2">
        <v>40</v>
      </c>
      <c r="M30" s="184" t="s">
        <v>129</v>
      </c>
      <c r="N30" s="185"/>
      <c r="O30" s="2">
        <v>50</v>
      </c>
      <c r="P30" s="2" t="s">
        <v>60</v>
      </c>
      <c r="Q30" s="2"/>
      <c r="R30" s="2">
        <v>100</v>
      </c>
      <c r="S30" s="2" t="s">
        <v>108</v>
      </c>
      <c r="T30" s="2"/>
      <c r="U30" s="2">
        <v>1</v>
      </c>
      <c r="V30" s="235"/>
      <c r="W30" s="91">
        <f>Y29*15+Y30*0+Y31*5+Y32*0+Y33*15+Y34*W4204+15</f>
        <v>106</v>
      </c>
      <c r="X30" s="38" t="s">
        <v>25</v>
      </c>
      <c r="Y30" s="39">
        <v>2.2999999999999998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>
      <c r="B31" s="37">
        <v>14</v>
      </c>
      <c r="C31" s="233"/>
      <c r="D31" s="2" t="s">
        <v>98</v>
      </c>
      <c r="E31" s="2"/>
      <c r="F31" s="2">
        <v>50</v>
      </c>
      <c r="G31" s="152" t="s">
        <v>82</v>
      </c>
      <c r="H31" s="176"/>
      <c r="I31" s="2">
        <v>20</v>
      </c>
      <c r="J31" s="152"/>
      <c r="K31" s="198"/>
      <c r="L31" s="2"/>
      <c r="M31" s="2" t="s">
        <v>64</v>
      </c>
      <c r="N31" s="2"/>
      <c r="O31" s="2">
        <v>40</v>
      </c>
      <c r="P31" s="2"/>
      <c r="Q31" s="2"/>
      <c r="R31" s="2"/>
      <c r="S31" s="241" t="s">
        <v>131</v>
      </c>
      <c r="T31" s="242"/>
      <c r="U31" s="2">
        <v>10</v>
      </c>
      <c r="V31" s="235"/>
      <c r="W31" s="40" t="s">
        <v>46</v>
      </c>
      <c r="X31" s="41" t="s">
        <v>27</v>
      </c>
      <c r="Y31" s="39">
        <v>2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</row>
    <row r="32" spans="2:33" ht="27.9" customHeight="1">
      <c r="B32" s="37" t="s">
        <v>10</v>
      </c>
      <c r="C32" s="233"/>
      <c r="D32" s="2"/>
      <c r="E32" s="45"/>
      <c r="F32" s="2"/>
      <c r="G32" s="2"/>
      <c r="H32" s="45"/>
      <c r="I32" s="2"/>
      <c r="J32" s="2"/>
      <c r="K32" s="86"/>
      <c r="L32" s="2"/>
      <c r="M32" s="152" t="s">
        <v>94</v>
      </c>
      <c r="N32" s="121" t="s">
        <v>133</v>
      </c>
      <c r="O32" s="187">
        <v>1</v>
      </c>
      <c r="P32" s="2"/>
      <c r="Q32" s="45"/>
      <c r="R32" s="2"/>
      <c r="S32" s="2" t="s">
        <v>134</v>
      </c>
      <c r="T32" s="2" t="s">
        <v>104</v>
      </c>
      <c r="U32" s="2">
        <v>30</v>
      </c>
      <c r="V32" s="235"/>
      <c r="W32" s="89">
        <f>Y29*0+Y30*5+Y31*0+Y32*5+Y33*0+Y34*4</f>
        <v>24</v>
      </c>
      <c r="X32" s="41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</row>
    <row r="33" spans="2:33" ht="27.9" customHeight="1">
      <c r="B33" s="237" t="s">
        <v>40</v>
      </c>
      <c r="C33" s="233"/>
      <c r="D33" s="45"/>
      <c r="E33" s="45"/>
      <c r="F33" s="2"/>
      <c r="G33" s="2"/>
      <c r="H33" s="45"/>
      <c r="I33" s="2"/>
      <c r="J33" s="2"/>
      <c r="K33" s="45"/>
      <c r="L33" s="2"/>
      <c r="M33" s="2"/>
      <c r="N33" s="2"/>
      <c r="O33" s="2"/>
      <c r="P33" s="2"/>
      <c r="Q33" s="45"/>
      <c r="R33" s="2"/>
      <c r="S33" s="2"/>
      <c r="T33" s="2"/>
      <c r="U33" s="2"/>
      <c r="V33" s="235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</row>
    <row r="34" spans="2:33" ht="27.9" customHeight="1">
      <c r="B34" s="237"/>
      <c r="C34" s="233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86"/>
      <c r="U34" s="2"/>
      <c r="V34" s="235"/>
      <c r="W34" s="89">
        <f>Y29*2+Y30*7+Y31*1+Y32*0+Y33*0+Y34*8</f>
        <v>28.9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</row>
    <row r="35" spans="2:33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23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36"/>
      <c r="W36" s="90">
        <f>W30*4+W34*4+W32*9</f>
        <v>755.6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7.9" customHeight="1">
      <c r="B37" s="31">
        <v>5</v>
      </c>
      <c r="C37" s="233"/>
      <c r="D37" s="32" t="str">
        <f>'115.5月菜單'!R22</f>
        <v>台式炒飯</v>
      </c>
      <c r="E37" s="32" t="s">
        <v>17</v>
      </c>
      <c r="F37" s="32"/>
      <c r="G37" s="32" t="str">
        <f>'115.5月菜單'!R23</f>
        <v>檸檬雞翅(加)</v>
      </c>
      <c r="H37" s="32" t="s">
        <v>63</v>
      </c>
      <c r="I37" s="32"/>
      <c r="J37" s="32" t="str">
        <f>'115.5月菜單'!R24</f>
        <v>焗烤起司鮮蔬</v>
      </c>
      <c r="K37" s="32" t="s">
        <v>17</v>
      </c>
      <c r="L37" s="32"/>
      <c r="M37" s="32" t="str">
        <f>'115.5月菜單'!R25</f>
        <v>小肉包(冷)</v>
      </c>
      <c r="N37" s="32" t="s">
        <v>15</v>
      </c>
      <c r="O37" s="32"/>
      <c r="P37" s="32" t="str">
        <f>'115.5月菜單'!R26</f>
        <v>深色蔬菜</v>
      </c>
      <c r="Q37" s="32" t="s">
        <v>51</v>
      </c>
      <c r="R37" s="32"/>
      <c r="S37" s="32" t="str">
        <f>'115.5月菜單'!R27</f>
        <v>紫菜蛋花湯/獎勵金豆奶</v>
      </c>
      <c r="T37" s="32" t="s">
        <v>52</v>
      </c>
      <c r="U37" s="32"/>
      <c r="V37" s="234" t="s">
        <v>306</v>
      </c>
      <c r="W37" s="33" t="s">
        <v>44</v>
      </c>
      <c r="X37" s="34" t="s">
        <v>19</v>
      </c>
      <c r="Y37" s="35">
        <v>5.2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233"/>
      <c r="D38" s="2" t="s">
        <v>24</v>
      </c>
      <c r="E38" s="2"/>
      <c r="F38" s="2">
        <v>80</v>
      </c>
      <c r="G38" s="152" t="s">
        <v>284</v>
      </c>
      <c r="H38" s="176" t="s">
        <v>132</v>
      </c>
      <c r="I38" s="2">
        <v>60</v>
      </c>
      <c r="J38" s="110" t="s">
        <v>123</v>
      </c>
      <c r="K38" s="110"/>
      <c r="L38" s="110">
        <v>20</v>
      </c>
      <c r="M38" s="2" t="s">
        <v>286</v>
      </c>
      <c r="N38" s="110" t="s">
        <v>103</v>
      </c>
      <c r="O38" s="110">
        <v>30</v>
      </c>
      <c r="P38" s="2" t="s">
        <v>60</v>
      </c>
      <c r="Q38" s="2"/>
      <c r="R38" s="2">
        <v>100</v>
      </c>
      <c r="S38" s="69" t="s">
        <v>282</v>
      </c>
      <c r="T38" s="2"/>
      <c r="U38" s="2">
        <v>1</v>
      </c>
      <c r="V38" s="235"/>
      <c r="W38" s="91">
        <f>Y37*15+Y38*0+Y39*5+Y40*0+Y41*15+Y42*W4212+15</f>
        <v>101.5</v>
      </c>
      <c r="X38" s="38" t="s">
        <v>25</v>
      </c>
      <c r="Y38" s="39">
        <v>2.2000000000000002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1"/>
    </row>
    <row r="39" spans="2:33" ht="27.9" customHeight="1">
      <c r="B39" s="37">
        <v>15</v>
      </c>
      <c r="C39" s="233"/>
      <c r="D39" s="2" t="s">
        <v>157</v>
      </c>
      <c r="E39" s="2"/>
      <c r="F39" s="2">
        <v>10</v>
      </c>
      <c r="G39" s="2"/>
      <c r="H39" s="2"/>
      <c r="I39" s="2"/>
      <c r="J39" s="110" t="s">
        <v>285</v>
      </c>
      <c r="K39" s="110"/>
      <c r="L39" s="110">
        <v>60</v>
      </c>
      <c r="M39" s="481"/>
      <c r="N39" s="482"/>
      <c r="O39" s="110"/>
      <c r="P39" s="2"/>
      <c r="Q39" s="2"/>
      <c r="R39" s="2"/>
      <c r="S39" s="2" t="s">
        <v>64</v>
      </c>
      <c r="T39" s="2"/>
      <c r="U39" s="2">
        <v>10</v>
      </c>
      <c r="V39" s="235"/>
      <c r="W39" s="40" t="s">
        <v>46</v>
      </c>
      <c r="X39" s="41" t="s">
        <v>27</v>
      </c>
      <c r="Y39" s="39">
        <v>1.7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233"/>
      <c r="D40" s="2" t="s">
        <v>270</v>
      </c>
      <c r="E40" s="2" t="s">
        <v>136</v>
      </c>
      <c r="F40" s="2">
        <v>1</v>
      </c>
      <c r="G40" s="152"/>
      <c r="H40" s="176"/>
      <c r="I40" s="2"/>
      <c r="J40" s="2" t="s">
        <v>127</v>
      </c>
      <c r="K40" s="136"/>
      <c r="L40" s="110">
        <v>1</v>
      </c>
      <c r="M40" s="2"/>
      <c r="N40" s="136"/>
      <c r="O40" s="110"/>
      <c r="P40" s="2"/>
      <c r="Q40" s="2"/>
      <c r="R40" s="2"/>
      <c r="S40" s="2" t="s">
        <v>108</v>
      </c>
      <c r="T40" s="2"/>
      <c r="U40" s="2">
        <v>1</v>
      </c>
      <c r="V40" s="235"/>
      <c r="W40" s="89">
        <f>Y37*0+Y38*5+Y39*0+Y40*5+Y41*0+Y42*4</f>
        <v>23.9</v>
      </c>
      <c r="X40" s="41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3" ht="27.9" customHeight="1">
      <c r="B41" s="237" t="s">
        <v>32</v>
      </c>
      <c r="C41" s="233"/>
      <c r="D41" s="2" t="s">
        <v>156</v>
      </c>
      <c r="E41" s="2"/>
      <c r="F41" s="2">
        <v>10</v>
      </c>
      <c r="G41" s="241"/>
      <c r="H41" s="242"/>
      <c r="I41" s="2"/>
      <c r="J41" s="2" t="s">
        <v>315</v>
      </c>
      <c r="K41" s="45"/>
      <c r="L41" s="2">
        <v>10</v>
      </c>
      <c r="M41" s="2"/>
      <c r="N41" s="45"/>
      <c r="O41" s="2"/>
      <c r="P41" s="2"/>
      <c r="Q41" s="2"/>
      <c r="R41" s="2"/>
      <c r="S41" s="2"/>
      <c r="T41" s="2"/>
      <c r="U41" s="2"/>
      <c r="V41" s="235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237"/>
      <c r="C42" s="233"/>
      <c r="D42" s="88" t="s">
        <v>302</v>
      </c>
      <c r="E42" s="181"/>
      <c r="F42" s="110">
        <v>1</v>
      </c>
      <c r="G42" s="2"/>
      <c r="H42" s="2"/>
      <c r="I42" s="2"/>
      <c r="J42" s="2"/>
      <c r="K42" s="2"/>
      <c r="L42" s="2"/>
      <c r="M42" s="2"/>
      <c r="N42" s="86"/>
      <c r="O42" s="2"/>
      <c r="P42" s="2"/>
      <c r="Q42" s="45"/>
      <c r="R42" s="2"/>
      <c r="S42" s="2"/>
      <c r="T42" s="45"/>
      <c r="U42" s="2"/>
      <c r="V42" s="235"/>
      <c r="W42" s="89">
        <f>Y37*2+Y38*7+Y39*1+Y40*0+Y41*0+Y42*8</f>
        <v>28.300000000000004</v>
      </c>
      <c r="X42" s="80" t="s">
        <v>42</v>
      </c>
      <c r="Y42" s="46">
        <v>0.1</v>
      </c>
      <c r="Z42" s="15"/>
      <c r="AA42" s="16" t="s">
        <v>35</v>
      </c>
      <c r="AE42" s="16">
        <f>AB42*15</f>
        <v>0</v>
      </c>
      <c r="AG42" s="91"/>
    </row>
    <row r="43" spans="2:33" ht="27.9" customHeight="1">
      <c r="B43" s="47" t="s">
        <v>36</v>
      </c>
      <c r="C43" s="48"/>
      <c r="D43" s="2"/>
      <c r="E43" s="179"/>
      <c r="F43" s="180"/>
      <c r="G43" s="2"/>
      <c r="H43" s="45"/>
      <c r="I43" s="2"/>
      <c r="J43" s="2"/>
      <c r="K43" s="45"/>
      <c r="L43" s="2"/>
      <c r="M43" s="119"/>
      <c r="N43" s="138"/>
      <c r="O43" s="2"/>
      <c r="P43" s="2"/>
      <c r="Q43" s="45"/>
      <c r="R43" s="2"/>
      <c r="S43" s="2"/>
      <c r="T43" s="45"/>
      <c r="U43" s="2"/>
      <c r="V43" s="235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51"/>
      <c r="D44" s="149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236"/>
      <c r="W44" s="90">
        <f>W38*4+W42*4+W40*9</f>
        <v>734.30000000000007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74"/>
      <c r="AB45" s="56"/>
    </row>
    <row r="46" spans="2:33" ht="28.2">
      <c r="B46" s="56"/>
      <c r="C46" s="61"/>
      <c r="D46" s="256"/>
      <c r="E46" s="256"/>
      <c r="F46" s="257"/>
      <c r="G46" s="257"/>
      <c r="H46" s="75"/>
      <c r="K46" s="75"/>
      <c r="M46" s="139"/>
      <c r="N46" s="139"/>
      <c r="O46" s="139"/>
      <c r="Q46" s="75"/>
      <c r="T46" s="75"/>
    </row>
    <row r="47" spans="2:33" ht="28.2">
      <c r="M47" s="139"/>
      <c r="N47" s="139"/>
      <c r="O47" s="139"/>
    </row>
  </sheetData>
  <mergeCells count="28">
    <mergeCell ref="C37:C42"/>
    <mergeCell ref="V37:V44"/>
    <mergeCell ref="B41:B42"/>
    <mergeCell ref="J45:Y45"/>
    <mergeCell ref="D46:G46"/>
    <mergeCell ref="G41:H41"/>
    <mergeCell ref="M39:N39"/>
    <mergeCell ref="C21:C26"/>
    <mergeCell ref="V21:V28"/>
    <mergeCell ref="B25:B26"/>
    <mergeCell ref="C29:C34"/>
    <mergeCell ref="V29:V36"/>
    <mergeCell ref="B33:B34"/>
    <mergeCell ref="J24:K24"/>
    <mergeCell ref="G23:H23"/>
    <mergeCell ref="J30:K30"/>
    <mergeCell ref="S31:T31"/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G6:H6"/>
    <mergeCell ref="S15:T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Y46"/>
  <sheetViews>
    <sheetView topLeftCell="A16" zoomScale="75" zoomScaleNormal="75" workbookViewId="0">
      <selection activeCell="T30" sqref="T30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16384" width="9" style="16"/>
  </cols>
  <sheetData>
    <row r="1" spans="2:25" s="5" customFormat="1" ht="39">
      <c r="B1" s="238" t="s">
        <v>322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</row>
    <row r="2" spans="2:25" s="5" customFormat="1" ht="13.5" customHeight="1">
      <c r="B2" s="239"/>
      <c r="C2" s="240"/>
      <c r="D2" s="240"/>
      <c r="E2" s="240"/>
      <c r="F2" s="240"/>
      <c r="G2" s="24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</row>
    <row r="3" spans="2:25" ht="32.25" customHeight="1" thickBot="1">
      <c r="B3" s="81" t="s">
        <v>43</v>
      </c>
      <c r="C3" s="10"/>
      <c r="D3" s="11"/>
      <c r="E3" s="11"/>
      <c r="F3" s="11"/>
      <c r="G3" s="245" t="s">
        <v>88</v>
      </c>
      <c r="H3" s="245"/>
      <c r="I3" s="245"/>
      <c r="J3" s="245"/>
      <c r="K3" s="245"/>
      <c r="L3" s="24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</row>
    <row r="4" spans="2:25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</row>
    <row r="5" spans="2:25" s="36" customFormat="1" ht="65.099999999999994" customHeight="1">
      <c r="B5" s="31">
        <v>5</v>
      </c>
      <c r="C5" s="233"/>
      <c r="D5" s="32" t="str">
        <f>'115.5月菜單'!B31</f>
        <v>香Q米飯</v>
      </c>
      <c r="E5" s="32" t="s">
        <v>54</v>
      </c>
      <c r="F5" s="1" t="s">
        <v>16</v>
      </c>
      <c r="G5" s="32" t="str">
        <f>'115.5月菜單'!B32</f>
        <v>唐揚雞(炸)</v>
      </c>
      <c r="H5" s="32" t="s">
        <v>61</v>
      </c>
      <c r="I5" s="1" t="s">
        <v>16</v>
      </c>
      <c r="J5" s="32" t="str">
        <f>'115.5月菜單'!B33</f>
        <v>客家小炒(豆)(海)</v>
      </c>
      <c r="K5" s="32" t="s">
        <v>17</v>
      </c>
      <c r="L5" s="1" t="s">
        <v>16</v>
      </c>
      <c r="M5" s="32" t="str">
        <f>'115.5月菜單'!B34</f>
        <v>沙茶肉羹(加)</v>
      </c>
      <c r="N5" s="32" t="s">
        <v>17</v>
      </c>
      <c r="O5" s="1" t="s">
        <v>16</v>
      </c>
      <c r="P5" s="32" t="str">
        <f>'115.5月菜單'!B35</f>
        <v>深色蔬菜</v>
      </c>
      <c r="Q5" s="32" t="s">
        <v>55</v>
      </c>
      <c r="R5" s="1" t="s">
        <v>16</v>
      </c>
      <c r="S5" s="32" t="str">
        <f>'115.5月菜單'!B36</f>
        <v>冬瓜湯</v>
      </c>
      <c r="T5" s="32" t="s">
        <v>17</v>
      </c>
      <c r="U5" s="1" t="s">
        <v>16</v>
      </c>
      <c r="V5" s="234"/>
      <c r="W5" s="33" t="s">
        <v>44</v>
      </c>
      <c r="X5" s="34" t="s">
        <v>19</v>
      </c>
      <c r="Y5" s="35">
        <v>5</v>
      </c>
    </row>
    <row r="6" spans="2:25" ht="27.9" customHeight="1">
      <c r="B6" s="37" t="s">
        <v>8</v>
      </c>
      <c r="C6" s="233"/>
      <c r="D6" s="2" t="s">
        <v>59</v>
      </c>
      <c r="E6" s="2"/>
      <c r="F6" s="2">
        <v>100</v>
      </c>
      <c r="G6" s="246" t="s">
        <v>287</v>
      </c>
      <c r="H6" s="247"/>
      <c r="I6" s="2">
        <v>50</v>
      </c>
      <c r="J6" s="110" t="s">
        <v>276</v>
      </c>
      <c r="K6" s="110" t="s">
        <v>136</v>
      </c>
      <c r="L6" s="110">
        <v>40</v>
      </c>
      <c r="M6" s="232" t="s">
        <v>302</v>
      </c>
      <c r="N6" s="2"/>
      <c r="O6" s="2">
        <v>1</v>
      </c>
      <c r="P6" s="2" t="s">
        <v>60</v>
      </c>
      <c r="Q6" s="2"/>
      <c r="R6" s="2">
        <v>100</v>
      </c>
      <c r="S6" s="2" t="s">
        <v>93</v>
      </c>
      <c r="T6" s="2"/>
      <c r="U6" s="2">
        <v>30</v>
      </c>
      <c r="V6" s="235"/>
      <c r="W6" s="91">
        <f>Y5*15+Y6*0+Y7*5+Y8*0+Y9*15+Y10*W4180+15</f>
        <v>99</v>
      </c>
      <c r="X6" s="38" t="s">
        <v>25</v>
      </c>
      <c r="Y6" s="39">
        <v>2.4</v>
      </c>
    </row>
    <row r="7" spans="2:25" ht="27.9" customHeight="1">
      <c r="B7" s="37">
        <v>18</v>
      </c>
      <c r="C7" s="233"/>
      <c r="D7" s="2"/>
      <c r="E7" s="2"/>
      <c r="F7" s="2"/>
      <c r="G7" s="241"/>
      <c r="H7" s="242"/>
      <c r="I7" s="2"/>
      <c r="J7" s="110" t="s">
        <v>288</v>
      </c>
      <c r="K7" s="110" t="s">
        <v>133</v>
      </c>
      <c r="L7" s="110">
        <v>3</v>
      </c>
      <c r="M7" s="2" t="s">
        <v>126</v>
      </c>
      <c r="N7" s="2"/>
      <c r="O7" s="2">
        <v>50</v>
      </c>
      <c r="P7" s="2"/>
      <c r="Q7" s="2"/>
      <c r="R7" s="2"/>
      <c r="S7" s="2" t="s">
        <v>108</v>
      </c>
      <c r="T7" s="2"/>
      <c r="U7" s="2">
        <v>1</v>
      </c>
      <c r="V7" s="235"/>
      <c r="W7" s="40" t="s">
        <v>46</v>
      </c>
      <c r="X7" s="41" t="s">
        <v>27</v>
      </c>
      <c r="Y7" s="39">
        <v>1.8</v>
      </c>
    </row>
    <row r="8" spans="2:25" ht="27.9" customHeight="1">
      <c r="B8" s="37" t="s">
        <v>10</v>
      </c>
      <c r="C8" s="233"/>
      <c r="D8" s="2"/>
      <c r="E8" s="2"/>
      <c r="F8" s="2"/>
      <c r="G8" s="2"/>
      <c r="H8" s="88"/>
      <c r="I8" s="2"/>
      <c r="J8" s="248" t="s">
        <v>131</v>
      </c>
      <c r="K8" s="249"/>
      <c r="L8" s="110">
        <v>10</v>
      </c>
      <c r="M8" s="2" t="s">
        <v>182</v>
      </c>
      <c r="N8" s="45"/>
      <c r="O8" s="2">
        <v>5</v>
      </c>
      <c r="P8" s="2"/>
      <c r="Q8" s="45"/>
      <c r="R8" s="2"/>
      <c r="S8" s="2"/>
      <c r="T8" s="2"/>
      <c r="U8" s="2"/>
      <c r="V8" s="235"/>
      <c r="W8" s="89">
        <f>Y5*0+Y6*5+Y7*0+Y8*5+Y9*0+Y10*4</f>
        <v>24.5</v>
      </c>
      <c r="X8" s="41" t="s">
        <v>30</v>
      </c>
      <c r="Y8" s="39">
        <v>2.5</v>
      </c>
    </row>
    <row r="9" spans="2:25" ht="27.9" customHeight="1">
      <c r="B9" s="237" t="s">
        <v>37</v>
      </c>
      <c r="C9" s="233"/>
      <c r="D9" s="2"/>
      <c r="E9" s="2"/>
      <c r="F9" s="2"/>
      <c r="G9" s="2"/>
      <c r="H9" s="45"/>
      <c r="I9" s="2"/>
      <c r="J9" s="2"/>
      <c r="K9" s="86"/>
      <c r="L9" s="2"/>
      <c r="M9" s="2" t="s">
        <v>127</v>
      </c>
      <c r="N9" s="45"/>
      <c r="O9" s="2">
        <v>1</v>
      </c>
      <c r="P9" s="2"/>
      <c r="Q9" s="45"/>
      <c r="R9" s="2"/>
      <c r="S9" s="2"/>
      <c r="T9" s="45"/>
      <c r="U9" s="2"/>
      <c r="V9" s="235"/>
      <c r="W9" s="40" t="s">
        <v>47</v>
      </c>
      <c r="X9" s="41" t="s">
        <v>33</v>
      </c>
      <c r="Y9" s="39">
        <v>0</v>
      </c>
    </row>
    <row r="10" spans="2:25" ht="27.9" customHeight="1">
      <c r="B10" s="237"/>
      <c r="C10" s="233"/>
      <c r="D10" s="2"/>
      <c r="E10" s="2"/>
      <c r="F10" s="2"/>
      <c r="G10" s="2"/>
      <c r="H10" s="45"/>
      <c r="I10" s="2"/>
      <c r="J10" s="2"/>
      <c r="K10" s="45"/>
      <c r="L10" s="2"/>
      <c r="M10" s="152" t="s">
        <v>297</v>
      </c>
      <c r="N10" s="198" t="s">
        <v>132</v>
      </c>
      <c r="O10" s="2">
        <v>10</v>
      </c>
      <c r="P10" s="2"/>
      <c r="Q10" s="45"/>
      <c r="R10" s="2"/>
      <c r="S10" s="2"/>
      <c r="T10" s="86"/>
      <c r="U10" s="2"/>
      <c r="V10" s="235"/>
      <c r="W10" s="89">
        <f>Y5*2+Y6*7+Y7*1+Y8*0+Y9*0+Y10*8</f>
        <v>28.6</v>
      </c>
      <c r="X10" s="80" t="s">
        <v>42</v>
      </c>
      <c r="Y10" s="46">
        <v>0</v>
      </c>
    </row>
    <row r="11" spans="2:25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2"/>
      <c r="O11" s="2"/>
      <c r="P11" s="2"/>
      <c r="Q11" s="45"/>
      <c r="R11" s="2"/>
      <c r="S11" s="2"/>
      <c r="T11" s="45"/>
      <c r="U11" s="2"/>
      <c r="V11" s="235"/>
      <c r="W11" s="40" t="s">
        <v>12</v>
      </c>
      <c r="X11" s="49"/>
      <c r="Y11" s="39"/>
    </row>
    <row r="12" spans="2:25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36"/>
      <c r="W12" s="90">
        <f>W6*4+W10*4+W8*9</f>
        <v>730.9</v>
      </c>
      <c r="X12" s="53"/>
      <c r="Y12" s="54"/>
    </row>
    <row r="13" spans="2:25" s="36" customFormat="1" ht="27.9" customHeight="1">
      <c r="B13" s="31">
        <v>5</v>
      </c>
      <c r="C13" s="233"/>
      <c r="D13" s="32" t="str">
        <f>'115.5月菜單'!F31</f>
        <v>糙米飯</v>
      </c>
      <c r="E13" s="32" t="s">
        <v>78</v>
      </c>
      <c r="F13" s="32"/>
      <c r="G13" s="32" t="str">
        <f>'115.5月菜單'!F32</f>
        <v>招牌嫩烤雞腿</v>
      </c>
      <c r="H13" s="32" t="s">
        <v>63</v>
      </c>
      <c r="I13" s="32"/>
      <c r="J13" s="32" t="str">
        <f>'115.5月菜單'!F33</f>
        <v>雙絲炒蛋</v>
      </c>
      <c r="K13" s="32" t="s">
        <v>158</v>
      </c>
      <c r="L13" s="32"/>
      <c r="M13" s="32" t="str">
        <f>'115.5月菜單'!F34</f>
        <v>特濃咖哩</v>
      </c>
      <c r="N13" s="32" t="s">
        <v>17</v>
      </c>
      <c r="O13" s="32"/>
      <c r="P13" s="32" t="str">
        <f>'115.5月菜單'!F35</f>
        <v>淺色蔬菜</v>
      </c>
      <c r="Q13" s="32" t="s">
        <v>18</v>
      </c>
      <c r="R13" s="32"/>
      <c r="S13" s="32" t="str">
        <f>'115.5月菜單'!F36</f>
        <v>蘿蔔香菇湯</v>
      </c>
      <c r="T13" s="32" t="s">
        <v>17</v>
      </c>
      <c r="U13" s="32"/>
      <c r="V13" s="234"/>
      <c r="W13" s="33" t="s">
        <v>44</v>
      </c>
      <c r="X13" s="34" t="s">
        <v>19</v>
      </c>
      <c r="Y13" s="35">
        <v>5.4</v>
      </c>
    </row>
    <row r="14" spans="2:25" ht="27.9" customHeight="1">
      <c r="B14" s="37" t="s">
        <v>8</v>
      </c>
      <c r="C14" s="233"/>
      <c r="D14" s="2" t="s">
        <v>143</v>
      </c>
      <c r="E14" s="2"/>
      <c r="F14" s="2">
        <v>40</v>
      </c>
      <c r="G14" s="2" t="s">
        <v>154</v>
      </c>
      <c r="H14" s="2"/>
      <c r="I14" s="2">
        <v>60</v>
      </c>
      <c r="J14" s="2" t="s">
        <v>85</v>
      </c>
      <c r="K14" s="2"/>
      <c r="L14" s="2">
        <v>10</v>
      </c>
      <c r="M14" s="2" t="s">
        <v>123</v>
      </c>
      <c r="N14" s="2"/>
      <c r="O14" s="2">
        <v>45</v>
      </c>
      <c r="P14" s="2" t="s">
        <v>60</v>
      </c>
      <c r="Q14" s="2"/>
      <c r="R14" s="2">
        <v>100</v>
      </c>
      <c r="S14" s="110" t="s">
        <v>155</v>
      </c>
      <c r="T14" s="110"/>
      <c r="U14" s="110">
        <v>25</v>
      </c>
      <c r="V14" s="235"/>
      <c r="W14" s="91">
        <f>Y13*15+Y14*0+Y15*5+Y16*0+Y17*15+Y18*W4188+15</f>
        <v>105</v>
      </c>
      <c r="X14" s="38" t="s">
        <v>25</v>
      </c>
      <c r="Y14" s="39">
        <v>2.2999999999999998</v>
      </c>
    </row>
    <row r="15" spans="2:25" ht="27.9" customHeight="1">
      <c r="B15" s="37">
        <v>19</v>
      </c>
      <c r="C15" s="233"/>
      <c r="D15" s="2" t="s">
        <v>24</v>
      </c>
      <c r="E15" s="2"/>
      <c r="F15" s="2">
        <v>60</v>
      </c>
      <c r="G15" s="2"/>
      <c r="H15" s="2"/>
      <c r="I15" s="2"/>
      <c r="J15" s="243" t="s">
        <v>64</v>
      </c>
      <c r="K15" s="244"/>
      <c r="L15" s="2">
        <v>40</v>
      </c>
      <c r="M15" s="2" t="s">
        <v>102</v>
      </c>
      <c r="N15" s="2"/>
      <c r="O15" s="2">
        <v>10</v>
      </c>
      <c r="P15" s="2"/>
      <c r="Q15" s="2"/>
      <c r="R15" s="2"/>
      <c r="S15" s="2" t="s">
        <v>82</v>
      </c>
      <c r="T15" s="110"/>
      <c r="U15" s="110">
        <v>5</v>
      </c>
      <c r="V15" s="235"/>
      <c r="W15" s="40" t="s">
        <v>46</v>
      </c>
      <c r="X15" s="41" t="s">
        <v>27</v>
      </c>
      <c r="Y15" s="39">
        <v>1.8</v>
      </c>
    </row>
    <row r="16" spans="2:25" ht="27.9" customHeight="1">
      <c r="B16" s="37" t="s">
        <v>10</v>
      </c>
      <c r="C16" s="233"/>
      <c r="D16" s="2"/>
      <c r="E16" s="45"/>
      <c r="F16" s="2"/>
      <c r="G16" s="157"/>
      <c r="H16" s="121"/>
      <c r="I16" s="117"/>
      <c r="J16" s="2" t="s">
        <v>127</v>
      </c>
      <c r="K16" s="2"/>
      <c r="L16" s="2">
        <v>30</v>
      </c>
      <c r="M16" s="2" t="s">
        <v>127</v>
      </c>
      <c r="N16" s="86"/>
      <c r="O16" s="2">
        <v>5</v>
      </c>
      <c r="P16" s="2"/>
      <c r="Q16" s="45"/>
      <c r="R16" s="2"/>
      <c r="S16" s="2" t="s">
        <v>289</v>
      </c>
      <c r="T16" s="86"/>
      <c r="U16" s="2">
        <v>1</v>
      </c>
      <c r="V16" s="235"/>
      <c r="W16" s="89">
        <f>Y13*0+Y14*5+Y15*0+Y16*5+Y17*0+Y18*4</f>
        <v>24</v>
      </c>
      <c r="X16" s="41" t="s">
        <v>30</v>
      </c>
      <c r="Y16" s="39">
        <v>2.5</v>
      </c>
    </row>
    <row r="17" spans="2:25" ht="27.9" customHeight="1">
      <c r="B17" s="237" t="s">
        <v>38</v>
      </c>
      <c r="C17" s="233"/>
      <c r="D17" s="45"/>
      <c r="E17" s="45"/>
      <c r="F17" s="2"/>
      <c r="G17" s="2"/>
      <c r="H17" s="45"/>
      <c r="I17" s="2"/>
      <c r="J17" s="2"/>
      <c r="K17" s="2"/>
      <c r="L17" s="2"/>
      <c r="M17" s="2" t="s">
        <v>175</v>
      </c>
      <c r="N17" s="86"/>
      <c r="O17" s="2">
        <v>1</v>
      </c>
      <c r="P17" s="2"/>
      <c r="Q17" s="45"/>
      <c r="R17" s="2"/>
      <c r="S17" s="2"/>
      <c r="T17" s="2"/>
      <c r="U17" s="2"/>
      <c r="V17" s="235"/>
      <c r="W17" s="40" t="s">
        <v>47</v>
      </c>
      <c r="X17" s="41" t="s">
        <v>33</v>
      </c>
      <c r="Y17" s="39">
        <v>0</v>
      </c>
    </row>
    <row r="18" spans="2:25" ht="27.9" customHeight="1">
      <c r="B18" s="237"/>
      <c r="C18" s="233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22"/>
      <c r="U18" s="2"/>
      <c r="V18" s="235"/>
      <c r="W18" s="89">
        <f>Y13*2+Y14*7+Y15*1+Y16*0+Y17*0+Y18*8</f>
        <v>28.7</v>
      </c>
      <c r="X18" s="80" t="s">
        <v>42</v>
      </c>
      <c r="Y18" s="46">
        <v>0</v>
      </c>
    </row>
    <row r="19" spans="2:25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235"/>
      <c r="W19" s="40" t="s">
        <v>12</v>
      </c>
      <c r="X19" s="49"/>
      <c r="Y19" s="39"/>
    </row>
    <row r="20" spans="2:25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36"/>
      <c r="W20" s="90">
        <f>W14*4+W18*4+W16*9</f>
        <v>750.8</v>
      </c>
      <c r="X20" s="53"/>
      <c r="Y20" s="54"/>
    </row>
    <row r="21" spans="2:25" s="36" customFormat="1" ht="27.9" customHeight="1">
      <c r="B21" s="31">
        <v>5</v>
      </c>
      <c r="C21" s="233"/>
      <c r="D21" s="32" t="str">
        <f>'115.5月菜單'!J31</f>
        <v>香Q米飯</v>
      </c>
      <c r="E21" s="32" t="s">
        <v>54</v>
      </c>
      <c r="F21" s="32"/>
      <c r="G21" s="32" t="str">
        <f>'115.5月菜單'!J32</f>
        <v>黃金魚條(海加)(炸)</v>
      </c>
      <c r="H21" s="32" t="s">
        <v>61</v>
      </c>
      <c r="I21" s="32"/>
      <c r="J21" s="32" t="str">
        <f>'115.5月菜單'!J33</f>
        <v>絞肉滷蛋</v>
      </c>
      <c r="K21" s="32" t="s">
        <v>17</v>
      </c>
      <c r="L21" s="32"/>
      <c r="M21" s="32" t="str">
        <f>'115.5月菜單'!J34</f>
        <v>洋蔥豬柳</v>
      </c>
      <c r="N21" s="32" t="s">
        <v>79</v>
      </c>
      <c r="O21" s="32"/>
      <c r="P21" s="32" t="str">
        <f>'115.5月菜單'!J35</f>
        <v>深色蔬菜</v>
      </c>
      <c r="Q21" s="32" t="s">
        <v>18</v>
      </c>
      <c r="R21" s="32"/>
      <c r="S21" s="32" t="str">
        <f>'115.5月菜單'!J36</f>
        <v>味噌豆腐湯(豆)</v>
      </c>
      <c r="T21" s="32" t="s">
        <v>107</v>
      </c>
      <c r="U21" s="32"/>
      <c r="V21" s="234"/>
      <c r="W21" s="33" t="s">
        <v>44</v>
      </c>
      <c r="X21" s="34" t="s">
        <v>19</v>
      </c>
      <c r="Y21" s="35">
        <v>5</v>
      </c>
    </row>
    <row r="22" spans="2:25" s="57" customFormat="1" ht="27.75" customHeight="1">
      <c r="B22" s="37" t="s">
        <v>8</v>
      </c>
      <c r="C22" s="233"/>
      <c r="D22" s="2" t="s">
        <v>24</v>
      </c>
      <c r="E22" s="2"/>
      <c r="F22" s="2">
        <v>100</v>
      </c>
      <c r="G22" s="184" t="s">
        <v>290</v>
      </c>
      <c r="H22" s="185" t="s">
        <v>149</v>
      </c>
      <c r="I22" s="2">
        <v>30</v>
      </c>
      <c r="J22" s="2" t="s">
        <v>102</v>
      </c>
      <c r="K22" s="2"/>
      <c r="L22" s="2">
        <v>5</v>
      </c>
      <c r="M22" s="119" t="s">
        <v>85</v>
      </c>
      <c r="N22" s="145"/>
      <c r="O22" s="147">
        <v>50</v>
      </c>
      <c r="P22" s="2" t="s">
        <v>80</v>
      </c>
      <c r="Q22" s="2"/>
      <c r="R22" s="2">
        <v>100</v>
      </c>
      <c r="S22" s="69" t="s">
        <v>87</v>
      </c>
      <c r="T22" s="2"/>
      <c r="U22" s="2">
        <v>1</v>
      </c>
      <c r="V22" s="235"/>
      <c r="W22" s="91">
        <f>Y21*15+Y22*0+Y23*5+Y24*0+Y25*15+Y26*W4196+15</f>
        <v>98.5</v>
      </c>
      <c r="X22" s="38" t="s">
        <v>25</v>
      </c>
      <c r="Y22" s="39">
        <v>2.4</v>
      </c>
    </row>
    <row r="23" spans="2:25" s="57" customFormat="1" ht="27.9" customHeight="1">
      <c r="B23" s="37">
        <v>20</v>
      </c>
      <c r="C23" s="233"/>
      <c r="D23" s="2"/>
      <c r="E23" s="2"/>
      <c r="F23" s="2"/>
      <c r="G23" s="2" t="s">
        <v>82</v>
      </c>
      <c r="H23" s="2"/>
      <c r="I23" s="2">
        <v>20</v>
      </c>
      <c r="J23" s="2" t="s">
        <v>176</v>
      </c>
      <c r="K23" s="86"/>
      <c r="L23" s="2">
        <v>55</v>
      </c>
      <c r="M23" s="252" t="s">
        <v>131</v>
      </c>
      <c r="N23" s="253"/>
      <c r="O23" s="148">
        <v>20</v>
      </c>
      <c r="P23" s="2"/>
      <c r="Q23" s="2"/>
      <c r="R23" s="2"/>
      <c r="S23" s="2" t="s">
        <v>124</v>
      </c>
      <c r="T23" s="2" t="s">
        <v>136</v>
      </c>
      <c r="U23" s="2">
        <v>30</v>
      </c>
      <c r="V23" s="235"/>
      <c r="W23" s="40" t="s">
        <v>46</v>
      </c>
      <c r="X23" s="41" t="s">
        <v>27</v>
      </c>
      <c r="Y23" s="39">
        <v>1.7</v>
      </c>
    </row>
    <row r="24" spans="2:25" s="57" customFormat="1" ht="27.9" customHeight="1">
      <c r="B24" s="37" t="s">
        <v>10</v>
      </c>
      <c r="C24" s="233"/>
      <c r="D24" s="2"/>
      <c r="E24" s="2"/>
      <c r="F24" s="2"/>
      <c r="G24" s="2"/>
      <c r="H24" s="45"/>
      <c r="I24" s="2"/>
      <c r="J24" s="2"/>
      <c r="K24" s="2"/>
      <c r="L24" s="2"/>
      <c r="M24" s="174"/>
      <c r="N24" s="146"/>
      <c r="O24" s="148"/>
      <c r="P24" s="2"/>
      <c r="Q24" s="45"/>
      <c r="R24" s="2"/>
      <c r="S24" s="2" t="s">
        <v>108</v>
      </c>
      <c r="T24" s="2"/>
      <c r="U24" s="2">
        <v>1</v>
      </c>
      <c r="V24" s="235"/>
      <c r="W24" s="89">
        <f>Y21*0+Y22*5+Y23*0+Y24*5+Y25*0+Y26*4</f>
        <v>24.5</v>
      </c>
      <c r="X24" s="41" t="s">
        <v>30</v>
      </c>
      <c r="Y24" s="39">
        <v>2.5</v>
      </c>
    </row>
    <row r="25" spans="2:25" s="57" customFormat="1" ht="27.9" customHeight="1">
      <c r="B25" s="237" t="s">
        <v>62</v>
      </c>
      <c r="C25" s="233"/>
      <c r="D25" s="2"/>
      <c r="E25" s="2"/>
      <c r="F25" s="2"/>
      <c r="G25" s="2"/>
      <c r="H25" s="45"/>
      <c r="I25" s="2"/>
      <c r="J25" s="2"/>
      <c r="K25" s="86"/>
      <c r="L25" s="2"/>
      <c r="N25" s="146"/>
      <c r="O25" s="117"/>
      <c r="P25" s="2"/>
      <c r="Q25" s="45"/>
      <c r="R25" s="2"/>
      <c r="S25" s="2"/>
      <c r="T25" s="2"/>
      <c r="U25" s="2"/>
      <c r="V25" s="235"/>
      <c r="W25" s="40" t="s">
        <v>47</v>
      </c>
      <c r="X25" s="41" t="s">
        <v>33</v>
      </c>
      <c r="Y25" s="39">
        <v>0</v>
      </c>
    </row>
    <row r="26" spans="2:25" s="57" customFormat="1" ht="27.9" customHeight="1">
      <c r="B26" s="237"/>
      <c r="C26" s="233"/>
      <c r="D26" s="88"/>
      <c r="E26" s="45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235"/>
      <c r="W26" s="89">
        <f>Y21*2+Y22*7+Y23*1+Y24*0+Y25*0+Y26*8</f>
        <v>28.5</v>
      </c>
      <c r="X26" s="80" t="s">
        <v>42</v>
      </c>
      <c r="Y26" s="46">
        <v>0</v>
      </c>
    </row>
    <row r="27" spans="2:25" s="57" customFormat="1" ht="27.9" customHeight="1">
      <c r="B27" s="47" t="s">
        <v>36</v>
      </c>
      <c r="C27" s="64"/>
      <c r="D27" s="2"/>
      <c r="E27" s="45"/>
      <c r="F27" s="2"/>
      <c r="G27" s="2"/>
      <c r="H27" s="45"/>
      <c r="I27" s="2"/>
      <c r="J27" s="2"/>
      <c r="K27" s="88"/>
      <c r="L27" s="2"/>
      <c r="M27" s="2"/>
      <c r="N27" s="45"/>
      <c r="O27" s="2"/>
      <c r="P27" s="2"/>
      <c r="Q27" s="45"/>
      <c r="R27" s="2"/>
      <c r="S27" s="2"/>
      <c r="T27" s="45"/>
      <c r="U27" s="2"/>
      <c r="V27" s="235"/>
      <c r="W27" s="40" t="s">
        <v>12</v>
      </c>
      <c r="X27" s="49"/>
      <c r="Y27" s="39"/>
    </row>
    <row r="28" spans="2:25" s="57" customFormat="1" ht="27.9" customHeight="1" thickBot="1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36"/>
      <c r="W28" s="90">
        <f>W22*4+W26*4+W24*9</f>
        <v>728.5</v>
      </c>
      <c r="X28" s="53"/>
      <c r="Y28" s="54"/>
    </row>
    <row r="29" spans="2:25" s="36" customFormat="1" ht="27.9" customHeight="1">
      <c r="B29" s="31">
        <v>5</v>
      </c>
      <c r="C29" s="233"/>
      <c r="D29" s="32" t="str">
        <f>'115.5月菜單'!N31</f>
        <v>地瓜飯</v>
      </c>
      <c r="E29" s="32" t="s">
        <v>78</v>
      </c>
      <c r="F29" s="32"/>
      <c r="G29" s="32" t="str">
        <f>'115.5月菜單'!N32</f>
        <v>蒜香中卷(海)(豆)-申請</v>
      </c>
      <c r="H29" s="32" t="s">
        <v>17</v>
      </c>
      <c r="I29" s="32"/>
      <c r="J29" s="32" t="str">
        <f>'115.5月菜單'!N33</f>
        <v>香嫩雞翅</v>
      </c>
      <c r="K29" s="32" t="s">
        <v>63</v>
      </c>
      <c r="L29" s="32"/>
      <c r="M29" s="32" t="str">
        <f>'115.5月菜單'!N34</f>
        <v>韓式肉片</v>
      </c>
      <c r="N29" s="32" t="s">
        <v>17</v>
      </c>
      <c r="O29" s="32"/>
      <c r="P29" s="32" t="str">
        <f>'115.5月菜單'!N35</f>
        <v>有機蔬菜</v>
      </c>
      <c r="Q29" s="32" t="s">
        <v>18</v>
      </c>
      <c r="R29" s="32"/>
      <c r="S29" s="32" t="str">
        <f>'115.5月菜單'!N36</f>
        <v>冬瓜山粉圓</v>
      </c>
      <c r="T29" s="32" t="s">
        <v>17</v>
      </c>
      <c r="U29" s="32"/>
      <c r="V29" s="234"/>
      <c r="W29" s="33" t="s">
        <v>44</v>
      </c>
      <c r="X29" s="34" t="s">
        <v>19</v>
      </c>
      <c r="Y29" s="35">
        <v>5.4</v>
      </c>
    </row>
    <row r="30" spans="2:25" ht="27.9" customHeight="1">
      <c r="B30" s="37" t="s">
        <v>8</v>
      </c>
      <c r="C30" s="233"/>
      <c r="D30" s="2" t="s">
        <v>24</v>
      </c>
      <c r="E30" s="2"/>
      <c r="F30" s="2">
        <v>90</v>
      </c>
      <c r="G30" s="2" t="s">
        <v>272</v>
      </c>
      <c r="H30" s="2" t="s">
        <v>133</v>
      </c>
      <c r="I30" s="2">
        <v>60</v>
      </c>
      <c r="J30" s="2" t="s">
        <v>150</v>
      </c>
      <c r="K30" s="2"/>
      <c r="L30" s="2">
        <v>60</v>
      </c>
      <c r="M30" s="110" t="s">
        <v>129</v>
      </c>
      <c r="N30" s="110"/>
      <c r="O30" s="110">
        <v>60</v>
      </c>
      <c r="P30" s="2" t="s">
        <v>80</v>
      </c>
      <c r="Q30" s="2"/>
      <c r="R30" s="2">
        <v>100</v>
      </c>
      <c r="S30" s="2" t="s">
        <v>312</v>
      </c>
      <c r="T30" s="2"/>
      <c r="U30" s="2">
        <v>10</v>
      </c>
      <c r="V30" s="235"/>
      <c r="W30" s="91">
        <f>Y29*15+Y30*0+Y31*5+Y32*0+Y33*15+Y34*W4204+15</f>
        <v>104.5</v>
      </c>
      <c r="X30" s="38" t="s">
        <v>25</v>
      </c>
      <c r="Y30" s="39">
        <v>2.2000000000000002</v>
      </c>
    </row>
    <row r="31" spans="2:25" ht="27.9" customHeight="1">
      <c r="B31" s="37">
        <v>21</v>
      </c>
      <c r="C31" s="233"/>
      <c r="D31" s="2" t="s">
        <v>98</v>
      </c>
      <c r="E31" s="2"/>
      <c r="F31" s="2">
        <v>50</v>
      </c>
      <c r="G31" s="2" t="s">
        <v>276</v>
      </c>
      <c r="H31" s="2" t="s">
        <v>136</v>
      </c>
      <c r="I31" s="2">
        <v>20</v>
      </c>
      <c r="J31" s="250"/>
      <c r="K31" s="251"/>
      <c r="L31" s="2"/>
      <c r="M31" s="110" t="s">
        <v>127</v>
      </c>
      <c r="N31" s="110"/>
      <c r="O31" s="110">
        <v>1</v>
      </c>
      <c r="P31" s="2"/>
      <c r="Q31" s="2"/>
      <c r="R31" s="2"/>
      <c r="S31" s="186" t="s">
        <v>311</v>
      </c>
      <c r="T31" s="2"/>
      <c r="U31" s="2">
        <v>5</v>
      </c>
      <c r="V31" s="235"/>
      <c r="W31" s="40" t="s">
        <v>46</v>
      </c>
      <c r="X31" s="41" t="s">
        <v>27</v>
      </c>
      <c r="Y31" s="39">
        <v>1.7</v>
      </c>
    </row>
    <row r="32" spans="2:25" ht="27.9" customHeight="1">
      <c r="B32" s="37" t="s">
        <v>10</v>
      </c>
      <c r="C32" s="233"/>
      <c r="D32" s="45"/>
      <c r="E32" s="45"/>
      <c r="F32" s="2"/>
      <c r="G32" s="57" t="s">
        <v>277</v>
      </c>
      <c r="H32" s="121"/>
      <c r="I32" s="117">
        <v>1</v>
      </c>
      <c r="J32" s="2"/>
      <c r="K32" s="2"/>
      <c r="L32" s="2"/>
      <c r="M32" s="248" t="s">
        <v>159</v>
      </c>
      <c r="N32" s="249"/>
      <c r="O32" s="110">
        <v>10</v>
      </c>
      <c r="P32" s="2"/>
      <c r="Q32" s="45"/>
      <c r="R32" s="2"/>
      <c r="S32" s="2"/>
      <c r="T32" s="2"/>
      <c r="U32" s="2"/>
      <c r="V32" s="235"/>
      <c r="W32" s="89">
        <f>Y29*0+Y30*5+Y31*0+Y32*5+Y33*0+Y34*4</f>
        <v>23.5</v>
      </c>
      <c r="X32" s="41" t="s">
        <v>30</v>
      </c>
      <c r="Y32" s="39">
        <v>2.5</v>
      </c>
    </row>
    <row r="33" spans="2:25" ht="27.9" customHeight="1">
      <c r="B33" s="237" t="s">
        <v>40</v>
      </c>
      <c r="C33" s="233"/>
      <c r="D33" s="45"/>
      <c r="E33" s="45"/>
      <c r="F33" s="2"/>
      <c r="G33" s="2"/>
      <c r="H33" s="2"/>
      <c r="I33" s="2"/>
      <c r="J33" s="2"/>
      <c r="K33" s="2"/>
      <c r="L33" s="2"/>
      <c r="M33" s="110"/>
      <c r="N33" s="110"/>
      <c r="O33" s="110"/>
      <c r="P33" s="2"/>
      <c r="Q33" s="45"/>
      <c r="R33" s="2"/>
      <c r="S33" s="2"/>
      <c r="T33" s="2"/>
      <c r="U33" s="2"/>
      <c r="V33" s="235"/>
      <c r="W33" s="40" t="s">
        <v>47</v>
      </c>
      <c r="X33" s="41" t="s">
        <v>33</v>
      </c>
      <c r="Y33" s="39">
        <v>0</v>
      </c>
    </row>
    <row r="34" spans="2:25" ht="27.9" customHeight="1">
      <c r="B34" s="237"/>
      <c r="C34" s="233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235"/>
      <c r="W34" s="89">
        <f>Y29*2+Y30*7+Y31*1+Y32*0+Y33*0+Y34*8</f>
        <v>27.900000000000002</v>
      </c>
      <c r="X34" s="80" t="s">
        <v>42</v>
      </c>
      <c r="Y34" s="46">
        <v>0</v>
      </c>
    </row>
    <row r="35" spans="2:25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235"/>
      <c r="W35" s="40" t="s">
        <v>12</v>
      </c>
      <c r="X35" s="49"/>
      <c r="Y35" s="39"/>
    </row>
    <row r="36" spans="2:25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36"/>
      <c r="W36" s="90">
        <f>W30*4+W34*4+W32*9</f>
        <v>741.1</v>
      </c>
      <c r="X36" s="53"/>
      <c r="Y36" s="54"/>
    </row>
    <row r="37" spans="2:25" s="36" customFormat="1" ht="27.9" customHeight="1">
      <c r="B37" s="31">
        <v>5</v>
      </c>
      <c r="C37" s="233"/>
      <c r="D37" s="32" t="str">
        <f>'115.5月菜單'!R31</f>
        <v>台式米苔目</v>
      </c>
      <c r="E37" s="32" t="s">
        <v>17</v>
      </c>
      <c r="F37" s="32"/>
      <c r="G37" s="32" t="str">
        <f>'115.5月菜單'!R32</f>
        <v>功夫烤鴨</v>
      </c>
      <c r="H37" s="32" t="s">
        <v>316</v>
      </c>
      <c r="I37" s="32"/>
      <c r="J37" s="32" t="str">
        <f>'115.5月菜單'!R33</f>
        <v>巧克力饅頭(冷)</v>
      </c>
      <c r="K37" s="32" t="s">
        <v>15</v>
      </c>
      <c r="L37" s="32"/>
      <c r="M37" s="32" t="str">
        <f>'115.5月菜單'!R34</f>
        <v>蒜香毛豆莢(豆)</v>
      </c>
      <c r="N37" s="32" t="s">
        <v>17</v>
      </c>
      <c r="O37" s="32"/>
      <c r="P37" s="32" t="str">
        <f>'115.5月菜單'!R35</f>
        <v>深色蔬菜</v>
      </c>
      <c r="Q37" s="32" t="s">
        <v>18</v>
      </c>
      <c r="R37" s="32"/>
      <c r="S37" s="32" t="str">
        <f>'115.5月菜單'!R36</f>
        <v>蔬菜湯</v>
      </c>
      <c r="T37" s="32" t="s">
        <v>17</v>
      </c>
      <c r="U37" s="32"/>
      <c r="V37" s="234"/>
      <c r="W37" s="199" t="s">
        <v>44</v>
      </c>
      <c r="X37" s="34" t="s">
        <v>169</v>
      </c>
      <c r="Y37" s="35">
        <v>4.5999999999999996</v>
      </c>
    </row>
    <row r="38" spans="2:25" ht="27.9" customHeight="1">
      <c r="B38" s="37" t="s">
        <v>8</v>
      </c>
      <c r="C38" s="233"/>
      <c r="D38" s="2" t="s">
        <v>330</v>
      </c>
      <c r="E38" s="2"/>
      <c r="F38" s="2">
        <v>120</v>
      </c>
      <c r="G38" s="258" t="s">
        <v>293</v>
      </c>
      <c r="H38" s="259"/>
      <c r="I38" s="2">
        <v>60</v>
      </c>
      <c r="J38" s="2" t="s">
        <v>294</v>
      </c>
      <c r="K38" s="2" t="s">
        <v>103</v>
      </c>
      <c r="L38" s="2">
        <v>20</v>
      </c>
      <c r="M38" s="2" t="s">
        <v>292</v>
      </c>
      <c r="N38" s="2" t="s">
        <v>136</v>
      </c>
      <c r="O38" s="2">
        <v>30</v>
      </c>
      <c r="P38" s="2" t="s">
        <v>60</v>
      </c>
      <c r="Q38" s="2"/>
      <c r="R38" s="2">
        <v>100</v>
      </c>
      <c r="S38" s="2" t="s">
        <v>129</v>
      </c>
      <c r="T38" s="2"/>
      <c r="U38" s="2">
        <v>30</v>
      </c>
      <c r="V38" s="235"/>
      <c r="W38" s="200">
        <f>Y37*15+Y38*0+Y39*5+Y40*0+Y41*15+Y42*W4212+15</f>
        <v>93.5</v>
      </c>
      <c r="X38" s="38" t="s">
        <v>170</v>
      </c>
      <c r="Y38" s="39">
        <v>2.5</v>
      </c>
    </row>
    <row r="39" spans="2:25" ht="27.9" customHeight="1">
      <c r="B39" s="37">
        <v>22</v>
      </c>
      <c r="C39" s="233"/>
      <c r="D39" s="2" t="s">
        <v>129</v>
      </c>
      <c r="E39" s="2"/>
      <c r="F39" s="2">
        <v>35</v>
      </c>
      <c r="G39" s="2"/>
      <c r="H39" s="2"/>
      <c r="I39" s="2"/>
      <c r="J39" s="2"/>
      <c r="K39" s="86"/>
      <c r="L39" s="2"/>
      <c r="M39" s="2" t="s">
        <v>82</v>
      </c>
      <c r="N39" s="45"/>
      <c r="O39" s="2">
        <v>30</v>
      </c>
      <c r="P39" s="2"/>
      <c r="Q39" s="2"/>
      <c r="R39" s="2"/>
      <c r="S39" s="2" t="s">
        <v>64</v>
      </c>
      <c r="T39" s="2"/>
      <c r="U39" s="2">
        <v>10</v>
      </c>
      <c r="V39" s="235"/>
      <c r="W39" s="201" t="s">
        <v>46</v>
      </c>
      <c r="X39" s="41" t="s">
        <v>171</v>
      </c>
      <c r="Y39" s="39">
        <v>1.9</v>
      </c>
    </row>
    <row r="40" spans="2:25" ht="27.9" customHeight="1">
      <c r="B40" s="37" t="s">
        <v>10</v>
      </c>
      <c r="C40" s="233"/>
      <c r="D40" s="119" t="s">
        <v>127</v>
      </c>
      <c r="E40" s="155"/>
      <c r="F40" s="2">
        <v>1</v>
      </c>
      <c r="G40" s="2"/>
      <c r="H40" s="2"/>
      <c r="I40" s="2"/>
      <c r="J40" s="2"/>
      <c r="K40" s="45"/>
      <c r="L40" s="2"/>
      <c r="M40" s="2"/>
      <c r="N40" s="45"/>
      <c r="O40" s="2"/>
      <c r="P40" s="2"/>
      <c r="Q40" s="2"/>
      <c r="R40" s="2"/>
      <c r="S40" s="2" t="s">
        <v>127</v>
      </c>
      <c r="T40" s="2"/>
      <c r="U40" s="2">
        <v>1</v>
      </c>
      <c r="V40" s="235"/>
      <c r="W40" s="200">
        <f>Y37*0+Y38*5+Y39*0+Y40*5+Y41*0+Y42*4</f>
        <v>25</v>
      </c>
      <c r="X40" s="41" t="s">
        <v>172</v>
      </c>
      <c r="Y40" s="39">
        <v>2.5</v>
      </c>
    </row>
    <row r="41" spans="2:25" ht="27.9" customHeight="1">
      <c r="B41" s="237" t="s">
        <v>56</v>
      </c>
      <c r="C41" s="233"/>
      <c r="D41" s="88" t="s">
        <v>302</v>
      </c>
      <c r="E41" s="179"/>
      <c r="F41" s="180">
        <v>1</v>
      </c>
      <c r="G41" s="2"/>
      <c r="H41" s="2"/>
      <c r="I41" s="2"/>
      <c r="J41" s="2"/>
      <c r="K41" s="2"/>
      <c r="L41" s="2"/>
      <c r="M41" s="241"/>
      <c r="N41" s="242"/>
      <c r="O41" s="2"/>
      <c r="P41" s="2"/>
      <c r="Q41" s="2"/>
      <c r="R41" s="2"/>
      <c r="S41" s="2" t="s">
        <v>86</v>
      </c>
      <c r="T41" s="2"/>
      <c r="U41" s="2">
        <v>1</v>
      </c>
      <c r="V41" s="235"/>
      <c r="W41" s="201" t="s">
        <v>47</v>
      </c>
      <c r="X41" s="41" t="s">
        <v>173</v>
      </c>
      <c r="Y41" s="39">
        <v>0</v>
      </c>
    </row>
    <row r="42" spans="2:25" ht="27.9" customHeight="1">
      <c r="B42" s="237"/>
      <c r="C42" s="233"/>
      <c r="D42" s="190" t="s">
        <v>102</v>
      </c>
      <c r="E42" s="121"/>
      <c r="F42" s="139">
        <v>10</v>
      </c>
      <c r="G42" s="2"/>
      <c r="H42" s="45"/>
      <c r="I42" s="2"/>
      <c r="J42" s="2"/>
      <c r="K42" s="2"/>
      <c r="L42" s="2"/>
      <c r="M42" s="2"/>
      <c r="N42" s="86"/>
      <c r="O42" s="2"/>
      <c r="P42" s="2"/>
      <c r="Q42" s="45"/>
      <c r="R42" s="2"/>
      <c r="S42" s="2"/>
      <c r="T42" s="45"/>
      <c r="U42" s="2"/>
      <c r="V42" s="235"/>
      <c r="W42" s="200">
        <f>Y37*2+Y38*7+Y39*1+Y40*0+Y41*0+Y42*8</f>
        <v>28.599999999999998</v>
      </c>
      <c r="X42" s="80" t="s">
        <v>174</v>
      </c>
      <c r="Y42" s="46">
        <v>0</v>
      </c>
    </row>
    <row r="43" spans="2:25" ht="27.9" customHeight="1">
      <c r="B43" s="47" t="s">
        <v>36</v>
      </c>
      <c r="C43" s="48"/>
      <c r="D43" s="152" t="s">
        <v>85</v>
      </c>
      <c r="E43" s="45"/>
      <c r="F43" s="2">
        <v>10</v>
      </c>
      <c r="G43" s="2"/>
      <c r="H43" s="45"/>
      <c r="I43" s="2"/>
      <c r="J43" s="2"/>
      <c r="K43" s="45"/>
      <c r="L43" s="2"/>
      <c r="M43" s="119"/>
      <c r="N43" s="138"/>
      <c r="O43" s="2"/>
      <c r="P43" s="2"/>
      <c r="Q43" s="45"/>
      <c r="R43" s="2"/>
      <c r="S43" s="2"/>
      <c r="T43" s="45"/>
      <c r="U43" s="2"/>
      <c r="V43" s="235"/>
      <c r="W43" s="201" t="s">
        <v>12</v>
      </c>
      <c r="X43" s="49"/>
      <c r="Y43" s="39"/>
    </row>
    <row r="44" spans="2:25" ht="27.9" customHeight="1" thickBot="1">
      <c r="B44" s="143"/>
      <c r="C44" s="51"/>
      <c r="D44" s="231"/>
      <c r="E44" s="210"/>
      <c r="F44" s="211"/>
      <c r="G44" s="211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236"/>
      <c r="W44" s="202">
        <f>W38*4+W42*4+W40*9</f>
        <v>713.4</v>
      </c>
      <c r="X44" s="53"/>
      <c r="Y44" s="54"/>
    </row>
    <row r="45" spans="2:2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5"/>
      <c r="X45" s="254"/>
      <c r="Y45" s="254"/>
    </row>
    <row r="46" spans="2:25">
      <c r="B46" s="56"/>
      <c r="C46" s="61"/>
      <c r="D46" s="256"/>
      <c r="E46" s="256"/>
      <c r="F46" s="257"/>
      <c r="G46" s="257"/>
      <c r="H46" s="75"/>
      <c r="K46" s="75"/>
      <c r="N46" s="75"/>
      <c r="Q46" s="75"/>
      <c r="T46" s="75"/>
    </row>
  </sheetData>
  <mergeCells count="29">
    <mergeCell ref="C37:C42"/>
    <mergeCell ref="V37:V44"/>
    <mergeCell ref="B41:B42"/>
    <mergeCell ref="J45:Y45"/>
    <mergeCell ref="D46:G46"/>
    <mergeCell ref="G38:H38"/>
    <mergeCell ref="M41:N41"/>
    <mergeCell ref="C21:C26"/>
    <mergeCell ref="V21:V28"/>
    <mergeCell ref="B25:B26"/>
    <mergeCell ref="C29:C34"/>
    <mergeCell ref="V29:V36"/>
    <mergeCell ref="B33:B34"/>
    <mergeCell ref="J31:K31"/>
    <mergeCell ref="M23:N23"/>
    <mergeCell ref="M32:N32"/>
    <mergeCell ref="C13:C18"/>
    <mergeCell ref="V13:V20"/>
    <mergeCell ref="B17:B18"/>
    <mergeCell ref="B1:Y1"/>
    <mergeCell ref="B2:G2"/>
    <mergeCell ref="C5:C10"/>
    <mergeCell ref="V5:V12"/>
    <mergeCell ref="B9:B10"/>
    <mergeCell ref="G7:H7"/>
    <mergeCell ref="J15:K15"/>
    <mergeCell ref="G3:L3"/>
    <mergeCell ref="G6:H6"/>
    <mergeCell ref="J8:K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50"/>
  <sheetViews>
    <sheetView topLeftCell="A35" zoomScale="75" zoomScaleNormal="75" workbookViewId="0">
      <selection activeCell="Q38" sqref="Q38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238" t="s">
        <v>323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4"/>
      <c r="AB1" s="6"/>
    </row>
    <row r="2" spans="2:36" s="5" customFormat="1" ht="18.899999999999999" customHeight="1">
      <c r="B2" s="239"/>
      <c r="C2" s="240"/>
      <c r="D2" s="240"/>
      <c r="E2" s="240"/>
      <c r="F2" s="240"/>
      <c r="G2" s="24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245" t="s">
        <v>88</v>
      </c>
      <c r="H3" s="245"/>
      <c r="I3" s="245"/>
      <c r="J3" s="245"/>
      <c r="K3" s="245"/>
      <c r="L3" s="245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29">
        <v>5</v>
      </c>
      <c r="C5" s="485"/>
      <c r="D5" s="109" t="str">
        <f>'115.5月菜單'!B40</f>
        <v>香Q米飯</v>
      </c>
      <c r="E5" s="109" t="s">
        <v>15</v>
      </c>
      <c r="F5" s="1" t="s">
        <v>16</v>
      </c>
      <c r="G5" s="109" t="str">
        <f>'115.5月菜單'!B41</f>
        <v>紅燒排骨(加)</v>
      </c>
      <c r="H5" s="109" t="s">
        <v>17</v>
      </c>
      <c r="I5" s="1" t="s">
        <v>16</v>
      </c>
      <c r="J5" s="109" t="str">
        <f>'115.5月菜單'!B42</f>
        <v>芙蓉蒸蛋</v>
      </c>
      <c r="K5" s="109" t="s">
        <v>15</v>
      </c>
      <c r="L5" s="1" t="s">
        <v>16</v>
      </c>
      <c r="M5" s="109" t="str">
        <f>'115.5月菜單'!B43</f>
        <v>絞肉高麗菜</v>
      </c>
      <c r="N5" s="109" t="s">
        <v>17</v>
      </c>
      <c r="O5" s="1" t="s">
        <v>16</v>
      </c>
      <c r="P5" s="109" t="str">
        <f>'115.5月菜單'!B44</f>
        <v>深色蔬菜</v>
      </c>
      <c r="Q5" s="109" t="s">
        <v>55</v>
      </c>
      <c r="R5" s="1" t="s">
        <v>16</v>
      </c>
      <c r="S5" s="109" t="str">
        <f>'115.5月菜單'!B45</f>
        <v>味噌海芽湯</v>
      </c>
      <c r="T5" s="109" t="s">
        <v>17</v>
      </c>
      <c r="U5" s="1" t="s">
        <v>16</v>
      </c>
      <c r="V5" s="489"/>
      <c r="W5" s="33" t="s">
        <v>44</v>
      </c>
      <c r="X5" s="34" t="s">
        <v>19</v>
      </c>
      <c r="Y5" s="35">
        <v>5</v>
      </c>
      <c r="Z5"/>
      <c r="AA5" s="16"/>
      <c r="AB5" s="17"/>
      <c r="AC5" s="16"/>
      <c r="AD5" s="16"/>
      <c r="AE5" s="16"/>
      <c r="AF5" s="16"/>
    </row>
    <row r="6" spans="2:36" ht="27.9" customHeight="1">
      <c r="B6" s="130" t="s">
        <v>8</v>
      </c>
      <c r="C6" s="485"/>
      <c r="D6" s="2" t="s">
        <v>95</v>
      </c>
      <c r="E6" s="2"/>
      <c r="F6" s="2">
        <v>100</v>
      </c>
      <c r="G6" s="478" t="s">
        <v>135</v>
      </c>
      <c r="H6" s="479"/>
      <c r="I6" s="2">
        <v>30</v>
      </c>
      <c r="J6" s="258" t="s">
        <v>64</v>
      </c>
      <c r="K6" s="259"/>
      <c r="L6" s="2">
        <v>50</v>
      </c>
      <c r="M6" s="2" t="s">
        <v>129</v>
      </c>
      <c r="N6" s="2"/>
      <c r="O6" s="2">
        <v>60</v>
      </c>
      <c r="P6" s="2" t="s">
        <v>60</v>
      </c>
      <c r="Q6" s="2"/>
      <c r="R6" s="2">
        <v>100</v>
      </c>
      <c r="S6" s="110" t="s">
        <v>87</v>
      </c>
      <c r="T6" s="110"/>
      <c r="U6" s="110">
        <v>1</v>
      </c>
      <c r="V6" s="486"/>
      <c r="W6" s="91">
        <f>Y5*15+Y6*0+Y7*5+Y8*0+Y9*15+Y10*W4180+15</f>
        <v>98</v>
      </c>
      <c r="X6" s="38" t="s">
        <v>25</v>
      </c>
      <c r="Y6" s="39">
        <v>2.4</v>
      </c>
      <c r="Z6" s="15"/>
      <c r="AA6" s="17"/>
      <c r="AC6" s="17"/>
      <c r="AD6" s="17"/>
      <c r="AE6" s="17"/>
      <c r="AF6" s="17"/>
    </row>
    <row r="7" spans="2:36" ht="27.9" customHeight="1">
      <c r="B7" s="130">
        <v>25</v>
      </c>
      <c r="C7" s="485"/>
      <c r="D7" s="2"/>
      <c r="E7" s="2"/>
      <c r="F7" s="2"/>
      <c r="G7" s="2" t="s">
        <v>295</v>
      </c>
      <c r="H7" s="88" t="s">
        <v>132</v>
      </c>
      <c r="I7" s="2">
        <v>20</v>
      </c>
      <c r="J7" s="246" t="s">
        <v>125</v>
      </c>
      <c r="K7" s="247"/>
      <c r="L7" s="2">
        <v>1</v>
      </c>
      <c r="M7" s="2" t="s">
        <v>102</v>
      </c>
      <c r="N7" s="2"/>
      <c r="O7" s="2">
        <v>3</v>
      </c>
      <c r="P7" s="110"/>
      <c r="Q7" s="110"/>
      <c r="R7" s="110"/>
      <c r="S7" s="110" t="s">
        <v>130</v>
      </c>
      <c r="T7" s="110"/>
      <c r="U7" s="110">
        <v>5</v>
      </c>
      <c r="V7" s="486"/>
      <c r="W7" s="40" t="s">
        <v>46</v>
      </c>
      <c r="X7" s="41" t="s">
        <v>27</v>
      </c>
      <c r="Y7" s="39">
        <v>1.6</v>
      </c>
      <c r="AA7" s="42"/>
      <c r="AC7" s="43"/>
      <c r="AD7" s="17"/>
      <c r="AE7" s="17"/>
      <c r="AF7" s="44"/>
    </row>
    <row r="8" spans="2:36" ht="27.9" customHeight="1">
      <c r="B8" s="130" t="s">
        <v>10</v>
      </c>
      <c r="C8" s="485"/>
      <c r="D8" s="2"/>
      <c r="E8" s="2"/>
      <c r="F8" s="2"/>
      <c r="G8" s="110" t="s">
        <v>180</v>
      </c>
      <c r="H8" s="110"/>
      <c r="I8" s="110">
        <v>10</v>
      </c>
      <c r="J8" s="2"/>
      <c r="K8" s="45"/>
      <c r="L8" s="2"/>
      <c r="M8" s="2" t="s">
        <v>127</v>
      </c>
      <c r="N8" s="2"/>
      <c r="O8" s="2">
        <v>1</v>
      </c>
      <c r="P8" s="110"/>
      <c r="Q8" s="110"/>
      <c r="R8" s="110"/>
      <c r="S8" s="110" t="s">
        <v>108</v>
      </c>
      <c r="T8" s="110"/>
      <c r="U8" s="110">
        <v>1</v>
      </c>
      <c r="V8" s="486"/>
      <c r="W8" s="89">
        <f>Y5*0+Y6*5+Y7*0+Y8*5+Y9*0+Y10*4</f>
        <v>24.5</v>
      </c>
      <c r="X8" s="41" t="s">
        <v>30</v>
      </c>
      <c r="Y8" s="39">
        <v>2.5</v>
      </c>
      <c r="Z8" s="15"/>
      <c r="AC8" s="17"/>
      <c r="AD8" s="17"/>
      <c r="AE8" s="17"/>
      <c r="AF8" s="17"/>
      <c r="AJ8" s="3"/>
    </row>
    <row r="9" spans="2:36" ht="27.9" customHeight="1">
      <c r="B9" s="483" t="s">
        <v>89</v>
      </c>
      <c r="C9" s="485"/>
      <c r="D9" s="144"/>
      <c r="E9" s="111"/>
      <c r="F9" s="110"/>
      <c r="G9" s="110"/>
      <c r="H9" s="110"/>
      <c r="I9" s="110"/>
      <c r="J9" s="110"/>
      <c r="K9" s="144"/>
      <c r="L9" s="110"/>
      <c r="M9" s="152" t="s">
        <v>125</v>
      </c>
      <c r="N9" s="176"/>
      <c r="O9" s="2">
        <v>1</v>
      </c>
      <c r="P9" s="110"/>
      <c r="Q9" s="110"/>
      <c r="R9" s="110"/>
      <c r="S9" s="110"/>
      <c r="T9" s="110"/>
      <c r="U9" s="110"/>
      <c r="V9" s="486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483"/>
      <c r="C10" s="485"/>
      <c r="D10" s="144"/>
      <c r="E10" s="111"/>
      <c r="F10" s="110"/>
      <c r="G10" s="110"/>
      <c r="H10" s="111"/>
      <c r="I10" s="110"/>
      <c r="J10" s="110"/>
      <c r="K10" s="111"/>
      <c r="L10" s="110"/>
      <c r="M10" s="110"/>
      <c r="N10" s="111"/>
      <c r="O10" s="110"/>
      <c r="P10" s="110"/>
      <c r="Q10" s="111"/>
      <c r="R10" s="110"/>
      <c r="S10" s="110"/>
      <c r="T10" s="111"/>
      <c r="U10" s="110"/>
      <c r="V10" s="486"/>
      <c r="W10" s="89">
        <f>Y5*2+Y6*7+Y7*1+Y8*0+Y9*0+Y10*8</f>
        <v>28.400000000000002</v>
      </c>
      <c r="X10" s="80" t="s">
        <v>42</v>
      </c>
      <c r="Y10" s="46">
        <v>0</v>
      </c>
      <c r="Z10" s="15"/>
      <c r="AG10" s="91"/>
      <c r="AH10" s="91"/>
      <c r="AI10" s="14"/>
      <c r="AJ10" s="3"/>
    </row>
    <row r="11" spans="2:36" ht="27.9" customHeight="1">
      <c r="B11" s="113" t="s">
        <v>36</v>
      </c>
      <c r="C11" s="116"/>
      <c r="D11" s="144"/>
      <c r="E11" s="111"/>
      <c r="F11" s="110"/>
      <c r="G11" s="110"/>
      <c r="H11" s="111"/>
      <c r="I11" s="110"/>
      <c r="J11" s="110"/>
      <c r="K11" s="111"/>
      <c r="L11" s="110"/>
      <c r="M11" s="110"/>
      <c r="N11" s="111"/>
      <c r="O11" s="110"/>
      <c r="P11" s="110"/>
      <c r="Q11" s="111"/>
      <c r="R11" s="110"/>
      <c r="S11" s="110"/>
      <c r="T11" s="111"/>
      <c r="U11" s="110"/>
      <c r="V11" s="486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63"/>
      <c r="C12" s="164"/>
      <c r="D12" s="165"/>
      <c r="E12" s="166"/>
      <c r="F12" s="167"/>
      <c r="G12" s="167"/>
      <c r="H12" s="166"/>
      <c r="I12" s="167"/>
      <c r="J12" s="167"/>
      <c r="K12" s="166"/>
      <c r="L12" s="167"/>
      <c r="M12" s="167"/>
      <c r="N12" s="166"/>
      <c r="O12" s="167"/>
      <c r="P12" s="167"/>
      <c r="Q12" s="166"/>
      <c r="R12" s="167"/>
      <c r="S12" s="167"/>
      <c r="T12" s="166"/>
      <c r="U12" s="167"/>
      <c r="V12" s="488"/>
      <c r="W12" s="168">
        <f>W6*4+W10*4+W8*9</f>
        <v>726.1</v>
      </c>
      <c r="X12" s="169"/>
      <c r="Y12" s="54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27.9" customHeight="1">
      <c r="B13" s="130">
        <v>5</v>
      </c>
      <c r="C13" s="484"/>
      <c r="D13" s="160" t="str">
        <f>'115.5月菜單'!F40</f>
        <v>五穀飯</v>
      </c>
      <c r="E13" s="160" t="s">
        <v>15</v>
      </c>
      <c r="F13" s="160"/>
      <c r="G13" s="161" t="str">
        <f>'115.5月菜單'!F41</f>
        <v>香菇肉燥(醃)</v>
      </c>
      <c r="H13" s="161" t="s">
        <v>17</v>
      </c>
      <c r="I13" s="162"/>
      <c r="J13" s="160" t="str">
        <f>'115.5月菜單'!F42</f>
        <v>卡啦翅小腿(炸)</v>
      </c>
      <c r="K13" s="160" t="s">
        <v>61</v>
      </c>
      <c r="L13" s="162"/>
      <c r="M13" s="160" t="str">
        <f>'115.5月菜單'!F43</f>
        <v>蝦仁芽菜(海)</v>
      </c>
      <c r="N13" s="160" t="s">
        <v>17</v>
      </c>
      <c r="O13" s="160"/>
      <c r="P13" s="161" t="str">
        <f>'115.5月菜單'!F44</f>
        <v>淺色蔬菜</v>
      </c>
      <c r="Q13" s="161" t="s">
        <v>109</v>
      </c>
      <c r="R13" s="162"/>
      <c r="S13" s="160" t="str">
        <f>'115.5月菜單'!F45</f>
        <v>香菇雞湯</v>
      </c>
      <c r="T13" s="160" t="s">
        <v>17</v>
      </c>
      <c r="U13" s="160"/>
      <c r="V13" s="486"/>
      <c r="W13" s="40" t="s">
        <v>110</v>
      </c>
      <c r="X13" s="41" t="s">
        <v>111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</row>
    <row r="14" spans="2:36" ht="27.9" customHeight="1">
      <c r="B14" s="130" t="s">
        <v>8</v>
      </c>
      <c r="C14" s="485"/>
      <c r="D14" s="2" t="s">
        <v>264</v>
      </c>
      <c r="E14" s="2"/>
      <c r="F14" s="2">
        <v>60</v>
      </c>
      <c r="G14" s="184" t="s">
        <v>273</v>
      </c>
      <c r="H14" s="185" t="s">
        <v>274</v>
      </c>
      <c r="I14" s="2">
        <v>28</v>
      </c>
      <c r="J14" s="110" t="s">
        <v>160</v>
      </c>
      <c r="K14" s="110"/>
      <c r="L14" s="110">
        <v>30</v>
      </c>
      <c r="M14" s="110" t="s">
        <v>164</v>
      </c>
      <c r="N14" s="110" t="s">
        <v>133</v>
      </c>
      <c r="O14" s="110">
        <v>10</v>
      </c>
      <c r="P14" s="2" t="s">
        <v>113</v>
      </c>
      <c r="Q14" s="2"/>
      <c r="R14" s="2">
        <v>100</v>
      </c>
      <c r="S14" s="69" t="s">
        <v>82</v>
      </c>
      <c r="T14" s="2"/>
      <c r="U14" s="2">
        <v>30</v>
      </c>
      <c r="V14" s="486"/>
      <c r="W14" s="91">
        <f>Y13*15+Y14*0+Y15*5+Y16*0+Y17*15+Y18*W4188+15</f>
        <v>100.5</v>
      </c>
      <c r="X14" s="38" t="s">
        <v>114</v>
      </c>
      <c r="Y14" s="39">
        <v>2.4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6" ht="27.9" customHeight="1">
      <c r="B15" s="130">
        <v>26</v>
      </c>
      <c r="C15" s="485"/>
      <c r="D15" s="2" t="s">
        <v>265</v>
      </c>
      <c r="E15" s="2"/>
      <c r="F15" s="2">
        <v>40</v>
      </c>
      <c r="G15" s="246" t="s">
        <v>137</v>
      </c>
      <c r="H15" s="247"/>
      <c r="I15" s="2">
        <v>30</v>
      </c>
      <c r="J15" s="110"/>
      <c r="K15" s="110"/>
      <c r="L15" s="110"/>
      <c r="M15" s="119" t="s">
        <v>127</v>
      </c>
      <c r="N15" s="120"/>
      <c r="O15" s="2">
        <v>1</v>
      </c>
      <c r="P15" s="110"/>
      <c r="Q15" s="110"/>
      <c r="R15" s="110"/>
      <c r="S15" s="2" t="s">
        <v>141</v>
      </c>
      <c r="T15" s="2"/>
      <c r="U15" s="2">
        <v>0.3</v>
      </c>
      <c r="V15" s="486"/>
      <c r="W15" s="40" t="s">
        <v>46</v>
      </c>
      <c r="X15" s="41" t="s">
        <v>115</v>
      </c>
      <c r="Y15" s="39">
        <v>2.1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</row>
    <row r="16" spans="2:36" ht="27.9" customHeight="1">
      <c r="B16" s="130" t="s">
        <v>10</v>
      </c>
      <c r="C16" s="485"/>
      <c r="D16" s="2"/>
      <c r="E16" s="2"/>
      <c r="F16" s="2"/>
      <c r="G16" s="2" t="s">
        <v>125</v>
      </c>
      <c r="H16" s="2"/>
      <c r="I16" s="2">
        <v>1</v>
      </c>
      <c r="J16" s="2"/>
      <c r="K16" s="45"/>
      <c r="L16" s="2"/>
      <c r="M16" s="2" t="s">
        <v>140</v>
      </c>
      <c r="N16" s="45"/>
      <c r="O16" s="2">
        <v>50</v>
      </c>
      <c r="P16" s="110"/>
      <c r="Q16" s="110"/>
      <c r="R16" s="110"/>
      <c r="S16" s="2" t="s">
        <v>148</v>
      </c>
      <c r="T16" s="45"/>
      <c r="U16" s="2">
        <v>10</v>
      </c>
      <c r="V16" s="486"/>
      <c r="W16" s="89">
        <f>Y13*0+Y14*5+Y15*0+Y16*5+Y17*0+Y18*4</f>
        <v>24.5</v>
      </c>
      <c r="X16" s="41" t="s">
        <v>116</v>
      </c>
      <c r="Y16" s="39">
        <v>2.5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</row>
    <row r="17" spans="2:33" ht="27.9" customHeight="1">
      <c r="B17" s="483" t="s">
        <v>117</v>
      </c>
      <c r="C17" s="485"/>
      <c r="D17" s="144"/>
      <c r="E17" s="111"/>
      <c r="F17" s="110"/>
      <c r="G17" s="110" t="s">
        <v>302</v>
      </c>
      <c r="H17" s="110"/>
      <c r="I17" s="110">
        <v>1</v>
      </c>
      <c r="J17" s="110"/>
      <c r="K17" s="110"/>
      <c r="L17" s="110"/>
      <c r="M17" s="2"/>
      <c r="N17" s="45"/>
      <c r="O17" s="2"/>
      <c r="P17" s="183"/>
      <c r="Q17" s="121"/>
      <c r="R17" s="155"/>
      <c r="S17" s="110"/>
      <c r="T17" s="110"/>
      <c r="U17" s="110"/>
      <c r="V17" s="486"/>
      <c r="W17" s="40" t="s">
        <v>118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83"/>
      <c r="C18" s="485"/>
      <c r="D18" s="144"/>
      <c r="E18" s="111"/>
      <c r="F18" s="110"/>
      <c r="G18" s="110"/>
      <c r="H18" s="111"/>
      <c r="I18" s="110"/>
      <c r="J18" s="110"/>
      <c r="K18" s="111"/>
      <c r="L18" s="110"/>
      <c r="M18" s="110"/>
      <c r="N18" s="111"/>
      <c r="O18" s="110"/>
      <c r="P18" s="2"/>
      <c r="Q18" s="2"/>
      <c r="R18" s="2"/>
      <c r="S18" s="110"/>
      <c r="T18" s="111"/>
      <c r="U18" s="110"/>
      <c r="V18" s="486"/>
      <c r="W18" s="89">
        <f>Y13*2+Y14*7+Y15*1+Y16*0+Y17*0+Y18*8</f>
        <v>28.900000000000002</v>
      </c>
      <c r="X18" s="80" t="s">
        <v>119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113" t="s">
        <v>36</v>
      </c>
      <c r="C19" s="116"/>
      <c r="D19" s="144"/>
      <c r="E19" s="111"/>
      <c r="F19" s="110"/>
      <c r="G19" s="110"/>
      <c r="H19" s="111"/>
      <c r="I19" s="110"/>
      <c r="J19" s="110"/>
      <c r="K19" s="111"/>
      <c r="L19" s="110"/>
      <c r="M19" s="110"/>
      <c r="N19" s="111"/>
      <c r="O19" s="110"/>
      <c r="P19" s="110"/>
      <c r="Q19" s="110"/>
      <c r="R19" s="110"/>
      <c r="S19" s="110"/>
      <c r="T19" s="111"/>
      <c r="U19" s="110"/>
      <c r="V19" s="486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63"/>
      <c r="C20" s="164"/>
      <c r="D20" s="165"/>
      <c r="E20" s="166"/>
      <c r="F20" s="167"/>
      <c r="G20" s="167"/>
      <c r="H20" s="166"/>
      <c r="I20" s="167"/>
      <c r="J20" s="167"/>
      <c r="K20" s="166"/>
      <c r="L20" s="167"/>
      <c r="M20" s="167"/>
      <c r="N20" s="166"/>
      <c r="O20" s="167"/>
      <c r="P20" s="167"/>
      <c r="Q20" s="166"/>
      <c r="R20" s="167"/>
      <c r="S20" s="167"/>
      <c r="T20" s="166"/>
      <c r="U20" s="167"/>
      <c r="V20" s="488"/>
      <c r="W20" s="168">
        <f>W14*4+W18*4+W16*9</f>
        <v>738.1</v>
      </c>
      <c r="X20" s="169"/>
      <c r="Y20" s="172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7.9" customHeight="1">
      <c r="B21" s="37">
        <v>5</v>
      </c>
      <c r="C21" s="484"/>
      <c r="D21" s="161" t="str">
        <f>'115.5月菜單'!J40</f>
        <v>香Q米飯</v>
      </c>
      <c r="E21" s="161" t="s">
        <v>163</v>
      </c>
      <c r="F21" s="161"/>
      <c r="G21" s="161" t="str">
        <f>'115.5月菜單'!J41</f>
        <v>卡茲鹽酥雞(炸)</v>
      </c>
      <c r="H21" s="161" t="s">
        <v>61</v>
      </c>
      <c r="I21" s="161"/>
      <c r="J21" s="161" t="str">
        <f>'115.5月菜單'!J42</f>
        <v>五香三角豆干(豆)</v>
      </c>
      <c r="K21" s="161" t="s">
        <v>17</v>
      </c>
      <c r="L21" s="170"/>
      <c r="M21" s="171" t="str">
        <f>'115.5月菜單'!J43</f>
        <v>沙茶玉米</v>
      </c>
      <c r="N21" s="161" t="s">
        <v>162</v>
      </c>
      <c r="O21" s="161"/>
      <c r="P21" s="161" t="str">
        <f>'115.5月菜單'!J44</f>
        <v>深色蔬菜</v>
      </c>
      <c r="Q21" s="161" t="s">
        <v>109</v>
      </c>
      <c r="R21" s="161"/>
      <c r="S21" s="161" t="str">
        <f>'115.5月菜單'!J45</f>
        <v>青菜蛋花湯</v>
      </c>
      <c r="T21" s="161" t="s">
        <v>17</v>
      </c>
      <c r="U21" s="161"/>
      <c r="V21" s="486"/>
      <c r="W21" s="40" t="s">
        <v>44</v>
      </c>
      <c r="X21" s="41" t="s">
        <v>111</v>
      </c>
      <c r="Y21" s="35">
        <v>5.5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85"/>
      <c r="D22" s="2" t="s">
        <v>112</v>
      </c>
      <c r="E22" s="2"/>
      <c r="F22" s="2">
        <v>100</v>
      </c>
      <c r="G22" s="184" t="s">
        <v>148</v>
      </c>
      <c r="H22" s="185"/>
      <c r="I22" s="2">
        <v>60</v>
      </c>
      <c r="J22" s="152" t="s">
        <v>166</v>
      </c>
      <c r="K22" s="185" t="s">
        <v>136</v>
      </c>
      <c r="L22" s="2">
        <v>20</v>
      </c>
      <c r="M22" s="2" t="s">
        <v>178</v>
      </c>
      <c r="N22" s="2"/>
      <c r="O22" s="2">
        <v>40</v>
      </c>
      <c r="P22" s="2" t="s">
        <v>161</v>
      </c>
      <c r="Q22" s="2"/>
      <c r="R22" s="2">
        <v>100</v>
      </c>
      <c r="S22" s="2" t="s">
        <v>64</v>
      </c>
      <c r="T22" s="2"/>
      <c r="U22" s="2">
        <v>10</v>
      </c>
      <c r="V22" s="486"/>
      <c r="W22" s="91">
        <f>Y21*15+Y22*0+Y23*5+Y24*0+Y25*15+Y26*W4196+15</f>
        <v>106</v>
      </c>
      <c r="X22" s="38" t="s">
        <v>114</v>
      </c>
      <c r="Y22" s="39">
        <v>2.2999999999999998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27</v>
      </c>
      <c r="C23" s="485"/>
      <c r="D23" s="2"/>
      <c r="E23" s="2"/>
      <c r="F23" s="2"/>
      <c r="G23" s="174"/>
      <c r="H23" s="2"/>
      <c r="I23" s="2"/>
      <c r="J23" s="152" t="s">
        <v>155</v>
      </c>
      <c r="K23" s="176"/>
      <c r="L23" s="2">
        <v>30</v>
      </c>
      <c r="M23" s="2" t="s">
        <v>102</v>
      </c>
      <c r="N23" s="2"/>
      <c r="O23" s="2">
        <v>5</v>
      </c>
      <c r="P23" s="110"/>
      <c r="Q23" s="110"/>
      <c r="R23" s="110"/>
      <c r="S23" s="2" t="s">
        <v>129</v>
      </c>
      <c r="T23" s="2"/>
      <c r="U23" s="2">
        <v>20</v>
      </c>
      <c r="V23" s="486"/>
      <c r="W23" s="40" t="s">
        <v>46</v>
      </c>
      <c r="X23" s="41" t="s">
        <v>115</v>
      </c>
      <c r="Y23" s="39">
        <v>1.7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485"/>
      <c r="D24" s="2"/>
      <c r="E24" s="2"/>
      <c r="F24" s="2"/>
      <c r="G24" s="110"/>
      <c r="H24" s="111"/>
      <c r="I24" s="110"/>
      <c r="J24" s="110" t="s">
        <v>127</v>
      </c>
      <c r="K24" s="111"/>
      <c r="L24" s="110">
        <v>1</v>
      </c>
      <c r="M24" s="152" t="s">
        <v>122</v>
      </c>
      <c r="N24" s="176"/>
      <c r="O24" s="2">
        <v>1</v>
      </c>
      <c r="P24" s="110"/>
      <c r="Q24" s="111"/>
      <c r="R24" s="110"/>
      <c r="S24" s="110" t="s">
        <v>127</v>
      </c>
      <c r="T24" s="144"/>
      <c r="U24" s="110">
        <v>1</v>
      </c>
      <c r="V24" s="486"/>
      <c r="W24" s="89">
        <f>Y21*0+Y22*5+Y23*0+Y24*5+Y25*0+Y26*4</f>
        <v>24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237" t="s">
        <v>39</v>
      </c>
      <c r="C25" s="485"/>
      <c r="D25" s="2"/>
      <c r="E25" s="2"/>
      <c r="F25" s="2"/>
      <c r="G25" s="110"/>
      <c r="H25" s="111"/>
      <c r="I25" s="110"/>
      <c r="J25" s="110" t="s">
        <v>267</v>
      </c>
      <c r="K25" s="144"/>
      <c r="L25" s="110">
        <v>10</v>
      </c>
      <c r="M25" s="2"/>
      <c r="N25" s="45"/>
      <c r="O25" s="2"/>
      <c r="P25" s="110"/>
      <c r="Q25" s="111"/>
      <c r="R25" s="110"/>
      <c r="S25" s="110" t="s">
        <v>86</v>
      </c>
      <c r="T25" s="111"/>
      <c r="U25" s="110">
        <v>1</v>
      </c>
      <c r="V25" s="486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237"/>
      <c r="C26" s="485"/>
      <c r="D26" s="2"/>
      <c r="E26" s="2"/>
      <c r="F26" s="2"/>
      <c r="G26" s="112"/>
      <c r="H26" s="111"/>
      <c r="I26" s="110"/>
      <c r="J26" s="110"/>
      <c r="K26" s="111"/>
      <c r="L26" s="110"/>
      <c r="M26" s="110"/>
      <c r="N26" s="111"/>
      <c r="O26" s="110"/>
      <c r="P26" s="110"/>
      <c r="Q26" s="111"/>
      <c r="R26" s="110"/>
      <c r="S26" s="110"/>
      <c r="T26" s="111"/>
      <c r="U26" s="110"/>
      <c r="V26" s="486"/>
      <c r="W26" s="89">
        <f>Y21*2+Y22*7+Y23*1+Y24*0+Y25*0+Y26*8</f>
        <v>28.799999999999997</v>
      </c>
      <c r="X26" s="80" t="s">
        <v>119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36</v>
      </c>
      <c r="C27" s="114"/>
      <c r="D27" s="2"/>
      <c r="E27" s="45"/>
      <c r="F27" s="2"/>
      <c r="G27" s="110"/>
      <c r="H27" s="111"/>
      <c r="I27" s="110"/>
      <c r="J27" s="110"/>
      <c r="K27" s="111"/>
      <c r="L27" s="110"/>
      <c r="M27" s="110"/>
      <c r="N27" s="111"/>
      <c r="O27" s="110"/>
      <c r="P27" s="110"/>
      <c r="Q27" s="111"/>
      <c r="R27" s="110"/>
      <c r="S27" s="110"/>
      <c r="T27" s="111"/>
      <c r="U27" s="110"/>
      <c r="V27" s="486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65"/>
      <c r="C28" s="115"/>
      <c r="D28" s="166"/>
      <c r="E28" s="166"/>
      <c r="F28" s="167"/>
      <c r="G28" s="167"/>
      <c r="H28" s="166"/>
      <c r="I28" s="167"/>
      <c r="J28" s="167"/>
      <c r="K28" s="166"/>
      <c r="L28" s="167"/>
      <c r="M28" s="167"/>
      <c r="N28" s="166"/>
      <c r="O28" s="167"/>
      <c r="P28" s="167"/>
      <c r="Q28" s="166"/>
      <c r="R28" s="167"/>
      <c r="S28" s="167"/>
      <c r="T28" s="166"/>
      <c r="U28" s="167"/>
      <c r="V28" s="487"/>
      <c r="W28" s="168">
        <f>W22*4+W26*4+W24*9</f>
        <v>755.2</v>
      </c>
      <c r="X28" s="169"/>
      <c r="Y28" s="172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>
      <c r="B29" s="31">
        <v>5</v>
      </c>
      <c r="C29" s="485"/>
      <c r="D29" s="161" t="str">
        <f>'115.5月菜單'!N40</f>
        <v>地瓜飯</v>
      </c>
      <c r="E29" s="161" t="s">
        <v>15</v>
      </c>
      <c r="F29" s="161"/>
      <c r="G29" s="161" t="str">
        <f>'115.5月菜單'!N41</f>
        <v>泰式魚丁(海)(豆)-申請</v>
      </c>
      <c r="H29" s="161" t="s">
        <v>17</v>
      </c>
      <c r="I29" s="161"/>
      <c r="J29" s="161" t="str">
        <f>'115.5月菜單'!N42</f>
        <v>法式無骨雞排(加)</v>
      </c>
      <c r="K29" s="161" t="s">
        <v>63</v>
      </c>
      <c r="L29" s="170"/>
      <c r="M29" s="171" t="str">
        <f>'115.5月菜單'!N43</f>
        <v>鮮菇花椰菜</v>
      </c>
      <c r="N29" s="161" t="s">
        <v>17</v>
      </c>
      <c r="O29" s="161"/>
      <c r="P29" s="161" t="str">
        <f>'115.5月菜單'!N44</f>
        <v>有機蔬菜</v>
      </c>
      <c r="Q29" s="161" t="s">
        <v>18</v>
      </c>
      <c r="R29" s="161"/>
      <c r="S29" s="161" t="str">
        <f>'115.5月菜單'!N45</f>
        <v>鮮筍湯</v>
      </c>
      <c r="T29" s="161" t="s">
        <v>17</v>
      </c>
      <c r="U29" s="161"/>
      <c r="V29" s="486"/>
      <c r="W29" s="40" t="s">
        <v>44</v>
      </c>
      <c r="X29" s="41" t="s">
        <v>19</v>
      </c>
      <c r="Y29" s="35">
        <v>5.4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485"/>
      <c r="D30" s="2" t="s">
        <v>24</v>
      </c>
      <c r="E30" s="2"/>
      <c r="F30" s="2">
        <v>90</v>
      </c>
      <c r="G30" s="184" t="s">
        <v>152</v>
      </c>
      <c r="H30" s="185" t="s">
        <v>133</v>
      </c>
      <c r="I30" s="2">
        <v>40</v>
      </c>
      <c r="J30" s="2" t="s">
        <v>269</v>
      </c>
      <c r="K30" s="2" t="s">
        <v>132</v>
      </c>
      <c r="L30" s="2">
        <v>60</v>
      </c>
      <c r="M30" s="2" t="s">
        <v>179</v>
      </c>
      <c r="N30" s="2"/>
      <c r="O30" s="2">
        <v>60</v>
      </c>
      <c r="P30" s="2" t="s">
        <v>60</v>
      </c>
      <c r="Q30" s="2"/>
      <c r="R30" s="2">
        <v>100</v>
      </c>
      <c r="S30" s="2" t="s">
        <v>128</v>
      </c>
      <c r="T30" s="2"/>
      <c r="U30" s="2">
        <v>30</v>
      </c>
      <c r="V30" s="486"/>
      <c r="W30" s="91">
        <f>Y29*15+Y30*0+Y31*5+Y32*0+Y33*15+Y34*W4204+15</f>
        <v>105.5</v>
      </c>
      <c r="X30" s="38" t="s">
        <v>114</v>
      </c>
      <c r="Y30" s="39">
        <v>2.2999999999999998</v>
      </c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>
      <c r="B31" s="37">
        <v>28</v>
      </c>
      <c r="C31" s="485"/>
      <c r="D31" s="2" t="s">
        <v>98</v>
      </c>
      <c r="E31" s="2"/>
      <c r="F31" s="2">
        <v>50</v>
      </c>
      <c r="G31" s="119" t="s">
        <v>124</v>
      </c>
      <c r="H31" s="155" t="s">
        <v>136</v>
      </c>
      <c r="I31" s="2">
        <v>30</v>
      </c>
      <c r="J31" s="152"/>
      <c r="K31" s="176"/>
      <c r="L31" s="2"/>
      <c r="M31" s="2" t="s">
        <v>153</v>
      </c>
      <c r="N31" s="2"/>
      <c r="O31" s="2">
        <v>5</v>
      </c>
      <c r="P31" s="110"/>
      <c r="Q31" s="110"/>
      <c r="R31" s="110"/>
      <c r="S31" s="152"/>
      <c r="T31" s="198"/>
      <c r="U31" s="2"/>
      <c r="V31" s="486"/>
      <c r="W31" s="40" t="s">
        <v>46</v>
      </c>
      <c r="X31" s="41" t="s">
        <v>115</v>
      </c>
      <c r="Y31" s="39">
        <v>1.9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485"/>
      <c r="D32" s="2"/>
      <c r="E32" s="2"/>
      <c r="F32" s="2"/>
      <c r="G32" s="110"/>
      <c r="H32" s="111"/>
      <c r="I32" s="110"/>
      <c r="J32" s="110"/>
      <c r="K32" s="144"/>
      <c r="L32" s="110"/>
      <c r="M32" s="246" t="s">
        <v>302</v>
      </c>
      <c r="N32" s="247"/>
      <c r="O32" s="2">
        <v>1</v>
      </c>
      <c r="P32" s="110"/>
      <c r="Q32" s="111"/>
      <c r="R32" s="110"/>
      <c r="S32" s="110"/>
      <c r="T32" s="111"/>
      <c r="U32" s="110"/>
      <c r="V32" s="486"/>
      <c r="W32" s="89">
        <f>Y29*0+Y30*5+Y31*0+Y32*5+Y33*0+Y34*4</f>
        <v>24</v>
      </c>
      <c r="X32" s="41" t="s">
        <v>30</v>
      </c>
      <c r="Y32" s="39">
        <v>2.5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>
      <c r="B33" s="237" t="s">
        <v>40</v>
      </c>
      <c r="C33" s="485"/>
      <c r="D33" s="2"/>
      <c r="E33" s="2"/>
      <c r="F33" s="2"/>
      <c r="G33" s="110"/>
      <c r="H33" s="111"/>
      <c r="I33" s="110"/>
      <c r="J33" s="110"/>
      <c r="K33" s="144"/>
      <c r="L33" s="110"/>
      <c r="M33" s="2" t="s">
        <v>127</v>
      </c>
      <c r="N33" s="45"/>
      <c r="O33" s="2">
        <v>1</v>
      </c>
      <c r="P33" s="110"/>
      <c r="Q33" s="111"/>
      <c r="R33" s="110"/>
      <c r="S33" s="110"/>
      <c r="T33" s="144"/>
      <c r="U33" s="110"/>
      <c r="V33" s="486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237"/>
      <c r="C34" s="485"/>
      <c r="D34" s="2"/>
      <c r="E34" s="2"/>
      <c r="F34" s="2"/>
      <c r="G34" s="112"/>
      <c r="H34" s="111"/>
      <c r="I34" s="110"/>
      <c r="J34" s="110"/>
      <c r="K34" s="111"/>
      <c r="L34" s="110"/>
      <c r="M34" s="110"/>
      <c r="N34" s="111"/>
      <c r="O34" s="110"/>
      <c r="P34" s="110"/>
      <c r="Q34" s="111"/>
      <c r="R34" s="110"/>
      <c r="S34" s="110"/>
      <c r="T34" s="111"/>
      <c r="U34" s="110"/>
      <c r="V34" s="486"/>
      <c r="W34" s="89">
        <f>Y29*2+Y30*7+Y31*1+Y32*0+Y33*0+Y34*8</f>
        <v>28.799999999999997</v>
      </c>
      <c r="X34" s="80" t="s">
        <v>119</v>
      </c>
      <c r="Y34" s="46">
        <v>0</v>
      </c>
      <c r="Z34" s="142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63" t="s">
        <v>36</v>
      </c>
      <c r="C35" s="116"/>
      <c r="D35" s="2"/>
      <c r="E35" s="45"/>
      <c r="F35" s="2"/>
      <c r="G35" s="110"/>
      <c r="H35" s="111"/>
      <c r="I35" s="110"/>
      <c r="J35" s="110"/>
      <c r="K35" s="111"/>
      <c r="L35" s="110"/>
      <c r="M35" s="110"/>
      <c r="N35" s="111"/>
      <c r="O35" s="110"/>
      <c r="P35" s="110"/>
      <c r="Q35" s="111"/>
      <c r="R35" s="110"/>
      <c r="S35" s="110"/>
      <c r="T35" s="111"/>
      <c r="U35" s="110"/>
      <c r="V35" s="486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63"/>
      <c r="C36" s="164"/>
      <c r="D36" s="166"/>
      <c r="E36" s="166"/>
      <c r="F36" s="167"/>
      <c r="G36" s="167"/>
      <c r="H36" s="166"/>
      <c r="I36" s="167"/>
      <c r="J36" s="167"/>
      <c r="K36" s="166"/>
      <c r="L36" s="167"/>
      <c r="M36" s="167"/>
      <c r="N36" s="166"/>
      <c r="O36" s="167"/>
      <c r="P36" s="167"/>
      <c r="Q36" s="166"/>
      <c r="R36" s="167"/>
      <c r="S36" s="167"/>
      <c r="T36" s="166"/>
      <c r="U36" s="167"/>
      <c r="V36" s="487"/>
      <c r="W36" s="168">
        <f>W30*4+W34*4+W32*9</f>
        <v>753.2</v>
      </c>
      <c r="X36" s="169"/>
      <c r="Y36" s="172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7.9" customHeight="1">
      <c r="B37" s="130">
        <v>5</v>
      </c>
      <c r="C37" s="484"/>
      <c r="D37" s="32" t="str">
        <f>'115.5月菜單'!R40</f>
        <v>私房炸醬拌麵</v>
      </c>
      <c r="E37" s="32" t="s">
        <v>17</v>
      </c>
      <c r="F37" s="32"/>
      <c r="G37" s="32" t="str">
        <f>'115.5月菜單'!R41</f>
        <v>招牌嫩烤雞翅</v>
      </c>
      <c r="H37" s="32" t="s">
        <v>63</v>
      </c>
      <c r="I37" s="32"/>
      <c r="J37" s="32" t="str">
        <f>'115.5月菜單'!R42</f>
        <v>炸醬豆乾丁(豆)</v>
      </c>
      <c r="K37" s="32" t="s">
        <v>17</v>
      </c>
      <c r="L37" s="32"/>
      <c r="M37" s="32" t="str">
        <f>'115.5月菜單'!R43</f>
        <v>港式蘿蔔糕(冷)</v>
      </c>
      <c r="N37" s="32" t="s">
        <v>63</v>
      </c>
      <c r="O37" s="32"/>
      <c r="P37" s="32" t="str">
        <f>'115.5月菜單'!R44</f>
        <v>深色蔬菜</v>
      </c>
      <c r="Q37" s="32" t="s">
        <v>18</v>
      </c>
      <c r="R37" s="32"/>
      <c r="S37" s="32" t="str">
        <f>'115.5月菜單'!R45</f>
        <v>榨菜肉絲湯(醃)</v>
      </c>
      <c r="T37" s="32" t="s">
        <v>17</v>
      </c>
      <c r="U37" s="32"/>
      <c r="V37" s="234"/>
      <c r="W37" s="33" t="s">
        <v>44</v>
      </c>
      <c r="X37" s="34" t="s">
        <v>19</v>
      </c>
      <c r="Y37" s="35">
        <v>5</v>
      </c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130" t="s">
        <v>8</v>
      </c>
      <c r="C38" s="485"/>
      <c r="D38" s="2" t="s">
        <v>147</v>
      </c>
      <c r="E38" s="2"/>
      <c r="F38" s="2">
        <v>120</v>
      </c>
      <c r="G38" s="2" t="s">
        <v>150</v>
      </c>
      <c r="H38" s="2"/>
      <c r="I38" s="2">
        <v>60</v>
      </c>
      <c r="J38" s="2" t="s">
        <v>102</v>
      </c>
      <c r="K38" s="2"/>
      <c r="L38" s="2">
        <v>10</v>
      </c>
      <c r="M38" s="2" t="s">
        <v>296</v>
      </c>
      <c r="N38" s="86" t="s">
        <v>103</v>
      </c>
      <c r="O38" s="2">
        <v>30</v>
      </c>
      <c r="P38" s="2" t="s">
        <v>60</v>
      </c>
      <c r="Q38" s="2"/>
      <c r="R38" s="2">
        <v>100</v>
      </c>
      <c r="S38" s="2" t="s">
        <v>108</v>
      </c>
      <c r="T38" s="2"/>
      <c r="U38" s="2">
        <v>1</v>
      </c>
      <c r="V38" s="235"/>
      <c r="W38" s="91">
        <f>Y37*15+Y38*0+Y39*5+Y40*0+Y41*15+Y42*W4212+15</f>
        <v>98.5</v>
      </c>
      <c r="X38" s="38" t="s">
        <v>25</v>
      </c>
      <c r="Y38" s="39">
        <v>2.4</v>
      </c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1"/>
    </row>
    <row r="39" spans="2:33" ht="27.9" customHeight="1">
      <c r="B39" s="130">
        <v>29</v>
      </c>
      <c r="C39" s="485"/>
      <c r="D39" s="2" t="s">
        <v>139</v>
      </c>
      <c r="E39" s="2"/>
      <c r="F39" s="2">
        <v>35</v>
      </c>
      <c r="G39" s="2"/>
      <c r="H39" s="2"/>
      <c r="I39" s="2"/>
      <c r="J39" s="2" t="s">
        <v>166</v>
      </c>
      <c r="K39" s="2" t="s">
        <v>136</v>
      </c>
      <c r="L39" s="2">
        <v>40</v>
      </c>
      <c r="M39" s="2"/>
      <c r="N39" s="86"/>
      <c r="O39" s="2"/>
      <c r="P39" s="2"/>
      <c r="Q39" s="2"/>
      <c r="R39" s="2"/>
      <c r="S39" s="241" t="s">
        <v>131</v>
      </c>
      <c r="T39" s="242"/>
      <c r="U39" s="2">
        <v>10</v>
      </c>
      <c r="V39" s="235"/>
      <c r="W39" s="40" t="s">
        <v>46</v>
      </c>
      <c r="X39" s="41" t="s">
        <v>27</v>
      </c>
      <c r="Y39" s="39">
        <v>1.7</v>
      </c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130" t="s">
        <v>10</v>
      </c>
      <c r="C40" s="485"/>
      <c r="D40" s="2" t="s">
        <v>138</v>
      </c>
      <c r="E40" s="2"/>
      <c r="F40" s="2">
        <v>1</v>
      </c>
      <c r="G40" s="2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 t="s">
        <v>134</v>
      </c>
      <c r="T40" s="2" t="s">
        <v>104</v>
      </c>
      <c r="U40" s="2">
        <v>30</v>
      </c>
      <c r="V40" s="235"/>
      <c r="W40" s="89">
        <f>Y37*0+Y38*5+Y39*0+Y40*5+Y41*0+Y42*4</f>
        <v>24.5</v>
      </c>
      <c r="X40" s="41" t="s">
        <v>30</v>
      </c>
      <c r="Y40" s="39">
        <v>2.5</v>
      </c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1"/>
    </row>
    <row r="41" spans="2:33" ht="27.9" customHeight="1">
      <c r="B41" s="483" t="s">
        <v>90</v>
      </c>
      <c r="C41" s="485"/>
      <c r="D41" s="246"/>
      <c r="E41" s="247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/>
      <c r="T41" s="2"/>
      <c r="U41" s="2"/>
      <c r="V41" s="235"/>
      <c r="W41" s="40" t="s">
        <v>47</v>
      </c>
      <c r="X41" s="41" t="s">
        <v>33</v>
      </c>
      <c r="Y41" s="39">
        <v>0</v>
      </c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483"/>
      <c r="C42" s="485"/>
      <c r="D42" s="178"/>
      <c r="E42" s="181"/>
      <c r="F42" s="110"/>
      <c r="G42" s="2"/>
      <c r="H42" s="45"/>
      <c r="I42" s="2"/>
      <c r="J42" s="2"/>
      <c r="K42" s="45"/>
      <c r="L42" s="2"/>
      <c r="M42" s="2"/>
      <c r="N42" s="86"/>
      <c r="O42" s="2"/>
      <c r="P42" s="2"/>
      <c r="Q42" s="45"/>
      <c r="R42" s="2"/>
      <c r="S42" s="2"/>
      <c r="T42" s="45"/>
      <c r="U42" s="2"/>
      <c r="V42" s="235"/>
      <c r="W42" s="89">
        <f>Y37*2+Y38*7+Y39*1+Y40*0+Y41*0+Y42*8</f>
        <v>28.5</v>
      </c>
      <c r="X42" s="80" t="s">
        <v>42</v>
      </c>
      <c r="Y42" s="46">
        <v>0</v>
      </c>
      <c r="Z42" s="15"/>
      <c r="AE42" s="16">
        <f>AB42*15</f>
        <v>0</v>
      </c>
      <c r="AG42" s="91"/>
    </row>
    <row r="43" spans="2:33" ht="27.9" customHeight="1">
      <c r="B43" s="113" t="s">
        <v>36</v>
      </c>
      <c r="C43" s="116"/>
      <c r="D43" s="178"/>
      <c r="E43" s="181"/>
      <c r="F43" s="110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235"/>
      <c r="W43" s="40" t="s">
        <v>12</v>
      </c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31"/>
      <c r="C44" s="191"/>
      <c r="D44" s="149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90"/>
      <c r="W44" s="192">
        <f>W38*4+W42*4+W40*9</f>
        <v>728.5</v>
      </c>
      <c r="X44" s="193"/>
      <c r="Y44" s="194"/>
      <c r="Z44" s="15"/>
      <c r="AC44" s="52"/>
      <c r="AD44" s="52" t="e">
        <f>AD43*9/AF43</f>
        <v>#DIV/0!</v>
      </c>
      <c r="AE44" s="52" t="e">
        <f>AE43*4/AF43</f>
        <v>#DIV/0!</v>
      </c>
      <c r="AG44" s="92"/>
    </row>
    <row r="45" spans="2:33" s="61" customFormat="1" ht="21.75" customHeight="1">
      <c r="B45" s="17"/>
      <c r="C45" s="16"/>
      <c r="D45" s="16"/>
      <c r="E45" s="73"/>
      <c r="F45" s="189"/>
      <c r="G45" s="16"/>
      <c r="H45" s="73"/>
      <c r="I45" s="16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74"/>
      <c r="AB45" s="56"/>
    </row>
    <row r="46" spans="2:33">
      <c r="B46" s="56"/>
      <c r="C46" s="61"/>
      <c r="D46" s="256"/>
      <c r="E46" s="256"/>
      <c r="F46" s="257"/>
      <c r="G46" s="257"/>
      <c r="H46" s="75"/>
      <c r="K46" s="75"/>
      <c r="N46" s="75"/>
      <c r="Q46" s="75"/>
      <c r="T46" s="75"/>
    </row>
    <row r="47" spans="2:33" ht="28.2">
      <c r="D47" s="139"/>
      <c r="E47" s="139"/>
      <c r="F47" s="139"/>
    </row>
    <row r="48" spans="2:33" ht="28.2">
      <c r="D48" s="139"/>
      <c r="E48" s="139"/>
      <c r="F48" s="139"/>
    </row>
    <row r="49" spans="4:6" ht="28.2">
      <c r="D49" s="139"/>
      <c r="E49" s="139"/>
      <c r="F49" s="139"/>
    </row>
    <row r="50" spans="4:6" ht="28.2">
      <c r="D50" s="139"/>
      <c r="E50" s="139"/>
      <c r="F50" s="139"/>
    </row>
  </sheetData>
  <mergeCells count="27">
    <mergeCell ref="J45:Y45"/>
    <mergeCell ref="V29:V36"/>
    <mergeCell ref="V37:V44"/>
    <mergeCell ref="M32:N32"/>
    <mergeCell ref="S39:T39"/>
    <mergeCell ref="D46:G46"/>
    <mergeCell ref="B33:B34"/>
    <mergeCell ref="C37:C42"/>
    <mergeCell ref="B41:B42"/>
    <mergeCell ref="C29:C34"/>
    <mergeCell ref="D41:E41"/>
    <mergeCell ref="B1:Y1"/>
    <mergeCell ref="B2:G2"/>
    <mergeCell ref="G3:L3"/>
    <mergeCell ref="C5:C10"/>
    <mergeCell ref="V5:V12"/>
    <mergeCell ref="B9:B10"/>
    <mergeCell ref="J7:K7"/>
    <mergeCell ref="J6:K6"/>
    <mergeCell ref="G6:H6"/>
    <mergeCell ref="B17:B18"/>
    <mergeCell ref="C21:C26"/>
    <mergeCell ref="V21:V28"/>
    <mergeCell ref="B25:B26"/>
    <mergeCell ref="C13:C18"/>
    <mergeCell ref="V13:V20"/>
    <mergeCell ref="G15:H15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115.5月菜單</vt:lpstr>
      <vt:lpstr>第一週明細</vt:lpstr>
      <vt:lpstr>第二週明細</vt:lpstr>
      <vt:lpstr>第三週明細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2026-04-06T07:25:34Z</cp:lastPrinted>
  <dcterms:created xsi:type="dcterms:W3CDTF">2013-10-17T10:44:48Z</dcterms:created>
  <dcterms:modified xsi:type="dcterms:W3CDTF">2026-04-08T10:37:44Z</dcterms:modified>
</cp:coreProperties>
</file>