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94316952-2D1F-4702-BDB2-CDAEBB7116CD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115.3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 " sheetId="2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8" l="1"/>
  <c r="W34" i="8" l="1"/>
  <c r="W18" i="8" l="1"/>
  <c r="S13" i="23"/>
  <c r="P13" i="23"/>
  <c r="M13" i="23"/>
  <c r="J13" i="23"/>
  <c r="G13" i="23"/>
  <c r="D13" i="23"/>
  <c r="W18" i="23"/>
  <c r="I46" i="20" s="1"/>
  <c r="W16" i="23"/>
  <c r="I45" i="20" s="1"/>
  <c r="W14" i="23"/>
  <c r="G46" i="20" s="1"/>
  <c r="W20" i="23" l="1"/>
  <c r="G45" i="20" s="1"/>
  <c r="S37" i="3"/>
  <c r="S29" i="3"/>
  <c r="S21" i="3"/>
  <c r="S13" i="3"/>
  <c r="S5" i="3"/>
  <c r="P37" i="3"/>
  <c r="P29" i="3"/>
  <c r="P21" i="3"/>
  <c r="P13" i="3"/>
  <c r="P5" i="3"/>
  <c r="M29" i="3"/>
  <c r="M21" i="3"/>
  <c r="M13" i="3"/>
  <c r="M5" i="3"/>
  <c r="J29" i="3"/>
  <c r="J21" i="3"/>
  <c r="J13" i="3"/>
  <c r="J5" i="3"/>
  <c r="G37" i="3"/>
  <c r="G29" i="3"/>
  <c r="G21" i="3"/>
  <c r="G13" i="3"/>
  <c r="G5" i="3"/>
  <c r="D29" i="3"/>
  <c r="D21" i="3"/>
  <c r="D13" i="3"/>
  <c r="D5" i="3"/>
  <c r="W10" i="3"/>
  <c r="E10" i="20" s="1"/>
  <c r="W8" i="3"/>
  <c r="E9" i="20" s="1"/>
  <c r="W6" i="3"/>
  <c r="W34" i="3"/>
  <c r="Q10" i="20" s="1"/>
  <c r="W32" i="3"/>
  <c r="Q9" i="20" s="1"/>
  <c r="W30" i="3"/>
  <c r="W26" i="3"/>
  <c r="M10" i="20" s="1"/>
  <c r="W24" i="3"/>
  <c r="M9" i="20" s="1"/>
  <c r="W22" i="3"/>
  <c r="W18" i="3"/>
  <c r="W16" i="3"/>
  <c r="I9" i="20" s="1"/>
  <c r="W14" i="3"/>
  <c r="G10" i="20" s="1"/>
  <c r="W42" i="4"/>
  <c r="W40" i="4"/>
  <c r="W38" i="4"/>
  <c r="W36" i="3" l="1"/>
  <c r="O9" i="20" s="1"/>
  <c r="W28" i="3"/>
  <c r="K9" i="20" s="1"/>
  <c r="W12" i="3"/>
  <c r="C9" i="20" s="1"/>
  <c r="C10" i="20"/>
  <c r="K10" i="20"/>
  <c r="W20" i="3"/>
  <c r="G9" i="20" s="1"/>
  <c r="O10" i="20"/>
  <c r="W44" i="4"/>
  <c r="I10" i="20"/>
  <c r="M5" i="23"/>
  <c r="AE50" i="8" l="1"/>
  <c r="AD49" i="8"/>
  <c r="AF49" i="8" s="1"/>
  <c r="AE48" i="8"/>
  <c r="AC48" i="8"/>
  <c r="AD47" i="8"/>
  <c r="AD51" i="8" s="1"/>
  <c r="AC47" i="8"/>
  <c r="AE46" i="8"/>
  <c r="AC46" i="8"/>
  <c r="AC51" i="8" s="1"/>
  <c r="AF47" i="8" l="1"/>
  <c r="AF48" i="8"/>
  <c r="AE51" i="8"/>
  <c r="AF51" i="8"/>
  <c r="AC52" i="8" s="1"/>
  <c r="AF46" i="8"/>
  <c r="AD52" i="8" l="1"/>
  <c r="AE52" i="8"/>
  <c r="W24" i="8" l="1"/>
  <c r="W10" i="4" l="1"/>
  <c r="W8" i="4"/>
  <c r="W6" i="4"/>
  <c r="W34" i="4" l="1"/>
  <c r="W32" i="4"/>
  <c r="W30" i="4"/>
  <c r="W36" i="4" l="1"/>
  <c r="M5" i="8" l="1"/>
  <c r="W6" i="23" l="1"/>
  <c r="W10" i="23"/>
  <c r="W8" i="23"/>
  <c r="S5" i="23"/>
  <c r="P5" i="23"/>
  <c r="J5" i="23"/>
  <c r="G5" i="23"/>
  <c r="D5" i="23"/>
  <c r="W42" i="8"/>
  <c r="W40" i="8"/>
  <c r="W32" i="8"/>
  <c r="W26" i="8"/>
  <c r="W16" i="8"/>
  <c r="W14" i="8"/>
  <c r="W10" i="8"/>
  <c r="W8" i="8"/>
  <c r="W6" i="8"/>
  <c r="W42" i="7"/>
  <c r="W40" i="7"/>
  <c r="W34" i="7"/>
  <c r="W32" i="7"/>
  <c r="W26" i="7"/>
  <c r="W24" i="7"/>
  <c r="W18" i="7"/>
  <c r="W16" i="7"/>
  <c r="W6" i="7"/>
  <c r="W8" i="7"/>
  <c r="W10" i="7"/>
  <c r="W26" i="4"/>
  <c r="W24" i="4"/>
  <c r="W22" i="4"/>
  <c r="W18" i="4"/>
  <c r="W16" i="4"/>
  <c r="W42" i="3"/>
  <c r="W40" i="3"/>
  <c r="AE42" i="23" l="1"/>
  <c r="AD41" i="23"/>
  <c r="AE40" i="23"/>
  <c r="AC40" i="23"/>
  <c r="AD39" i="23"/>
  <c r="AC39" i="23"/>
  <c r="AE38" i="23"/>
  <c r="AC38" i="23"/>
  <c r="AE34" i="23"/>
  <c r="AD33" i="23"/>
  <c r="AF33" i="23" s="1"/>
  <c r="AE32" i="23"/>
  <c r="AC32" i="23"/>
  <c r="AD31" i="23"/>
  <c r="AC31" i="23"/>
  <c r="AE30" i="23"/>
  <c r="AC30" i="23"/>
  <c r="AE26" i="23"/>
  <c r="AD25" i="23"/>
  <c r="AF25" i="23" s="1"/>
  <c r="AE24" i="23"/>
  <c r="AC24" i="23"/>
  <c r="AD23" i="23"/>
  <c r="AC23" i="23"/>
  <c r="AE22" i="23"/>
  <c r="AC22" i="23"/>
  <c r="AE18" i="23"/>
  <c r="AD17" i="23"/>
  <c r="AE16" i="23"/>
  <c r="AC16" i="23"/>
  <c r="AD15" i="23"/>
  <c r="AC15" i="23"/>
  <c r="AE14" i="23"/>
  <c r="AC14" i="23"/>
  <c r="AE10" i="23"/>
  <c r="AD9" i="23"/>
  <c r="AE8" i="23"/>
  <c r="AC8" i="23"/>
  <c r="AD7" i="23"/>
  <c r="AC7" i="23"/>
  <c r="AE6" i="23"/>
  <c r="AC6" i="23"/>
  <c r="C46" i="20"/>
  <c r="AF7" i="23" l="1"/>
  <c r="AF6" i="23"/>
  <c r="AF15" i="23"/>
  <c r="AC19" i="23"/>
  <c r="AD35" i="23"/>
  <c r="AF32" i="23"/>
  <c r="AF38" i="23"/>
  <c r="AF40" i="23"/>
  <c r="AF31" i="23"/>
  <c r="AF16" i="23"/>
  <c r="AF8" i="23"/>
  <c r="E46" i="20"/>
  <c r="AE11" i="23"/>
  <c r="AC11" i="23"/>
  <c r="AD27" i="23"/>
  <c r="AC43" i="23"/>
  <c r="AD11" i="23"/>
  <c r="AE19" i="23"/>
  <c r="AD19" i="23"/>
  <c r="AC27" i="23"/>
  <c r="AC35" i="23"/>
  <c r="AE43" i="23"/>
  <c r="W12" i="23"/>
  <c r="AF24" i="23"/>
  <c r="AE35" i="23"/>
  <c r="AF39" i="23"/>
  <c r="AD43" i="23"/>
  <c r="E45" i="20"/>
  <c r="AE27" i="23"/>
  <c r="AF9" i="23"/>
  <c r="AF14" i="23"/>
  <c r="AF23" i="23"/>
  <c r="AF41" i="23"/>
  <c r="AF17" i="23"/>
  <c r="AF22" i="23"/>
  <c r="AF30" i="23"/>
  <c r="AF35" i="23" l="1"/>
  <c r="AD36" i="23" s="1"/>
  <c r="AF11" i="23"/>
  <c r="AE12" i="23" s="1"/>
  <c r="AF19" i="23"/>
  <c r="AD20" i="23" s="1"/>
  <c r="AF43" i="23"/>
  <c r="AE44" i="23" s="1"/>
  <c r="C45" i="20"/>
  <c r="AF27" i="23"/>
  <c r="AD28" i="23" s="1"/>
  <c r="AD12" i="23"/>
  <c r="AC12" i="23" l="1"/>
  <c r="AE28" i="23"/>
  <c r="AE20" i="23"/>
  <c r="AC28" i="23"/>
  <c r="AC36" i="23"/>
  <c r="AE36" i="23"/>
  <c r="AC44" i="23"/>
  <c r="AD44" i="23"/>
  <c r="AC20" i="23"/>
  <c r="U27" i="20" l="1"/>
  <c r="S37" i="8"/>
  <c r="P37" i="8"/>
  <c r="M37" i="8"/>
  <c r="J37" i="8"/>
  <c r="G37" i="8"/>
  <c r="D37" i="8"/>
  <c r="S29" i="8"/>
  <c r="P29" i="8"/>
  <c r="M29" i="8"/>
  <c r="J29" i="8"/>
  <c r="G29" i="8"/>
  <c r="D29" i="8"/>
  <c r="M36" i="20"/>
  <c r="W22" i="8"/>
  <c r="W38" i="8"/>
  <c r="S21" i="8"/>
  <c r="P21" i="8"/>
  <c r="M21" i="8"/>
  <c r="J21" i="8"/>
  <c r="G21" i="8"/>
  <c r="W14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37" i="4"/>
  <c r="P37" i="4"/>
  <c r="M37" i="4"/>
  <c r="J37" i="4"/>
  <c r="G37" i="4"/>
  <c r="D37" i="4"/>
  <c r="S29" i="4"/>
  <c r="P29" i="4"/>
  <c r="M29" i="4"/>
  <c r="J29" i="4"/>
  <c r="G29" i="4"/>
  <c r="D29" i="4"/>
  <c r="U36" i="20" l="1"/>
  <c r="U37" i="20"/>
  <c r="S19" i="20"/>
  <c r="C28" i="20"/>
  <c r="Q36" i="20"/>
  <c r="I27" i="20"/>
  <c r="E28" i="20"/>
  <c r="Q37" i="20"/>
  <c r="W28" i="8"/>
  <c r="O19" i="20"/>
  <c r="G28" i="20"/>
  <c r="Q18" i="20"/>
  <c r="U18" i="20"/>
  <c r="I28" i="20"/>
  <c r="E27" i="20"/>
  <c r="O37" i="20"/>
  <c r="M37" i="20"/>
  <c r="Q19" i="20"/>
  <c r="U19" i="20"/>
  <c r="S37" i="20"/>
  <c r="W44" i="8"/>
  <c r="K37" i="20"/>
  <c r="W12" i="7"/>
  <c r="W20" i="7"/>
  <c r="W36" i="8"/>
  <c r="S36" i="20" l="1"/>
  <c r="K36" i="20"/>
  <c r="G27" i="20"/>
  <c r="O18" i="20"/>
  <c r="O36" i="20"/>
  <c r="S18" i="20"/>
  <c r="C27" i="20"/>
  <c r="S13" i="4" l="1"/>
  <c r="D21" i="8" l="1"/>
  <c r="S13" i="8"/>
  <c r="P13" i="8"/>
  <c r="M13" i="8"/>
  <c r="J13" i="8"/>
  <c r="G13" i="8"/>
  <c r="D13" i="8"/>
  <c r="S5" i="8"/>
  <c r="P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37" i="3"/>
  <c r="J37" i="3"/>
  <c r="D37" i="3"/>
  <c r="W38" i="7"/>
  <c r="W30" i="7"/>
  <c r="W22" i="7"/>
  <c r="W14" i="4"/>
  <c r="W38" i="3"/>
  <c r="Q28" i="20" l="1"/>
  <c r="S28" i="20"/>
  <c r="O28" i="20"/>
  <c r="U28" i="20"/>
  <c r="K28" i="20"/>
  <c r="Q27" i="20"/>
  <c r="W36" i="7"/>
  <c r="W20" i="8"/>
  <c r="W12" i="8"/>
  <c r="W44" i="7"/>
  <c r="W28" i="7"/>
  <c r="W28" i="4"/>
  <c r="W20" i="4"/>
  <c r="W12" i="4"/>
  <c r="S27" i="20" l="1"/>
  <c r="G36" i="20"/>
  <c r="K18" i="20"/>
  <c r="O27" i="20"/>
  <c r="K19" i="20" l="1"/>
  <c r="E37" i="20" l="1"/>
  <c r="C37" i="20"/>
  <c r="I36" i="20" l="1"/>
  <c r="I37" i="20"/>
  <c r="I18" i="20"/>
  <c r="U9" i="20" l="1"/>
  <c r="M27" i="20" l="1"/>
  <c r="M18" i="20"/>
  <c r="E19" i="20" l="1"/>
  <c r="G37" i="20" l="1"/>
  <c r="E36" i="20"/>
  <c r="M28" i="20"/>
  <c r="M19" i="20"/>
  <c r="I19" i="20"/>
  <c r="G19" i="20"/>
  <c r="E18" i="20"/>
  <c r="C19" i="20"/>
  <c r="U10" i="20"/>
  <c r="W44" i="3" l="1"/>
  <c r="S10" i="20"/>
  <c r="G18" i="20" l="1"/>
  <c r="C36" i="20"/>
  <c r="K27" i="20"/>
  <c r="C18" i="20"/>
  <c r="S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<sst xmlns="http://schemas.openxmlformats.org/spreadsheetml/2006/main" count="1451" uniqueCount="323">
  <si>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</si>
  <si>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</si>
  <si>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</si>
  <si>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</si>
  <si>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</si>
  <si>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</si>
  <si>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</si>
  <si>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</si>
  <si>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</si>
  <si>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</si>
  <si>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</si>
  <si>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</si>
  <si>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</si>
  <si>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</si>
  <si>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</si>
  <si>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</si>
  <si>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</si>
  <si>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</si>
  <si>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</si>
  <si>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</si>
  <si>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</si>
  <si>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</si>
  <si>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</si>
  <si>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</si>
  <si>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</si>
  <si>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</si>
  <si>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</si>
  <si>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</si>
  <si>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</si>
  <si>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</si>
  <si>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</si>
  <si>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</si>
  <si>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</si>
  <si>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</si>
  <si>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</si>
  <si>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</si>
  <si>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</si>
  <si>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</si>
  <si>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</si>
  <si>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</si>
  <si>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</si>
  <si>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</si>
  <si>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</si>
  <si>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</si>
  <si>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</si>
  <si>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</si>
  <si>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</si>
  <si>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</si>
  <si>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</si>
  <si>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</si>
  <si>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</si>
  <si>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</si>
  <si>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</si>
  <si>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</si>
  <si>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</si>
  <si>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</si>
  <si>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</si>
  <si>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</si>
  <si>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滷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</si>
  <si>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</si>
  <si>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</si>
  <si>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</si>
  <si>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</si>
  <si>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</si>
  <si>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</si>
  <si>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深色蔬菜</t>
    <phoneticPr fontId="19" type="noConversion"/>
  </si>
  <si>
    <t>淺色蔬菜</t>
    <phoneticPr fontId="19" type="noConversion"/>
  </si>
  <si>
    <t>煮</t>
    <phoneticPr fontId="19" type="noConversion"/>
  </si>
  <si>
    <t>雞蛋</t>
    <phoneticPr fontId="19" type="noConversion"/>
  </si>
  <si>
    <t>白米</t>
    <phoneticPr fontId="19" type="noConversion"/>
  </si>
  <si>
    <t>地瓜飯</t>
    <phoneticPr fontId="19" type="noConversion"/>
  </si>
  <si>
    <t>地瓜飯</t>
    <phoneticPr fontId="19" type="noConversion"/>
  </si>
  <si>
    <t>深色蔬菜</t>
    <phoneticPr fontId="19" type="noConversion"/>
  </si>
  <si>
    <t>香Q米飯</t>
    <phoneticPr fontId="19" type="noConversion"/>
  </si>
  <si>
    <t>深色蔬菜</t>
    <phoneticPr fontId="19" type="noConversion"/>
  </si>
  <si>
    <t>冷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</si>
  <si>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</si>
  <si>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</si>
  <si>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</si>
  <si>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</si>
  <si>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</si>
  <si>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味噌</t>
    <phoneticPr fontId="19" type="noConversion"/>
  </si>
  <si>
    <t>煮</t>
    <phoneticPr fontId="19" type="noConversion"/>
  </si>
  <si>
    <t>川燙</t>
    <phoneticPr fontId="19" type="noConversion"/>
  </si>
  <si>
    <t>蔬菜</t>
    <phoneticPr fontId="19" type="noConversion"/>
  </si>
  <si>
    <t>豆</t>
    <phoneticPr fontId="19" type="noConversion"/>
  </si>
  <si>
    <t>烤</t>
    <phoneticPr fontId="19" type="noConversion"/>
  </si>
  <si>
    <t>淺色蔬菜</t>
    <phoneticPr fontId="19" type="noConversion"/>
  </si>
  <si>
    <t>生鮮豬絞肉</t>
    <phoneticPr fontId="19" type="noConversion"/>
  </si>
  <si>
    <t>海</t>
    <phoneticPr fontId="19" type="noConversion"/>
  </si>
  <si>
    <t>加</t>
    <phoneticPr fontId="19" type="noConversion"/>
  </si>
  <si>
    <t>洋蔥</t>
    <phoneticPr fontId="19" type="noConversion"/>
  </si>
  <si>
    <t>日</t>
    <phoneticPr fontId="19" type="noConversion"/>
  </si>
  <si>
    <t>生鮮雞翅</t>
    <phoneticPr fontId="19" type="noConversion"/>
  </si>
  <si>
    <t>木耳</t>
    <phoneticPr fontId="19" type="noConversion"/>
  </si>
  <si>
    <t>三色豆</t>
    <phoneticPr fontId="19" type="noConversion"/>
  </si>
  <si>
    <t>紫菜蛋花湯</t>
    <phoneticPr fontId="19" type="noConversion"/>
  </si>
  <si>
    <t>白米</t>
    <phoneticPr fontId="19" type="noConversion"/>
  </si>
  <si>
    <t>生鮮豬後腿肉絲</t>
    <phoneticPr fontId="19" type="noConversion"/>
  </si>
  <si>
    <t>胡蘿蔔</t>
    <phoneticPr fontId="19" type="noConversion"/>
  </si>
  <si>
    <t>生鮮雞胸肉</t>
    <phoneticPr fontId="19" type="noConversion"/>
  </si>
  <si>
    <t>粉薑</t>
    <phoneticPr fontId="19" type="noConversion"/>
  </si>
  <si>
    <t>冷凍玉米粒</t>
    <phoneticPr fontId="19" type="noConversion"/>
  </si>
  <si>
    <t>甘藍</t>
    <phoneticPr fontId="19" type="noConversion"/>
  </si>
  <si>
    <t>醃</t>
    <phoneticPr fontId="19" type="noConversion"/>
  </si>
  <si>
    <t>乾裙帶菜</t>
    <phoneticPr fontId="19" type="noConversion"/>
  </si>
  <si>
    <t>煮</t>
    <phoneticPr fontId="19" type="noConversion"/>
  </si>
  <si>
    <t>金針菇</t>
    <phoneticPr fontId="19" type="noConversion"/>
  </si>
  <si>
    <t>煮</t>
    <phoneticPr fontId="19" type="noConversion"/>
  </si>
  <si>
    <t>紫菜</t>
    <phoneticPr fontId="19" type="noConversion"/>
  </si>
  <si>
    <t>月</t>
    <phoneticPr fontId="19" type="noConversion"/>
  </si>
  <si>
    <t>糙米飯</t>
    <phoneticPr fontId="19" type="noConversion"/>
  </si>
  <si>
    <t>糙粳米</t>
    <phoneticPr fontId="19" type="noConversion"/>
  </si>
  <si>
    <t>油蔥酥</t>
    <phoneticPr fontId="19" type="noConversion"/>
  </si>
  <si>
    <t>豬肉來源:臺灣(豬肉及豬可食部位原料之原產地:臺灣)</t>
    <phoneticPr fontId="19" type="noConversion"/>
  </si>
  <si>
    <t>豬肉來源:臺灣(豬肉及豬可食部位原料之原產地:臺灣)</t>
    <phoneticPr fontId="19" type="noConversion"/>
  </si>
  <si>
    <t>主食類</t>
    <phoneticPr fontId="19" type="noConversion"/>
  </si>
  <si>
    <t>蔬菜類</t>
    <phoneticPr fontId="19" type="noConversion"/>
  </si>
  <si>
    <t>鹹豬肉</t>
    <phoneticPr fontId="19" type="noConversion"/>
  </si>
  <si>
    <t>煮</t>
  </si>
  <si>
    <t>乾香菇</t>
    <phoneticPr fontId="19" type="noConversion"/>
  </si>
  <si>
    <t>大蕃茄</t>
    <phoneticPr fontId="19" type="noConversion"/>
  </si>
  <si>
    <t>生鮮雞排</t>
    <phoneticPr fontId="19" type="noConversion"/>
  </si>
  <si>
    <t>白蘿蔔</t>
    <phoneticPr fontId="19" type="noConversion"/>
  </si>
  <si>
    <t>豬肉來源:臺灣(豬肉及豬可食部位原料之原產地:臺灣)</t>
  </si>
  <si>
    <t>豬肉來源:臺灣(豬肉及豬可食部位原料之原產地:臺灣)</t>
    <phoneticPr fontId="19" type="noConversion"/>
  </si>
  <si>
    <t>有機蔬菜</t>
    <phoneticPr fontId="19" type="noConversion"/>
  </si>
  <si>
    <t>豆干</t>
    <phoneticPr fontId="19" type="noConversion"/>
  </si>
  <si>
    <t>杏鮑菇</t>
    <phoneticPr fontId="19" type="noConversion"/>
  </si>
  <si>
    <t>生鮮豬里肌肉排</t>
    <phoneticPr fontId="19" type="noConversion"/>
  </si>
  <si>
    <t>傳統豆腐</t>
    <phoneticPr fontId="19" type="noConversion"/>
  </si>
  <si>
    <t>芡</t>
    <phoneticPr fontId="19" type="noConversion"/>
  </si>
  <si>
    <t>加</t>
    <phoneticPr fontId="19" type="noConversion"/>
  </si>
  <si>
    <t>生鮮豬前腿肉片</t>
    <phoneticPr fontId="19" type="noConversion"/>
  </si>
  <si>
    <t>馬鈴薯</t>
    <phoneticPr fontId="19" type="noConversion"/>
  </si>
  <si>
    <t>煮</t>
    <phoneticPr fontId="19" type="noConversion"/>
  </si>
  <si>
    <t>醃漬花胡瓜</t>
    <phoneticPr fontId="19" type="noConversion"/>
  </si>
  <si>
    <t>海加</t>
    <phoneticPr fontId="19" type="noConversion"/>
  </si>
  <si>
    <t>生鮮雞腿</t>
    <phoneticPr fontId="19" type="noConversion"/>
  </si>
  <si>
    <t>煮</t>
    <phoneticPr fontId="19" type="noConversion"/>
  </si>
  <si>
    <t>金茸三絲湯</t>
    <phoneticPr fontId="19" type="noConversion"/>
  </si>
  <si>
    <t>雞蛋</t>
    <phoneticPr fontId="19" type="noConversion"/>
  </si>
  <si>
    <t>結球白菜</t>
    <phoneticPr fontId="19" type="noConversion"/>
  </si>
  <si>
    <t>酸白菜</t>
    <phoneticPr fontId="19" type="noConversion"/>
  </si>
  <si>
    <t>生鮮豬後腿肉丁</t>
    <phoneticPr fontId="19" type="noConversion"/>
  </si>
  <si>
    <t>大蒜</t>
    <phoneticPr fontId="19" type="noConversion"/>
  </si>
  <si>
    <t>蘭花干滷肉(豆)</t>
    <phoneticPr fontId="19" type="noConversion"/>
  </si>
  <si>
    <t>卡啦翅小腿(炸)</t>
    <phoneticPr fontId="19" type="noConversion"/>
  </si>
  <si>
    <t>韓式年糕(冷)</t>
    <phoneticPr fontId="19" type="noConversion"/>
  </si>
  <si>
    <t>日式海芽湯</t>
    <phoneticPr fontId="19" type="noConversion"/>
  </si>
  <si>
    <t>蘭花干</t>
    <phoneticPr fontId="19" type="noConversion"/>
  </si>
  <si>
    <t>煮</t>
    <phoneticPr fontId="19" type="noConversion"/>
  </si>
  <si>
    <t>炸</t>
    <phoneticPr fontId="19" type="noConversion"/>
  </si>
  <si>
    <t>生鮮翅小腿</t>
    <phoneticPr fontId="19" type="noConversion"/>
  </si>
  <si>
    <t>綠豆芽</t>
    <phoneticPr fontId="19" type="noConversion"/>
  </si>
  <si>
    <t>蕃茄黃金蛋</t>
    <phoneticPr fontId="19" type="noConversion"/>
  </si>
  <si>
    <t>豆魚蛋肉類</t>
    <phoneticPr fontId="19" type="noConversion"/>
  </si>
  <si>
    <t>醣類：</t>
    <phoneticPr fontId="19" type="noConversion"/>
  </si>
  <si>
    <t>主食類</t>
    <phoneticPr fontId="19" type="noConversion"/>
  </si>
  <si>
    <t>豆魚蛋肉類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</si>
  <si>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</si>
  <si>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</si>
  <si>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</si>
  <si>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</si>
  <si>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</si>
  <si>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</si>
  <si>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針菇蛋花湯</t>
    <phoneticPr fontId="19" type="noConversion"/>
  </si>
  <si>
    <t>洋蔥豬柳</t>
    <phoneticPr fontId="19" type="noConversion"/>
  </si>
  <si>
    <t>絞肉高麗菜</t>
    <phoneticPr fontId="19" type="noConversion"/>
  </si>
  <si>
    <t>夜市鐵板麵</t>
    <phoneticPr fontId="19" type="noConversion"/>
  </si>
  <si>
    <t>照燒雞腿</t>
    <phoneticPr fontId="19" type="noConversion"/>
  </si>
  <si>
    <t>滷蛋</t>
    <phoneticPr fontId="19" type="noConversion"/>
  </si>
  <si>
    <t>古早味肉燥(醃)</t>
    <phoneticPr fontId="19" type="noConversion"/>
  </si>
  <si>
    <t>無骨雞排(加)</t>
    <phoneticPr fontId="19" type="noConversion"/>
  </si>
  <si>
    <t>雞水煮蛋</t>
    <phoneticPr fontId="19" type="noConversion"/>
  </si>
  <si>
    <t>海帶結</t>
    <phoneticPr fontId="19" type="noConversion"/>
  </si>
  <si>
    <t>蝦米</t>
    <phoneticPr fontId="19" type="noConversion"/>
  </si>
  <si>
    <t>生鮮蝦仁</t>
    <phoneticPr fontId="19" type="noConversion"/>
  </si>
  <si>
    <t>冷凍玉米粒</t>
  </si>
  <si>
    <t>榨菜</t>
    <phoneticPr fontId="19" type="noConversion"/>
  </si>
  <si>
    <t>生鮮阿根廷魷</t>
    <phoneticPr fontId="19" type="noConversion"/>
  </si>
  <si>
    <t>冬瓜</t>
    <phoneticPr fontId="19" type="noConversion"/>
  </si>
  <si>
    <t>3月2日(一)</t>
    <phoneticPr fontId="19" type="noConversion"/>
  </si>
  <si>
    <t>3月3日(二)</t>
    <phoneticPr fontId="19" type="noConversion"/>
  </si>
  <si>
    <t>3月4日(三)</t>
    <phoneticPr fontId="19" type="noConversion"/>
  </si>
  <si>
    <t>3月5日(四)</t>
    <phoneticPr fontId="19" type="noConversion"/>
  </si>
  <si>
    <t>3月6日(五)</t>
    <phoneticPr fontId="19" type="noConversion"/>
  </si>
  <si>
    <t>青菜蛋花湯</t>
    <phoneticPr fontId="19" type="noConversion"/>
  </si>
  <si>
    <t>結頭菜湯</t>
    <phoneticPr fontId="19" type="noConversion"/>
  </si>
  <si>
    <t>黑胡椒里肌排</t>
    <phoneticPr fontId="19" type="noConversion"/>
  </si>
  <si>
    <t>日式大阪燒(海)</t>
    <phoneticPr fontId="19" type="noConversion"/>
  </si>
  <si>
    <t>香菇雞湯</t>
    <phoneticPr fontId="19" type="noConversion"/>
  </si>
  <si>
    <t>鮮蔬肉絲湯</t>
    <phoneticPr fontId="19" type="noConversion"/>
  </si>
  <si>
    <t>高麗菜飯(海)</t>
    <phoneticPr fontId="19" type="noConversion"/>
  </si>
  <si>
    <t>黑胡椒豬柳</t>
    <phoneticPr fontId="19" type="noConversion"/>
  </si>
  <si>
    <t>奶皇包(冷)</t>
    <phoneticPr fontId="19" type="noConversion"/>
  </si>
  <si>
    <t>蘿蔔香菇湯</t>
    <phoneticPr fontId="19" type="noConversion"/>
  </si>
  <si>
    <t>3月23日(一)</t>
    <phoneticPr fontId="19" type="noConversion"/>
  </si>
  <si>
    <t>3月24日(二)</t>
    <phoneticPr fontId="19" type="noConversion"/>
  </si>
  <si>
    <t>3月25日(三)</t>
    <phoneticPr fontId="19" type="noConversion"/>
  </si>
  <si>
    <t>3月26日(四)</t>
    <phoneticPr fontId="19" type="noConversion"/>
  </si>
  <si>
    <t>3月27日(五)</t>
    <phoneticPr fontId="19" type="noConversion"/>
  </si>
  <si>
    <t>3月30日(一)</t>
    <phoneticPr fontId="19" type="noConversion"/>
  </si>
  <si>
    <t>3月31日(二)</t>
    <phoneticPr fontId="19" type="noConversion"/>
  </si>
  <si>
    <t>3月9日(一)</t>
    <phoneticPr fontId="19" type="noConversion"/>
  </si>
  <si>
    <t>3月10日(二)</t>
    <phoneticPr fontId="19" type="noConversion"/>
  </si>
  <si>
    <t>3月11日(三)</t>
    <phoneticPr fontId="19" type="noConversion"/>
  </si>
  <si>
    <t>3月12日(四)</t>
    <phoneticPr fontId="19" type="noConversion"/>
  </si>
  <si>
    <t>3月13日(五)</t>
    <phoneticPr fontId="19" type="noConversion"/>
  </si>
  <si>
    <t>3月16日(一)</t>
    <phoneticPr fontId="19" type="noConversion"/>
  </si>
  <si>
    <t>3月17日(二)</t>
    <phoneticPr fontId="19" type="noConversion"/>
  </si>
  <si>
    <t>3月18日(三)</t>
    <phoneticPr fontId="19" type="noConversion"/>
  </si>
  <si>
    <t>3月19日(四)</t>
    <phoneticPr fontId="19" type="noConversion"/>
  </si>
  <si>
    <t>3月20日(五)</t>
    <phoneticPr fontId="19" type="noConversion"/>
  </si>
  <si>
    <t>咖哩肉</t>
    <phoneticPr fontId="19" type="noConversion"/>
  </si>
  <si>
    <t>吉頭菜湯</t>
    <phoneticPr fontId="19" type="noConversion"/>
  </si>
  <si>
    <t>冬瓜湯</t>
    <phoneticPr fontId="19" type="noConversion"/>
  </si>
  <si>
    <t>高麗菜拌絞肉</t>
    <phoneticPr fontId="19" type="noConversion"/>
  </si>
  <si>
    <t>酥炸魷魚圈(海)(炸)</t>
    <phoneticPr fontId="19" type="noConversion"/>
  </si>
  <si>
    <t>回鍋肉(豆)</t>
    <phoneticPr fontId="19" type="noConversion"/>
  </si>
  <si>
    <t>蘑菇醬肉片</t>
    <phoneticPr fontId="19" type="noConversion"/>
  </si>
  <si>
    <t>筍片肉片</t>
    <phoneticPr fontId="19" type="noConversion"/>
  </si>
  <si>
    <t>玉米絞肉</t>
    <phoneticPr fontId="19" type="noConversion"/>
  </si>
  <si>
    <t>酸菜白肉鍋(醃)</t>
    <phoneticPr fontId="19" type="noConversion"/>
  </si>
  <si>
    <t>三杯雞</t>
    <phoneticPr fontId="19" type="noConversion"/>
  </si>
  <si>
    <t>筍仔肉絲湯</t>
    <phoneticPr fontId="19" type="noConversion"/>
  </si>
  <si>
    <t>五穀飯</t>
    <phoneticPr fontId="19" type="noConversion"/>
  </si>
  <si>
    <t>鮮味蔥花炒蛋</t>
    <phoneticPr fontId="19" type="noConversion"/>
  </si>
  <si>
    <t>榨菜肉絲湯(醃)</t>
    <phoneticPr fontId="19" type="noConversion"/>
  </si>
  <si>
    <t>白醬馬鈴薯</t>
    <phoneticPr fontId="19" type="noConversion"/>
  </si>
  <si>
    <t>三杯海茸</t>
    <phoneticPr fontId="19" type="noConversion"/>
  </si>
  <si>
    <t>玉米濃湯(芡)</t>
    <phoneticPr fontId="19" type="noConversion"/>
  </si>
  <si>
    <t>海鮮什錦(海)</t>
    <phoneticPr fontId="19" type="noConversion"/>
  </si>
  <si>
    <t>沖繩銀絲卷(冷)</t>
    <phoneticPr fontId="19" type="noConversion"/>
  </si>
  <si>
    <t>黑胡椒鐵路肉排</t>
    <phoneticPr fontId="19" type="noConversion"/>
  </si>
  <si>
    <t>客家小炒(海)(豆)</t>
    <phoneticPr fontId="19" type="noConversion"/>
  </si>
  <si>
    <t>黃金布丁蒸蛋</t>
    <phoneticPr fontId="19" type="noConversion"/>
  </si>
  <si>
    <t>國宴白菜蛋酥</t>
    <phoneticPr fontId="19" type="noConversion"/>
  </si>
  <si>
    <t>沙茶三角豆干(豆)</t>
    <phoneticPr fontId="19" type="noConversion"/>
  </si>
  <si>
    <t>醬烤雞排</t>
    <phoneticPr fontId="19" type="noConversion"/>
  </si>
  <si>
    <t>冷凍花椰菜</t>
    <phoneticPr fontId="19" type="noConversion"/>
  </si>
  <si>
    <t>菇類</t>
    <phoneticPr fontId="19" type="noConversion"/>
  </si>
  <si>
    <t>生鮮鴨肉</t>
    <phoneticPr fontId="19" type="noConversion"/>
  </si>
  <si>
    <t>生鮮雞肉</t>
    <phoneticPr fontId="19" type="noConversion"/>
  </si>
  <si>
    <t>豆干片</t>
    <phoneticPr fontId="19" type="noConversion"/>
  </si>
  <si>
    <t>柴魚片</t>
    <phoneticPr fontId="19" type="noConversion"/>
  </si>
  <si>
    <t>球莖甘藍</t>
    <phoneticPr fontId="19" type="noConversion"/>
  </si>
  <si>
    <t>五穀米</t>
    <phoneticPr fontId="19" type="noConversion"/>
  </si>
  <si>
    <t>雞腿堡肉</t>
    <phoneticPr fontId="19" type="noConversion"/>
  </si>
  <si>
    <t>冷凍綠花菜</t>
    <phoneticPr fontId="19" type="noConversion"/>
  </si>
  <si>
    <t>蘑菇醬</t>
    <phoneticPr fontId="19" type="noConversion"/>
  </si>
  <si>
    <t>銀絲卷</t>
    <phoneticPr fontId="19" type="noConversion"/>
  </si>
  <si>
    <t>海茸</t>
    <phoneticPr fontId="19" type="noConversion"/>
  </si>
  <si>
    <t>九層塔</t>
    <phoneticPr fontId="19" type="noConversion"/>
  </si>
  <si>
    <t>新鮮麻竹筍</t>
    <phoneticPr fontId="19" type="noConversion"/>
  </si>
  <si>
    <t>香菇絲</t>
    <phoneticPr fontId="19" type="noConversion"/>
  </si>
  <si>
    <t>香菇</t>
    <phoneticPr fontId="19" type="noConversion"/>
  </si>
  <si>
    <t>炒</t>
    <phoneticPr fontId="19" type="noConversion"/>
  </si>
  <si>
    <t>咖哩粉</t>
    <phoneticPr fontId="19" type="noConversion"/>
  </si>
  <si>
    <t>奶皇包</t>
    <phoneticPr fontId="19" type="noConversion"/>
  </si>
  <si>
    <t>冷凍毛豆仁</t>
    <phoneticPr fontId="19" type="noConversion"/>
  </si>
  <si>
    <t>生鮮豬排骨肉</t>
    <phoneticPr fontId="19" type="noConversion"/>
  </si>
  <si>
    <t>紅燒豬腩</t>
    <phoneticPr fontId="19" type="noConversion"/>
  </si>
  <si>
    <r>
      <rPr>
        <b/>
        <sz val="21"/>
        <color theme="0"/>
        <rFont val="Microsoft JhengHei"/>
        <family val="5"/>
      </rPr>
      <t>蒜味</t>
    </r>
    <r>
      <rPr>
        <b/>
        <sz val="21"/>
        <color theme="0"/>
        <rFont val="華康墨字體(P)"/>
        <family val="5"/>
        <charset val="136"/>
      </rPr>
      <t>魷魚圈(海)(炸)(</t>
    </r>
    <r>
      <rPr>
        <b/>
        <sz val="21"/>
        <color theme="0"/>
        <rFont val="新細明體"/>
        <family val="5"/>
        <charset val="136"/>
      </rPr>
      <t>豆</t>
    </r>
    <r>
      <rPr>
        <b/>
        <sz val="21"/>
        <color theme="0"/>
        <rFont val="Calibri"/>
        <family val="5"/>
      </rPr>
      <t>)</t>
    </r>
    <phoneticPr fontId="19" type="noConversion"/>
  </si>
  <si>
    <t>油麵條</t>
    <phoneticPr fontId="19" type="noConversion"/>
  </si>
  <si>
    <t>青蔥</t>
    <phoneticPr fontId="19" type="noConversion"/>
  </si>
  <si>
    <t>肉羹</t>
    <phoneticPr fontId="19" type="noConversion"/>
  </si>
  <si>
    <r>
      <rPr>
        <b/>
        <sz val="21"/>
        <color theme="5" tint="-0.499984740745262"/>
        <rFont val="Microsoft JhengHei"/>
        <family val="5"/>
      </rPr>
      <t>卡啦翅小腿</t>
    </r>
    <r>
      <rPr>
        <b/>
        <sz val="21"/>
        <color theme="5" tint="-0.499984740745262"/>
        <rFont val="Calibri"/>
        <family val="5"/>
      </rPr>
      <t>(</t>
    </r>
    <r>
      <rPr>
        <b/>
        <sz val="21"/>
        <color theme="5" tint="-0.499984740745262"/>
        <rFont val="Microsoft JhengHei UI"/>
        <family val="5"/>
        <charset val="136"/>
      </rPr>
      <t>炸</t>
    </r>
    <r>
      <rPr>
        <b/>
        <sz val="21"/>
        <color theme="5" tint="-0.499984740745262"/>
        <rFont val="Calibri"/>
        <family val="5"/>
      </rPr>
      <t>)</t>
    </r>
    <phoneticPr fontId="19" type="noConversion"/>
  </si>
  <si>
    <t>咖哩絞肉</t>
    <phoneticPr fontId="19" type="noConversion"/>
  </si>
  <si>
    <t>雞塊X2(加)(炸)</t>
    <phoneticPr fontId="19" type="noConversion"/>
  </si>
  <si>
    <t>蔥花炒蛋</t>
    <phoneticPr fontId="19" type="noConversion"/>
  </si>
  <si>
    <r>
      <rPr>
        <b/>
        <sz val="21"/>
        <color rgb="FF008000"/>
        <rFont val="Microsoft JhengHei"/>
        <family val="5"/>
      </rPr>
      <t>叉燒包</t>
    </r>
    <r>
      <rPr>
        <b/>
        <sz val="21"/>
        <color rgb="FF008000"/>
        <rFont val="Calibri"/>
        <family val="5"/>
      </rPr>
      <t>(</t>
    </r>
    <r>
      <rPr>
        <b/>
        <sz val="21"/>
        <color rgb="FF008000"/>
        <rFont val="Microsoft JhengHei UI"/>
        <family val="5"/>
        <charset val="136"/>
      </rPr>
      <t>冷)</t>
    </r>
    <phoneticPr fontId="19" type="noConversion"/>
  </si>
  <si>
    <t>茶香滷蛋</t>
    <phoneticPr fontId="19" type="noConversion"/>
  </si>
  <si>
    <t>鹽酥雞(炸)</t>
    <phoneticPr fontId="19" type="noConversion"/>
  </si>
  <si>
    <t>炙燒雞翅</t>
    <phoneticPr fontId="19" type="noConversion"/>
  </si>
  <si>
    <t>卡啦雞腿堡肉(炸)(加)</t>
    <phoneticPr fontId="19" type="noConversion"/>
  </si>
  <si>
    <t>絞肉滷蛋</t>
    <phoneticPr fontId="19" type="noConversion"/>
  </si>
  <si>
    <r>
      <rPr>
        <b/>
        <sz val="21"/>
        <color theme="5" tint="-0.499984740745262"/>
        <rFont val="Microsoft JhengHei"/>
        <family val="4"/>
      </rPr>
      <t>炸醬豆干</t>
    </r>
    <r>
      <rPr>
        <b/>
        <sz val="21"/>
        <color theme="5" tint="-0.499984740745262"/>
        <rFont val="華康流隸體(P)"/>
        <family val="4"/>
        <charset val="136"/>
      </rPr>
      <t>(</t>
    </r>
    <r>
      <rPr>
        <b/>
        <sz val="21"/>
        <color theme="5" tint="-0.499984740745262"/>
        <rFont val="Microsoft JhengHei"/>
        <family val="4"/>
      </rPr>
      <t>豆</t>
    </r>
    <r>
      <rPr>
        <b/>
        <sz val="21"/>
        <color theme="5" tint="-0.499984740745262"/>
        <rFont val="華康流隸體(P)"/>
        <family val="4"/>
        <charset val="136"/>
      </rPr>
      <t>)</t>
    </r>
    <phoneticPr fontId="19" type="noConversion"/>
  </si>
  <si>
    <t>菜脯蛋(醃)</t>
    <phoneticPr fontId="19" type="noConversion"/>
  </si>
  <si>
    <t>烤雞排</t>
    <phoneticPr fontId="19" type="noConversion"/>
  </si>
  <si>
    <r>
      <rPr>
        <b/>
        <sz val="21"/>
        <color theme="0"/>
        <rFont val="Microsoft JhengHei"/>
        <family val="5"/>
      </rPr>
      <t>馬來糕</t>
    </r>
    <r>
      <rPr>
        <b/>
        <sz val="21"/>
        <color theme="0"/>
        <rFont val="華康棒棒體W5(P)"/>
        <family val="5"/>
        <charset val="136"/>
      </rPr>
      <t>(冷)</t>
    </r>
    <phoneticPr fontId="19" type="noConversion"/>
  </si>
  <si>
    <r>
      <rPr>
        <b/>
        <sz val="21"/>
        <color theme="5" tint="-0.499984740745262"/>
        <rFont val="Microsoft JhengHei"/>
        <family val="4"/>
      </rPr>
      <t>擔仔肉醬</t>
    </r>
    <r>
      <rPr>
        <b/>
        <sz val="21"/>
        <color theme="5" tint="-0.499984740745262"/>
        <rFont val="Calibri"/>
        <family val="4"/>
      </rPr>
      <t>(</t>
    </r>
    <r>
      <rPr>
        <b/>
        <sz val="21"/>
        <color theme="5" tint="-0.499984740745262"/>
        <rFont val="Microsoft JhengHei"/>
        <family val="4"/>
      </rPr>
      <t>豆</t>
    </r>
    <r>
      <rPr>
        <b/>
        <sz val="21"/>
        <color theme="5" tint="-0.499984740745262"/>
        <rFont val="Calibri"/>
        <family val="4"/>
      </rPr>
      <t>)</t>
    </r>
    <phoneticPr fontId="19" type="noConversion"/>
  </si>
  <si>
    <t>新鮮嫩豬排</t>
    <phoneticPr fontId="19" type="noConversion"/>
  </si>
  <si>
    <t>茄汁螺旋麵</t>
    <phoneticPr fontId="19" type="noConversion"/>
  </si>
  <si>
    <t>香香雞柳條(加)</t>
    <phoneticPr fontId="19" type="noConversion"/>
  </si>
  <si>
    <t>蝦仁蛋炒飯(海)</t>
    <phoneticPr fontId="19" type="noConversion"/>
  </si>
  <si>
    <t>台南擔擔麵(海)</t>
    <phoneticPr fontId="19" type="noConversion"/>
  </si>
  <si>
    <t>叉燒包</t>
    <phoneticPr fontId="19" type="noConversion"/>
  </si>
  <si>
    <t>細嫩豆腐</t>
    <phoneticPr fontId="19" type="noConversion"/>
  </si>
  <si>
    <t>板烤雞排</t>
    <phoneticPr fontId="19" type="noConversion"/>
  </si>
  <si>
    <t>菜脯</t>
    <phoneticPr fontId="19" type="noConversion"/>
  </si>
  <si>
    <t>雞塊</t>
    <phoneticPr fontId="19" type="noConversion"/>
  </si>
  <si>
    <t>螺旋麵</t>
    <phoneticPr fontId="19" type="noConversion"/>
  </si>
  <si>
    <t>馬來糕</t>
    <phoneticPr fontId="19" type="noConversion"/>
  </si>
  <si>
    <t>腓力雞排</t>
    <phoneticPr fontId="19" type="noConversion"/>
  </si>
  <si>
    <r>
      <rPr>
        <b/>
        <sz val="21"/>
        <color rgb="FF002060"/>
        <rFont val="Microsoft JhengHei"/>
        <family val="4"/>
      </rPr>
      <t>嚐鮮白花椰菜</t>
    </r>
    <r>
      <rPr>
        <b/>
        <sz val="21"/>
        <color rgb="FF002060"/>
        <rFont val="華康流隸體W5(P)"/>
        <family val="4"/>
        <charset val="136"/>
      </rPr>
      <t>(海)</t>
    </r>
    <phoneticPr fontId="19" type="noConversion"/>
  </si>
  <si>
    <t>年糕</t>
    <phoneticPr fontId="19" type="noConversion"/>
  </si>
  <si>
    <t>原味雞柳</t>
    <phoneticPr fontId="19" type="noConversion"/>
  </si>
  <si>
    <t>柴香豆腐(加)(海)</t>
    <phoneticPr fontId="19" type="noConversion"/>
  </si>
  <si>
    <t>小魚乾</t>
    <phoneticPr fontId="19" type="noConversion"/>
  </si>
  <si>
    <t>什錦海鮮羹(海)(加)</t>
    <phoneticPr fontId="19" type="noConversion"/>
  </si>
  <si>
    <r>
      <t>蝦</t>
    </r>
    <r>
      <rPr>
        <b/>
        <sz val="21"/>
        <color theme="0"/>
        <rFont val="Microsoft JhengHei"/>
        <family val="5"/>
      </rPr>
      <t>米</t>
    </r>
    <r>
      <rPr>
        <b/>
        <sz val="21"/>
        <color theme="0"/>
        <rFont val="華康墨字體(P)"/>
        <family val="5"/>
        <charset val="136"/>
      </rPr>
      <t>拌花椰菜(海)</t>
    </r>
    <r>
      <rPr>
        <b/>
        <sz val="10"/>
        <color theme="0"/>
        <rFont val="華康墨字體(P)"/>
        <family val="5"/>
        <charset val="136"/>
      </rPr>
      <t>(深色)</t>
    </r>
    <phoneticPr fontId="19" type="noConversion"/>
  </si>
  <si>
    <t>家常酢醬豆腐(豆)</t>
    <phoneticPr fontId="19" type="noConversion"/>
  </si>
  <si>
    <t>115年3月2日-3月6日第一週菜單明細(員林國小--承富)</t>
    <phoneticPr fontId="19" type="noConversion"/>
  </si>
  <si>
    <t>115年3月9日-3月13日第二週菜單明細(員林國小--承富)</t>
    <phoneticPr fontId="19" type="noConversion"/>
  </si>
  <si>
    <t>115年3月16日-3月20日第三週菜單明細(員林國小--承富)</t>
    <phoneticPr fontId="19" type="noConversion"/>
  </si>
  <si>
    <t>115年3月23日-3月27日第四週菜單明細(員林國小--承富)</t>
    <phoneticPr fontId="19" type="noConversion"/>
  </si>
  <si>
    <t>115年3月30日-3月31日第五週菜單明細(員林國小-承富)</t>
    <phoneticPr fontId="19" type="noConversion"/>
  </si>
  <si>
    <t>白玉蘿蔔雞湯/獎勵金豆奶</t>
    <phoneticPr fontId="19" type="noConversion"/>
  </si>
  <si>
    <t>獎勵金豆奶</t>
    <phoneticPr fontId="19" type="noConversion"/>
  </si>
  <si>
    <t>北平烤鴨</t>
    <phoneticPr fontId="19" type="noConversion"/>
  </si>
  <si>
    <t>荷包蛋</t>
    <phoneticPr fontId="19" type="noConversion"/>
  </si>
  <si>
    <t>煎</t>
    <phoneticPr fontId="19" type="noConversion"/>
  </si>
  <si>
    <t>紅豆湯</t>
    <phoneticPr fontId="19" type="noConversion"/>
  </si>
  <si>
    <t>紅豆</t>
    <phoneticPr fontId="19" type="noConversion"/>
  </si>
  <si>
    <t>紅砂糖</t>
    <phoneticPr fontId="19" type="noConversion"/>
  </si>
  <si>
    <t>甜</t>
    <phoneticPr fontId="19" type="noConversion"/>
  </si>
  <si>
    <t>綠豆芋圓(冷)</t>
    <phoneticPr fontId="19" type="noConversion"/>
  </si>
  <si>
    <t>綠豆</t>
    <phoneticPr fontId="19" type="noConversion"/>
  </si>
  <si>
    <t>芋圓</t>
    <phoneticPr fontId="19" type="noConversion"/>
  </si>
  <si>
    <t>燒烤雞腿</t>
    <phoneticPr fontId="19" type="noConversion"/>
  </si>
  <si>
    <t>香酥魚塊(海)(炸)</t>
    <phoneticPr fontId="19" type="noConversion"/>
  </si>
  <si>
    <t>生鮮水鯊魚肉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</si>
</sst>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19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6"/>
      <name val="新細明體"/>
      <family val="1"/>
      <charset val="136"/>
    </font>
    <font>
      <b/>
      <sz val="22"/>
      <color rgb="FFFF0000"/>
      <name val="標楷體"/>
      <family val="4"/>
      <charset val="136"/>
    </font>
    <font>
      <sz val="22"/>
      <name val="新細明體"/>
      <family val="1"/>
      <charset val="136"/>
    </font>
    <font>
      <sz val="21"/>
      <name val="標楷體"/>
      <family val="4"/>
      <charset val="136"/>
    </font>
    <font>
      <b/>
      <sz val="21"/>
      <color rgb="FF7030A0"/>
      <name val="華康墨字體(P)"/>
      <family val="5"/>
      <charset val="136"/>
    </font>
    <font>
      <b/>
      <sz val="21"/>
      <color rgb="FF002060"/>
      <name val="華康墨字體(P)"/>
      <family val="5"/>
      <charset val="136"/>
    </font>
    <font>
      <b/>
      <sz val="21"/>
      <color theme="5" tint="-0.499984740745262"/>
      <name val="華康墨字體(P)"/>
      <family val="5"/>
      <charset val="136"/>
    </font>
    <font>
      <b/>
      <sz val="21"/>
      <color rgb="FF008000"/>
      <name val="華康流隸體W5(P)"/>
      <family val="4"/>
      <charset val="136"/>
    </font>
    <font>
      <b/>
      <sz val="21"/>
      <color rgb="FF7030A0"/>
      <name val="華康流隸體W5(P)"/>
      <family val="4"/>
      <charset val="136"/>
    </font>
    <font>
      <b/>
      <sz val="21"/>
      <color rgb="FFFF0000"/>
      <name val="華康墨字體(P)"/>
      <family val="5"/>
      <charset val="136"/>
    </font>
    <font>
      <b/>
      <sz val="21"/>
      <color rgb="FF008000"/>
      <name val="華康棒棒體W5(P)"/>
      <family val="5"/>
      <charset val="136"/>
    </font>
    <font>
      <b/>
      <sz val="21"/>
      <color theme="5" tint="-0.499984740745262"/>
      <name val="華康棒棒體W5(P)"/>
      <family val="5"/>
      <charset val="136"/>
    </font>
    <font>
      <b/>
      <sz val="21"/>
      <color theme="5" tint="-0.499984740745262"/>
      <name val="華康流隸體W5(P)"/>
      <family val="4"/>
      <charset val="136"/>
    </font>
    <font>
      <b/>
      <sz val="21"/>
      <color rgb="FF002060"/>
      <name val="華康棒棒體W5(P)"/>
      <family val="5"/>
      <charset val="136"/>
    </font>
    <font>
      <b/>
      <sz val="21"/>
      <color rgb="FF6600FF"/>
      <name val="華康墨字體(P)"/>
      <family val="5"/>
      <charset val="136"/>
    </font>
    <font>
      <b/>
      <sz val="21"/>
      <color rgb="FFFF0000"/>
      <name val="華康流隸體W5(P)"/>
      <family val="4"/>
      <charset val="136"/>
    </font>
    <font>
      <b/>
      <sz val="21"/>
      <color rgb="FFFF0000"/>
      <name val="華康棒棒體W5(P)"/>
      <family val="5"/>
      <charset val="136"/>
    </font>
    <font>
      <b/>
      <sz val="21"/>
      <name val="標楷體"/>
      <family val="4"/>
      <charset val="136"/>
    </font>
    <font>
      <sz val="21"/>
      <name val="新細明體"/>
      <family val="1"/>
      <charset val="136"/>
    </font>
    <font>
      <b/>
      <sz val="21"/>
      <color rgb="FF0070C0"/>
      <name val="華康流隸體W5(P)"/>
      <family val="4"/>
      <charset val="136"/>
    </font>
    <font>
      <b/>
      <sz val="21"/>
      <color theme="0"/>
      <name val="華康中圓體"/>
      <family val="3"/>
      <charset val="136"/>
    </font>
    <font>
      <b/>
      <sz val="21"/>
      <color theme="0"/>
      <name val="華康儷粗圓(P)"/>
      <family val="2"/>
      <charset val="136"/>
    </font>
    <font>
      <b/>
      <sz val="21"/>
      <color rgb="FFCC3399"/>
      <name val="微軟正黑體"/>
      <family val="2"/>
      <charset val="136"/>
    </font>
    <font>
      <b/>
      <sz val="21"/>
      <color rgb="FFCC3399"/>
      <name val="華康儷粗圓外字集"/>
      <family val="3"/>
      <charset val="136"/>
    </font>
    <font>
      <b/>
      <sz val="21"/>
      <color rgb="FFFFFF00"/>
      <name val="華康流隸體W5(P)"/>
      <family val="4"/>
      <charset val="136"/>
    </font>
    <font>
      <b/>
      <sz val="21"/>
      <color theme="0"/>
      <name val="華康墨字體(P)"/>
      <family val="5"/>
      <charset val="136"/>
    </font>
    <font>
      <b/>
      <sz val="21"/>
      <color rgb="FF0070C0"/>
      <name val="華康棒棒體W5(P)"/>
      <family val="5"/>
      <charset val="136"/>
    </font>
    <font>
      <sz val="21"/>
      <color theme="0"/>
      <name val="華康墨字體(P)"/>
      <family val="5"/>
      <charset val="136"/>
    </font>
    <font>
      <b/>
      <sz val="21"/>
      <color theme="0"/>
      <name val="華康流隸體W5(P)"/>
      <family val="4"/>
      <charset val="136"/>
    </font>
    <font>
      <b/>
      <sz val="21"/>
      <color rgb="FF008000"/>
      <name val="華康墨字體(P)"/>
      <family val="5"/>
      <charset val="136"/>
    </font>
    <font>
      <b/>
      <sz val="21"/>
      <color theme="0"/>
      <name val="華康棒棒體W5(P)"/>
      <family val="5"/>
      <charset val="136"/>
    </font>
    <font>
      <b/>
      <sz val="21"/>
      <color rgb="FF008000"/>
      <name val="華康流隸體(P)"/>
      <family val="4"/>
      <charset val="136"/>
    </font>
    <font>
      <sz val="21"/>
      <color theme="5" tint="-0.499984740745262"/>
      <name val="華康棒棒體W5(P)"/>
      <family val="5"/>
      <charset val="136"/>
    </font>
    <font>
      <b/>
      <sz val="21"/>
      <color theme="0"/>
      <name val="Microsoft JhengHei"/>
      <family val="5"/>
    </font>
    <font>
      <b/>
      <sz val="21"/>
      <color theme="0"/>
      <name val="華康棒棒體W5(P)"/>
      <family val="1"/>
      <charset val="136"/>
    </font>
    <font>
      <b/>
      <sz val="21"/>
      <color rgb="FFFF0000"/>
      <name val="華康娃娃體W7"/>
      <family val="1"/>
      <charset val="136"/>
    </font>
    <font>
      <b/>
      <sz val="21"/>
      <color theme="5" tint="-0.499984740745262"/>
      <name val="華康流隸體(P)"/>
      <family val="4"/>
      <charset val="136"/>
    </font>
    <font>
      <b/>
      <sz val="21"/>
      <color rgb="FFFFFF00"/>
      <name val="華康流隸體W5(P)"/>
      <family val="1"/>
      <charset val="136"/>
    </font>
    <font>
      <b/>
      <sz val="21"/>
      <color rgb="FF002060"/>
      <name val="華康流隸體W5(P)"/>
      <family val="4"/>
      <charset val="136"/>
    </font>
    <font>
      <b/>
      <sz val="21"/>
      <color rgb="FF002060"/>
      <name val="華康流隸體W5(P)"/>
      <family val="1"/>
      <charset val="136"/>
    </font>
    <font>
      <b/>
      <sz val="21"/>
      <color rgb="FFFF0000"/>
      <name val="華康流隸體W5(P)"/>
      <family val="1"/>
      <charset val="136"/>
    </font>
    <font>
      <b/>
      <sz val="21"/>
      <color rgb="FF002060"/>
      <name val="新細明體"/>
      <family val="5"/>
      <charset val="136"/>
    </font>
    <font>
      <b/>
      <sz val="21"/>
      <color theme="5" tint="-0.499984740745262"/>
      <name val="細明體"/>
      <family val="5"/>
      <charset val="136"/>
    </font>
    <font>
      <b/>
      <sz val="21"/>
      <color rgb="FFFF0000"/>
      <name val="Microsoft JhengHei"/>
      <family val="1"/>
    </font>
    <font>
      <b/>
      <sz val="21"/>
      <color theme="0"/>
      <name val="Calibri"/>
      <family val="5"/>
    </font>
    <font>
      <b/>
      <sz val="21"/>
      <color theme="0"/>
      <name val="新細明體"/>
      <family val="5"/>
      <charset val="136"/>
    </font>
    <font>
      <b/>
      <sz val="21"/>
      <color rgb="FF0070C0"/>
      <name val="Microsoft JhengHei"/>
      <family val="5"/>
    </font>
    <font>
      <b/>
      <sz val="21"/>
      <color rgb="FF7030A0"/>
      <name val="Microsoft JhengHei"/>
      <family val="5"/>
    </font>
    <font>
      <b/>
      <sz val="21"/>
      <color rgb="FFFFFF00"/>
      <name val="Microsoft JhengHei"/>
      <family val="4"/>
    </font>
    <font>
      <b/>
      <sz val="21"/>
      <color theme="5" tint="-0.499984740745262"/>
      <name val="華康棒棒體W5(P)"/>
      <family val="1"/>
      <charset val="136"/>
    </font>
    <font>
      <b/>
      <sz val="21"/>
      <color rgb="FF7030A0"/>
      <name val="華康娃娃體W7(P)"/>
      <family val="5"/>
      <charset val="136"/>
    </font>
    <font>
      <b/>
      <sz val="21"/>
      <color rgb="FF7030A0"/>
      <name val="華康娃娃體W7(P)"/>
      <family val="1"/>
      <charset val="136"/>
    </font>
    <font>
      <b/>
      <sz val="21"/>
      <color rgb="FF6600FF"/>
      <name val="華康墨字體(P)"/>
      <family val="1"/>
      <charset val="136"/>
    </font>
    <font>
      <b/>
      <sz val="21"/>
      <color rgb="FF008000"/>
      <name val="華康流隸體W5(P)"/>
      <family val="1"/>
      <charset val="136"/>
    </font>
    <font>
      <b/>
      <sz val="21"/>
      <color rgb="FF002060"/>
      <name val="華康棒棒體W5(P)"/>
      <family val="5"/>
      <charset val="136"/>
    </font>
    <font>
      <b/>
      <sz val="21"/>
      <color rgb="FF002060"/>
      <name val="華康棒棒體W5(P)"/>
      <family val="1"/>
      <charset val="136"/>
    </font>
    <font>
      <b/>
      <sz val="21"/>
      <color rgb="FF0070C0"/>
      <name val="Microsoft JhengHei"/>
      <family val="4"/>
    </font>
    <font>
      <b/>
      <sz val="21"/>
      <color theme="5" tint="-0.499984740745262"/>
      <name val="新細明體"/>
      <family val="5"/>
      <charset val="136"/>
    </font>
    <font>
      <b/>
      <sz val="21"/>
      <color theme="5" tint="-0.499984740745262"/>
      <name val="Microsoft JhengHei"/>
      <family val="5"/>
    </font>
    <font>
      <b/>
      <sz val="21"/>
      <color theme="5" tint="-0.499984740745262"/>
      <name val="Calibri"/>
      <family val="5"/>
    </font>
    <font>
      <b/>
      <sz val="21"/>
      <color theme="5" tint="-0.499984740745262"/>
      <name val="Microsoft JhengHei UI"/>
      <family val="5"/>
      <charset val="136"/>
    </font>
    <font>
      <b/>
      <sz val="21"/>
      <color rgb="FF008000"/>
      <name val="新細明體"/>
      <family val="5"/>
      <charset val="136"/>
    </font>
    <font>
      <b/>
      <sz val="21"/>
      <color rgb="FF002060"/>
      <name val="Microsoft JhengHei"/>
      <family val="4"/>
    </font>
    <font>
      <b/>
      <sz val="21"/>
      <color theme="0"/>
      <name val="新細明體"/>
      <family val="2"/>
      <charset val="136"/>
    </font>
    <font>
      <b/>
      <sz val="21"/>
      <color theme="5" tint="-0.499984740745262"/>
      <name val="Microsoft JhengHei"/>
      <family val="4"/>
    </font>
    <font>
      <b/>
      <sz val="21"/>
      <color rgb="FF6600FF"/>
      <name val="新細明體"/>
      <family val="5"/>
      <charset val="136"/>
    </font>
    <font>
      <b/>
      <sz val="21"/>
      <color rgb="FF6600FF"/>
      <name val="華康墨字體"/>
      <family val="5"/>
      <charset val="136"/>
    </font>
    <font>
      <b/>
      <sz val="21"/>
      <color rgb="FF008000"/>
      <name val="Microsoft JhengHei"/>
      <family val="5"/>
    </font>
    <font>
      <b/>
      <sz val="21"/>
      <color rgb="FF008000"/>
      <name val="Calibri"/>
      <family val="5"/>
    </font>
    <font>
      <b/>
      <sz val="21"/>
      <color rgb="FF008000"/>
      <name val="Microsoft JhengHei UI"/>
      <family val="5"/>
      <charset val="136"/>
    </font>
    <font>
      <b/>
      <sz val="21"/>
      <color rgb="FFFFFF00"/>
      <name val="Microsoft JhengHei"/>
      <family val="2"/>
      <charset val="136"/>
    </font>
    <font>
      <b/>
      <sz val="21"/>
      <color rgb="FFFF0000"/>
      <name val="新細明體"/>
      <family val="4"/>
      <charset val="136"/>
    </font>
    <font>
      <b/>
      <sz val="21"/>
      <color rgb="FF008000"/>
      <name val="新細明體"/>
      <family val="4"/>
      <charset val="136"/>
    </font>
    <font>
      <b/>
      <sz val="21"/>
      <color theme="5" tint="-0.499984740745262"/>
      <name val="新細明體"/>
      <family val="4"/>
      <charset val="136"/>
    </font>
    <font>
      <b/>
      <sz val="21"/>
      <color theme="5" tint="-0.499984740745262"/>
      <name val="Calibri"/>
      <family val="4"/>
    </font>
    <font>
      <b/>
      <sz val="21"/>
      <color rgb="FFFF0000"/>
      <name val="華康娃娃體W7(P)"/>
      <family val="5"/>
      <charset val="136"/>
    </font>
    <font>
      <b/>
      <sz val="10"/>
      <color theme="0"/>
      <name val="華康墨字體(P)"/>
      <family val="5"/>
      <charset val="136"/>
    </font>
    <font>
      <b/>
      <sz val="21"/>
      <color theme="5" tint="-0.499984740745262"/>
      <name val="標楷體"/>
      <family val="4"/>
      <charset val="136"/>
    </font>
    <font>
      <b/>
      <sz val="21"/>
      <color rgb="FF008000"/>
      <name val="標楷體"/>
      <family val="4"/>
      <charset val="136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/>
      <right/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29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7" fillId="0" borderId="0" xfId="19" applyFont="1"/>
    <xf numFmtId="0" fontId="36" fillId="0" borderId="34" xfId="19" applyFont="1" applyBorder="1"/>
    <xf numFmtId="180" fontId="36" fillId="0" borderId="35" xfId="19" applyNumberFormat="1" applyFont="1" applyBorder="1"/>
    <xf numFmtId="0" fontId="36" fillId="0" borderId="35" xfId="19" applyFont="1" applyBorder="1"/>
    <xf numFmtId="179" fontId="36" fillId="0" borderId="35" xfId="19" applyNumberFormat="1" applyFont="1" applyBorder="1"/>
    <xf numFmtId="179" fontId="36" fillId="0" borderId="36" xfId="19" applyNumberFormat="1" applyFont="1" applyBorder="1"/>
    <xf numFmtId="0" fontId="36" fillId="0" borderId="37" xfId="19" applyFont="1" applyBorder="1"/>
    <xf numFmtId="179" fontId="36" fillId="0" borderId="38" xfId="19" applyNumberFormat="1" applyFont="1" applyBorder="1"/>
    <xf numFmtId="0" fontId="36" fillId="0" borderId="38" xfId="19" applyFont="1" applyBorder="1"/>
    <xf numFmtId="179" fontId="36" fillId="0" borderId="39" xfId="19" applyNumberFormat="1" applyFont="1" applyBorder="1"/>
    <xf numFmtId="179" fontId="36" fillId="0" borderId="40" xfId="19" applyNumberFormat="1" applyFont="1" applyBorder="1"/>
    <xf numFmtId="179" fontId="36" fillId="0" borderId="41" xfId="19" applyNumberFormat="1" applyFont="1" applyBorder="1"/>
    <xf numFmtId="180" fontId="36" fillId="0" borderId="52" xfId="19" applyNumberFormat="1" applyFont="1" applyBorder="1"/>
    <xf numFmtId="0" fontId="36" fillId="0" borderId="52" xfId="19" applyFont="1" applyBorder="1"/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/>
    </xf>
    <xf numFmtId="0" fontId="22" fillId="0" borderId="68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59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4" fillId="0" borderId="0" xfId="19" applyFont="1"/>
    <xf numFmtId="0" fontId="36" fillId="0" borderId="69" xfId="19" applyFont="1" applyBorder="1"/>
    <xf numFmtId="179" fontId="36" fillId="0" borderId="53" xfId="19" applyNumberFormat="1" applyFont="1" applyBorder="1"/>
    <xf numFmtId="0" fontId="36" fillId="0" borderId="70" xfId="19" applyFont="1" applyBorder="1"/>
    <xf numFmtId="179" fontId="36" fillId="0" borderId="73" xfId="19" applyNumberFormat="1" applyFont="1" applyBorder="1"/>
    <xf numFmtId="0" fontId="36" fillId="0" borderId="66" xfId="19" applyFont="1" applyBorder="1"/>
    <xf numFmtId="0" fontId="36" fillId="0" borderId="53" xfId="19" applyFont="1" applyBorder="1"/>
    <xf numFmtId="0" fontId="36" fillId="0" borderId="40" xfId="19" applyFont="1" applyBorder="1"/>
    <xf numFmtId="0" fontId="38" fillId="0" borderId="20" xfId="0" applyFont="1" applyBorder="1" applyAlignment="1">
      <alignment vertical="center" textRotation="255" shrinkToFit="1"/>
    </xf>
    <xf numFmtId="0" fontId="28" fillId="0" borderId="59" xfId="0" applyFont="1" applyBorder="1" applyAlignment="1">
      <alignment vertical="center" shrinkToFit="1"/>
    </xf>
    <xf numFmtId="0" fontId="22" fillId="0" borderId="74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 shrinkToFit="1"/>
    </xf>
    <xf numFmtId="0" fontId="39" fillId="0" borderId="0" xfId="0" applyFont="1">
      <alignment vertical="center"/>
    </xf>
    <xf numFmtId="0" fontId="28" fillId="0" borderId="75" xfId="0" applyFont="1" applyBorder="1" applyAlignment="1">
      <alignment horizontal="center" vertical="center" shrinkToFit="1"/>
    </xf>
    <xf numFmtId="179" fontId="36" fillId="0" borderId="54" xfId="19" applyNumberFormat="1" applyFont="1" applyBorder="1"/>
    <xf numFmtId="0" fontId="36" fillId="0" borderId="50" xfId="19" applyFont="1" applyBorder="1"/>
    <xf numFmtId="179" fontId="36" fillId="0" borderId="50" xfId="19" applyNumberFormat="1" applyFont="1" applyBorder="1"/>
    <xf numFmtId="179" fontId="36" fillId="0" borderId="45" xfId="19" applyNumberFormat="1" applyFont="1" applyBorder="1"/>
    <xf numFmtId="179" fontId="36" fillId="0" borderId="67" xfId="19" applyNumberFormat="1" applyFont="1" applyBorder="1"/>
    <xf numFmtId="0" fontId="22" fillId="0" borderId="74" xfId="0" applyFont="1" applyBorder="1">
      <alignment vertical="center"/>
    </xf>
    <xf numFmtId="0" fontId="22" fillId="0" borderId="0" xfId="0" applyFont="1" applyAlignment="1">
      <alignment vertical="center" textRotation="255" shrinkToFit="1"/>
    </xf>
    <xf numFmtId="0" fontId="22" fillId="0" borderId="68" xfId="0" applyFont="1" applyBorder="1">
      <alignment vertical="center"/>
    </xf>
    <xf numFmtId="0" fontId="21" fillId="0" borderId="47" xfId="0" applyFont="1" applyBorder="1" applyAlignment="1">
      <alignment vertical="top"/>
    </xf>
    <xf numFmtId="0" fontId="21" fillId="0" borderId="0" xfId="0" applyFont="1" applyAlignment="1">
      <alignment vertical="top"/>
    </xf>
    <xf numFmtId="180" fontId="27" fillId="0" borderId="76" xfId="0" applyNumberFormat="1" applyFont="1" applyBorder="1" applyAlignment="1">
      <alignment horizontal="right"/>
    </xf>
    <xf numFmtId="0" fontId="27" fillId="0" borderId="77" xfId="0" applyFont="1" applyBorder="1" applyAlignment="1">
      <alignment horizontal="left"/>
    </xf>
    <xf numFmtId="0" fontId="27" fillId="0" borderId="78" xfId="0" applyFont="1" applyBorder="1" applyAlignment="1">
      <alignment horizontal="center"/>
    </xf>
    <xf numFmtId="0" fontId="38" fillId="0" borderId="21" xfId="0" applyFont="1" applyBorder="1" applyAlignment="1">
      <alignment vertical="center" shrinkToFit="1"/>
    </xf>
    <xf numFmtId="0" fontId="38" fillId="0" borderId="74" xfId="0" applyFont="1" applyBorder="1" applyAlignment="1">
      <alignment vertical="center" shrinkToFit="1"/>
    </xf>
    <xf numFmtId="0" fontId="36" fillId="0" borderId="65" xfId="19" applyFont="1" applyBorder="1"/>
    <xf numFmtId="0" fontId="36" fillId="0" borderId="45" xfId="19" applyFont="1" applyBorder="1"/>
    <xf numFmtId="0" fontId="22" fillId="0" borderId="81" xfId="0" applyFont="1" applyBorder="1" applyAlignment="1">
      <alignment vertical="center" textRotation="180" shrinkToFit="1"/>
    </xf>
    <xf numFmtId="0" fontId="22" fillId="0" borderId="81" xfId="0" applyFont="1" applyBorder="1" applyAlignment="1">
      <alignment horizontal="left" vertical="center" shrinkToFit="1"/>
    </xf>
    <xf numFmtId="180" fontId="27" fillId="0" borderId="82" xfId="0" applyNumberFormat="1" applyFont="1" applyBorder="1" applyAlignment="1">
      <alignment horizontal="right"/>
    </xf>
    <xf numFmtId="0" fontId="27" fillId="0" borderId="81" xfId="0" applyFont="1" applyBorder="1" applyAlignment="1">
      <alignment horizontal="left"/>
    </xf>
    <xf numFmtId="0" fontId="27" fillId="0" borderId="83" xfId="0" applyFont="1" applyBorder="1" applyAlignment="1">
      <alignment horizontal="center"/>
    </xf>
    <xf numFmtId="0" fontId="22" fillId="0" borderId="21" xfId="0" applyFont="1" applyBorder="1" applyAlignment="1">
      <alignment vertical="center" shrinkToFit="1"/>
    </xf>
    <xf numFmtId="0" fontId="22" fillId="0" borderId="74" xfId="0" applyFont="1" applyBorder="1" applyAlignment="1">
      <alignment vertical="center" shrinkToFit="1"/>
    </xf>
    <xf numFmtId="0" fontId="22" fillId="0" borderId="74" xfId="0" applyFont="1" applyBorder="1" applyAlignment="1">
      <alignment horizontal="left" vertical="center" shrinkToFit="1"/>
    </xf>
    <xf numFmtId="0" fontId="22" fillId="0" borderId="0" xfId="0" applyFont="1" applyAlignment="1">
      <alignment vertical="center" textRotation="180" shrinkToFit="1"/>
    </xf>
    <xf numFmtId="0" fontId="3" fillId="0" borderId="0" xfId="0" applyFont="1" applyAlignment="1">
      <alignment horizontal="left" vertical="center" shrinkToFit="1"/>
    </xf>
    <xf numFmtId="0" fontId="28" fillId="0" borderId="27" xfId="0" applyFont="1" applyBorder="1" applyAlignment="1">
      <alignment horizontal="right"/>
    </xf>
    <xf numFmtId="0" fontId="42" fillId="0" borderId="0" xfId="19" applyFont="1"/>
    <xf numFmtId="0" fontId="42" fillId="0" borderId="0" xfId="19" applyFont="1" applyAlignment="1">
      <alignment vertical="center"/>
    </xf>
    <xf numFmtId="0" fontId="22" fillId="0" borderId="17" xfId="0" applyFont="1" applyBorder="1" applyAlignment="1">
      <alignment vertical="center" shrinkToFit="1"/>
    </xf>
    <xf numFmtId="0" fontId="22" fillId="0" borderId="84" xfId="0" applyFont="1" applyBorder="1" applyAlignment="1">
      <alignment vertical="center" shrinkToFit="1"/>
    </xf>
    <xf numFmtId="0" fontId="22" fillId="0" borderId="84" xfId="0" applyFont="1" applyBorder="1" applyAlignment="1">
      <alignment horizontal="left" vertical="center" shrinkToFit="1"/>
    </xf>
    <xf numFmtId="0" fontId="39" fillId="0" borderId="17" xfId="0" applyFont="1" applyBorder="1">
      <alignment vertical="center"/>
    </xf>
    <xf numFmtId="0" fontId="39" fillId="0" borderId="68" xfId="0" applyFont="1" applyBorder="1">
      <alignment vertical="center"/>
    </xf>
    <xf numFmtId="0" fontId="22" fillId="0" borderId="85" xfId="0" applyFont="1" applyBorder="1" applyAlignment="1">
      <alignment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21" xfId="0" applyFont="1" applyBorder="1" applyAlignment="1">
      <alignment vertical="center" wrapText="1" shrinkToFit="1"/>
    </xf>
    <xf numFmtId="0" fontId="22" fillId="0" borderId="74" xfId="0" applyFont="1" applyBorder="1" applyAlignment="1">
      <alignment vertical="center" wrapText="1" shrinkToFit="1"/>
    </xf>
    <xf numFmtId="0" fontId="36" fillId="0" borderId="89" xfId="19" applyFont="1" applyBorder="1"/>
    <xf numFmtId="0" fontId="36" fillId="0" borderId="90" xfId="19" applyFont="1" applyBorder="1"/>
    <xf numFmtId="0" fontId="22" fillId="24" borderId="25" xfId="0" applyFont="1" applyFill="1" applyBorder="1" applyAlignment="1">
      <alignment horizontal="center" vertical="center" shrinkToFit="1"/>
    </xf>
    <xf numFmtId="0" fontId="28" fillId="0" borderId="91" xfId="0" applyFont="1" applyBorder="1" applyAlignment="1">
      <alignment horizontal="center" vertical="center" shrinkToFit="1"/>
    </xf>
    <xf numFmtId="0" fontId="28" fillId="0" borderId="92" xfId="0" applyFont="1" applyBorder="1" applyAlignment="1">
      <alignment horizontal="right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22" fillId="0" borderId="24" xfId="0" applyFont="1" applyBorder="1" applyAlignment="1">
      <alignment vertical="center" shrinkToFit="1"/>
    </xf>
    <xf numFmtId="0" fontId="21" fillId="0" borderId="84" xfId="0" applyFont="1" applyBorder="1" applyAlignment="1">
      <alignment vertical="center" shrinkToFit="1"/>
    </xf>
    <xf numFmtId="0" fontId="22" fillId="24" borderId="30" xfId="0" applyFont="1" applyFill="1" applyBorder="1" applyAlignment="1">
      <alignment horizontal="center" vertical="center" shrinkToFit="1"/>
    </xf>
    <xf numFmtId="0" fontId="21" fillId="0" borderId="68" xfId="0" applyFont="1" applyBorder="1">
      <alignment vertical="center"/>
    </xf>
    <xf numFmtId="0" fontId="58" fillId="0" borderId="0" xfId="19" applyFont="1"/>
    <xf numFmtId="0" fontId="58" fillId="0" borderId="0" xfId="19" applyFont="1" applyAlignment="1">
      <alignment vertical="center"/>
    </xf>
    <xf numFmtId="178" fontId="33" fillId="0" borderId="80" xfId="0" applyNumberFormat="1" applyFont="1" applyBorder="1" applyAlignment="1">
      <alignment vertical="center" wrapText="1"/>
    </xf>
    <xf numFmtId="178" fontId="33" fillId="0" borderId="86" xfId="0" applyNumberFormat="1" applyFont="1" applyBorder="1" applyAlignment="1">
      <alignment vertical="center" wrapText="1"/>
    </xf>
    <xf numFmtId="178" fontId="33" fillId="0" borderId="0" xfId="0" applyNumberFormat="1" applyFont="1" applyAlignment="1">
      <alignment vertical="center" wrapText="1"/>
    </xf>
    <xf numFmtId="178" fontId="33" fillId="0" borderId="55" xfId="0" applyNumberFormat="1" applyFont="1" applyBorder="1" applyAlignment="1">
      <alignment vertical="center" wrapText="1"/>
    </xf>
    <xf numFmtId="178" fontId="33" fillId="0" borderId="33" xfId="0" applyNumberFormat="1" applyFont="1" applyBorder="1" applyAlignment="1">
      <alignment vertical="center" wrapText="1"/>
    </xf>
    <xf numFmtId="178" fontId="33" fillId="0" borderId="87" xfId="0" applyNumberFormat="1" applyFont="1" applyBorder="1" applyAlignment="1">
      <alignment vertical="center" wrapText="1"/>
    </xf>
    <xf numFmtId="0" fontId="36" fillId="0" borderId="41" xfId="19" applyFont="1" applyBorder="1"/>
    <xf numFmtId="0" fontId="21" fillId="0" borderId="23" xfId="0" applyFont="1" applyBorder="1" applyAlignment="1">
      <alignment vertical="center" shrinkToFit="1"/>
    </xf>
    <xf numFmtId="178" fontId="33" fillId="0" borderId="43" xfId="0" applyNumberFormat="1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60" xfId="0" applyFont="1" applyBorder="1" applyAlignment="1">
      <alignment horizontal="center" vertical="center" shrinkToFit="1"/>
    </xf>
    <xf numFmtId="0" fontId="43" fillId="0" borderId="56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0" fontId="43" fillId="0" borderId="57" xfId="0" applyFont="1" applyBorder="1" applyAlignment="1">
      <alignment horizontal="center" vertical="center" shrinkToFit="1"/>
    </xf>
    <xf numFmtId="0" fontId="43" fillId="0" borderId="61" xfId="0" applyFont="1" applyBorder="1" applyAlignment="1">
      <alignment horizontal="center" vertical="center" shrinkToFit="1"/>
    </xf>
    <xf numFmtId="0" fontId="96" fillId="31" borderId="48" xfId="0" applyFont="1" applyFill="1" applyBorder="1" applyAlignment="1">
      <alignment horizontal="center" vertical="center"/>
    </xf>
    <xf numFmtId="0" fontId="59" fillId="31" borderId="0" xfId="0" applyFont="1" applyFill="1" applyAlignment="1">
      <alignment horizontal="center" vertical="center"/>
    </xf>
    <xf numFmtId="0" fontId="59" fillId="31" borderId="60" xfId="0" applyFont="1" applyFill="1" applyBorder="1" applyAlignment="1">
      <alignment horizontal="center" vertical="center"/>
    </xf>
    <xf numFmtId="0" fontId="87" fillId="37" borderId="56" xfId="0" applyFont="1" applyFill="1" applyBorder="1" applyAlignment="1">
      <alignment horizontal="center" vertical="center" shrinkToFit="1"/>
    </xf>
    <xf numFmtId="0" fontId="44" fillId="37" borderId="0" xfId="0" applyFont="1" applyFill="1" applyAlignment="1">
      <alignment horizontal="center" vertical="center" shrinkToFit="1"/>
    </xf>
    <xf numFmtId="0" fontId="43" fillId="0" borderId="63" xfId="0" applyFont="1" applyBorder="1" applyAlignment="1">
      <alignment horizontal="center" vertical="center" shrinkToFit="1"/>
    </xf>
    <xf numFmtId="0" fontId="43" fillId="0" borderId="50" xfId="0" applyFont="1" applyBorder="1" applyAlignment="1">
      <alignment horizontal="center" vertical="center" shrinkToFit="1"/>
    </xf>
    <xf numFmtId="0" fontId="43" fillId="0" borderId="56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60" xfId="0" applyFont="1" applyBorder="1" applyAlignment="1">
      <alignment horizontal="center" vertical="center" wrapText="1"/>
    </xf>
    <xf numFmtId="0" fontId="43" fillId="0" borderId="66" xfId="0" applyFont="1" applyBorder="1" applyAlignment="1">
      <alignment horizontal="center" vertical="center" shrinkToFit="1"/>
    </xf>
    <xf numFmtId="0" fontId="43" fillId="0" borderId="62" xfId="0" applyFont="1" applyBorder="1" applyAlignment="1">
      <alignment horizontal="center" vertical="center" shrinkToFit="1"/>
    </xf>
    <xf numFmtId="0" fontId="43" fillId="0" borderId="53" xfId="0" applyFont="1" applyBorder="1" applyAlignment="1">
      <alignment horizontal="center" vertical="center" shrinkToFit="1"/>
    </xf>
    <xf numFmtId="0" fontId="43" fillId="0" borderId="88" xfId="0" applyFont="1" applyBorder="1" applyAlignment="1">
      <alignment horizontal="center" vertical="center" shrinkToFit="1"/>
    </xf>
    <xf numFmtId="0" fontId="103" fillId="33" borderId="56" xfId="0" applyFont="1" applyFill="1" applyBorder="1" applyAlignment="1">
      <alignment horizontal="center" vertical="center"/>
    </xf>
    <xf numFmtId="0" fontId="61" fillId="33" borderId="0" xfId="0" applyFont="1" applyFill="1" applyAlignment="1">
      <alignment horizontal="center" vertical="center"/>
    </xf>
    <xf numFmtId="0" fontId="61" fillId="33" borderId="60" xfId="0" applyFont="1" applyFill="1" applyBorder="1" applyAlignment="1">
      <alignment horizontal="center" vertical="center"/>
    </xf>
    <xf numFmtId="0" fontId="105" fillId="34" borderId="56" xfId="0" applyFont="1" applyFill="1" applyBorder="1" applyAlignment="1">
      <alignment horizontal="center" vertical="center"/>
    </xf>
    <xf numFmtId="0" fontId="106" fillId="34" borderId="0" xfId="0" applyFont="1" applyFill="1" applyAlignment="1">
      <alignment horizontal="center" vertical="center"/>
    </xf>
    <xf numFmtId="0" fontId="106" fillId="34" borderId="60" xfId="0" applyFont="1" applyFill="1" applyBorder="1" applyAlignment="1">
      <alignment horizontal="center" vertical="center"/>
    </xf>
    <xf numFmtId="0" fontId="46" fillId="29" borderId="48" xfId="0" applyFont="1" applyFill="1" applyBorder="1" applyAlignment="1">
      <alignment horizontal="center" vertical="center" shrinkToFit="1"/>
    </xf>
    <xf numFmtId="0" fontId="46" fillId="29" borderId="0" xfId="0" applyFont="1" applyFill="1" applyAlignment="1">
      <alignment horizontal="center" vertical="center" shrinkToFit="1"/>
    </xf>
    <xf numFmtId="0" fontId="46" fillId="29" borderId="60" xfId="0" applyFont="1" applyFill="1" applyBorder="1" applyAlignment="1">
      <alignment horizontal="center" vertical="center" shrinkToFit="1"/>
    </xf>
    <xf numFmtId="0" fontId="101" fillId="30" borderId="56" xfId="0" applyFont="1" applyFill="1" applyBorder="1" applyAlignment="1">
      <alignment horizontal="center" vertical="center" shrinkToFit="1"/>
    </xf>
    <xf numFmtId="0" fontId="50" fillId="30" borderId="0" xfId="0" applyFont="1" applyFill="1" applyAlignment="1">
      <alignment horizontal="center" vertical="center" shrinkToFit="1"/>
    </xf>
    <xf numFmtId="0" fontId="62" fillId="26" borderId="56" xfId="0" applyFont="1" applyFill="1" applyBorder="1" applyAlignment="1">
      <alignment horizontal="center" vertical="center" shrinkToFit="1"/>
    </xf>
    <xf numFmtId="0" fontId="63" fillId="26" borderId="0" xfId="0" applyFont="1" applyFill="1" applyAlignment="1">
      <alignment horizontal="center" vertical="center" shrinkToFit="1"/>
    </xf>
    <xf numFmtId="0" fontId="63" fillId="26" borderId="60" xfId="0" applyFont="1" applyFill="1" applyBorder="1" applyAlignment="1">
      <alignment horizontal="center" vertical="center" shrinkToFit="1"/>
    </xf>
    <xf numFmtId="0" fontId="76" fillId="25" borderId="56" xfId="0" applyFont="1" applyFill="1" applyBorder="1" applyAlignment="1">
      <alignment horizontal="center" vertical="center" shrinkToFit="1"/>
    </xf>
    <xf numFmtId="0" fontId="76" fillId="25" borderId="0" xfId="0" applyFont="1" applyFill="1" applyAlignment="1">
      <alignment horizontal="center" vertical="center" shrinkToFit="1"/>
    </xf>
    <xf numFmtId="0" fontId="76" fillId="25" borderId="60" xfId="0" applyFont="1" applyFill="1" applyBorder="1" applyAlignment="1">
      <alignment horizontal="center" vertical="center" shrinkToFit="1"/>
    </xf>
    <xf numFmtId="0" fontId="57" fillId="0" borderId="56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shrinkToFit="1"/>
    </xf>
    <xf numFmtId="0" fontId="57" fillId="0" borderId="55" xfId="0" applyFont="1" applyBorder="1" applyAlignment="1">
      <alignment horizontal="center" vertical="center" shrinkToFit="1"/>
    </xf>
    <xf numFmtId="0" fontId="105" fillId="25" borderId="48" xfId="0" applyFont="1" applyFill="1" applyBorder="1" applyAlignment="1">
      <alignment horizontal="center" vertical="center"/>
    </xf>
    <xf numFmtId="0" fontId="92" fillId="25" borderId="0" xfId="0" applyFont="1" applyFill="1" applyAlignment="1">
      <alignment horizontal="center" vertical="center"/>
    </xf>
    <xf numFmtId="0" fontId="88" fillId="38" borderId="56" xfId="0" applyFont="1" applyFill="1" applyBorder="1" applyAlignment="1">
      <alignment horizontal="center" vertical="center"/>
    </xf>
    <xf numFmtId="0" fontId="64" fillId="38" borderId="0" xfId="0" applyFont="1" applyFill="1" applyAlignment="1">
      <alignment horizontal="center" vertical="center"/>
    </xf>
    <xf numFmtId="0" fontId="64" fillId="38" borderId="60" xfId="0" applyFont="1" applyFill="1" applyBorder="1" applyAlignment="1">
      <alignment horizontal="center" vertical="center"/>
    </xf>
    <xf numFmtId="0" fontId="81" fillId="31" borderId="56" xfId="0" applyFont="1" applyFill="1" applyBorder="1" applyAlignment="1">
      <alignment horizontal="center" vertical="center"/>
    </xf>
    <xf numFmtId="0" fontId="53" fillId="31" borderId="0" xfId="0" applyFont="1" applyFill="1" applyAlignment="1">
      <alignment horizontal="center" vertical="center"/>
    </xf>
    <xf numFmtId="0" fontId="56" fillId="37" borderId="56" xfId="0" applyFont="1" applyFill="1" applyBorder="1" applyAlignment="1">
      <alignment horizontal="center" vertical="center"/>
    </xf>
    <xf numFmtId="0" fontId="56" fillId="37" borderId="0" xfId="0" applyFont="1" applyFill="1" applyAlignment="1">
      <alignment horizontal="center" vertical="center"/>
    </xf>
    <xf numFmtId="0" fontId="73" fillId="33" borderId="56" xfId="0" applyFont="1" applyFill="1" applyBorder="1" applyAlignment="1">
      <alignment horizontal="center" vertical="center"/>
    </xf>
    <xf numFmtId="0" fontId="67" fillId="33" borderId="0" xfId="0" applyFont="1" applyFill="1" applyAlignment="1">
      <alignment horizontal="center" vertical="center"/>
    </xf>
    <xf numFmtId="0" fontId="67" fillId="33" borderId="55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44" xfId="0" applyNumberFormat="1" applyFont="1" applyBorder="1" applyAlignment="1">
      <alignment horizontal="center" vertical="center" wrapText="1"/>
    </xf>
    <xf numFmtId="0" fontId="57" fillId="0" borderId="61" xfId="0" applyFont="1" applyBorder="1" applyAlignment="1">
      <alignment horizontal="center" vertical="center" shrinkToFit="1"/>
    </xf>
    <xf numFmtId="0" fontId="57" fillId="0" borderId="50" xfId="0" applyFont="1" applyBorder="1" applyAlignment="1">
      <alignment horizontal="center" vertical="center" shrinkToFit="1"/>
    </xf>
    <xf numFmtId="0" fontId="57" fillId="0" borderId="67" xfId="0" applyFont="1" applyBorder="1" applyAlignment="1">
      <alignment horizontal="center" vertical="center" shrinkToFit="1"/>
    </xf>
    <xf numFmtId="0" fontId="41" fillId="0" borderId="0" xfId="19" applyFont="1" applyAlignment="1">
      <alignment horizontal="center" vertical="center"/>
    </xf>
    <xf numFmtId="0" fontId="41" fillId="0" borderId="33" xfId="19" applyFont="1" applyBorder="1" applyAlignment="1">
      <alignment horizontal="center" vertical="center"/>
    </xf>
    <xf numFmtId="0" fontId="43" fillId="0" borderId="64" xfId="0" applyFont="1" applyBorder="1" applyAlignment="1">
      <alignment horizontal="center" vertical="center" shrinkToFit="1"/>
    </xf>
    <xf numFmtId="178" fontId="33" fillId="0" borderId="51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178" fontId="33" fillId="0" borderId="53" xfId="0" applyNumberFormat="1" applyFont="1" applyBorder="1" applyAlignment="1">
      <alignment horizontal="center" vertical="center" wrapText="1"/>
    </xf>
    <xf numFmtId="178" fontId="33" fillId="0" borderId="88" xfId="0" applyNumberFormat="1" applyFont="1" applyBorder="1" applyAlignment="1">
      <alignment horizontal="center" vertical="center" wrapText="1"/>
    </xf>
    <xf numFmtId="0" fontId="110" fillId="41" borderId="0" xfId="0" applyFont="1" applyFill="1" applyAlignment="1">
      <alignment horizontal="center" vertical="center" shrinkToFit="1"/>
    </xf>
    <xf numFmtId="0" fontId="77" fillId="41" borderId="0" xfId="0" applyFont="1" applyFill="1" applyAlignment="1">
      <alignment horizontal="center" vertical="center" shrinkToFit="1"/>
    </xf>
    <xf numFmtId="0" fontId="77" fillId="41" borderId="55" xfId="0" applyFont="1" applyFill="1" applyBorder="1" applyAlignment="1">
      <alignment horizontal="center" vertical="center" shrinkToFit="1"/>
    </xf>
    <xf numFmtId="0" fontId="43" fillId="0" borderId="55" xfId="0" applyFont="1" applyBorder="1" applyAlignment="1">
      <alignment horizontal="center" vertical="center" wrapText="1"/>
    </xf>
    <xf numFmtId="0" fontId="65" fillId="35" borderId="0" xfId="0" applyFont="1" applyFill="1" applyAlignment="1">
      <alignment horizontal="center" vertical="center"/>
    </xf>
    <xf numFmtId="0" fontId="65" fillId="35" borderId="55" xfId="0" applyFont="1" applyFill="1" applyBorder="1" applyAlignment="1">
      <alignment horizontal="center" vertical="center"/>
    </xf>
    <xf numFmtId="0" fontId="50" fillId="27" borderId="0" xfId="0" applyFont="1" applyFill="1" applyAlignment="1">
      <alignment horizontal="center" vertical="center" shrinkToFit="1"/>
    </xf>
    <xf numFmtId="0" fontId="50" fillId="27" borderId="55" xfId="0" applyFont="1" applyFill="1" applyBorder="1" applyAlignment="1">
      <alignment horizontal="center" vertical="center" shrinkToFit="1"/>
    </xf>
    <xf numFmtId="178" fontId="33" fillId="0" borderId="42" xfId="0" applyNumberFormat="1" applyFont="1" applyBorder="1" applyAlignment="1">
      <alignment horizontal="center" vertical="center" wrapText="1"/>
    </xf>
    <xf numFmtId="178" fontId="33" fillId="0" borderId="46" xfId="0" applyNumberFormat="1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112" fillId="27" borderId="56" xfId="0" applyFont="1" applyFill="1" applyBorder="1" applyAlignment="1">
      <alignment horizontal="center" vertical="center" shrinkToFit="1"/>
    </xf>
    <xf numFmtId="0" fontId="47" fillId="27" borderId="0" xfId="0" applyFont="1" applyFill="1" applyAlignment="1">
      <alignment horizontal="center" vertical="center" shrinkToFit="1"/>
    </xf>
    <xf numFmtId="0" fontId="81" fillId="30" borderId="56" xfId="0" applyFont="1" applyFill="1" applyBorder="1" applyAlignment="1">
      <alignment horizontal="center" vertical="center" shrinkToFit="1"/>
    </xf>
    <xf numFmtId="0" fontId="45" fillId="30" borderId="0" xfId="0" applyFont="1" applyFill="1" applyAlignment="1">
      <alignment horizontal="center" vertical="center" shrinkToFit="1"/>
    </xf>
    <xf numFmtId="0" fontId="51" fillId="43" borderId="56" xfId="0" applyFont="1" applyFill="1" applyBorder="1" applyAlignment="1">
      <alignment horizontal="center" vertical="center" shrinkToFit="1"/>
    </xf>
    <xf numFmtId="0" fontId="89" fillId="43" borderId="0" xfId="0" applyFont="1" applyFill="1" applyAlignment="1">
      <alignment horizontal="center" vertical="center" shrinkToFit="1"/>
    </xf>
    <xf numFmtId="0" fontId="89" fillId="43" borderId="55" xfId="0" applyFont="1" applyFill="1" applyBorder="1" applyAlignment="1">
      <alignment horizontal="center" vertical="center" shrinkToFit="1"/>
    </xf>
    <xf numFmtId="0" fontId="111" fillId="37" borderId="58" xfId="0" applyFont="1" applyFill="1" applyBorder="1" applyAlignment="1">
      <alignment horizontal="center" vertical="center" shrinkToFit="1"/>
    </xf>
    <xf numFmtId="0" fontId="80" fillId="37" borderId="59" xfId="0" applyFont="1" applyFill="1" applyBorder="1" applyAlignment="1">
      <alignment horizontal="center" vertical="center" shrinkToFit="1"/>
    </xf>
    <xf numFmtId="0" fontId="80" fillId="37" borderId="56" xfId="0" applyFont="1" applyFill="1" applyBorder="1" applyAlignment="1">
      <alignment horizontal="center" vertical="center" shrinkToFit="1"/>
    </xf>
    <xf numFmtId="0" fontId="97" fillId="25" borderId="56" xfId="0" applyFont="1" applyFill="1" applyBorder="1" applyAlignment="1">
      <alignment horizontal="center" vertical="center" shrinkToFit="1"/>
    </xf>
    <xf numFmtId="0" fontId="51" fillId="25" borderId="0" xfId="0" applyFont="1" applyFill="1" applyAlignment="1">
      <alignment horizontal="center" vertical="center" shrinkToFit="1"/>
    </xf>
    <xf numFmtId="0" fontId="51" fillId="25" borderId="60" xfId="0" applyFont="1" applyFill="1" applyBorder="1" applyAlignment="1">
      <alignment horizontal="center" vertical="center" shrinkToFit="1"/>
    </xf>
    <xf numFmtId="0" fontId="49" fillId="25" borderId="56" xfId="0" applyFont="1" applyFill="1" applyBorder="1" applyAlignment="1">
      <alignment horizontal="center" vertical="center" shrinkToFit="1"/>
    </xf>
    <xf numFmtId="0" fontId="49" fillId="25" borderId="0" xfId="0" applyFont="1" applyFill="1" applyAlignment="1">
      <alignment horizontal="center" vertical="center" shrinkToFit="1"/>
    </xf>
    <xf numFmtId="0" fontId="48" fillId="28" borderId="56" xfId="0" applyFont="1" applyFill="1" applyBorder="1" applyAlignment="1">
      <alignment horizontal="center" vertical="center" shrinkToFit="1"/>
    </xf>
    <xf numFmtId="0" fontId="48" fillId="28" borderId="0" xfId="0" applyFont="1" applyFill="1" applyAlignment="1">
      <alignment horizontal="center" vertical="center" shrinkToFit="1"/>
    </xf>
    <xf numFmtId="0" fontId="59" fillId="25" borderId="56" xfId="0" applyFont="1" applyFill="1" applyBorder="1" applyAlignment="1">
      <alignment horizontal="center" vertical="center" shrinkToFit="1"/>
    </xf>
    <xf numFmtId="0" fontId="59" fillId="25" borderId="0" xfId="0" applyFont="1" applyFill="1" applyAlignment="1">
      <alignment horizontal="center" vertical="center" shrinkToFit="1"/>
    </xf>
    <xf numFmtId="0" fontId="59" fillId="25" borderId="55" xfId="0" applyFont="1" applyFill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70" fillId="36" borderId="58" xfId="0" applyFont="1" applyFill="1" applyBorder="1" applyAlignment="1">
      <alignment horizontal="center" vertical="center" shrinkToFit="1"/>
    </xf>
    <xf numFmtId="0" fontId="74" fillId="36" borderId="59" xfId="0" applyFont="1" applyFill="1" applyBorder="1" applyAlignment="1">
      <alignment horizontal="center" vertical="center" shrinkToFit="1"/>
    </xf>
    <xf numFmtId="0" fontId="74" fillId="36" borderId="56" xfId="0" applyFont="1" applyFill="1" applyBorder="1" applyAlignment="1">
      <alignment horizontal="center" vertical="center" shrinkToFit="1"/>
    </xf>
    <xf numFmtId="0" fontId="81" fillId="28" borderId="56" xfId="0" applyFont="1" applyFill="1" applyBorder="1" applyAlignment="1">
      <alignment horizontal="center" vertical="center" shrinkToFit="1"/>
    </xf>
    <xf numFmtId="0" fontId="45" fillId="28" borderId="0" xfId="0" applyFont="1" applyFill="1" applyAlignment="1">
      <alignment horizontal="center" vertical="center" shrinkToFit="1"/>
    </xf>
    <xf numFmtId="0" fontId="45" fillId="28" borderId="60" xfId="0" applyFont="1" applyFill="1" applyBorder="1" applyAlignment="1">
      <alignment horizontal="center" vertical="center" shrinkToFit="1"/>
    </xf>
    <xf numFmtId="178" fontId="33" fillId="0" borderId="62" xfId="0" applyNumberFormat="1" applyFont="1" applyBorder="1" applyAlignment="1">
      <alignment horizontal="center" vertical="center" wrapText="1"/>
    </xf>
    <xf numFmtId="178" fontId="33" fillId="0" borderId="64" xfId="0" applyNumberFormat="1" applyFont="1" applyBorder="1" applyAlignment="1">
      <alignment horizontal="center" vertical="center" wrapText="1"/>
    </xf>
    <xf numFmtId="0" fontId="90" fillId="29" borderId="48" xfId="0" applyFont="1" applyFill="1" applyBorder="1" applyAlignment="1">
      <alignment horizontal="center" vertical="center"/>
    </xf>
    <xf numFmtId="0" fontId="91" fillId="29" borderId="0" xfId="0" applyFont="1" applyFill="1" applyAlignment="1">
      <alignment horizontal="center" vertical="center"/>
    </xf>
    <xf numFmtId="0" fontId="56" fillId="31" borderId="56" xfId="0" applyFont="1" applyFill="1" applyBorder="1" applyAlignment="1">
      <alignment horizontal="center" vertical="center"/>
    </xf>
    <xf numFmtId="0" fontId="56" fillId="31" borderId="0" xfId="0" applyFont="1" applyFill="1" applyAlignment="1">
      <alignment horizontal="center" vertical="center"/>
    </xf>
    <xf numFmtId="0" fontId="56" fillId="31" borderId="60" xfId="0" applyFont="1" applyFill="1" applyBorder="1" applyAlignment="1">
      <alignment horizontal="center" vertical="center"/>
    </xf>
    <xf numFmtId="0" fontId="43" fillId="0" borderId="51" xfId="0" applyFont="1" applyBorder="1" applyAlignment="1">
      <alignment horizontal="center" vertical="center" shrinkToFit="1"/>
    </xf>
    <xf numFmtId="0" fontId="43" fillId="0" borderId="52" xfId="0" applyFont="1" applyBorder="1" applyAlignment="1">
      <alignment horizontal="center" vertical="center" shrinkToFit="1"/>
    </xf>
    <xf numFmtId="0" fontId="117" fillId="44" borderId="53" xfId="0" applyFont="1" applyFill="1" applyBorder="1" applyAlignment="1">
      <alignment horizontal="center" vertical="center" shrinkToFit="1"/>
    </xf>
    <xf numFmtId="0" fontId="117" fillId="44" borderId="62" xfId="0" applyFont="1" applyFill="1" applyBorder="1" applyAlignment="1">
      <alignment horizontal="center" vertical="center" shrinkToFit="1"/>
    </xf>
    <xf numFmtId="0" fontId="45" fillId="28" borderId="56" xfId="0" applyFont="1" applyFill="1" applyBorder="1" applyAlignment="1">
      <alignment horizontal="center" vertical="center" shrinkToFit="1"/>
    </xf>
    <xf numFmtId="0" fontId="45" fillId="28" borderId="55" xfId="0" applyFont="1" applyFill="1" applyBorder="1" applyAlignment="1">
      <alignment horizontal="center" vertical="center" shrinkToFit="1"/>
    </xf>
    <xf numFmtId="0" fontId="81" fillId="39" borderId="56" xfId="0" applyFont="1" applyFill="1" applyBorder="1" applyAlignment="1">
      <alignment horizontal="center" vertical="center"/>
    </xf>
    <xf numFmtId="0" fontId="45" fillId="39" borderId="0" xfId="0" applyFont="1" applyFill="1" applyAlignment="1">
      <alignment horizontal="center" vertical="center"/>
    </xf>
    <xf numFmtId="0" fontId="45" fillId="39" borderId="60" xfId="0" applyFont="1" applyFill="1" applyBorder="1" applyAlignment="1">
      <alignment horizontal="center" vertical="center"/>
    </xf>
    <xf numFmtId="0" fontId="52" fillId="31" borderId="56" xfId="0" applyFont="1" applyFill="1" applyBorder="1" applyAlignment="1">
      <alignment horizontal="center" vertical="center"/>
    </xf>
    <xf numFmtId="0" fontId="52" fillId="31" borderId="0" xfId="0" applyFont="1" applyFill="1" applyAlignment="1">
      <alignment horizontal="center" vertical="center"/>
    </xf>
    <xf numFmtId="0" fontId="70" fillId="32" borderId="56" xfId="0" applyFont="1" applyFill="1" applyBorder="1" applyAlignment="1">
      <alignment horizontal="center" vertical="center"/>
    </xf>
    <xf numFmtId="0" fontId="70" fillId="32" borderId="0" xfId="0" applyFont="1" applyFill="1" applyAlignment="1">
      <alignment horizontal="center" vertical="center"/>
    </xf>
    <xf numFmtId="0" fontId="70" fillId="32" borderId="55" xfId="0" applyFont="1" applyFill="1" applyBorder="1" applyAlignment="1">
      <alignment horizontal="center" vertical="center"/>
    </xf>
    <xf numFmtId="0" fontId="50" fillId="26" borderId="48" xfId="0" applyFont="1" applyFill="1" applyBorder="1" applyAlignment="1">
      <alignment horizontal="center" vertical="center" shrinkToFit="1"/>
    </xf>
    <xf numFmtId="0" fontId="50" fillId="26" borderId="0" xfId="0" applyFont="1" applyFill="1" applyAlignment="1">
      <alignment horizontal="center" vertical="center" shrinkToFit="1"/>
    </xf>
    <xf numFmtId="0" fontId="68" fillId="36" borderId="56" xfId="0" applyFont="1" applyFill="1" applyBorder="1" applyAlignment="1">
      <alignment horizontal="center" vertical="center" shrinkToFit="1"/>
    </xf>
    <xf numFmtId="0" fontId="68" fillId="36" borderId="0" xfId="0" applyFont="1" applyFill="1" applyAlignment="1">
      <alignment horizontal="center" vertical="center" shrinkToFit="1"/>
    </xf>
    <xf numFmtId="0" fontId="68" fillId="36" borderId="60" xfId="0" applyFont="1" applyFill="1" applyBorder="1" applyAlignment="1">
      <alignment horizontal="center" vertical="center" shrinkToFit="1"/>
    </xf>
    <xf numFmtId="0" fontId="51" fillId="28" borderId="56" xfId="0" applyFont="1" applyFill="1" applyBorder="1" applyAlignment="1">
      <alignment horizontal="center" vertical="center" shrinkToFit="1"/>
    </xf>
    <xf numFmtId="0" fontId="72" fillId="28" borderId="0" xfId="0" applyFont="1" applyFill="1" applyAlignment="1">
      <alignment horizontal="center" vertical="center" shrinkToFit="1"/>
    </xf>
    <xf numFmtId="0" fontId="72" fillId="28" borderId="60" xfId="0" applyFont="1" applyFill="1" applyBorder="1" applyAlignment="1">
      <alignment horizontal="center" vertical="center" shrinkToFit="1"/>
    </xf>
    <xf numFmtId="0" fontId="69" fillId="26" borderId="56" xfId="0" applyFont="1" applyFill="1" applyBorder="1" applyAlignment="1">
      <alignment horizontal="center" vertical="center"/>
    </xf>
    <xf numFmtId="0" fontId="69" fillId="26" borderId="0" xfId="0" applyFont="1" applyFill="1" applyAlignment="1">
      <alignment horizontal="center" vertical="center"/>
    </xf>
    <xf numFmtId="0" fontId="64" fillId="41" borderId="56" xfId="0" applyFont="1" applyFill="1" applyBorder="1" applyAlignment="1">
      <alignment horizontal="center" vertical="center"/>
    </xf>
    <xf numFmtId="0" fontId="64" fillId="41" borderId="0" xfId="0" applyFont="1" applyFill="1" applyAlignment="1">
      <alignment horizontal="center" vertical="center"/>
    </xf>
    <xf numFmtId="0" fontId="64" fillId="41" borderId="55" xfId="0" applyFont="1" applyFill="1" applyBorder="1" applyAlignment="1">
      <alignment horizontal="center" vertical="center"/>
    </xf>
    <xf numFmtId="0" fontId="52" fillId="25" borderId="48" xfId="0" applyFont="1" applyFill="1" applyBorder="1" applyAlignment="1">
      <alignment horizontal="center" vertical="center" shrinkToFit="1"/>
    </xf>
    <xf numFmtId="0" fontId="52" fillId="25" borderId="0" xfId="0" applyFont="1" applyFill="1" applyAlignment="1">
      <alignment horizontal="center" vertical="center" shrinkToFit="1"/>
    </xf>
    <xf numFmtId="0" fontId="105" fillId="29" borderId="56" xfId="0" applyFont="1" applyFill="1" applyBorder="1" applyAlignment="1">
      <alignment horizontal="center" vertical="center" shrinkToFit="1"/>
    </xf>
    <xf numFmtId="0" fontId="54" fillId="29" borderId="0" xfId="0" applyFont="1" applyFill="1" applyAlignment="1">
      <alignment horizontal="center" vertical="center" shrinkToFit="1"/>
    </xf>
    <xf numFmtId="0" fontId="54" fillId="29" borderId="60" xfId="0" applyFont="1" applyFill="1" applyBorder="1" applyAlignment="1">
      <alignment horizontal="center" vertical="center" shrinkToFit="1"/>
    </xf>
    <xf numFmtId="0" fontId="68" fillId="32" borderId="59" xfId="0" applyFont="1" applyFill="1" applyBorder="1" applyAlignment="1">
      <alignment horizontal="center" vertical="center" shrinkToFit="1"/>
    </xf>
    <xf numFmtId="0" fontId="70" fillId="40" borderId="56" xfId="0" applyFont="1" applyFill="1" applyBorder="1" applyAlignment="1">
      <alignment horizontal="center" vertical="center"/>
    </xf>
    <xf numFmtId="0" fontId="70" fillId="40" borderId="0" xfId="0" applyFont="1" applyFill="1" applyAlignment="1">
      <alignment horizontal="center" vertical="center"/>
    </xf>
    <xf numFmtId="0" fontId="81" fillId="28" borderId="56" xfId="0" applyFont="1" applyFill="1" applyBorder="1" applyAlignment="1">
      <alignment horizontal="center" vertical="center"/>
    </xf>
    <xf numFmtId="0" fontId="53" fillId="28" borderId="0" xfId="0" applyFont="1" applyFill="1" applyAlignment="1">
      <alignment horizontal="center" vertical="center"/>
    </xf>
    <xf numFmtId="0" fontId="53" fillId="28" borderId="55" xfId="0" applyFont="1" applyFill="1" applyBorder="1" applyAlignment="1">
      <alignment horizontal="center" vertical="center"/>
    </xf>
    <xf numFmtId="0" fontId="70" fillId="36" borderId="56" xfId="0" applyFont="1" applyFill="1" applyBorder="1" applyAlignment="1">
      <alignment horizontal="center" vertical="center"/>
    </xf>
    <xf numFmtId="0" fontId="70" fillId="36" borderId="0" xfId="0" applyFont="1" applyFill="1" applyAlignment="1">
      <alignment horizontal="center" vertical="center"/>
    </xf>
    <xf numFmtId="0" fontId="70" fillId="36" borderId="55" xfId="0" applyFont="1" applyFill="1" applyBorder="1" applyAlignment="1">
      <alignment horizontal="center" vertical="center"/>
    </xf>
    <xf numFmtId="178" fontId="33" fillId="0" borderId="66" xfId="0" applyNumberFormat="1" applyFont="1" applyBorder="1" applyAlignment="1">
      <alignment horizontal="center" vertical="center" wrapText="1"/>
    </xf>
    <xf numFmtId="0" fontId="65" fillId="33" borderId="56" xfId="0" applyFont="1" applyFill="1" applyBorder="1" applyAlignment="1">
      <alignment horizontal="center" vertical="center" shrinkToFit="1"/>
    </xf>
    <xf numFmtId="0" fontId="65" fillId="33" borderId="0" xfId="0" applyFont="1" applyFill="1" applyAlignment="1">
      <alignment horizontal="center" vertical="center" shrinkToFit="1"/>
    </xf>
    <xf numFmtId="0" fontId="53" fillId="31" borderId="56" xfId="0" applyFont="1" applyFill="1" applyBorder="1" applyAlignment="1">
      <alignment horizontal="center" vertical="center" shrinkToFit="1"/>
    </xf>
    <xf numFmtId="0" fontId="95" fillId="31" borderId="0" xfId="0" applyFont="1" applyFill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60" fillId="32" borderId="48" xfId="0" applyFont="1" applyFill="1" applyBorder="1" applyAlignment="1">
      <alignment horizontal="center" vertical="center" shrinkToFit="1"/>
    </xf>
    <xf numFmtId="0" fontId="60" fillId="32" borderId="0" xfId="0" applyFont="1" applyFill="1" applyAlignment="1">
      <alignment horizontal="center" vertical="center" shrinkToFit="1"/>
    </xf>
    <xf numFmtId="0" fontId="60" fillId="32" borderId="60" xfId="0" applyFont="1" applyFill="1" applyBorder="1" applyAlignment="1">
      <alignment horizontal="center" vertical="center" shrinkToFit="1"/>
    </xf>
    <xf numFmtId="0" fontId="78" fillId="28" borderId="56" xfId="0" applyFont="1" applyFill="1" applyBorder="1" applyAlignment="1">
      <alignment horizontal="center" vertical="center" shrinkToFit="1"/>
    </xf>
    <xf numFmtId="0" fontId="79" fillId="28" borderId="0" xfId="0" applyFont="1" applyFill="1" applyAlignment="1">
      <alignment horizontal="center" vertical="center" shrinkToFit="1"/>
    </xf>
    <xf numFmtId="0" fontId="45" fillId="29" borderId="56" xfId="0" applyFont="1" applyFill="1" applyBorder="1" applyAlignment="1">
      <alignment horizontal="center" vertical="center" shrinkToFit="1"/>
    </xf>
    <xf numFmtId="0" fontId="45" fillId="29" borderId="0" xfId="0" applyFont="1" applyFill="1" applyAlignment="1">
      <alignment horizontal="center" vertical="center" shrinkToFit="1"/>
    </xf>
    <xf numFmtId="0" fontId="45" fillId="29" borderId="60" xfId="0" applyFont="1" applyFill="1" applyBorder="1" applyAlignment="1">
      <alignment horizontal="center" vertical="center" shrinkToFit="1"/>
    </xf>
    <xf numFmtId="0" fontId="83" fillId="43" borderId="56" xfId="0" applyFont="1" applyFill="1" applyBorder="1" applyAlignment="1">
      <alignment horizontal="center" vertical="center" shrinkToFit="1"/>
    </xf>
    <xf numFmtId="0" fontId="75" fillId="43" borderId="0" xfId="0" applyFont="1" applyFill="1" applyAlignment="1">
      <alignment horizontal="center" vertical="center" shrinkToFit="1"/>
    </xf>
    <xf numFmtId="0" fontId="75" fillId="43" borderId="60" xfId="0" applyFont="1" applyFill="1" applyBorder="1" applyAlignment="1">
      <alignment horizontal="center" vertical="center" shrinkToFit="1"/>
    </xf>
    <xf numFmtId="0" fontId="53" fillId="26" borderId="48" xfId="0" applyFont="1" applyFill="1" applyBorder="1" applyAlignment="1">
      <alignment horizontal="center" vertical="center" shrinkToFit="1"/>
    </xf>
    <xf numFmtId="0" fontId="53" fillId="26" borderId="0" xfId="0" applyFont="1" applyFill="1" applyAlignment="1">
      <alignment horizontal="center" vertical="center" shrinkToFit="1"/>
    </xf>
    <xf numFmtId="0" fontId="47" fillId="29" borderId="56" xfId="0" applyFont="1" applyFill="1" applyBorder="1" applyAlignment="1">
      <alignment horizontal="center" vertical="center" shrinkToFit="1"/>
    </xf>
    <xf numFmtId="0" fontId="93" fillId="29" borderId="0" xfId="0" applyFont="1" applyFill="1" applyAlignment="1">
      <alignment horizontal="center" vertical="center" shrinkToFit="1"/>
    </xf>
    <xf numFmtId="0" fontId="66" fillId="25" borderId="56" xfId="0" applyFont="1" applyFill="1" applyBorder="1" applyAlignment="1">
      <alignment horizontal="center" vertical="center" shrinkToFit="1"/>
    </xf>
    <xf numFmtId="0" fontId="66" fillId="25" borderId="0" xfId="0" applyFont="1" applyFill="1" applyAlignment="1">
      <alignment horizontal="center" vertical="center" shrinkToFit="1"/>
    </xf>
    <xf numFmtId="0" fontId="85" fillId="32" borderId="56" xfId="0" applyFont="1" applyFill="1" applyBorder="1" applyAlignment="1">
      <alignment horizontal="center" vertical="center" shrinkToFit="1"/>
    </xf>
    <xf numFmtId="0" fontId="65" fillId="32" borderId="0" xfId="0" applyFont="1" applyFill="1" applyAlignment="1">
      <alignment horizontal="center" vertical="center" shrinkToFit="1"/>
    </xf>
    <xf numFmtId="0" fontId="52" fillId="29" borderId="56" xfId="0" applyFont="1" applyFill="1" applyBorder="1" applyAlignment="1">
      <alignment horizontal="center" vertical="center" shrinkToFit="1"/>
    </xf>
    <xf numFmtId="0" fontId="52" fillId="29" borderId="0" xfId="0" applyFont="1" applyFill="1" applyAlignment="1">
      <alignment horizontal="center" vertical="center" shrinkToFit="1"/>
    </xf>
    <xf numFmtId="0" fontId="52" fillId="29" borderId="55" xfId="0" applyFont="1" applyFill="1" applyBorder="1" applyAlignment="1">
      <alignment horizontal="center" vertical="center" shrinkToFit="1"/>
    </xf>
    <xf numFmtId="0" fontId="118" fillId="44" borderId="53" xfId="0" applyFont="1" applyFill="1" applyBorder="1" applyAlignment="1">
      <alignment horizontal="center" vertical="center" shrinkToFit="1"/>
    </xf>
    <xf numFmtId="0" fontId="118" fillId="44" borderId="62" xfId="0" applyFont="1" applyFill="1" applyBorder="1" applyAlignment="1">
      <alignment horizontal="center" vertical="center" shrinkToFit="1"/>
    </xf>
    <xf numFmtId="0" fontId="64" fillId="38" borderId="48" xfId="0" applyFont="1" applyFill="1" applyBorder="1" applyAlignment="1">
      <alignment horizontal="center" vertical="center" shrinkToFit="1"/>
    </xf>
    <xf numFmtId="0" fontId="64" fillId="38" borderId="0" xfId="0" applyFont="1" applyFill="1" applyAlignment="1">
      <alignment horizontal="center" vertical="center" shrinkToFit="1"/>
    </xf>
    <xf numFmtId="0" fontId="65" fillId="32" borderId="56" xfId="0" applyFont="1" applyFill="1" applyBorder="1" applyAlignment="1">
      <alignment horizontal="center" vertical="center"/>
    </xf>
    <xf numFmtId="0" fontId="65" fillId="32" borderId="0" xfId="0" applyFont="1" applyFill="1" applyAlignment="1">
      <alignment horizontal="center" vertical="center"/>
    </xf>
    <xf numFmtId="0" fontId="113" fillId="29" borderId="56" xfId="0" applyFont="1" applyFill="1" applyBorder="1" applyAlignment="1">
      <alignment horizontal="center" vertical="center"/>
    </xf>
    <xf numFmtId="0" fontId="52" fillId="29" borderId="0" xfId="0" applyFont="1" applyFill="1" applyAlignment="1">
      <alignment horizontal="center" vertical="center"/>
    </xf>
    <xf numFmtId="0" fontId="55" fillId="30" borderId="56" xfId="0" applyFont="1" applyFill="1" applyBorder="1" applyAlignment="1">
      <alignment horizontal="center" vertical="center"/>
    </xf>
    <xf numFmtId="0" fontId="55" fillId="30" borderId="0" xfId="0" applyFont="1" applyFill="1" applyAlignment="1">
      <alignment horizontal="center" vertical="center"/>
    </xf>
    <xf numFmtId="0" fontId="68" fillId="42" borderId="48" xfId="0" applyFont="1" applyFill="1" applyBorder="1" applyAlignment="1">
      <alignment horizontal="center" vertical="center" shrinkToFit="1"/>
    </xf>
    <xf numFmtId="0" fontId="68" fillId="42" borderId="0" xfId="0" applyFont="1" applyFill="1" applyAlignment="1">
      <alignment horizontal="center" vertical="center" shrinkToFit="1"/>
    </xf>
    <xf numFmtId="0" fontId="44" fillId="31" borderId="48" xfId="0" applyFont="1" applyFill="1" applyBorder="1" applyAlignment="1">
      <alignment horizontal="center" vertical="center" shrinkToFit="1"/>
    </xf>
    <xf numFmtId="0" fontId="44" fillId="31" borderId="0" xfId="0" applyFont="1" applyFill="1" applyAlignment="1">
      <alignment horizontal="center" vertical="center" shrinkToFit="1"/>
    </xf>
    <xf numFmtId="0" fontId="51" fillId="25" borderId="48" xfId="0" applyFont="1" applyFill="1" applyBorder="1" applyAlignment="1">
      <alignment horizontal="center" vertical="center" shrinkToFit="1"/>
    </xf>
    <xf numFmtId="178" fontId="33" fillId="0" borderId="71" xfId="0" applyNumberFormat="1" applyFont="1" applyBorder="1" applyAlignment="1">
      <alignment horizontal="center" vertical="center" wrapText="1"/>
    </xf>
    <xf numFmtId="178" fontId="33" fillId="0" borderId="72" xfId="0" applyNumberFormat="1" applyFont="1" applyBorder="1" applyAlignment="1">
      <alignment horizontal="center" vertical="center" wrapText="1"/>
    </xf>
    <xf numFmtId="0" fontId="82" fillId="28" borderId="48" xfId="0" applyFont="1" applyFill="1" applyBorder="1" applyAlignment="1">
      <alignment horizontal="center" vertical="center" shrinkToFit="1"/>
    </xf>
    <xf numFmtId="0" fontId="46" fillId="28" borderId="0" xfId="0" applyFont="1" applyFill="1" applyAlignment="1">
      <alignment horizontal="center" vertical="center" shrinkToFit="1"/>
    </xf>
    <xf numFmtId="0" fontId="94" fillId="25" borderId="56" xfId="0" applyFont="1" applyFill="1" applyBorder="1" applyAlignment="1">
      <alignment horizontal="center" vertical="center" shrinkToFit="1"/>
    </xf>
    <xf numFmtId="0" fontId="95" fillId="25" borderId="0" xfId="0" applyFont="1" applyFill="1" applyAlignment="1">
      <alignment horizontal="center" vertical="center" shrinkToFit="1"/>
    </xf>
    <xf numFmtId="178" fontId="43" fillId="0" borderId="45" xfId="0" applyNumberFormat="1" applyFont="1" applyBorder="1" applyAlignment="1">
      <alignment horizontal="center" vertical="center" wrapText="1"/>
    </xf>
    <xf numFmtId="178" fontId="43" fillId="0" borderId="57" xfId="0" applyNumberFormat="1" applyFont="1" applyBorder="1" applyAlignment="1">
      <alignment horizontal="center" vertical="center" wrapText="1"/>
    </xf>
    <xf numFmtId="178" fontId="43" fillId="0" borderId="61" xfId="0" applyNumberFormat="1" applyFont="1" applyBorder="1" applyAlignment="1">
      <alignment horizontal="center" vertical="center" wrapText="1"/>
    </xf>
    <xf numFmtId="178" fontId="115" fillId="25" borderId="56" xfId="0" applyNumberFormat="1" applyFont="1" applyFill="1" applyBorder="1" applyAlignment="1">
      <alignment horizontal="center" vertical="center" wrapText="1"/>
    </xf>
    <xf numFmtId="178" fontId="115" fillId="25" borderId="0" xfId="0" applyNumberFormat="1" applyFont="1" applyFill="1" applyAlignment="1">
      <alignment horizontal="center" vertical="center" wrapText="1"/>
    </xf>
    <xf numFmtId="178" fontId="115" fillId="25" borderId="60" xfId="0" applyNumberFormat="1" applyFont="1" applyFill="1" applyBorder="1" applyAlignment="1">
      <alignment horizontal="center" vertical="center" wrapText="1"/>
    </xf>
    <xf numFmtId="178" fontId="71" fillId="30" borderId="56" xfId="0" applyNumberFormat="1" applyFont="1" applyFill="1" applyBorder="1" applyAlignment="1">
      <alignment horizontal="center" vertical="center" wrapText="1"/>
    </xf>
    <xf numFmtId="178" fontId="71" fillId="30" borderId="0" xfId="0" applyNumberFormat="1" applyFont="1" applyFill="1" applyAlignment="1">
      <alignment horizontal="center" vertical="center" wrapText="1"/>
    </xf>
    <xf numFmtId="178" fontId="71" fillId="30" borderId="60" xfId="0" applyNumberFormat="1" applyFont="1" applyFill="1" applyBorder="1" applyAlignment="1">
      <alignment horizontal="center" vertical="center" wrapText="1"/>
    </xf>
    <xf numFmtId="178" fontId="86" fillId="28" borderId="56" xfId="0" applyNumberFormat="1" applyFont="1" applyFill="1" applyBorder="1" applyAlignment="1">
      <alignment horizontal="center" vertical="center" wrapText="1"/>
    </xf>
    <xf numFmtId="178" fontId="66" fillId="28" borderId="0" xfId="0" applyNumberFormat="1" applyFont="1" applyFill="1" applyAlignment="1">
      <alignment horizontal="center" vertical="center" wrapText="1"/>
    </xf>
    <xf numFmtId="178" fontId="66" fillId="28" borderId="60" xfId="0" applyNumberFormat="1" applyFont="1" applyFill="1" applyBorder="1" applyAlignment="1">
      <alignment horizontal="center" vertical="center" wrapText="1"/>
    </xf>
    <xf numFmtId="178" fontId="43" fillId="0" borderId="56" xfId="0" applyNumberFormat="1" applyFont="1" applyBorder="1" applyAlignment="1">
      <alignment horizontal="center" vertical="center" wrapText="1"/>
    </xf>
    <xf numFmtId="178" fontId="43" fillId="0" borderId="0" xfId="0" applyNumberFormat="1" applyFont="1" applyAlignment="1">
      <alignment horizontal="center" vertical="center" wrapText="1"/>
    </xf>
    <xf numFmtId="178" fontId="43" fillId="0" borderId="60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25" xfId="0" applyFont="1" applyBorder="1" applyAlignment="1">
      <alignment horizontal="center" vertical="center" textRotation="180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40" fillId="0" borderId="0" xfId="0" applyFont="1" applyAlignment="1">
      <alignment horizontal="center" vertical="center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7" fillId="0" borderId="91" xfId="0" applyFont="1" applyBorder="1" applyAlignment="1">
      <alignment horizontal="center" vertical="center" textRotation="255" shrinkToFit="1"/>
    </xf>
    <xf numFmtId="0" fontId="39" fillId="0" borderId="79" xfId="0" applyFont="1" applyBorder="1" applyAlignment="1">
      <alignment horizontal="left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38" fillId="0" borderId="17" xfId="0" applyFont="1" applyBorder="1" applyAlignment="1">
      <alignment horizontal="left" vertical="center" shrinkToFit="1"/>
    </xf>
    <xf numFmtId="0" fontId="38" fillId="0" borderId="23" xfId="0" applyFont="1" applyBorder="1" applyAlignment="1">
      <alignment horizontal="left" vertical="center" shrinkToFit="1"/>
    </xf>
    <xf numFmtId="0" fontId="22" fillId="0" borderId="60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center" wrapText="1" shrinkToFit="1"/>
    </xf>
    <xf numFmtId="0" fontId="22" fillId="0" borderId="60" xfId="0" applyFont="1" applyBorder="1" applyAlignment="1">
      <alignment horizontal="left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3366FF"/>
      <color rgb="FF008000"/>
      <color rgb="FF66FF33"/>
      <color rgb="FFFF3399"/>
      <color rgb="FF9999FF"/>
      <color rgb="FFCC3399"/>
      <color rgb="FFFF9933"/>
      <color rgb="FF00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png"/><Relationship Id="rId18" Type="http://schemas.microsoft.com/office/2007/relationships/hdphoto" Target="../media/hdphoto5.wdp"/><Relationship Id="rId26" Type="http://schemas.openxmlformats.org/officeDocument/2006/relationships/image" Target="../media/image19.JPG"/><Relationship Id="rId39" Type="http://schemas.openxmlformats.org/officeDocument/2006/relationships/image" Target="../media/image28.png"/><Relationship Id="rId21" Type="http://schemas.openxmlformats.org/officeDocument/2006/relationships/image" Target="../media/image16.png"/><Relationship Id="rId34" Type="http://schemas.openxmlformats.org/officeDocument/2006/relationships/image" Target="../media/image25.jpeg"/><Relationship Id="rId7" Type="http://schemas.microsoft.com/office/2007/relationships/hdphoto" Target="../media/hdphoto1.wdp"/><Relationship Id="rId12" Type="http://schemas.openxmlformats.org/officeDocument/2006/relationships/image" Target="../media/image10.png"/><Relationship Id="rId17" Type="http://schemas.openxmlformats.org/officeDocument/2006/relationships/image" Target="../media/image13.png"/><Relationship Id="rId25" Type="http://schemas.openxmlformats.org/officeDocument/2006/relationships/image" Target="../media/image18.png"/><Relationship Id="rId33" Type="http://schemas.microsoft.com/office/2007/relationships/hdphoto" Target="../media/hdphoto9.wdp"/><Relationship Id="rId38" Type="http://schemas.microsoft.com/office/2007/relationships/hdphoto" Target="../media/hdphoto11.wdp"/><Relationship Id="rId2" Type="http://schemas.openxmlformats.org/officeDocument/2006/relationships/image" Target="../media/image2.png"/><Relationship Id="rId16" Type="http://schemas.microsoft.com/office/2007/relationships/hdphoto" Target="../media/hdphoto4.wdp"/><Relationship Id="rId20" Type="http://schemas.openxmlformats.org/officeDocument/2006/relationships/image" Target="../media/image15.png"/><Relationship Id="rId29" Type="http://schemas.openxmlformats.org/officeDocument/2006/relationships/image" Target="../media/image2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microsoft.com/office/2007/relationships/hdphoto" Target="../media/hdphoto2.wdp"/><Relationship Id="rId24" Type="http://schemas.microsoft.com/office/2007/relationships/hdphoto" Target="../media/hdphoto7.wdp"/><Relationship Id="rId32" Type="http://schemas.openxmlformats.org/officeDocument/2006/relationships/image" Target="../media/image24.png"/><Relationship Id="rId37" Type="http://schemas.openxmlformats.org/officeDocument/2006/relationships/image" Target="../media/image27.png"/><Relationship Id="rId40" Type="http://schemas.microsoft.com/office/2007/relationships/hdphoto" Target="../media/hdphoto12.wdp"/><Relationship Id="rId5" Type="http://schemas.openxmlformats.org/officeDocument/2006/relationships/image" Target="../media/image5.png"/><Relationship Id="rId15" Type="http://schemas.openxmlformats.org/officeDocument/2006/relationships/image" Target="../media/image12.png"/><Relationship Id="rId23" Type="http://schemas.openxmlformats.org/officeDocument/2006/relationships/image" Target="../media/image17.png"/><Relationship Id="rId28" Type="http://schemas.openxmlformats.org/officeDocument/2006/relationships/image" Target="../media/image21.png"/><Relationship Id="rId36" Type="http://schemas.microsoft.com/office/2007/relationships/hdphoto" Target="../media/hdphoto10.wdp"/><Relationship Id="rId10" Type="http://schemas.openxmlformats.org/officeDocument/2006/relationships/image" Target="../media/image9.png"/><Relationship Id="rId19" Type="http://schemas.openxmlformats.org/officeDocument/2006/relationships/image" Target="../media/image14.gif"/><Relationship Id="rId31" Type="http://schemas.microsoft.com/office/2007/relationships/hdphoto" Target="../media/hdphoto8.wdp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microsoft.com/office/2007/relationships/hdphoto" Target="../media/hdphoto3.wdp"/><Relationship Id="rId22" Type="http://schemas.microsoft.com/office/2007/relationships/hdphoto" Target="../media/hdphoto6.wdp"/><Relationship Id="rId27" Type="http://schemas.openxmlformats.org/officeDocument/2006/relationships/image" Target="../media/image20.emf"/><Relationship Id="rId30" Type="http://schemas.openxmlformats.org/officeDocument/2006/relationships/image" Target="../media/image23.png"/><Relationship Id="rId35" Type="http://schemas.openxmlformats.org/officeDocument/2006/relationships/image" Target="../media/image26.png"/><Relationship Id="rId8" Type="http://schemas.openxmlformats.org/officeDocument/2006/relationships/image" Target="../media/image7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440872</xdr:colOff>
      <xdr:row>0</xdr:row>
      <xdr:rowOff>32657</xdr:rowOff>
    </xdr:from>
    <xdr:to>
      <xdr:col>20</xdr:col>
      <xdr:colOff>533400</xdr:colOff>
      <xdr:row>0</xdr:row>
      <xdr:rowOff>404132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024758" y="32657"/>
          <a:ext cx="1551213" cy="37147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3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4</xdr:col>
      <xdr:colOff>283028</xdr:colOff>
      <xdr:row>0</xdr:row>
      <xdr:rowOff>21772</xdr:rowOff>
    </xdr:from>
    <xdr:to>
      <xdr:col>6</xdr:col>
      <xdr:colOff>370114</xdr:colOff>
      <xdr:row>0</xdr:row>
      <xdr:rowOff>383722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56114" y="21772"/>
          <a:ext cx="1545771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37736</xdr:colOff>
      <xdr:row>0</xdr:row>
      <xdr:rowOff>0</xdr:rowOff>
    </xdr:from>
    <xdr:to>
      <xdr:col>2</xdr:col>
      <xdr:colOff>233680</xdr:colOff>
      <xdr:row>1</xdr:row>
      <xdr:rowOff>122464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16" y="0"/>
          <a:ext cx="927464" cy="569504"/>
        </a:xfrm>
        <a:prstGeom prst="rect">
          <a:avLst/>
        </a:prstGeom>
      </xdr:spPr>
    </xdr:pic>
    <xdr:clientData/>
  </xdr:twoCellAnchor>
  <xdr:twoCellAnchor editAs="oneCell">
    <xdr:from>
      <xdr:col>8</xdr:col>
      <xdr:colOff>140426</xdr:colOff>
      <xdr:row>30</xdr:row>
      <xdr:rowOff>132080</xdr:rowOff>
    </xdr:from>
    <xdr:to>
      <xdr:col>9</xdr:col>
      <xdr:colOff>701040</xdr:colOff>
      <xdr:row>34</xdr:row>
      <xdr:rowOff>253915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46" y="7345680"/>
          <a:ext cx="1292134" cy="1178475"/>
        </a:xfrm>
        <a:prstGeom prst="rect">
          <a:avLst/>
        </a:prstGeom>
      </xdr:spPr>
    </xdr:pic>
    <xdr:clientData/>
  </xdr:twoCellAnchor>
  <xdr:twoCellAnchor editAs="oneCell">
    <xdr:from>
      <xdr:col>15</xdr:col>
      <xdr:colOff>677364</xdr:colOff>
      <xdr:row>11</xdr:row>
      <xdr:rowOff>254000</xdr:rowOff>
    </xdr:from>
    <xdr:to>
      <xdr:col>17</xdr:col>
      <xdr:colOff>619760</xdr:colOff>
      <xdr:row>16</xdr:row>
      <xdr:rowOff>185253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1524" y="2997200"/>
          <a:ext cx="1405436" cy="1252053"/>
        </a:xfrm>
        <a:prstGeom prst="rect">
          <a:avLst/>
        </a:prstGeom>
      </xdr:spPr>
    </xdr:pic>
    <xdr:clientData/>
  </xdr:twoCellAnchor>
  <xdr:twoCellAnchor editAs="oneCell">
    <xdr:from>
      <xdr:col>7</xdr:col>
      <xdr:colOff>666306</xdr:colOff>
      <xdr:row>20</xdr:row>
      <xdr:rowOff>223521</xdr:rowOff>
    </xdr:from>
    <xdr:to>
      <xdr:col>9</xdr:col>
      <xdr:colOff>629920</xdr:colOff>
      <xdr:row>26</xdr:row>
      <xdr:rowOff>93073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39"/>
        <a:stretch/>
      </xdr:blipFill>
      <xdr:spPr>
        <a:xfrm>
          <a:off x="5238306" y="5069841"/>
          <a:ext cx="1426654" cy="1454512"/>
        </a:xfrm>
        <a:prstGeom prst="rect">
          <a:avLst/>
        </a:prstGeom>
      </xdr:spPr>
    </xdr:pic>
    <xdr:clientData/>
  </xdr:twoCellAnchor>
  <xdr:twoCellAnchor editAs="oneCell">
    <xdr:from>
      <xdr:col>16</xdr:col>
      <xdr:colOff>238394</xdr:colOff>
      <xdr:row>30</xdr:row>
      <xdr:rowOff>101600</xdr:rowOff>
    </xdr:from>
    <xdr:to>
      <xdr:col>17</xdr:col>
      <xdr:colOff>629920</xdr:colOff>
      <xdr:row>35</xdr:row>
      <xdr:rowOff>54790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4074" y="7315200"/>
          <a:ext cx="1123046" cy="1273990"/>
        </a:xfrm>
        <a:prstGeom prst="rect">
          <a:avLst/>
        </a:prstGeom>
      </xdr:spPr>
    </xdr:pic>
    <xdr:clientData/>
  </xdr:twoCellAnchor>
  <xdr:twoCellAnchor>
    <xdr:from>
      <xdr:col>9</xdr:col>
      <xdr:colOff>50800</xdr:colOff>
      <xdr:row>37</xdr:row>
      <xdr:rowOff>6391</xdr:rowOff>
    </xdr:from>
    <xdr:to>
      <xdr:col>20</xdr:col>
      <xdr:colOff>666932</xdr:colOff>
      <xdr:row>45</xdr:row>
      <xdr:rowOff>82547</xdr:rowOff>
    </xdr:to>
    <xdr:pic>
      <xdr:nvPicPr>
        <xdr:cNvPr id="58" name="圖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LineDraw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51081"/>
        <a:stretch/>
      </xdr:blipFill>
      <xdr:spPr>
        <a:xfrm>
          <a:off x="6085840" y="8865911"/>
          <a:ext cx="8662852" cy="2016716"/>
        </a:xfrm>
        <a:prstGeom prst="rect">
          <a:avLst/>
        </a:prstGeom>
      </xdr:spPr>
    </xdr:pic>
    <xdr:clientData/>
  </xdr:twoCellAnchor>
  <xdr:oneCellAnchor>
    <xdr:from>
      <xdr:col>3</xdr:col>
      <xdr:colOff>721360</xdr:colOff>
      <xdr:row>30</xdr:row>
      <xdr:rowOff>203200</xdr:rowOff>
    </xdr:from>
    <xdr:ext cx="1280160" cy="1147424"/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60"/>
        <a:stretch/>
      </xdr:blipFill>
      <xdr:spPr>
        <a:xfrm>
          <a:off x="2367280" y="7416800"/>
          <a:ext cx="1280160" cy="1147424"/>
        </a:xfrm>
        <a:prstGeom prst="rect">
          <a:avLst/>
        </a:prstGeom>
      </xdr:spPr>
    </xdr:pic>
    <xdr:clientData/>
  </xdr:oneCellAnchor>
  <xdr:twoCellAnchor editAs="oneCell">
    <xdr:from>
      <xdr:col>8</xdr:col>
      <xdr:colOff>213360</xdr:colOff>
      <xdr:row>2</xdr:row>
      <xdr:rowOff>203200</xdr:rowOff>
    </xdr:from>
    <xdr:to>
      <xdr:col>9</xdr:col>
      <xdr:colOff>609600</xdr:colOff>
      <xdr:row>8</xdr:row>
      <xdr:rowOff>91224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44" r="16798"/>
        <a:stretch>
          <a:fillRect/>
        </a:stretch>
      </xdr:blipFill>
      <xdr:spPr>
        <a:xfrm>
          <a:off x="5516880" y="843280"/>
          <a:ext cx="1127760" cy="1472984"/>
        </a:xfrm>
        <a:prstGeom prst="rect">
          <a:avLst/>
        </a:prstGeom>
      </xdr:spPr>
    </xdr:pic>
    <xdr:clientData/>
  </xdr:twoCellAnchor>
  <xdr:twoCellAnchor editAs="oneCell">
    <xdr:from>
      <xdr:col>4</xdr:col>
      <xdr:colOff>290831</xdr:colOff>
      <xdr:row>22</xdr:row>
      <xdr:rowOff>20320</xdr:rowOff>
    </xdr:from>
    <xdr:to>
      <xdr:col>5</xdr:col>
      <xdr:colOff>689070</xdr:colOff>
      <xdr:row>26</xdr:row>
      <xdr:rowOff>158931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10000" b="90000" l="385" r="9846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271" y="5394960"/>
          <a:ext cx="1129759" cy="1195251"/>
        </a:xfrm>
        <a:prstGeom prst="rect">
          <a:avLst/>
        </a:prstGeom>
      </xdr:spPr>
    </xdr:pic>
    <xdr:clientData/>
  </xdr:twoCellAnchor>
  <xdr:twoCellAnchor editAs="oneCell">
    <xdr:from>
      <xdr:col>3</xdr:col>
      <xdr:colOff>607786</xdr:colOff>
      <xdr:row>12</xdr:row>
      <xdr:rowOff>121920</xdr:rowOff>
    </xdr:from>
    <xdr:to>
      <xdr:col>6</xdr:col>
      <xdr:colOff>91440</xdr:colOff>
      <xdr:row>18</xdr:row>
      <xdr:rowOff>10886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706" y="3129280"/>
          <a:ext cx="1678214" cy="1372326"/>
        </a:xfrm>
        <a:prstGeom prst="rect">
          <a:avLst/>
        </a:prstGeom>
      </xdr:spPr>
    </xdr:pic>
    <xdr:clientData/>
  </xdr:twoCellAnchor>
  <xdr:twoCellAnchor editAs="oneCell">
    <xdr:from>
      <xdr:col>12</xdr:col>
      <xdr:colOff>91088</xdr:colOff>
      <xdr:row>5</xdr:row>
      <xdr:rowOff>16859</xdr:rowOff>
    </xdr:from>
    <xdr:to>
      <xdr:col>14</xdr:col>
      <xdr:colOff>165510</xdr:colOff>
      <xdr:row>8</xdr:row>
      <xdr:rowOff>39866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36250" b="67969" l="1563" r="97500">
                      <a14:foregroundMark x1="14688" y1="48125" x2="25625" y2="47500"/>
                      <a14:foregroundMark x1="79531" y1="49063" x2="90781" y2="48438"/>
                      <a14:foregroundMark x1="80781" y1="43438" x2="88438" y2="414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2549" b="27974"/>
        <a:stretch/>
      </xdr:blipFill>
      <xdr:spPr>
        <a:xfrm rot="20829051">
          <a:off x="8320688" y="1449419"/>
          <a:ext cx="1537462" cy="815487"/>
        </a:xfrm>
        <a:prstGeom prst="rect">
          <a:avLst/>
        </a:prstGeom>
      </xdr:spPr>
    </xdr:pic>
    <xdr:clientData/>
  </xdr:twoCellAnchor>
  <xdr:twoCellAnchor editAs="oneCell">
    <xdr:from>
      <xdr:col>8</xdr:col>
      <xdr:colOff>160926</xdr:colOff>
      <xdr:row>12</xdr:row>
      <xdr:rowOff>212290</xdr:rowOff>
    </xdr:from>
    <xdr:to>
      <xdr:col>9</xdr:col>
      <xdr:colOff>568960</xdr:colOff>
      <xdr:row>17</xdr:row>
      <xdr:rowOff>47536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446" y="3219650"/>
          <a:ext cx="1139554" cy="1156046"/>
        </a:xfrm>
        <a:prstGeom prst="rect">
          <a:avLst/>
        </a:prstGeom>
      </xdr:spPr>
    </xdr:pic>
    <xdr:clientData/>
  </xdr:twoCellAnchor>
  <xdr:twoCellAnchor editAs="oneCell">
    <xdr:from>
      <xdr:col>12</xdr:col>
      <xdr:colOff>174350</xdr:colOff>
      <xdr:row>31</xdr:row>
      <xdr:rowOff>190398</xdr:rowOff>
    </xdr:from>
    <xdr:to>
      <xdr:col>13</xdr:col>
      <xdr:colOff>457199</xdr:colOff>
      <xdr:row>35</xdr:row>
      <xdr:rowOff>5883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0" b="98544" l="243" r="100000">
                      <a14:foregroundMark x1="63592" y1="64563" x2="63592" y2="64563"/>
                      <a14:foregroundMark x1="60437" y1="61165" x2="65291" y2="65534"/>
                      <a14:foregroundMark x1="92233" y1="13107" x2="90291" y2="19417"/>
                      <a14:foregroundMark x1="87379" y1="13107" x2="94175" y2="257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49556"/>
        <a:stretch/>
      </xdr:blipFill>
      <xdr:spPr>
        <a:xfrm>
          <a:off x="8403950" y="7668158"/>
          <a:ext cx="1014369" cy="872125"/>
        </a:xfrm>
        <a:prstGeom prst="rect">
          <a:avLst/>
        </a:prstGeom>
      </xdr:spPr>
    </xdr:pic>
    <xdr:clientData/>
  </xdr:twoCellAnchor>
  <xdr:twoCellAnchor editAs="oneCell">
    <xdr:from>
      <xdr:col>1</xdr:col>
      <xdr:colOff>57513</xdr:colOff>
      <xdr:row>34</xdr:row>
      <xdr:rowOff>152942</xdr:rowOff>
    </xdr:from>
    <xdr:to>
      <xdr:col>2</xdr:col>
      <xdr:colOff>487680</xdr:colOff>
      <xdr:row>40</xdr:row>
      <xdr:rowOff>243839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325"/>
        <a:stretch>
          <a:fillRect/>
        </a:stretch>
      </xdr:blipFill>
      <xdr:spPr>
        <a:xfrm>
          <a:off x="240393" y="8423182"/>
          <a:ext cx="1161687" cy="1401537"/>
        </a:xfrm>
        <a:prstGeom prst="rect">
          <a:avLst/>
        </a:prstGeom>
      </xdr:spPr>
    </xdr:pic>
    <xdr:clientData/>
  </xdr:twoCellAnchor>
  <xdr:oneCellAnchor>
    <xdr:from>
      <xdr:col>12</xdr:col>
      <xdr:colOff>274320</xdr:colOff>
      <xdr:row>21</xdr:row>
      <xdr:rowOff>148033</xdr:rowOff>
    </xdr:from>
    <xdr:ext cx="1280160" cy="1131583"/>
    <xdr:pic>
      <xdr:nvPicPr>
        <xdr:cNvPr id="5" name="圖片 4">
          <a:extLst>
            <a:ext uri="{FF2B5EF4-FFF2-40B4-BE49-F238E27FC236}">
              <a16:creationId xmlns:a16="http://schemas.microsoft.com/office/drawing/2014/main" id="{23BDCFE3-AF1A-4114-998B-E4120E512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3" r="1696"/>
        <a:stretch>
          <a:fillRect/>
        </a:stretch>
      </xdr:blipFill>
      <xdr:spPr>
        <a:xfrm>
          <a:off x="8503920" y="5258513"/>
          <a:ext cx="1280160" cy="1131583"/>
        </a:xfrm>
        <a:prstGeom prst="rect">
          <a:avLst/>
        </a:prstGeom>
      </xdr:spPr>
    </xdr:pic>
    <xdr:clientData/>
  </xdr:oneCellAnchor>
  <xdr:oneCellAnchor>
    <xdr:from>
      <xdr:col>3</xdr:col>
      <xdr:colOff>717368</xdr:colOff>
      <xdr:row>4</xdr:row>
      <xdr:rowOff>52251</xdr:rowOff>
    </xdr:from>
    <xdr:ext cx="1535840" cy="1253900"/>
    <xdr:pic>
      <xdr:nvPicPr>
        <xdr:cNvPr id="11" name="圖片 10">
          <a:extLst>
            <a:ext uri="{FF2B5EF4-FFF2-40B4-BE49-F238E27FC236}">
              <a16:creationId xmlns:a16="http://schemas.microsoft.com/office/drawing/2014/main" id="{BA8BE782-4FC8-4B08-B1CE-96EF381D6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6782" b="90000" l="10000" r="90000">
                      <a14:foregroundMark x1="64950" y1="21980" x2="64950" y2="21980"/>
                      <a14:foregroundMark x1="63636" y1="17057" x2="70909" y2="170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3288" y="1220651"/>
          <a:ext cx="1535840" cy="1253900"/>
        </a:xfrm>
        <a:prstGeom prst="rect">
          <a:avLst/>
        </a:prstGeom>
      </xdr:spPr>
    </xdr:pic>
    <xdr:clientData/>
  </xdr:oneCellAnchor>
  <xdr:oneCellAnchor>
    <xdr:from>
      <xdr:col>16</xdr:col>
      <xdr:colOff>76926</xdr:colOff>
      <xdr:row>22</xdr:row>
      <xdr:rowOff>79147</xdr:rowOff>
    </xdr:from>
    <xdr:ext cx="1274354" cy="1164366"/>
    <xdr:pic>
      <xdr:nvPicPr>
        <xdr:cNvPr id="12" name="圖片 11">
          <a:extLst>
            <a:ext uri="{FF2B5EF4-FFF2-40B4-BE49-F238E27FC236}">
              <a16:creationId xmlns:a16="http://schemas.microsoft.com/office/drawing/2014/main" id="{8B492C4A-EFCA-444A-BE7A-D879EEDB6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10000" b="90000" l="10000" r="90000">
                      <a14:foregroundMark x1="19722" y1="51667" x2="19722" y2="51667"/>
                      <a14:foregroundMark x1="18333" y1="35556" x2="18333" y2="35556"/>
                      <a14:foregroundMark x1="29444" y1="18611" x2="29444" y2="18611"/>
                      <a14:foregroundMark x1="20556" y1="35833" x2="20556" y2="35833"/>
                      <a14:foregroundMark x1="51667" y1="14167" x2="51667" y2="14167"/>
                      <a14:foregroundMark x1="74167" y1="21111" x2="74167" y2="21111"/>
                      <a14:foregroundMark x1="85556" y1="43333" x2="85556" y2="43333"/>
                      <a14:foregroundMark x1="84167" y1="57222" x2="84167" y2="57222"/>
                      <a14:foregroundMark x1="73611" y1="75278" x2="73611" y2="75278"/>
                      <a14:foregroundMark x1="48889" y1="83889" x2="48889" y2="83889"/>
                      <a14:foregroundMark x1="35278" y1="81944" x2="35278" y2="81944"/>
                      <a14:foregroundMark x1="16111" y1="74444" x2="16111" y2="7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606" y="5453787"/>
          <a:ext cx="1274354" cy="1164366"/>
        </a:xfrm>
        <a:prstGeom prst="rect">
          <a:avLst/>
        </a:prstGeom>
      </xdr:spPr>
    </xdr:pic>
    <xdr:clientData/>
  </xdr:oneCellAnchor>
  <xdr:twoCellAnchor editAs="oneCell">
    <xdr:from>
      <xdr:col>13</xdr:col>
      <xdr:colOff>375919</xdr:colOff>
      <xdr:row>39</xdr:row>
      <xdr:rowOff>91357</xdr:rowOff>
    </xdr:from>
    <xdr:to>
      <xdr:col>15</xdr:col>
      <xdr:colOff>511990</xdr:colOff>
      <xdr:row>46</xdr:row>
      <xdr:rowOff>32294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DC929514-EA05-5A14-B53E-1C6882C7C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12" b="21369"/>
        <a:stretch/>
      </xdr:blipFill>
      <xdr:spPr>
        <a:xfrm>
          <a:off x="9337039" y="9408077"/>
          <a:ext cx="1599111" cy="1586857"/>
        </a:xfrm>
        <a:prstGeom prst="rect">
          <a:avLst/>
        </a:prstGeom>
      </xdr:spPr>
    </xdr:pic>
    <xdr:clientData/>
  </xdr:twoCellAnchor>
  <xdr:twoCellAnchor editAs="oneCell">
    <xdr:from>
      <xdr:col>18</xdr:col>
      <xdr:colOff>11611</xdr:colOff>
      <xdr:row>39</xdr:row>
      <xdr:rowOff>161108</xdr:rowOff>
    </xdr:from>
    <xdr:to>
      <xdr:col>20</xdr:col>
      <xdr:colOff>610326</xdr:colOff>
      <xdr:row>41</xdr:row>
      <xdr:rowOff>106680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411EC211-9B83-4A43-A178-E5DAD2D3D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2630331" y="9477828"/>
          <a:ext cx="2061755" cy="473892"/>
        </a:xfrm>
        <a:prstGeom prst="rect">
          <a:avLst/>
        </a:prstGeom>
      </xdr:spPr>
    </xdr:pic>
    <xdr:clientData/>
  </xdr:twoCellAnchor>
  <xdr:twoCellAnchor editAs="oneCell">
    <xdr:from>
      <xdr:col>17</xdr:col>
      <xdr:colOff>198846</xdr:colOff>
      <xdr:row>42</xdr:row>
      <xdr:rowOff>121919</xdr:rowOff>
    </xdr:from>
    <xdr:to>
      <xdr:col>20</xdr:col>
      <xdr:colOff>623388</xdr:colOff>
      <xdr:row>45</xdr:row>
      <xdr:rowOff>152400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117EF66F-D1B4-497C-9DCC-4A6EDA0DDD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086046" y="10231119"/>
          <a:ext cx="2619102" cy="721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162561</xdr:colOff>
      <xdr:row>41</xdr:row>
      <xdr:rowOff>94342</xdr:rowOff>
    </xdr:from>
    <xdr:to>
      <xdr:col>20</xdr:col>
      <xdr:colOff>568235</xdr:colOff>
      <xdr:row>42</xdr:row>
      <xdr:rowOff>91439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2FD11B36-C204-4E9D-91FC-1DED9FEFADF4}"/>
            </a:ext>
          </a:extLst>
        </xdr:cNvPr>
        <xdr:cNvSpPr txBox="1">
          <a:spLocks noChangeArrowheads="1"/>
        </xdr:cNvSpPr>
      </xdr:nvSpPr>
      <xdr:spPr bwMode="auto">
        <a:xfrm>
          <a:off x="12049761" y="9939382"/>
          <a:ext cx="2600234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r" rtl="0">
            <a:defRPr sz="1000"/>
          </a:pPr>
          <a:r>
            <a:rPr lang="zh-TW" altLang="en-US" sz="1600" b="1" i="0" u="none" strike="noStrike" baseline="0">
              <a:solidFill>
                <a:srgbClr val="6600FF"/>
              </a:solidFill>
              <a:latin typeface="新細明體"/>
              <a:ea typeface="新細明體"/>
            </a:rPr>
            <a:t>每週供應魚類產品.小心魚刺</a:t>
          </a:r>
        </a:p>
      </xdr:txBody>
    </xdr:sp>
    <xdr:clientData/>
  </xdr:twoCellAnchor>
  <xdr:twoCellAnchor editAs="oneCell">
    <xdr:from>
      <xdr:col>16</xdr:col>
      <xdr:colOff>71121</xdr:colOff>
      <xdr:row>2</xdr:row>
      <xdr:rowOff>223520</xdr:rowOff>
    </xdr:from>
    <xdr:to>
      <xdr:col>17</xdr:col>
      <xdr:colOff>548640</xdr:colOff>
      <xdr:row>9</xdr:row>
      <xdr:rowOff>6505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003DC038-B635-4AC3-A8D9-28AAA733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801" y="863600"/>
          <a:ext cx="1209039" cy="1530505"/>
        </a:xfrm>
        <a:prstGeom prst="rect">
          <a:avLst/>
        </a:prstGeom>
      </xdr:spPr>
    </xdr:pic>
    <xdr:clientData/>
  </xdr:twoCellAnchor>
  <xdr:twoCellAnchor>
    <xdr:from>
      <xdr:col>17</xdr:col>
      <xdr:colOff>152400</xdr:colOff>
      <xdr:row>0</xdr:row>
      <xdr:rowOff>0</xdr:rowOff>
    </xdr:from>
    <xdr:to>
      <xdr:col>18</xdr:col>
      <xdr:colOff>70218</xdr:colOff>
      <xdr:row>2</xdr:row>
      <xdr:rowOff>23949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847B587B-64DE-4A6E-858A-54BDD42532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2039600" y="0"/>
          <a:ext cx="649338" cy="664029"/>
        </a:xfrm>
        <a:prstGeom prst="ellipse">
          <a:avLst/>
        </a:prstGeom>
      </xdr:spPr>
    </xdr:pic>
    <xdr:clientData/>
  </xdr:twoCellAnchor>
  <xdr:twoCellAnchor>
    <xdr:from>
      <xdr:col>9</xdr:col>
      <xdr:colOff>508000</xdr:colOff>
      <xdr:row>36</xdr:row>
      <xdr:rowOff>158791</xdr:rowOff>
    </xdr:from>
    <xdr:to>
      <xdr:col>16</xdr:col>
      <xdr:colOff>711200</xdr:colOff>
      <xdr:row>39</xdr:row>
      <xdr:rowOff>8344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25356CE5-7A45-4FEF-8406-2AAC42281FBE}"/>
            </a:ext>
          </a:extLst>
        </xdr:cNvPr>
        <xdr:cNvSpPr/>
      </xdr:nvSpPr>
      <xdr:spPr>
        <a:xfrm>
          <a:off x="6543040" y="8855751"/>
          <a:ext cx="5323840" cy="4693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>
              <a:solidFill>
                <a:schemeClr val="tx2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這世界除了筷子，什麼都可以放下！</a:t>
          </a:r>
        </a:p>
      </xdr:txBody>
    </xdr:sp>
    <xdr:clientData/>
  </xdr:twoCellAnchor>
  <xdr:twoCellAnchor>
    <xdr:from>
      <xdr:col>12</xdr:col>
      <xdr:colOff>89642</xdr:colOff>
      <xdr:row>40</xdr:row>
      <xdr:rowOff>36871</xdr:rowOff>
    </xdr:from>
    <xdr:to>
      <xdr:col>13</xdr:col>
      <xdr:colOff>717730</xdr:colOff>
      <xdr:row>45</xdr:row>
      <xdr:rowOff>91440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A09CFDE9-A42B-4046-BD11-B665F8E35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ackgroundRemoval t="0" b="99167" l="55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21" r="4721"/>
        <a:stretch/>
      </xdr:blipFill>
      <xdr:spPr>
        <a:xfrm>
          <a:off x="8319242" y="9617751"/>
          <a:ext cx="1359608" cy="1273769"/>
        </a:xfrm>
        <a:prstGeom prst="rect">
          <a:avLst/>
        </a:prstGeom>
      </xdr:spPr>
    </xdr:pic>
    <xdr:clientData/>
  </xdr:twoCellAnchor>
  <xdr:twoCellAnchor editAs="oneCell">
    <xdr:from>
      <xdr:col>10</xdr:col>
      <xdr:colOff>447039</xdr:colOff>
      <xdr:row>40</xdr:row>
      <xdr:rowOff>10162</xdr:rowOff>
    </xdr:from>
    <xdr:to>
      <xdr:col>12</xdr:col>
      <xdr:colOff>413844</xdr:colOff>
      <xdr:row>44</xdr:row>
      <xdr:rowOff>140138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48217999-1A27-44C4-8497-1110D285DF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ackgroundRemoval t="10000" b="90000" l="10000" r="90882">
                      <a14:foregroundMark x1="29092" y1="65757" x2="41078" y2="57157"/>
                      <a14:foregroundMark x1="19216" y1="72843" x2="21318" y2="71335"/>
                      <a14:foregroundMark x1="41078" y1="57157" x2="51961" y2="56961"/>
                      <a14:foregroundMark x1="15784" y1="59804" x2="60392" y2="49118"/>
                      <a14:foregroundMark x1="33023" y1="67312" x2="33333" y2="67157"/>
                      <a14:foregroundMark x1="26251" y1="70699" x2="27892" y2="69878"/>
                      <a14:foregroundMark x1="19804" y1="73922" x2="22421" y2="72613"/>
                      <a14:foregroundMark x1="62647" y1="46863" x2="76765" y2="42941"/>
                      <a14:foregroundMark x1="59314" y1="60980" x2="88039" y2="62647"/>
                      <a14:foregroundMark x1="60980" y1="57549" x2="84706" y2="55882"/>
                      <a14:foregroundMark x1="68333" y1="55294" x2="84706" y2="57549"/>
                      <a14:foregroundMark x1="55882" y1="60392" x2="84706" y2="59804"/>
                      <a14:foregroundMark x1="59804" y1="56471" x2="85196" y2="54216"/>
                      <a14:foregroundMark x1="64902" y1="49118" x2="79608" y2="44020"/>
                      <a14:foregroundMark x1="89216" y1="50196" x2="89216" y2="50196"/>
                      <a14:foregroundMark x1="85196" y1="56471" x2="90882" y2="51961"/>
                      <a14:backgroundMark x1="23725" y1="70000" x2="23725" y2="70000"/>
                      <a14:backgroundMark x1="29314" y1="70000" x2="33333" y2="73333"/>
                      <a14:backgroundMark x1="25392" y1="67157" x2="33333" y2="69412"/>
                      <a14:backgroundMark x1="21471" y1="68333" x2="28235" y2="76176"/>
                      <a14:backgroundMark x1="25980" y1="66569" x2="33824" y2="7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8" b="20978"/>
        <a:stretch>
          <a:fillRect/>
        </a:stretch>
      </xdr:blipFill>
      <xdr:spPr>
        <a:xfrm rot="20612577">
          <a:off x="7213599" y="9591042"/>
          <a:ext cx="1429845" cy="1186616"/>
        </a:xfrm>
        <a:prstGeom prst="rect">
          <a:avLst/>
        </a:prstGeom>
      </xdr:spPr>
    </xdr:pic>
    <xdr:clientData/>
  </xdr:twoCellAnchor>
  <xdr:twoCellAnchor editAs="oneCell">
    <xdr:from>
      <xdr:col>18</xdr:col>
      <xdr:colOff>132080</xdr:colOff>
      <xdr:row>37</xdr:row>
      <xdr:rowOff>30480</xdr:rowOff>
    </xdr:from>
    <xdr:to>
      <xdr:col>20</xdr:col>
      <xdr:colOff>375920</xdr:colOff>
      <xdr:row>39</xdr:row>
      <xdr:rowOff>139251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5A2C02DB-E169-4D3A-A4FD-7F4E74D418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5556"/>
        <a:stretch>
          <a:fillRect/>
        </a:stretch>
      </xdr:blipFill>
      <xdr:spPr bwMode="auto">
        <a:xfrm>
          <a:off x="12750800" y="8890000"/>
          <a:ext cx="1706880" cy="5659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387039</xdr:colOff>
      <xdr:row>39</xdr:row>
      <xdr:rowOff>145351</xdr:rowOff>
    </xdr:from>
    <xdr:to>
      <xdr:col>17</xdr:col>
      <xdr:colOff>386080</xdr:colOff>
      <xdr:row>45</xdr:row>
      <xdr:rowOff>60961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8F1BBC6F-D748-A2B5-682B-20CC58F66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ackgroundRemoval t="0" b="100000" l="0" r="100000">
                      <a14:foregroundMark x1="50196" y1="70051" x2="50196" y2="70051"/>
                      <a14:foregroundMark x1="45490" y1="71066" x2="58824" y2="73604"/>
                      <a14:foregroundMark x1="45490" y1="56345" x2="53725" y2="53299"/>
                      <a14:foregroundMark x1="47059" y1="62437" x2="58824" y2="58883"/>
                      <a14:foregroundMark x1="43137" y1="71066" x2="58824" y2="75635"/>
                      <a14:foregroundMark x1="20000" y1="11675" x2="32941" y2="24873"/>
                      <a14:foregroundMark x1="8627" y1="8122" x2="27059" y2="11168"/>
                      <a14:foregroundMark x1="27059" y1="11168" x2="28235" y2="13706"/>
                      <a14:foregroundMark x1="7451" y1="16244" x2="26275" y2="33503"/>
                      <a14:foregroundMark x1="26275" y1="33503" x2="27059" y2="33503"/>
                      <a14:foregroundMark x1="2745" y1="21827" x2="20784" y2="38071"/>
                      <a14:foregroundMark x1="3922" y1="19289" x2="21176" y2="26904"/>
                      <a14:foregroundMark x1="21176" y1="26904" x2="23922" y2="30964"/>
                      <a14:foregroundMark x1="11373" y1="25381" x2="23922" y2="3502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557" b="6557"/>
        <a:stretch/>
      </xdr:blipFill>
      <xdr:spPr>
        <a:xfrm>
          <a:off x="10811199" y="9462071"/>
          <a:ext cx="1462081" cy="1398970"/>
        </a:xfrm>
        <a:prstGeom prst="rect">
          <a:avLst/>
        </a:prstGeom>
      </xdr:spPr>
    </xdr:pic>
    <xdr:clientData/>
  </xdr:twoCellAnchor>
  <xdr:twoCellAnchor>
    <xdr:from>
      <xdr:col>9</xdr:col>
      <xdr:colOff>92436</xdr:colOff>
      <xdr:row>40</xdr:row>
      <xdr:rowOff>15919</xdr:rowOff>
    </xdr:from>
    <xdr:to>
      <xdr:col>10</xdr:col>
      <xdr:colOff>512158</xdr:colOff>
      <xdr:row>45</xdr:row>
      <xdr:rowOff>36587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629C91EB-9450-481C-8322-4D5B55A6AF01}"/>
            </a:ext>
          </a:extLst>
        </xdr:cNvPr>
        <xdr:cNvSpPr txBox="1">
          <a:spLocks noChangeArrowheads="1"/>
        </xdr:cNvSpPr>
      </xdr:nvSpPr>
      <xdr:spPr bwMode="auto">
        <a:xfrm rot="20273891">
          <a:off x="6127476" y="9596799"/>
          <a:ext cx="1151242" cy="12398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zh-TW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選 選</a:t>
          </a:r>
          <a:endParaRPr kumimoji="0" lang="en-US" altLang="zh-TW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zh-TW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我 我</a:t>
          </a:r>
        </a:p>
      </xdr:txBody>
    </xdr:sp>
    <xdr:clientData/>
  </xdr:twoCellAnchor>
  <xdr:twoCellAnchor>
    <xdr:from>
      <xdr:col>8</xdr:col>
      <xdr:colOff>721361</xdr:colOff>
      <xdr:row>39</xdr:row>
      <xdr:rowOff>132080</xdr:rowOff>
    </xdr:from>
    <xdr:to>
      <xdr:col>10</xdr:col>
      <xdr:colOff>663981</xdr:colOff>
      <xdr:row>45</xdr:row>
      <xdr:rowOff>32595</xdr:rowOff>
    </xdr:to>
    <xdr:sp macro="" textlink="">
      <xdr:nvSpPr>
        <xdr:cNvPr id="24" name="橢圓 23">
          <a:extLst>
            <a:ext uri="{FF2B5EF4-FFF2-40B4-BE49-F238E27FC236}">
              <a16:creationId xmlns:a16="http://schemas.microsoft.com/office/drawing/2014/main" id="{3AEAFC49-923E-4801-9A69-639D70D23560}"/>
            </a:ext>
          </a:extLst>
        </xdr:cNvPr>
        <xdr:cNvSpPr/>
      </xdr:nvSpPr>
      <xdr:spPr>
        <a:xfrm rot="21088017">
          <a:off x="6024881" y="9448800"/>
          <a:ext cx="1405660" cy="1383875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zh-TW" altLang="en-US" sz="4200" b="1" i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12</xdr:col>
      <xdr:colOff>20320</xdr:colOff>
      <xdr:row>11</xdr:row>
      <xdr:rowOff>252549</xdr:rowOff>
    </xdr:from>
    <xdr:to>
      <xdr:col>13</xdr:col>
      <xdr:colOff>690880</xdr:colOff>
      <xdr:row>16</xdr:row>
      <xdr:rowOff>243840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BEF44A09-287A-7403-6E7D-DC34A8C88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ackgroundRemoval t="3846" b="98077" l="5854" r="97561">
                      <a14:foregroundMark x1="5854" y1="77564" x2="28780" y2="92308"/>
                      <a14:foregroundMark x1="72683" y1="89103" x2="97561" y2="79487"/>
                      <a14:foregroundMark x1="55012" y1="4968" x2="59512" y2="5128"/>
                      <a14:foregroundMark x1="41463" y1="4487" x2="50419" y2="4805"/>
                      <a14:foregroundMark x1="76098" y1="98077" x2="76098" y2="98077"/>
                      <a14:backgroundMark x1="52683" y1="4487" x2="52683" y2="4487"/>
                      <a14:backgroundMark x1="50732" y1="2564" x2="50732" y2="2564"/>
                      <a14:backgroundMark x1="50732" y1="7051" x2="50732" y2="7051"/>
                      <a14:backgroundMark x1="52683" y1="1923" x2="52683" y2="1923"/>
                      <a14:backgroundMark x1="55122" y1="3846" x2="55122" y2="3846"/>
                      <a14:backgroundMark x1="52683" y1="2564" x2="50732" y2="51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9920" y="2995749"/>
          <a:ext cx="1402080" cy="131209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39</xdr:row>
      <xdr:rowOff>38461</xdr:rowOff>
    </xdr:from>
    <xdr:to>
      <xdr:col>6</xdr:col>
      <xdr:colOff>60960</xdr:colOff>
      <xdr:row>43</xdr:row>
      <xdr:rowOff>257264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02442B4E-B5EB-400F-A7E8-B1D2432E85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backgroundRemoval t="0" b="84800" l="0" r="89332">
                      <a14:foregroundMark x1="44900" y1="84800" x2="44900" y2="84800"/>
                      <a14:foregroundMark x1="27081" y1="35200" x2="27081" y2="35200"/>
                      <a14:foregroundMark x1="14537" y1="18000" x2="16999" y2="17600"/>
                      <a14:foregroundMark x1="27550" y1="35200" x2="27550" y2="35200"/>
                      <a14:foregroundMark x1="27550" y1="35200" x2="27550" y2="35200"/>
                      <a14:foregroundMark x1="13013" y1="32600" x2="32825" y2="29400"/>
                      <a14:foregroundMark x1="10551" y1="50200" x2="8910" y2="64200"/>
                      <a14:foregroundMark x1="23447" y1="52200" x2="17819" y2="56800"/>
                      <a14:foregroundMark x1="25088" y1="54200" x2="31536" y2="62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405" t="1034" r="41819" b="10569"/>
        <a:stretch>
          <a:fillRect/>
        </a:stretch>
      </xdr:blipFill>
      <xdr:spPr>
        <a:xfrm>
          <a:off x="2529840" y="9355181"/>
          <a:ext cx="1371600" cy="1275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opLeftCell="A10" zoomScale="75" zoomScaleNormal="75" workbookViewId="0">
      <selection activeCell="B23" sqref="B23:E23"/>
    </sheetView>
  </sheetViews>
  <sheetFormatPr defaultColWidth="9" defaultRowHeight="16.2"/>
  <cols>
    <col min="1" max="1" width="2.6640625" style="80" customWidth="1"/>
    <col min="2" max="21" width="10.6640625" style="82" customWidth="1"/>
    <col min="22" max="16384" width="9" style="80"/>
  </cols>
  <sheetData>
    <row r="1" spans="2:21" ht="35.1" customHeight="1" thickBot="1">
      <c r="B1" s="240"/>
      <c r="C1" s="240"/>
      <c r="D1" s="240"/>
      <c r="E1" s="240"/>
      <c r="F1" s="240"/>
      <c r="H1" s="246" t="s">
        <v>125</v>
      </c>
      <c r="I1" s="246"/>
      <c r="J1" s="247"/>
      <c r="K1" s="247"/>
      <c r="L1" s="247"/>
      <c r="M1" s="247"/>
      <c r="N1" s="247"/>
      <c r="O1" s="247"/>
      <c r="P1" s="247"/>
      <c r="Q1" s="247"/>
      <c r="R1" s="112"/>
      <c r="S1" s="112"/>
      <c r="T1" s="112"/>
    </row>
    <row r="2" spans="2:21" s="84" customFormat="1" ht="15" customHeight="1">
      <c r="B2" s="261" t="s">
        <v>182</v>
      </c>
      <c r="C2" s="186"/>
      <c r="D2" s="186"/>
      <c r="E2" s="186"/>
      <c r="F2" s="186" t="s">
        <v>183</v>
      </c>
      <c r="G2" s="186"/>
      <c r="H2" s="186"/>
      <c r="I2" s="262"/>
      <c r="J2" s="186" t="s">
        <v>184</v>
      </c>
      <c r="K2" s="186"/>
      <c r="L2" s="186"/>
      <c r="M2" s="186"/>
      <c r="N2" s="186" t="s">
        <v>185</v>
      </c>
      <c r="O2" s="186"/>
      <c r="P2" s="186"/>
      <c r="Q2" s="186"/>
      <c r="R2" s="241" t="s">
        <v>186</v>
      </c>
      <c r="S2" s="186"/>
      <c r="T2" s="186"/>
      <c r="U2" s="242"/>
    </row>
    <row r="3" spans="2:21" s="154" customFormat="1" ht="21" customHeight="1">
      <c r="B3" s="187" t="s">
        <v>63</v>
      </c>
      <c r="C3" s="188"/>
      <c r="D3" s="188"/>
      <c r="E3" s="189"/>
      <c r="F3" s="190" t="s">
        <v>111</v>
      </c>
      <c r="G3" s="188"/>
      <c r="H3" s="188"/>
      <c r="I3" s="188"/>
      <c r="J3" s="191" t="s">
        <v>63</v>
      </c>
      <c r="K3" s="192"/>
      <c r="L3" s="192"/>
      <c r="M3" s="193"/>
      <c r="N3" s="190" t="s">
        <v>70</v>
      </c>
      <c r="O3" s="188"/>
      <c r="P3" s="188"/>
      <c r="Q3" s="189"/>
      <c r="R3" s="243" t="s">
        <v>285</v>
      </c>
      <c r="S3" s="244"/>
      <c r="T3" s="244"/>
      <c r="U3" s="245"/>
    </row>
    <row r="4" spans="2:21" s="154" customFormat="1" ht="21" customHeight="1">
      <c r="B4" s="194" t="s">
        <v>167</v>
      </c>
      <c r="C4" s="195"/>
      <c r="D4" s="195"/>
      <c r="E4" s="196"/>
      <c r="F4" s="197" t="s">
        <v>320</v>
      </c>
      <c r="G4" s="198"/>
      <c r="H4" s="198"/>
      <c r="I4" s="198"/>
      <c r="J4" s="208" t="s">
        <v>189</v>
      </c>
      <c r="K4" s="209"/>
      <c r="L4" s="209"/>
      <c r="M4" s="210"/>
      <c r="N4" s="211" t="s">
        <v>218</v>
      </c>
      <c r="O4" s="212"/>
      <c r="P4" s="212"/>
      <c r="Q4" s="213"/>
      <c r="R4" s="257" t="s">
        <v>310</v>
      </c>
      <c r="S4" s="257"/>
      <c r="T4" s="257"/>
      <c r="U4" s="258"/>
    </row>
    <row r="5" spans="2:21" s="154" customFormat="1" ht="21" customHeight="1">
      <c r="B5" s="214" t="s">
        <v>267</v>
      </c>
      <c r="C5" s="215"/>
      <c r="D5" s="215"/>
      <c r="E5" s="216"/>
      <c r="F5" s="217" t="s">
        <v>268</v>
      </c>
      <c r="G5" s="218"/>
      <c r="H5" s="218"/>
      <c r="I5" s="218"/>
      <c r="J5" s="219" t="s">
        <v>284</v>
      </c>
      <c r="K5" s="220"/>
      <c r="L5" s="220"/>
      <c r="M5" s="221"/>
      <c r="N5" s="222" t="s">
        <v>277</v>
      </c>
      <c r="O5" s="223"/>
      <c r="P5" s="223"/>
      <c r="Q5" s="224"/>
      <c r="R5" s="259" t="s">
        <v>271</v>
      </c>
      <c r="S5" s="259"/>
      <c r="T5" s="259"/>
      <c r="U5" s="260"/>
    </row>
    <row r="6" spans="2:21" s="154" customFormat="1" ht="21" customHeight="1">
      <c r="B6" s="346" t="s">
        <v>302</v>
      </c>
      <c r="C6" s="347"/>
      <c r="D6" s="347"/>
      <c r="E6" s="348"/>
      <c r="F6" s="349" t="s">
        <v>295</v>
      </c>
      <c r="G6" s="350"/>
      <c r="H6" s="350"/>
      <c r="I6" s="350"/>
      <c r="J6" s="351" t="s">
        <v>217</v>
      </c>
      <c r="K6" s="352"/>
      <c r="L6" s="352"/>
      <c r="M6" s="353"/>
      <c r="N6" s="354" t="s">
        <v>270</v>
      </c>
      <c r="O6" s="355"/>
      <c r="P6" s="355"/>
      <c r="Q6" s="356"/>
      <c r="R6" s="253" t="s">
        <v>272</v>
      </c>
      <c r="S6" s="254"/>
      <c r="T6" s="254"/>
      <c r="U6" s="255"/>
    </row>
    <row r="7" spans="2:21" s="154" customFormat="1" ht="21" customHeight="1">
      <c r="B7" s="263" t="s">
        <v>65</v>
      </c>
      <c r="C7" s="202"/>
      <c r="D7" s="202"/>
      <c r="E7" s="203"/>
      <c r="F7" s="201" t="s">
        <v>66</v>
      </c>
      <c r="G7" s="202"/>
      <c r="H7" s="202"/>
      <c r="I7" s="202"/>
      <c r="J7" s="201" t="s">
        <v>65</v>
      </c>
      <c r="K7" s="202"/>
      <c r="L7" s="202"/>
      <c r="M7" s="203"/>
      <c r="N7" s="201" t="s">
        <v>126</v>
      </c>
      <c r="O7" s="202"/>
      <c r="P7" s="202"/>
      <c r="Q7" s="203"/>
      <c r="R7" s="202" t="s">
        <v>65</v>
      </c>
      <c r="S7" s="202"/>
      <c r="T7" s="202"/>
      <c r="U7" s="256"/>
    </row>
    <row r="8" spans="2:21" s="176" customFormat="1" ht="21" customHeight="1">
      <c r="B8" s="204" t="s">
        <v>216</v>
      </c>
      <c r="C8" s="205"/>
      <c r="D8" s="205"/>
      <c r="E8" s="205"/>
      <c r="F8" s="206" t="s">
        <v>166</v>
      </c>
      <c r="G8" s="205"/>
      <c r="H8" s="205"/>
      <c r="I8" s="205"/>
      <c r="J8" s="206" t="s">
        <v>231</v>
      </c>
      <c r="K8" s="205"/>
      <c r="L8" s="205"/>
      <c r="M8" s="207"/>
      <c r="N8" s="205" t="s">
        <v>228</v>
      </c>
      <c r="O8" s="205"/>
      <c r="P8" s="205"/>
      <c r="Q8" s="207"/>
      <c r="R8" s="205" t="s">
        <v>187</v>
      </c>
      <c r="S8" s="205"/>
      <c r="T8" s="205"/>
      <c r="U8" s="248"/>
    </row>
    <row r="9" spans="2:21" s="91" customFormat="1" ht="12.9" customHeight="1">
      <c r="B9" s="117" t="s">
        <v>44</v>
      </c>
      <c r="C9" s="93">
        <f>第一週明細!W12</f>
        <v>728.5</v>
      </c>
      <c r="D9" s="119" t="s">
        <v>45</v>
      </c>
      <c r="E9" s="93">
        <f>第一週明細!W8</f>
        <v>24.5</v>
      </c>
      <c r="F9" s="104" t="s">
        <v>44</v>
      </c>
      <c r="G9" s="93">
        <f>第一週明細!W20</f>
        <v>755.2</v>
      </c>
      <c r="H9" s="104" t="s">
        <v>9</v>
      </c>
      <c r="I9" s="93">
        <f>第一週明細!W16</f>
        <v>24</v>
      </c>
      <c r="J9" s="94" t="s">
        <v>44</v>
      </c>
      <c r="K9" s="93">
        <f>第一週明細!W28</f>
        <v>728.5</v>
      </c>
      <c r="L9" s="94" t="s">
        <v>9</v>
      </c>
      <c r="M9" s="93">
        <f>第一週明細!W24</f>
        <v>24.5</v>
      </c>
      <c r="N9" s="104" t="s">
        <v>44</v>
      </c>
      <c r="O9" s="93">
        <f>第一週明細!W36</f>
        <v>746</v>
      </c>
      <c r="P9" s="104" t="s">
        <v>9</v>
      </c>
      <c r="Q9" s="93">
        <f>第一週明細!W32</f>
        <v>24</v>
      </c>
      <c r="R9" s="165" t="s">
        <v>44</v>
      </c>
      <c r="S9" s="93">
        <f>第一週明細!W44</f>
        <v>755.2</v>
      </c>
      <c r="T9" s="94" t="s">
        <v>9</v>
      </c>
      <c r="U9" s="96">
        <f>第一週明細!W40</f>
        <v>24</v>
      </c>
    </row>
    <row r="10" spans="2:21" s="91" customFormat="1" ht="12.9" customHeight="1" thickBot="1">
      <c r="B10" s="113" t="s">
        <v>43</v>
      </c>
      <c r="C10" s="98">
        <f>第一週明細!W6</f>
        <v>98.5</v>
      </c>
      <c r="D10" s="115" t="s">
        <v>46</v>
      </c>
      <c r="E10" s="98">
        <f>第一週明細!W10</f>
        <v>28.5</v>
      </c>
      <c r="F10" s="99" t="s">
        <v>7</v>
      </c>
      <c r="G10" s="98">
        <f>第一週明細!W14</f>
        <v>106</v>
      </c>
      <c r="H10" s="99" t="s">
        <v>11</v>
      </c>
      <c r="I10" s="98">
        <f>第一週明細!W18</f>
        <v>28.799999999999997</v>
      </c>
      <c r="J10" s="99" t="s">
        <v>7</v>
      </c>
      <c r="K10" s="98">
        <f>第一週明細!W22</f>
        <v>98.5</v>
      </c>
      <c r="L10" s="99" t="s">
        <v>11</v>
      </c>
      <c r="M10" s="98">
        <f>第一週明細!W26</f>
        <v>28.5</v>
      </c>
      <c r="N10" s="99" t="s">
        <v>7</v>
      </c>
      <c r="O10" s="98">
        <f>第一週明細!W30</f>
        <v>104</v>
      </c>
      <c r="P10" s="99" t="s">
        <v>11</v>
      </c>
      <c r="Q10" s="98">
        <f>第一週明細!W34</f>
        <v>28.5</v>
      </c>
      <c r="R10" s="166" t="s">
        <v>7</v>
      </c>
      <c r="S10" s="98">
        <f>第一週明細!W38</f>
        <v>106</v>
      </c>
      <c r="T10" s="99" t="s">
        <v>11</v>
      </c>
      <c r="U10" s="100">
        <f>第一週明細!W42</f>
        <v>28.799999999999997</v>
      </c>
    </row>
    <row r="11" spans="2:21" s="84" customFormat="1" ht="15" customHeight="1">
      <c r="B11" s="249" t="s">
        <v>204</v>
      </c>
      <c r="C11" s="250"/>
      <c r="D11" s="250"/>
      <c r="E11" s="251"/>
      <c r="F11" s="250" t="s">
        <v>205</v>
      </c>
      <c r="G11" s="250"/>
      <c r="H11" s="250"/>
      <c r="I11" s="250"/>
      <c r="J11" s="252" t="s">
        <v>206</v>
      </c>
      <c r="K11" s="250"/>
      <c r="L11" s="250"/>
      <c r="M11" s="251"/>
      <c r="N11" s="250" t="s">
        <v>207</v>
      </c>
      <c r="O11" s="250"/>
      <c r="P11" s="250"/>
      <c r="Q11" s="251"/>
      <c r="R11" s="186" t="s">
        <v>208</v>
      </c>
      <c r="S11" s="186"/>
      <c r="T11" s="186"/>
      <c r="U11" s="242"/>
    </row>
    <row r="12" spans="2:21" s="154" customFormat="1" ht="21" customHeight="1">
      <c r="B12" s="199" t="s">
        <v>63</v>
      </c>
      <c r="C12" s="200"/>
      <c r="D12" s="200"/>
      <c r="E12" s="191"/>
      <c r="F12" s="191" t="s">
        <v>226</v>
      </c>
      <c r="G12" s="192"/>
      <c r="H12" s="192"/>
      <c r="I12" s="193"/>
      <c r="J12" s="191" t="s">
        <v>63</v>
      </c>
      <c r="K12" s="192"/>
      <c r="L12" s="192"/>
      <c r="M12" s="192"/>
      <c r="N12" s="190" t="s">
        <v>71</v>
      </c>
      <c r="O12" s="188"/>
      <c r="P12" s="188"/>
      <c r="Q12" s="188"/>
      <c r="R12" s="225" t="s">
        <v>169</v>
      </c>
      <c r="S12" s="226"/>
      <c r="T12" s="226"/>
      <c r="U12" s="227"/>
    </row>
    <row r="13" spans="2:21" s="154" customFormat="1" ht="21" customHeight="1">
      <c r="B13" s="228" t="s">
        <v>273</v>
      </c>
      <c r="C13" s="229"/>
      <c r="D13" s="229"/>
      <c r="E13" s="229"/>
      <c r="F13" s="230" t="s">
        <v>220</v>
      </c>
      <c r="G13" s="231"/>
      <c r="H13" s="231"/>
      <c r="I13" s="232"/>
      <c r="J13" s="233" t="s">
        <v>275</v>
      </c>
      <c r="K13" s="234"/>
      <c r="L13" s="234"/>
      <c r="M13" s="234"/>
      <c r="N13" s="235" t="s">
        <v>232</v>
      </c>
      <c r="O13" s="236"/>
      <c r="P13" s="236"/>
      <c r="Q13" s="236"/>
      <c r="R13" s="237" t="s">
        <v>274</v>
      </c>
      <c r="S13" s="238"/>
      <c r="T13" s="238"/>
      <c r="U13" s="239"/>
    </row>
    <row r="14" spans="2:21" s="154" customFormat="1" ht="21" customHeight="1">
      <c r="B14" s="286" t="s">
        <v>190</v>
      </c>
      <c r="C14" s="287"/>
      <c r="D14" s="287"/>
      <c r="E14" s="288"/>
      <c r="F14" s="289" t="s">
        <v>298</v>
      </c>
      <c r="G14" s="290"/>
      <c r="H14" s="290"/>
      <c r="I14" s="291"/>
      <c r="J14" s="264" t="s">
        <v>276</v>
      </c>
      <c r="K14" s="265"/>
      <c r="L14" s="265"/>
      <c r="M14" s="265"/>
      <c r="N14" s="266" t="s">
        <v>289</v>
      </c>
      <c r="O14" s="267"/>
      <c r="P14" s="267"/>
      <c r="Q14" s="267"/>
      <c r="R14" s="268" t="s">
        <v>233</v>
      </c>
      <c r="S14" s="269"/>
      <c r="T14" s="269"/>
      <c r="U14" s="270"/>
    </row>
    <row r="15" spans="2:21" s="154" customFormat="1" ht="21" customHeight="1">
      <c r="B15" s="271" t="s">
        <v>219</v>
      </c>
      <c r="C15" s="272"/>
      <c r="D15" s="272"/>
      <c r="E15" s="273"/>
      <c r="F15" s="274" t="s">
        <v>229</v>
      </c>
      <c r="G15" s="275"/>
      <c r="H15" s="275"/>
      <c r="I15" s="276"/>
      <c r="J15" s="277" t="s">
        <v>230</v>
      </c>
      <c r="K15" s="278"/>
      <c r="L15" s="278"/>
      <c r="M15" s="278"/>
      <c r="N15" s="279" t="s">
        <v>172</v>
      </c>
      <c r="O15" s="280"/>
      <c r="P15" s="280"/>
      <c r="Q15" s="280"/>
      <c r="R15" s="281" t="s">
        <v>311</v>
      </c>
      <c r="S15" s="282"/>
      <c r="T15" s="282"/>
      <c r="U15" s="283"/>
    </row>
    <row r="16" spans="2:21" s="154" customFormat="1" ht="21" customHeight="1">
      <c r="B16" s="284" t="s">
        <v>65</v>
      </c>
      <c r="C16" s="285"/>
      <c r="D16" s="285"/>
      <c r="E16" s="201"/>
      <c r="F16" s="285" t="s">
        <v>66</v>
      </c>
      <c r="G16" s="285"/>
      <c r="H16" s="285"/>
      <c r="I16" s="285"/>
      <c r="J16" s="285" t="s">
        <v>65</v>
      </c>
      <c r="K16" s="285"/>
      <c r="L16" s="285"/>
      <c r="M16" s="201"/>
      <c r="N16" s="201" t="s">
        <v>126</v>
      </c>
      <c r="O16" s="202"/>
      <c r="P16" s="202"/>
      <c r="Q16" s="202"/>
      <c r="R16" s="201" t="s">
        <v>72</v>
      </c>
      <c r="S16" s="202"/>
      <c r="T16" s="202"/>
      <c r="U16" s="256"/>
    </row>
    <row r="17" spans="2:21" s="176" customFormat="1" ht="21" customHeight="1">
      <c r="B17" s="299" t="s">
        <v>188</v>
      </c>
      <c r="C17" s="300"/>
      <c r="D17" s="300"/>
      <c r="E17" s="206"/>
      <c r="F17" s="300" t="s">
        <v>96</v>
      </c>
      <c r="G17" s="300"/>
      <c r="H17" s="300"/>
      <c r="I17" s="300"/>
      <c r="J17" s="300" t="s">
        <v>225</v>
      </c>
      <c r="K17" s="300"/>
      <c r="L17" s="300"/>
      <c r="M17" s="206"/>
      <c r="N17" s="301" t="s">
        <v>313</v>
      </c>
      <c r="O17" s="302"/>
      <c r="P17" s="302"/>
      <c r="Q17" s="302"/>
      <c r="R17" s="206" t="s">
        <v>308</v>
      </c>
      <c r="S17" s="205"/>
      <c r="T17" s="205"/>
      <c r="U17" s="248"/>
    </row>
    <row r="18" spans="2:21" s="91" customFormat="1" ht="12.9" customHeight="1">
      <c r="B18" s="92" t="s">
        <v>44</v>
      </c>
      <c r="C18" s="93">
        <f>第二週明細!W12</f>
        <v>730.9</v>
      </c>
      <c r="D18" s="94" t="s">
        <v>9</v>
      </c>
      <c r="E18" s="95">
        <f>第二週明細!W8</f>
        <v>24.5</v>
      </c>
      <c r="F18" s="94" t="s">
        <v>44</v>
      </c>
      <c r="G18" s="93">
        <f>第二週明細!W20</f>
        <v>742.1</v>
      </c>
      <c r="H18" s="94" t="s">
        <v>9</v>
      </c>
      <c r="I18" s="95">
        <f>第二週明細!W16</f>
        <v>24.5</v>
      </c>
      <c r="J18" s="94" t="s">
        <v>44</v>
      </c>
      <c r="K18" s="93">
        <f>第二週明細!W28</f>
        <v>733.3</v>
      </c>
      <c r="L18" s="94" t="s">
        <v>9</v>
      </c>
      <c r="M18" s="101">
        <f>第二週明細!W24</f>
        <v>24.5</v>
      </c>
      <c r="N18" s="104" t="s">
        <v>44</v>
      </c>
      <c r="O18" s="103">
        <f>第二週明細!W36</f>
        <v>775.1</v>
      </c>
      <c r="P18" s="104" t="s">
        <v>9</v>
      </c>
      <c r="Q18" s="114">
        <f>第二週明細!W32</f>
        <v>23.5</v>
      </c>
      <c r="R18" s="104" t="s">
        <v>44</v>
      </c>
      <c r="S18" s="103">
        <f>第二週明細!W44</f>
        <v>728.5</v>
      </c>
      <c r="T18" s="104" t="s">
        <v>9</v>
      </c>
      <c r="U18" s="126">
        <f>第二週明細!W40</f>
        <v>24.5</v>
      </c>
    </row>
    <row r="19" spans="2:21" s="91" customFormat="1" ht="12.9" customHeight="1" thickBot="1">
      <c r="B19" s="97" t="s">
        <v>7</v>
      </c>
      <c r="C19" s="98">
        <f>第二週明細!W6</f>
        <v>99</v>
      </c>
      <c r="D19" s="99" t="s">
        <v>11</v>
      </c>
      <c r="E19" s="98">
        <f>第二週明細!W10</f>
        <v>28.6</v>
      </c>
      <c r="F19" s="99" t="s">
        <v>7</v>
      </c>
      <c r="G19" s="98">
        <f>第二週明細!W14</f>
        <v>101.5</v>
      </c>
      <c r="H19" s="99" t="s">
        <v>46</v>
      </c>
      <c r="I19" s="98">
        <f>第二週明細!W18</f>
        <v>28.900000000000002</v>
      </c>
      <c r="J19" s="99" t="s">
        <v>7</v>
      </c>
      <c r="K19" s="98">
        <f>第二週明細!W22</f>
        <v>99.5</v>
      </c>
      <c r="L19" s="99" t="s">
        <v>11</v>
      </c>
      <c r="M19" s="102">
        <f>第二週明細!W26</f>
        <v>28.7</v>
      </c>
      <c r="N19" s="99" t="s">
        <v>7</v>
      </c>
      <c r="O19" s="98">
        <f>第二週明細!W30</f>
        <v>112</v>
      </c>
      <c r="P19" s="99" t="s">
        <v>11</v>
      </c>
      <c r="Q19" s="102">
        <f>第二週明細!W34</f>
        <v>28.900000000000002</v>
      </c>
      <c r="R19" s="99" t="s">
        <v>7</v>
      </c>
      <c r="S19" s="98">
        <f>第二週明細!W38</f>
        <v>98.5</v>
      </c>
      <c r="T19" s="99" t="s">
        <v>11</v>
      </c>
      <c r="U19" s="100">
        <f>第二週明細!W42</f>
        <v>28.5</v>
      </c>
    </row>
    <row r="20" spans="2:21" s="84" customFormat="1" ht="15" customHeight="1">
      <c r="B20" s="261" t="s">
        <v>209</v>
      </c>
      <c r="C20" s="186"/>
      <c r="D20" s="186"/>
      <c r="E20" s="262"/>
      <c r="F20" s="186" t="s">
        <v>210</v>
      </c>
      <c r="G20" s="186"/>
      <c r="H20" s="186"/>
      <c r="I20" s="186"/>
      <c r="J20" s="186" t="s">
        <v>211</v>
      </c>
      <c r="K20" s="186"/>
      <c r="L20" s="186"/>
      <c r="M20" s="186"/>
      <c r="N20" s="251" t="s">
        <v>212</v>
      </c>
      <c r="O20" s="292"/>
      <c r="P20" s="292"/>
      <c r="Q20" s="292"/>
      <c r="R20" s="251" t="s">
        <v>213</v>
      </c>
      <c r="S20" s="292"/>
      <c r="T20" s="292"/>
      <c r="U20" s="293"/>
    </row>
    <row r="21" spans="2:21" s="154" customFormat="1" ht="21" customHeight="1">
      <c r="B21" s="187" t="s">
        <v>73</v>
      </c>
      <c r="C21" s="188"/>
      <c r="D21" s="188"/>
      <c r="E21" s="188"/>
      <c r="F21" s="190" t="s">
        <v>111</v>
      </c>
      <c r="G21" s="188"/>
      <c r="H21" s="188"/>
      <c r="I21" s="189"/>
      <c r="J21" s="191" t="s">
        <v>63</v>
      </c>
      <c r="K21" s="192"/>
      <c r="L21" s="192"/>
      <c r="M21" s="193"/>
      <c r="N21" s="190" t="s">
        <v>70</v>
      </c>
      <c r="O21" s="188"/>
      <c r="P21" s="188"/>
      <c r="Q21" s="188"/>
      <c r="R21" s="225" t="s">
        <v>193</v>
      </c>
      <c r="S21" s="226"/>
      <c r="T21" s="226"/>
      <c r="U21" s="227"/>
    </row>
    <row r="22" spans="2:21" s="154" customFormat="1" ht="21" customHeight="1">
      <c r="B22" s="294" t="s">
        <v>321</v>
      </c>
      <c r="C22" s="295"/>
      <c r="D22" s="295"/>
      <c r="E22" s="295"/>
      <c r="F22" s="296" t="s">
        <v>221</v>
      </c>
      <c r="G22" s="297"/>
      <c r="H22" s="297"/>
      <c r="I22" s="298"/>
      <c r="J22" s="305" t="s">
        <v>279</v>
      </c>
      <c r="K22" s="306"/>
      <c r="L22" s="306"/>
      <c r="M22" s="307"/>
      <c r="N22" s="308" t="s">
        <v>234</v>
      </c>
      <c r="O22" s="309"/>
      <c r="P22" s="309"/>
      <c r="Q22" s="309"/>
      <c r="R22" s="310" t="s">
        <v>170</v>
      </c>
      <c r="S22" s="311"/>
      <c r="T22" s="311"/>
      <c r="U22" s="312"/>
    </row>
    <row r="23" spans="2:21" s="154" customFormat="1" ht="21" customHeight="1">
      <c r="B23" s="313" t="s">
        <v>237</v>
      </c>
      <c r="C23" s="314"/>
      <c r="D23" s="314"/>
      <c r="E23" s="314"/>
      <c r="F23" s="315" t="s">
        <v>147</v>
      </c>
      <c r="G23" s="316"/>
      <c r="H23" s="316"/>
      <c r="I23" s="317"/>
      <c r="J23" s="318" t="s">
        <v>148</v>
      </c>
      <c r="K23" s="319"/>
      <c r="L23" s="319"/>
      <c r="M23" s="320"/>
      <c r="N23" s="321" t="s">
        <v>155</v>
      </c>
      <c r="O23" s="322"/>
      <c r="P23" s="322"/>
      <c r="Q23" s="322"/>
      <c r="R23" s="323" t="s">
        <v>195</v>
      </c>
      <c r="S23" s="324"/>
      <c r="T23" s="324"/>
      <c r="U23" s="325"/>
    </row>
    <row r="24" spans="2:21" s="154" customFormat="1" ht="21" customHeight="1">
      <c r="B24" s="326" t="s">
        <v>146</v>
      </c>
      <c r="C24" s="327"/>
      <c r="D24" s="327"/>
      <c r="E24" s="327"/>
      <c r="F24" s="328" t="s">
        <v>278</v>
      </c>
      <c r="G24" s="329"/>
      <c r="H24" s="329"/>
      <c r="I24" s="330"/>
      <c r="J24" s="331" t="s">
        <v>235</v>
      </c>
      <c r="K24" s="331"/>
      <c r="L24" s="331"/>
      <c r="M24" s="331"/>
      <c r="N24" s="332" t="s">
        <v>222</v>
      </c>
      <c r="O24" s="333"/>
      <c r="P24" s="333"/>
      <c r="Q24" s="333"/>
      <c r="R24" s="303" t="s">
        <v>194</v>
      </c>
      <c r="S24" s="290"/>
      <c r="T24" s="290"/>
      <c r="U24" s="304"/>
    </row>
    <row r="25" spans="2:21" s="154" customFormat="1" ht="21" customHeight="1">
      <c r="B25" s="263" t="s">
        <v>65</v>
      </c>
      <c r="C25" s="202"/>
      <c r="D25" s="202"/>
      <c r="E25" s="202"/>
      <c r="F25" s="201" t="s">
        <v>66</v>
      </c>
      <c r="G25" s="202"/>
      <c r="H25" s="202"/>
      <c r="I25" s="203"/>
      <c r="J25" s="285" t="s">
        <v>65</v>
      </c>
      <c r="K25" s="285"/>
      <c r="L25" s="285"/>
      <c r="M25" s="285"/>
      <c r="N25" s="201" t="s">
        <v>126</v>
      </c>
      <c r="O25" s="202"/>
      <c r="P25" s="202"/>
      <c r="Q25" s="202"/>
      <c r="R25" s="201" t="s">
        <v>74</v>
      </c>
      <c r="S25" s="202"/>
      <c r="T25" s="202"/>
      <c r="U25" s="256"/>
    </row>
    <row r="26" spans="2:21" s="154" customFormat="1" ht="21" customHeight="1">
      <c r="B26" s="187" t="s">
        <v>96</v>
      </c>
      <c r="C26" s="188"/>
      <c r="D26" s="188"/>
      <c r="E26" s="188"/>
      <c r="F26" s="190" t="s">
        <v>140</v>
      </c>
      <c r="G26" s="188"/>
      <c r="H26" s="188"/>
      <c r="I26" s="189"/>
      <c r="J26" s="300" t="s">
        <v>191</v>
      </c>
      <c r="K26" s="300"/>
      <c r="L26" s="300"/>
      <c r="M26" s="300"/>
      <c r="N26" s="206" t="s">
        <v>192</v>
      </c>
      <c r="O26" s="205"/>
      <c r="P26" s="205"/>
      <c r="Q26" s="205"/>
      <c r="R26" s="206" t="s">
        <v>149</v>
      </c>
      <c r="S26" s="205"/>
      <c r="T26" s="205"/>
      <c r="U26" s="248"/>
    </row>
    <row r="27" spans="2:21" s="91" customFormat="1" ht="12.9" customHeight="1">
      <c r="B27" s="92" t="s">
        <v>44</v>
      </c>
      <c r="C27" s="93">
        <f>第三週明細!W12</f>
        <v>735.7</v>
      </c>
      <c r="D27" s="94" t="s">
        <v>9</v>
      </c>
      <c r="E27" s="101">
        <f>第三週明細!W8</f>
        <v>24.5</v>
      </c>
      <c r="F27" s="94" t="s">
        <v>44</v>
      </c>
      <c r="G27" s="93">
        <f>第三週明細!W20</f>
        <v>733.3</v>
      </c>
      <c r="H27" s="94" t="s">
        <v>9</v>
      </c>
      <c r="I27" s="95">
        <f>第三週明細!W16</f>
        <v>24.5</v>
      </c>
      <c r="J27" s="94" t="s">
        <v>44</v>
      </c>
      <c r="K27" s="93">
        <f>第三週明細!W28</f>
        <v>748.8</v>
      </c>
      <c r="L27" s="94" t="s">
        <v>9</v>
      </c>
      <c r="M27" s="95">
        <f>第三週明細!W24</f>
        <v>24</v>
      </c>
      <c r="N27" s="104" t="s">
        <v>44</v>
      </c>
      <c r="O27" s="103">
        <f>第三週明細!W36</f>
        <v>744</v>
      </c>
      <c r="P27" s="104" t="s">
        <v>9</v>
      </c>
      <c r="Q27" s="114">
        <f>第三週明細!W32</f>
        <v>24</v>
      </c>
      <c r="R27" s="104" t="s">
        <v>44</v>
      </c>
      <c r="S27" s="103">
        <f>第三週明細!W44</f>
        <v>733.3</v>
      </c>
      <c r="T27" s="104" t="s">
        <v>9</v>
      </c>
      <c r="U27" s="126">
        <f>第三週明細!W40</f>
        <v>24.5</v>
      </c>
    </row>
    <row r="28" spans="2:21" s="91" customFormat="1" ht="12.9" customHeight="1" thickBot="1">
      <c r="B28" s="97" t="s">
        <v>7</v>
      </c>
      <c r="C28" s="98">
        <f>第三週明細!W6</f>
        <v>100</v>
      </c>
      <c r="D28" s="99" t="s">
        <v>11</v>
      </c>
      <c r="E28" s="102">
        <f>第三週明細!W10</f>
        <v>28.8</v>
      </c>
      <c r="F28" s="99" t="s">
        <v>7</v>
      </c>
      <c r="G28" s="98">
        <f>第三週明細!W14</f>
        <v>99.5</v>
      </c>
      <c r="H28" s="99" t="s">
        <v>46</v>
      </c>
      <c r="I28" s="98">
        <f>第三週明細!W18</f>
        <v>28.7</v>
      </c>
      <c r="J28" s="99" t="s">
        <v>7</v>
      </c>
      <c r="K28" s="98">
        <f>第三週明細!W22</f>
        <v>104.5</v>
      </c>
      <c r="L28" s="99" t="s">
        <v>11</v>
      </c>
      <c r="M28" s="98">
        <f>第三週明細!W26</f>
        <v>28.699999999999996</v>
      </c>
      <c r="N28" s="99" t="s">
        <v>7</v>
      </c>
      <c r="O28" s="98">
        <f>第三週明細!W30</f>
        <v>103.5</v>
      </c>
      <c r="P28" s="99" t="s">
        <v>11</v>
      </c>
      <c r="Q28" s="102">
        <f>第三週明細!W34</f>
        <v>28.499999999999996</v>
      </c>
      <c r="R28" s="99" t="s">
        <v>7</v>
      </c>
      <c r="S28" s="98">
        <f>第三週明細!W38</f>
        <v>99.5</v>
      </c>
      <c r="T28" s="99" t="s">
        <v>11</v>
      </c>
      <c r="U28" s="100">
        <f>第三週明細!W42</f>
        <v>28.7</v>
      </c>
    </row>
    <row r="29" spans="2:21" s="84" customFormat="1" ht="15" customHeight="1">
      <c r="B29" s="340" t="s">
        <v>197</v>
      </c>
      <c r="C29" s="292"/>
      <c r="D29" s="292"/>
      <c r="E29" s="292"/>
      <c r="F29" s="250" t="s">
        <v>198</v>
      </c>
      <c r="G29" s="250"/>
      <c r="H29" s="250"/>
      <c r="I29" s="251"/>
      <c r="J29" s="186" t="s">
        <v>199</v>
      </c>
      <c r="K29" s="186"/>
      <c r="L29" s="186"/>
      <c r="M29" s="262"/>
      <c r="N29" s="186" t="s">
        <v>200</v>
      </c>
      <c r="O29" s="186"/>
      <c r="P29" s="186"/>
      <c r="Q29" s="262"/>
      <c r="R29" s="186" t="s">
        <v>201</v>
      </c>
      <c r="S29" s="186"/>
      <c r="T29" s="186"/>
      <c r="U29" s="242"/>
    </row>
    <row r="30" spans="2:21" s="155" customFormat="1" ht="21" customHeight="1">
      <c r="B30" s="345" t="s">
        <v>63</v>
      </c>
      <c r="C30" s="192"/>
      <c r="D30" s="192"/>
      <c r="E30" s="192"/>
      <c r="F30" s="190" t="s">
        <v>226</v>
      </c>
      <c r="G30" s="188"/>
      <c r="H30" s="188"/>
      <c r="I30" s="188"/>
      <c r="J30" s="190" t="s">
        <v>63</v>
      </c>
      <c r="K30" s="188"/>
      <c r="L30" s="188"/>
      <c r="M30" s="188"/>
      <c r="N30" s="190" t="s">
        <v>71</v>
      </c>
      <c r="O30" s="188"/>
      <c r="P30" s="188"/>
      <c r="Q30" s="188"/>
      <c r="R30" s="225" t="s">
        <v>286</v>
      </c>
      <c r="S30" s="226"/>
      <c r="T30" s="226"/>
      <c r="U30" s="227"/>
    </row>
    <row r="31" spans="2:21" s="155" customFormat="1" ht="21" customHeight="1">
      <c r="B31" s="370" t="s">
        <v>173</v>
      </c>
      <c r="C31" s="371"/>
      <c r="D31" s="371"/>
      <c r="E31" s="371"/>
      <c r="F31" s="372" t="s">
        <v>263</v>
      </c>
      <c r="G31" s="373"/>
      <c r="H31" s="373"/>
      <c r="I31" s="373"/>
      <c r="J31" s="374" t="s">
        <v>224</v>
      </c>
      <c r="K31" s="375"/>
      <c r="L31" s="375"/>
      <c r="M31" s="375"/>
      <c r="N31" s="376" t="s">
        <v>118</v>
      </c>
      <c r="O31" s="377"/>
      <c r="P31" s="377"/>
      <c r="Q31" s="377"/>
      <c r="R31" s="334" t="s">
        <v>282</v>
      </c>
      <c r="S31" s="335"/>
      <c r="T31" s="335"/>
      <c r="U31" s="336"/>
    </row>
    <row r="32" spans="2:21" s="155" customFormat="1" ht="21" customHeight="1">
      <c r="B32" s="385" t="s">
        <v>262</v>
      </c>
      <c r="C32" s="386"/>
      <c r="D32" s="386"/>
      <c r="E32" s="386"/>
      <c r="F32" s="387" t="s">
        <v>223</v>
      </c>
      <c r="G32" s="388"/>
      <c r="H32" s="388"/>
      <c r="I32" s="388"/>
      <c r="J32" s="341" t="s">
        <v>301</v>
      </c>
      <c r="K32" s="342"/>
      <c r="L32" s="342"/>
      <c r="M32" s="342"/>
      <c r="N32" s="343" t="s">
        <v>269</v>
      </c>
      <c r="O32" s="344"/>
      <c r="P32" s="344"/>
      <c r="Q32" s="344"/>
      <c r="R32" s="337" t="s">
        <v>280</v>
      </c>
      <c r="S32" s="338"/>
      <c r="T32" s="338"/>
      <c r="U32" s="339"/>
    </row>
    <row r="33" spans="2:21" s="155" customFormat="1" ht="21" customHeight="1">
      <c r="B33" s="357" t="s">
        <v>168</v>
      </c>
      <c r="C33" s="358"/>
      <c r="D33" s="358"/>
      <c r="E33" s="358"/>
      <c r="F33" s="359" t="s">
        <v>171</v>
      </c>
      <c r="G33" s="360"/>
      <c r="H33" s="360"/>
      <c r="I33" s="360"/>
      <c r="J33" s="361" t="s">
        <v>236</v>
      </c>
      <c r="K33" s="362"/>
      <c r="L33" s="362"/>
      <c r="M33" s="362"/>
      <c r="N33" s="363" t="s">
        <v>283</v>
      </c>
      <c r="O33" s="364"/>
      <c r="P33" s="364"/>
      <c r="Q33" s="364"/>
      <c r="R33" s="365" t="s">
        <v>281</v>
      </c>
      <c r="S33" s="366"/>
      <c r="T33" s="366"/>
      <c r="U33" s="367"/>
    </row>
    <row r="34" spans="2:21" s="155" customFormat="1" ht="21" customHeight="1">
      <c r="B34" s="187" t="s">
        <v>65</v>
      </c>
      <c r="C34" s="188"/>
      <c r="D34" s="188"/>
      <c r="E34" s="188"/>
      <c r="F34" s="201" t="s">
        <v>87</v>
      </c>
      <c r="G34" s="202"/>
      <c r="H34" s="202"/>
      <c r="I34" s="202"/>
      <c r="J34" s="201" t="s">
        <v>66</v>
      </c>
      <c r="K34" s="202"/>
      <c r="L34" s="202"/>
      <c r="M34" s="202"/>
      <c r="N34" s="201" t="s">
        <v>126</v>
      </c>
      <c r="O34" s="202"/>
      <c r="P34" s="202"/>
      <c r="Q34" s="202"/>
      <c r="R34" s="201" t="s">
        <v>65</v>
      </c>
      <c r="S34" s="202"/>
      <c r="T34" s="202"/>
      <c r="U34" s="256"/>
    </row>
    <row r="35" spans="2:21" s="177" customFormat="1" ht="21" customHeight="1">
      <c r="B35" s="204" t="s">
        <v>231</v>
      </c>
      <c r="C35" s="205"/>
      <c r="D35" s="205"/>
      <c r="E35" s="205"/>
      <c r="F35" s="206" t="s">
        <v>196</v>
      </c>
      <c r="G35" s="205"/>
      <c r="H35" s="205"/>
      <c r="I35" s="205"/>
      <c r="J35" s="190" t="s">
        <v>228</v>
      </c>
      <c r="K35" s="188"/>
      <c r="L35" s="188"/>
      <c r="M35" s="188"/>
      <c r="N35" s="368" t="s">
        <v>317</v>
      </c>
      <c r="O35" s="369"/>
      <c r="P35" s="369"/>
      <c r="Q35" s="369"/>
      <c r="R35" s="206" t="s">
        <v>96</v>
      </c>
      <c r="S35" s="205"/>
      <c r="T35" s="205"/>
      <c r="U35" s="248"/>
    </row>
    <row r="36" spans="2:21" s="91" customFormat="1" ht="12.9" customHeight="1">
      <c r="B36" s="117" t="s">
        <v>44</v>
      </c>
      <c r="C36" s="93">
        <f>'第四週明細 '!W12</f>
        <v>739.6</v>
      </c>
      <c r="D36" s="119" t="s">
        <v>45</v>
      </c>
      <c r="E36" s="95">
        <f>'第四週明細 '!W8</f>
        <v>24</v>
      </c>
      <c r="F36" s="118" t="s">
        <v>44</v>
      </c>
      <c r="G36" s="93">
        <f>'第四週明細 '!W20</f>
        <v>735.7</v>
      </c>
      <c r="H36" s="119" t="s">
        <v>45</v>
      </c>
      <c r="I36" s="101">
        <f>'第四週明細 '!W16</f>
        <v>24.5</v>
      </c>
      <c r="J36" s="94" t="s">
        <v>44</v>
      </c>
      <c r="K36" s="93">
        <f>'第四週明細 '!W28</f>
        <v>735.7</v>
      </c>
      <c r="L36" s="94" t="s">
        <v>9</v>
      </c>
      <c r="M36" s="101">
        <f>'第四週明細 '!W24</f>
        <v>24.5</v>
      </c>
      <c r="N36" s="94" t="s">
        <v>44</v>
      </c>
      <c r="O36" s="93">
        <f>'第四週明細 '!W36</f>
        <v>779.1</v>
      </c>
      <c r="P36" s="94" t="s">
        <v>9</v>
      </c>
      <c r="Q36" s="101">
        <f>'第四週明細 '!W32</f>
        <v>23.5</v>
      </c>
      <c r="R36" s="104" t="s">
        <v>44</v>
      </c>
      <c r="S36" s="103">
        <f>'第四週明細 '!W44</f>
        <v>737.3</v>
      </c>
      <c r="T36" s="104" t="s">
        <v>9</v>
      </c>
      <c r="U36" s="126">
        <f>'第四週明細 '!W40</f>
        <v>24.5</v>
      </c>
    </row>
    <row r="37" spans="2:21" s="91" customFormat="1" ht="12.9" customHeight="1" thickBot="1">
      <c r="B37" s="141" t="s">
        <v>43</v>
      </c>
      <c r="C37" s="128">
        <f>'第四週明細 '!W6</f>
        <v>102.5</v>
      </c>
      <c r="D37" s="142" t="s">
        <v>46</v>
      </c>
      <c r="E37" s="128">
        <f>'第四週明細 '!W10</f>
        <v>28.4</v>
      </c>
      <c r="F37" s="184" t="s">
        <v>43</v>
      </c>
      <c r="G37" s="98">
        <f>'第四週明細 '!W14</f>
        <v>100</v>
      </c>
      <c r="H37" s="184" t="s">
        <v>46</v>
      </c>
      <c r="I37" s="98">
        <f>'第四週明細 '!W18</f>
        <v>28.8</v>
      </c>
      <c r="J37" s="127" t="s">
        <v>7</v>
      </c>
      <c r="K37" s="128">
        <f>'第四週明細 '!W22</f>
        <v>100</v>
      </c>
      <c r="L37" s="127" t="s">
        <v>11</v>
      </c>
      <c r="M37" s="129">
        <f>'第四週明細 '!W26</f>
        <v>28.8</v>
      </c>
      <c r="N37" s="127" t="s">
        <v>7</v>
      </c>
      <c r="O37" s="128">
        <f>'第四週明細 '!W30</f>
        <v>113</v>
      </c>
      <c r="P37" s="127" t="s">
        <v>11</v>
      </c>
      <c r="Q37" s="128">
        <f>'第四週明細 '!W34</f>
        <v>28.9</v>
      </c>
      <c r="R37" s="127" t="s">
        <v>7</v>
      </c>
      <c r="S37" s="128">
        <f>'第四週明細 '!W38</f>
        <v>100.5</v>
      </c>
      <c r="T37" s="127" t="s">
        <v>11</v>
      </c>
      <c r="U37" s="130">
        <f>'第四週明細 '!W42</f>
        <v>28.700000000000003</v>
      </c>
    </row>
    <row r="38" spans="2:21" s="84" customFormat="1" ht="15" customHeight="1">
      <c r="B38" s="383" t="s">
        <v>202</v>
      </c>
      <c r="C38" s="384"/>
      <c r="D38" s="384"/>
      <c r="E38" s="384"/>
      <c r="F38" s="186" t="s">
        <v>203</v>
      </c>
      <c r="G38" s="186"/>
      <c r="H38" s="186"/>
      <c r="I38" s="186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9"/>
    </row>
    <row r="39" spans="2:21" s="155" customFormat="1" ht="21" customHeight="1">
      <c r="B39" s="345" t="s">
        <v>63</v>
      </c>
      <c r="C39" s="192"/>
      <c r="D39" s="192"/>
      <c r="E39" s="192"/>
      <c r="F39" s="389" t="s">
        <v>111</v>
      </c>
      <c r="G39" s="390"/>
      <c r="H39" s="390"/>
      <c r="I39" s="391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1"/>
    </row>
    <row r="40" spans="2:21" s="155" customFormat="1" ht="21" customHeight="1">
      <c r="B40" s="380" t="s">
        <v>214</v>
      </c>
      <c r="C40" s="381"/>
      <c r="D40" s="381"/>
      <c r="E40" s="381"/>
      <c r="F40" s="392" t="s">
        <v>300</v>
      </c>
      <c r="G40" s="393"/>
      <c r="H40" s="393"/>
      <c r="I40" s="394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1"/>
    </row>
    <row r="41" spans="2:21" s="155" customFormat="1" ht="21" customHeight="1">
      <c r="B41" s="382" t="s">
        <v>147</v>
      </c>
      <c r="C41" s="275"/>
      <c r="D41" s="275"/>
      <c r="E41" s="275"/>
      <c r="F41" s="395" t="s">
        <v>239</v>
      </c>
      <c r="G41" s="396"/>
      <c r="H41" s="396"/>
      <c r="I41" s="397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1"/>
    </row>
    <row r="42" spans="2:21" s="155" customFormat="1" ht="21" customHeight="1">
      <c r="B42" s="378" t="s">
        <v>238</v>
      </c>
      <c r="C42" s="379"/>
      <c r="D42" s="379"/>
      <c r="E42" s="379"/>
      <c r="F42" s="398" t="s">
        <v>227</v>
      </c>
      <c r="G42" s="399"/>
      <c r="H42" s="399"/>
      <c r="I42" s="40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1"/>
    </row>
    <row r="43" spans="2:21" s="155" customFormat="1" ht="21" customHeight="1">
      <c r="B43" s="187" t="s">
        <v>65</v>
      </c>
      <c r="C43" s="188"/>
      <c r="D43" s="188"/>
      <c r="E43" s="188"/>
      <c r="F43" s="401" t="s">
        <v>66</v>
      </c>
      <c r="G43" s="402"/>
      <c r="H43" s="402"/>
      <c r="I43" s="403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1"/>
    </row>
    <row r="44" spans="2:21" s="155" customFormat="1" ht="21" customHeight="1">
      <c r="B44" s="204" t="s">
        <v>149</v>
      </c>
      <c r="C44" s="205"/>
      <c r="D44" s="205"/>
      <c r="E44" s="205"/>
      <c r="F44" s="206" t="s">
        <v>215</v>
      </c>
      <c r="G44" s="205"/>
      <c r="H44" s="205"/>
      <c r="I44" s="207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1"/>
    </row>
    <row r="45" spans="2:21" s="91" customFormat="1" ht="12.9" customHeight="1">
      <c r="B45" s="117" t="s">
        <v>44</v>
      </c>
      <c r="C45" s="93">
        <f>'第五週明細  '!W12</f>
        <v>748.4</v>
      </c>
      <c r="D45" s="119" t="s">
        <v>45</v>
      </c>
      <c r="E45" s="95">
        <f>'第五週明細  '!W8</f>
        <v>24</v>
      </c>
      <c r="F45" s="118" t="s">
        <v>44</v>
      </c>
      <c r="G45" s="93">
        <f>'第五週明細  '!W20</f>
        <v>730.9</v>
      </c>
      <c r="H45" s="119" t="s">
        <v>45</v>
      </c>
      <c r="I45" s="95">
        <f>'第五週明細  '!W16</f>
        <v>24.5</v>
      </c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1"/>
    </row>
    <row r="46" spans="2:21" s="91" customFormat="1" ht="12.9" customHeight="1" thickBot="1">
      <c r="B46" s="113" t="s">
        <v>43</v>
      </c>
      <c r="C46" s="116">
        <f>'第五週明細  '!W6</f>
        <v>104.5</v>
      </c>
      <c r="D46" s="115" t="s">
        <v>46</v>
      </c>
      <c r="E46" s="116">
        <f>'第五週明細  '!W10</f>
        <v>28.599999999999998</v>
      </c>
      <c r="F46" s="184" t="s">
        <v>43</v>
      </c>
      <c r="G46" s="98">
        <f>'第五週明細  '!W14</f>
        <v>99</v>
      </c>
      <c r="H46" s="184" t="s">
        <v>46</v>
      </c>
      <c r="I46" s="98">
        <f>'第五週明細  '!W18</f>
        <v>28.6</v>
      </c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3"/>
    </row>
  </sheetData>
  <mergeCells count="156">
    <mergeCell ref="B44:E44"/>
    <mergeCell ref="B42:E42"/>
    <mergeCell ref="B43:E43"/>
    <mergeCell ref="B40:E40"/>
    <mergeCell ref="B41:E41"/>
    <mergeCell ref="B38:E38"/>
    <mergeCell ref="B39:E39"/>
    <mergeCell ref="B32:E32"/>
    <mergeCell ref="F32:I32"/>
    <mergeCell ref="F38:I38"/>
    <mergeCell ref="F44:I44"/>
    <mergeCell ref="F39:I39"/>
    <mergeCell ref="F40:I40"/>
    <mergeCell ref="F41:I41"/>
    <mergeCell ref="F42:I42"/>
    <mergeCell ref="F43:I43"/>
    <mergeCell ref="B6:E6"/>
    <mergeCell ref="F6:I6"/>
    <mergeCell ref="J6:M6"/>
    <mergeCell ref="N6:Q6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B35:E35"/>
    <mergeCell ref="F35:I35"/>
    <mergeCell ref="J35:M35"/>
    <mergeCell ref="N35:Q35"/>
    <mergeCell ref="R34:U34"/>
    <mergeCell ref="R30:U30"/>
    <mergeCell ref="B31:E31"/>
    <mergeCell ref="F31:I31"/>
    <mergeCell ref="J31:M31"/>
    <mergeCell ref="N31:Q31"/>
    <mergeCell ref="R31:U31"/>
    <mergeCell ref="R32:U32"/>
    <mergeCell ref="R26:U26"/>
    <mergeCell ref="B29:E29"/>
    <mergeCell ref="F29:I29"/>
    <mergeCell ref="J29:M29"/>
    <mergeCell ref="N29:Q29"/>
    <mergeCell ref="R29:U29"/>
    <mergeCell ref="J32:M32"/>
    <mergeCell ref="N32:Q32"/>
    <mergeCell ref="B26:E26"/>
    <mergeCell ref="F26:I26"/>
    <mergeCell ref="B30:E30"/>
    <mergeCell ref="F30:I30"/>
    <mergeCell ref="J30:M30"/>
    <mergeCell ref="N30:Q30"/>
    <mergeCell ref="R24:U24"/>
    <mergeCell ref="B25:E25"/>
    <mergeCell ref="F25:I25"/>
    <mergeCell ref="J25:M25"/>
    <mergeCell ref="N25:Q25"/>
    <mergeCell ref="R25:U25"/>
    <mergeCell ref="J26:M26"/>
    <mergeCell ref="N26:Q26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0:U20"/>
    <mergeCell ref="B21:E21"/>
    <mergeCell ref="F21:I21"/>
    <mergeCell ref="J21:M21"/>
    <mergeCell ref="N21:Q21"/>
    <mergeCell ref="R21:U21"/>
    <mergeCell ref="B22:E22"/>
    <mergeCell ref="F22:I22"/>
    <mergeCell ref="J16:M16"/>
    <mergeCell ref="N16:Q16"/>
    <mergeCell ref="R16:U16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B14:E14"/>
    <mergeCell ref="F14:I14"/>
    <mergeCell ref="R12:U12"/>
    <mergeCell ref="B13:E13"/>
    <mergeCell ref="F13:I13"/>
    <mergeCell ref="J13:M13"/>
    <mergeCell ref="N13:Q13"/>
    <mergeCell ref="R13:U13"/>
    <mergeCell ref="B1:F1"/>
    <mergeCell ref="R2:U2"/>
    <mergeCell ref="R3:U3"/>
    <mergeCell ref="H1:Q1"/>
    <mergeCell ref="R8:U8"/>
    <mergeCell ref="B11:E11"/>
    <mergeCell ref="F11:I11"/>
    <mergeCell ref="J11:M11"/>
    <mergeCell ref="N11:Q11"/>
    <mergeCell ref="R11:U11"/>
    <mergeCell ref="R6:U6"/>
    <mergeCell ref="R7:U7"/>
    <mergeCell ref="R4:U4"/>
    <mergeCell ref="R5:U5"/>
    <mergeCell ref="B2:E2"/>
    <mergeCell ref="F2:I2"/>
    <mergeCell ref="B7:E7"/>
    <mergeCell ref="F7:I7"/>
    <mergeCell ref="J2:M2"/>
    <mergeCell ref="N2:Q2"/>
    <mergeCell ref="B3:E3"/>
    <mergeCell ref="F3:I3"/>
    <mergeCell ref="J3:M3"/>
    <mergeCell ref="N3:Q3"/>
    <mergeCell ref="B4:E4"/>
    <mergeCell ref="F4:I4"/>
    <mergeCell ref="J12:M12"/>
    <mergeCell ref="N12:Q12"/>
    <mergeCell ref="B12:E12"/>
    <mergeCell ref="F12:I12"/>
    <mergeCell ref="J7:M7"/>
    <mergeCell ref="N7:Q7"/>
    <mergeCell ref="B8:E8"/>
    <mergeCell ref="F8:I8"/>
    <mergeCell ref="J8:M8"/>
    <mergeCell ref="N8:Q8"/>
    <mergeCell ref="J4:M4"/>
    <mergeCell ref="N4:Q4"/>
    <mergeCell ref="B5:E5"/>
    <mergeCell ref="F5:I5"/>
    <mergeCell ref="J5:M5"/>
    <mergeCell ref="N5:Q5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A32" zoomScale="75" zoomScaleNormal="75" workbookViewId="0">
      <selection activeCell="H41" sqref="H41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>
      <c r="B1" s="415" t="s">
        <v>303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3"/>
      <c r="AB1" s="5"/>
    </row>
    <row r="2" spans="2:34" s="4" customFormat="1" ht="9.75" customHeight="1">
      <c r="B2" s="416"/>
      <c r="C2" s="417"/>
      <c r="D2" s="417"/>
      <c r="E2" s="417"/>
      <c r="F2" s="417"/>
      <c r="G2" s="41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>
      <c r="B3" s="79" t="s">
        <v>42</v>
      </c>
      <c r="C3" s="9"/>
      <c r="D3" s="10"/>
      <c r="E3" s="10"/>
      <c r="F3" s="10"/>
      <c r="G3" s="419" t="s">
        <v>124</v>
      </c>
      <c r="H3" s="419"/>
      <c r="I3" s="419"/>
      <c r="J3" s="419"/>
      <c r="K3" s="419"/>
      <c r="L3" s="419"/>
      <c r="M3" s="419"/>
      <c r="N3" s="419"/>
      <c r="O3" s="419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1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>
      <c r="B5" s="30">
        <v>3</v>
      </c>
      <c r="C5" s="406"/>
      <c r="D5" s="31" t="str">
        <f>'115.3月菜單'!B3</f>
        <v>香Q米飯</v>
      </c>
      <c r="E5" s="31" t="s">
        <v>15</v>
      </c>
      <c r="F5" s="1" t="s">
        <v>16</v>
      </c>
      <c r="G5" s="31" t="str">
        <f>'115.3月菜單'!B4</f>
        <v>洋蔥豬柳</v>
      </c>
      <c r="H5" s="31" t="s">
        <v>17</v>
      </c>
      <c r="I5" s="1" t="s">
        <v>16</v>
      </c>
      <c r="J5" s="31" t="str">
        <f>'115.3月菜單'!B5</f>
        <v>卡啦翅小腿(炸)</v>
      </c>
      <c r="K5" s="31" t="s">
        <v>61</v>
      </c>
      <c r="L5" s="1" t="s">
        <v>16</v>
      </c>
      <c r="M5" s="31" t="str">
        <f>'115.3月菜單'!B6</f>
        <v>家常酢醬豆腐(豆)</v>
      </c>
      <c r="N5" s="31" t="s">
        <v>17</v>
      </c>
      <c r="O5" s="1" t="s">
        <v>16</v>
      </c>
      <c r="P5" s="31" t="str">
        <f>'115.3月菜單'!B7</f>
        <v>深色蔬菜</v>
      </c>
      <c r="Q5" s="31" t="s">
        <v>18</v>
      </c>
      <c r="R5" s="1" t="s">
        <v>16</v>
      </c>
      <c r="S5" s="31" t="str">
        <f>'115.3月菜單'!B8</f>
        <v>冬瓜湯</v>
      </c>
      <c r="T5" s="31" t="s">
        <v>17</v>
      </c>
      <c r="U5" s="1" t="s">
        <v>16</v>
      </c>
      <c r="V5" s="410"/>
      <c r="W5" s="32" t="s">
        <v>43</v>
      </c>
      <c r="X5" s="33" t="s">
        <v>19</v>
      </c>
      <c r="Y5" s="34">
        <v>5</v>
      </c>
      <c r="Z5" s="15"/>
      <c r="AA5" s="15"/>
      <c r="AB5" s="16"/>
      <c r="AC5" s="15"/>
      <c r="AD5" s="15"/>
      <c r="AE5" s="15"/>
      <c r="AF5" s="15"/>
      <c r="AG5" s="76"/>
    </row>
    <row r="6" spans="2:34" ht="27.9" customHeight="1">
      <c r="B6" s="36" t="s">
        <v>8</v>
      </c>
      <c r="C6" s="406"/>
      <c r="D6" s="2" t="s">
        <v>24</v>
      </c>
      <c r="E6" s="2"/>
      <c r="F6" s="2">
        <v>100</v>
      </c>
      <c r="G6" s="2" t="s">
        <v>91</v>
      </c>
      <c r="H6" s="2"/>
      <c r="I6" s="107">
        <v>40</v>
      </c>
      <c r="J6" s="2" t="s">
        <v>153</v>
      </c>
      <c r="K6" s="2"/>
      <c r="L6" s="2">
        <v>30</v>
      </c>
      <c r="M6" s="2" t="s">
        <v>95</v>
      </c>
      <c r="N6" s="2"/>
      <c r="O6" s="2">
        <v>1</v>
      </c>
      <c r="P6" s="2" t="s">
        <v>60</v>
      </c>
      <c r="Q6" s="2"/>
      <c r="R6" s="2">
        <v>100</v>
      </c>
      <c r="S6" s="2" t="s">
        <v>181</v>
      </c>
      <c r="T6" s="2"/>
      <c r="U6" s="2">
        <v>30</v>
      </c>
      <c r="V6" s="407"/>
      <c r="W6" s="88">
        <f>Y5*15+Y6*0+Y7*5+Y8*0+Y9*15+Y10*12+15</f>
        <v>98.5</v>
      </c>
      <c r="X6" s="37" t="s">
        <v>156</v>
      </c>
      <c r="Y6" s="38">
        <v>2.4</v>
      </c>
      <c r="Z6" s="14"/>
      <c r="AA6" s="16"/>
      <c r="AC6" s="16"/>
      <c r="AD6" s="16"/>
      <c r="AE6" s="16"/>
      <c r="AF6" s="16"/>
      <c r="AG6" s="76"/>
    </row>
    <row r="7" spans="2:34" ht="27.9" customHeight="1">
      <c r="B7" s="36">
        <v>2</v>
      </c>
      <c r="C7" s="406"/>
      <c r="D7" s="2"/>
      <c r="E7" s="2"/>
      <c r="F7" s="2"/>
      <c r="G7" s="411" t="s">
        <v>98</v>
      </c>
      <c r="H7" s="412"/>
      <c r="I7" s="2">
        <v>40</v>
      </c>
      <c r="J7" s="2"/>
      <c r="K7" s="2"/>
      <c r="L7" s="2"/>
      <c r="M7" s="2" t="s">
        <v>260</v>
      </c>
      <c r="N7" s="2" t="s">
        <v>85</v>
      </c>
      <c r="O7" s="2">
        <v>5</v>
      </c>
      <c r="P7" s="2"/>
      <c r="Q7" s="2"/>
      <c r="R7" s="2"/>
      <c r="S7" s="2" t="s">
        <v>101</v>
      </c>
      <c r="T7" s="2"/>
      <c r="U7" s="2">
        <v>1</v>
      </c>
      <c r="V7" s="407"/>
      <c r="W7" s="39" t="s">
        <v>45</v>
      </c>
      <c r="X7" s="40" t="s">
        <v>26</v>
      </c>
      <c r="Y7" s="38">
        <v>1.7</v>
      </c>
      <c r="AA7" s="41"/>
      <c r="AC7" s="42"/>
      <c r="AD7" s="16"/>
      <c r="AE7" s="16"/>
      <c r="AF7" s="43"/>
      <c r="AG7" s="76"/>
    </row>
    <row r="8" spans="2:34" ht="27.9" customHeight="1">
      <c r="B8" s="36" t="s">
        <v>52</v>
      </c>
      <c r="C8" s="406"/>
      <c r="D8" s="44"/>
      <c r="E8" s="44"/>
      <c r="F8" s="2"/>
      <c r="G8" s="56"/>
      <c r="H8" s="110"/>
      <c r="I8" s="107"/>
      <c r="J8" s="2"/>
      <c r="K8" s="83"/>
      <c r="L8" s="2"/>
      <c r="M8" s="2" t="s">
        <v>130</v>
      </c>
      <c r="N8" s="83" t="s">
        <v>85</v>
      </c>
      <c r="O8" s="2">
        <v>50</v>
      </c>
      <c r="P8" s="2"/>
      <c r="Q8" s="44"/>
      <c r="R8" s="2"/>
      <c r="S8" s="2"/>
      <c r="T8" s="44"/>
      <c r="U8" s="2"/>
      <c r="V8" s="407"/>
      <c r="W8" s="86">
        <f>Y5*0+Y6*5+Y7*0+Y8*5+Y9*0+Y10*4</f>
        <v>24.5</v>
      </c>
      <c r="X8" s="40" t="s">
        <v>29</v>
      </c>
      <c r="Y8" s="38">
        <v>2.5</v>
      </c>
      <c r="Z8" s="14"/>
      <c r="AC8" s="16"/>
      <c r="AD8" s="16"/>
      <c r="AE8" s="16"/>
      <c r="AF8" s="16"/>
      <c r="AG8" s="76"/>
      <c r="AH8"/>
    </row>
    <row r="9" spans="2:34" ht="27.9" customHeight="1">
      <c r="B9" s="404" t="s">
        <v>36</v>
      </c>
      <c r="C9" s="406"/>
      <c r="D9" s="44"/>
      <c r="E9" s="44"/>
      <c r="F9" s="2"/>
      <c r="G9" s="2"/>
      <c r="H9" s="85"/>
      <c r="I9" s="2"/>
      <c r="J9" s="2"/>
      <c r="K9" s="44"/>
      <c r="L9" s="2"/>
      <c r="M9" s="2"/>
      <c r="N9" s="44"/>
      <c r="O9" s="2"/>
      <c r="P9" s="2"/>
      <c r="Q9" s="44"/>
      <c r="R9" s="2"/>
      <c r="S9" s="2"/>
      <c r="T9" s="44"/>
      <c r="U9" s="2"/>
      <c r="V9" s="407"/>
      <c r="W9" s="39" t="s">
        <v>46</v>
      </c>
      <c r="X9" s="40" t="s">
        <v>32</v>
      </c>
      <c r="Y9" s="38">
        <v>0</v>
      </c>
      <c r="AC9" s="16"/>
      <c r="AD9" s="16"/>
      <c r="AE9" s="16"/>
      <c r="AF9" s="16"/>
      <c r="AG9" s="74"/>
      <c r="AH9"/>
    </row>
    <row r="10" spans="2:34" ht="27.9" customHeight="1">
      <c r="B10" s="418"/>
      <c r="C10" s="406"/>
      <c r="D10" s="44"/>
      <c r="E10" s="44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111"/>
      <c r="U10" s="2"/>
      <c r="V10" s="407"/>
      <c r="W10" s="86">
        <f>Y5*2+Y6*7+Y7*1+Y8*0+Y9*0+Y10*8</f>
        <v>28.5</v>
      </c>
      <c r="X10" s="78" t="s">
        <v>41</v>
      </c>
      <c r="Y10" s="45">
        <v>0</v>
      </c>
      <c r="Z10" s="14"/>
      <c r="AG10" s="88"/>
    </row>
    <row r="11" spans="2:34" ht="27.9" customHeight="1">
      <c r="B11" s="46" t="s">
        <v>35</v>
      </c>
      <c r="C11" s="47"/>
      <c r="D11" s="44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77"/>
      <c r="U11" s="77"/>
      <c r="V11" s="407"/>
      <c r="W11" s="39" t="s">
        <v>12</v>
      </c>
      <c r="X11" s="48"/>
      <c r="Y11" s="38"/>
      <c r="AG11" s="74"/>
    </row>
    <row r="12" spans="2:34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08"/>
      <c r="W12" s="87">
        <f>W6*4+W10*4+W8*9</f>
        <v>728.5</v>
      </c>
      <c r="X12" s="52"/>
      <c r="Y12" s="53"/>
      <c r="Z12" s="14"/>
      <c r="AC12" s="51"/>
      <c r="AD12" s="51"/>
      <c r="AE12" s="51"/>
      <c r="AG12" s="89"/>
    </row>
    <row r="13" spans="2:34" s="35" customFormat="1" ht="27.9" customHeight="1">
      <c r="B13" s="30">
        <v>3</v>
      </c>
      <c r="C13" s="406"/>
      <c r="D13" s="31" t="str">
        <f>'115.3月菜單'!F3</f>
        <v>糙米飯</v>
      </c>
      <c r="E13" s="31" t="s">
        <v>15</v>
      </c>
      <c r="F13" s="1"/>
      <c r="G13" s="90" t="str">
        <f>'115.3月菜單'!F4</f>
        <v>燒烤雞腿</v>
      </c>
      <c r="H13" s="31" t="s">
        <v>86</v>
      </c>
      <c r="I13" s="1"/>
      <c r="J13" s="31" t="str">
        <f>'115.3月菜單'!F5</f>
        <v>咖哩絞肉</v>
      </c>
      <c r="K13" s="31" t="s">
        <v>17</v>
      </c>
      <c r="L13" s="1"/>
      <c r="M13" s="31" t="str">
        <f>'115.3月菜單'!F6</f>
        <v>嚐鮮白花椰菜(海)</v>
      </c>
      <c r="N13" s="31" t="s">
        <v>17</v>
      </c>
      <c r="O13" s="1"/>
      <c r="P13" s="31" t="str">
        <f>'115.3月菜單'!F7</f>
        <v>淺色蔬菜</v>
      </c>
      <c r="Q13" s="31" t="s">
        <v>18</v>
      </c>
      <c r="R13" s="1"/>
      <c r="S13" s="31" t="str">
        <f>'115.3月菜單'!F8</f>
        <v>針菇蛋花湯</v>
      </c>
      <c r="T13" s="31" t="s">
        <v>17</v>
      </c>
      <c r="U13" s="1"/>
      <c r="V13" s="410"/>
      <c r="W13" s="32" t="s">
        <v>43</v>
      </c>
      <c r="X13" s="33" t="s">
        <v>19</v>
      </c>
      <c r="Y13" s="34">
        <v>5.5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4" ht="27.9" customHeight="1">
      <c r="B14" s="36" t="s">
        <v>8</v>
      </c>
      <c r="C14" s="406"/>
      <c r="D14" s="2" t="s">
        <v>24</v>
      </c>
      <c r="E14" s="2"/>
      <c r="F14" s="2">
        <v>60</v>
      </c>
      <c r="G14" s="2" t="s">
        <v>138</v>
      </c>
      <c r="H14" s="2"/>
      <c r="I14" s="2">
        <v>60</v>
      </c>
      <c r="J14" s="156" t="s">
        <v>134</v>
      </c>
      <c r="K14" s="157"/>
      <c r="L14" s="2">
        <v>45</v>
      </c>
      <c r="M14" s="2" t="s">
        <v>240</v>
      </c>
      <c r="N14" s="2"/>
      <c r="O14" s="2">
        <v>70</v>
      </c>
      <c r="P14" s="2" t="s">
        <v>60</v>
      </c>
      <c r="Q14" s="2"/>
      <c r="R14" s="2">
        <v>100</v>
      </c>
      <c r="S14" s="2" t="s">
        <v>107</v>
      </c>
      <c r="T14" s="2"/>
      <c r="U14" s="2">
        <v>20</v>
      </c>
      <c r="V14" s="407"/>
      <c r="W14" s="88">
        <f>Y13*15+Y14*0+Y15*5+Y16*0+Y17*15+Y18*12+15</f>
        <v>106</v>
      </c>
      <c r="X14" s="37" t="s">
        <v>156</v>
      </c>
      <c r="Y14" s="38">
        <v>2.2999999999999998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4" ht="27.9" customHeight="1">
      <c r="B15" s="36">
        <v>3</v>
      </c>
      <c r="C15" s="406"/>
      <c r="D15" s="2" t="s">
        <v>112</v>
      </c>
      <c r="E15" s="2"/>
      <c r="F15" s="2">
        <v>40</v>
      </c>
      <c r="G15" s="411"/>
      <c r="H15" s="412"/>
      <c r="I15" s="2"/>
      <c r="J15" s="420" t="s">
        <v>88</v>
      </c>
      <c r="K15" s="421"/>
      <c r="L15" s="2">
        <v>10</v>
      </c>
      <c r="M15" s="148" t="s">
        <v>176</v>
      </c>
      <c r="N15" s="149" t="s">
        <v>89</v>
      </c>
      <c r="O15" s="2">
        <v>1</v>
      </c>
      <c r="P15" s="2"/>
      <c r="Q15" s="2"/>
      <c r="R15" s="2"/>
      <c r="S15" s="2" t="s">
        <v>241</v>
      </c>
      <c r="T15" s="2"/>
      <c r="U15" s="2">
        <v>10</v>
      </c>
      <c r="V15" s="407"/>
      <c r="W15" s="39" t="s">
        <v>45</v>
      </c>
      <c r="X15" s="40" t="s">
        <v>26</v>
      </c>
      <c r="Y15" s="38">
        <v>1.7</v>
      </c>
      <c r="AA15" s="41" t="s">
        <v>27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28</v>
      </c>
      <c r="AF15" s="43">
        <f>AC15*4+AD15*9</f>
        <v>153.30000000000001</v>
      </c>
      <c r="AG15" s="74"/>
    </row>
    <row r="16" spans="2:34" ht="27.9" customHeight="1">
      <c r="B16" s="36" t="s">
        <v>10</v>
      </c>
      <c r="C16" s="406"/>
      <c r="D16" s="2"/>
      <c r="E16" s="2"/>
      <c r="F16" s="2"/>
      <c r="G16" s="148"/>
      <c r="H16" s="149"/>
      <c r="I16" s="2"/>
      <c r="J16" s="2" t="s">
        <v>99</v>
      </c>
      <c r="K16" s="2"/>
      <c r="L16" s="2">
        <v>1</v>
      </c>
      <c r="M16" s="2" t="s">
        <v>99</v>
      </c>
      <c r="N16" s="2"/>
      <c r="O16" s="2">
        <v>1</v>
      </c>
      <c r="P16" s="2"/>
      <c r="Q16" s="44"/>
      <c r="R16" s="2"/>
      <c r="S16" s="2" t="s">
        <v>68</v>
      </c>
      <c r="T16" s="2"/>
      <c r="U16" s="2">
        <v>10</v>
      </c>
      <c r="V16" s="407"/>
      <c r="W16" s="86">
        <f>Y13*0+Y14*5+Y15*0+Y16*5+Y17*0+Y18*4</f>
        <v>24</v>
      </c>
      <c r="X16" s="40" t="s">
        <v>29</v>
      </c>
      <c r="Y16" s="38">
        <v>2.5</v>
      </c>
      <c r="Z16" s="14"/>
      <c r="AA16" s="15" t="s">
        <v>30</v>
      </c>
      <c r="AB16" s="16">
        <v>1.8</v>
      </c>
      <c r="AC16" s="16">
        <f>AB16*1</f>
        <v>1.8</v>
      </c>
      <c r="AD16" s="16" t="s">
        <v>28</v>
      </c>
      <c r="AE16" s="16">
        <f>AB16*5</f>
        <v>9</v>
      </c>
      <c r="AF16" s="16">
        <f>AC16*4+AE16*4</f>
        <v>43.2</v>
      </c>
      <c r="AG16" s="88"/>
    </row>
    <row r="17" spans="2:33" ht="27.9" customHeight="1">
      <c r="B17" s="404" t="s">
        <v>37</v>
      </c>
      <c r="C17" s="406"/>
      <c r="D17" s="2"/>
      <c r="E17" s="2"/>
      <c r="F17" s="2"/>
      <c r="G17" s="2"/>
      <c r="H17" s="44"/>
      <c r="I17" s="2"/>
      <c r="J17" s="2" t="s">
        <v>258</v>
      </c>
      <c r="K17" s="83"/>
      <c r="L17" s="2">
        <v>1</v>
      </c>
      <c r="M17" s="2" t="s">
        <v>255</v>
      </c>
      <c r="N17" s="85"/>
      <c r="O17" s="2">
        <v>1</v>
      </c>
      <c r="P17" s="2"/>
      <c r="Q17" s="44"/>
      <c r="R17" s="2"/>
      <c r="S17" s="2" t="s">
        <v>99</v>
      </c>
      <c r="T17" s="44"/>
      <c r="U17" s="2">
        <v>1</v>
      </c>
      <c r="V17" s="407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4"/>
    </row>
    <row r="18" spans="2:33" ht="27.9" customHeight="1">
      <c r="B18" s="404"/>
      <c r="C18" s="406"/>
      <c r="D18" s="2"/>
      <c r="E18" s="2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 t="s">
        <v>94</v>
      </c>
      <c r="T18" s="44"/>
      <c r="U18" s="2">
        <v>1</v>
      </c>
      <c r="V18" s="407"/>
      <c r="W18" s="86">
        <f>Y13*2+Y14*7+Y15*1+Y16*0+Y17*0+Y18*8</f>
        <v>28.799999999999997</v>
      </c>
      <c r="X18" s="78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35</v>
      </c>
      <c r="C19" s="63"/>
      <c r="D19" s="2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407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4"/>
    </row>
    <row r="20" spans="2:33" ht="27.9" customHeight="1" thickBot="1">
      <c r="B20" s="49"/>
      <c r="C20" s="65"/>
      <c r="D20" s="2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08"/>
      <c r="W20" s="87">
        <f>W14*4+W18*4+W16*9</f>
        <v>755.2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9"/>
    </row>
    <row r="21" spans="2:33" s="35" customFormat="1" ht="27.9" customHeight="1">
      <c r="B21" s="30">
        <v>3</v>
      </c>
      <c r="C21" s="406"/>
      <c r="D21" s="31" t="str">
        <f>'115.3月菜單'!J3</f>
        <v>香Q米飯</v>
      </c>
      <c r="E21" s="31" t="s">
        <v>15</v>
      </c>
      <c r="F21" s="31"/>
      <c r="G21" s="31" t="str">
        <f>'115.3月菜單'!J4</f>
        <v>黑胡椒里肌排</v>
      </c>
      <c r="H21" s="31" t="s">
        <v>58</v>
      </c>
      <c r="I21" s="31"/>
      <c r="J21" s="31" t="str">
        <f>'115.3月菜單'!J5</f>
        <v>香香雞柳條(加)</v>
      </c>
      <c r="K21" s="31" t="s">
        <v>86</v>
      </c>
      <c r="L21" s="31"/>
      <c r="M21" s="31" t="str">
        <f>'115.3月菜單'!J6</f>
        <v>高麗菜拌絞肉</v>
      </c>
      <c r="N21" s="31" t="s">
        <v>17</v>
      </c>
      <c r="O21" s="31"/>
      <c r="P21" s="31" t="str">
        <f>'115.3月菜單'!J7</f>
        <v>深色蔬菜</v>
      </c>
      <c r="Q21" s="31" t="s">
        <v>18</v>
      </c>
      <c r="R21" s="31"/>
      <c r="S21" s="31" t="str">
        <f>'115.3月菜單'!J8</f>
        <v>玉米濃湯(芡)</v>
      </c>
      <c r="T21" s="31" t="s">
        <v>131</v>
      </c>
      <c r="U21" s="31"/>
      <c r="V21" s="410"/>
      <c r="W21" s="32" t="s">
        <v>43</v>
      </c>
      <c r="X21" s="33" t="s">
        <v>19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110</v>
      </c>
      <c r="C22" s="406"/>
      <c r="D22" s="2" t="s">
        <v>24</v>
      </c>
      <c r="E22" s="2"/>
      <c r="F22" s="2">
        <v>100</v>
      </c>
      <c r="G22" s="413" t="s">
        <v>129</v>
      </c>
      <c r="H22" s="414"/>
      <c r="I22" s="2">
        <v>40</v>
      </c>
      <c r="J22" s="2" t="s">
        <v>297</v>
      </c>
      <c r="K22" s="2" t="s">
        <v>90</v>
      </c>
      <c r="L22" s="2">
        <v>30</v>
      </c>
      <c r="M22" s="2" t="s">
        <v>103</v>
      </c>
      <c r="N22" s="2"/>
      <c r="O22" s="2">
        <v>70</v>
      </c>
      <c r="P22" s="2" t="s">
        <v>60</v>
      </c>
      <c r="Q22" s="2"/>
      <c r="R22" s="2">
        <v>100</v>
      </c>
      <c r="S22" s="2" t="s">
        <v>102</v>
      </c>
      <c r="T22" s="2"/>
      <c r="U22" s="2">
        <v>20</v>
      </c>
      <c r="V22" s="407"/>
      <c r="W22" s="88">
        <f>Y21*15+Y22*0+Y23*5+Y24*0+Y25*15+Y26*12+15</f>
        <v>98.5</v>
      </c>
      <c r="X22" s="37" t="s">
        <v>156</v>
      </c>
      <c r="Y22" s="38">
        <v>2.4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4</v>
      </c>
      <c r="C23" s="406"/>
      <c r="D23" s="109"/>
      <c r="E23" s="150"/>
      <c r="F23" s="2"/>
      <c r="G23" s="2"/>
      <c r="H23" s="2"/>
      <c r="I23" s="2"/>
      <c r="J23" s="2"/>
      <c r="K23" s="2"/>
      <c r="L23" s="2"/>
      <c r="M23" s="2" t="s">
        <v>88</v>
      </c>
      <c r="N23" s="2"/>
      <c r="O23" s="2">
        <v>5</v>
      </c>
      <c r="P23" s="2"/>
      <c r="Q23" s="2"/>
      <c r="R23" s="2"/>
      <c r="S23" s="2" t="s">
        <v>68</v>
      </c>
      <c r="T23" s="2"/>
      <c r="U23" s="2">
        <v>10</v>
      </c>
      <c r="V23" s="407"/>
      <c r="W23" s="39" t="s">
        <v>45</v>
      </c>
      <c r="X23" s="40" t="s">
        <v>26</v>
      </c>
      <c r="Y23" s="38">
        <v>1.7</v>
      </c>
      <c r="AA23" s="57" t="s">
        <v>27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28</v>
      </c>
      <c r="AF23" s="59">
        <f>AC23*4+AD23*9</f>
        <v>160.60000000000002</v>
      </c>
      <c r="AG23" s="74"/>
    </row>
    <row r="24" spans="2:33" s="56" customFormat="1" ht="27.9" customHeight="1">
      <c r="B24" s="36" t="s">
        <v>10</v>
      </c>
      <c r="C24" s="406"/>
      <c r="D24" s="109"/>
      <c r="E24" s="150"/>
      <c r="F24" s="2"/>
      <c r="G24" s="2"/>
      <c r="H24" s="83"/>
      <c r="I24" s="2"/>
      <c r="J24" s="2"/>
      <c r="K24" s="2"/>
      <c r="L24" s="2"/>
      <c r="M24" s="2" t="s">
        <v>99</v>
      </c>
      <c r="N24" s="2"/>
      <c r="O24" s="2">
        <v>1</v>
      </c>
      <c r="P24" s="2"/>
      <c r="Q24" s="2"/>
      <c r="R24" s="2"/>
      <c r="S24" s="2"/>
      <c r="T24" s="2"/>
      <c r="U24" s="2"/>
      <c r="V24" s="407"/>
      <c r="W24" s="86">
        <f>Y21*0+Y22*5+Y23*0+Y24*5+Y25*0+Y26*4</f>
        <v>24.5</v>
      </c>
      <c r="X24" s="40" t="s">
        <v>29</v>
      </c>
      <c r="Y24" s="38">
        <v>2.5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04" t="s">
        <v>38</v>
      </c>
      <c r="C25" s="406"/>
      <c r="D25" s="2"/>
      <c r="E25" s="2"/>
      <c r="F25" s="2"/>
      <c r="G25" s="2"/>
      <c r="H25" s="83"/>
      <c r="I25" s="2"/>
      <c r="J25" s="2"/>
      <c r="K25" s="2"/>
      <c r="L25" s="2"/>
      <c r="M25" s="2" t="s">
        <v>113</v>
      </c>
      <c r="N25" s="83"/>
      <c r="O25" s="2">
        <v>1</v>
      </c>
      <c r="P25" s="2"/>
      <c r="Q25" s="2"/>
      <c r="R25" s="2"/>
      <c r="S25" s="2"/>
      <c r="T25" s="44"/>
      <c r="U25" s="2"/>
      <c r="V25" s="407"/>
      <c r="W25" s="39" t="s">
        <v>46</v>
      </c>
      <c r="X25" s="40" t="s">
        <v>32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4"/>
    </row>
    <row r="26" spans="2:33" s="56" customFormat="1" ht="27.9" customHeight="1">
      <c r="B26" s="404"/>
      <c r="C26" s="406"/>
      <c r="D26" s="2"/>
      <c r="E26" s="2"/>
      <c r="F26" s="2"/>
      <c r="G26" s="2"/>
      <c r="H26" s="2"/>
      <c r="I26" s="2"/>
      <c r="J26" s="2"/>
      <c r="K26" s="44"/>
      <c r="L26" s="2"/>
      <c r="M26" s="2"/>
      <c r="N26" s="2"/>
      <c r="O26" s="2"/>
      <c r="P26" s="2"/>
      <c r="Q26" s="44"/>
      <c r="R26" s="2"/>
      <c r="S26" s="2"/>
      <c r="T26" s="44"/>
      <c r="U26" s="2"/>
      <c r="V26" s="407"/>
      <c r="W26" s="86">
        <f>Y21*2+Y22*7+Y23*1+Y24*0+Y25*0+Y26*8</f>
        <v>28.5</v>
      </c>
      <c r="X26" s="78" t="s">
        <v>41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46" t="s">
        <v>35</v>
      </c>
      <c r="C27" s="47"/>
      <c r="D27" s="85"/>
      <c r="E27" s="85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07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4"/>
    </row>
    <row r="28" spans="2:33" s="56" customFormat="1" ht="27.9" customHeight="1">
      <c r="B28" s="49"/>
      <c r="C28" s="50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08"/>
      <c r="W28" s="87">
        <f>W22*4+W26*4+W24*9</f>
        <v>728.5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9"/>
    </row>
    <row r="29" spans="2:33" s="35" customFormat="1" ht="27.9" customHeight="1">
      <c r="B29" s="30">
        <v>3</v>
      </c>
      <c r="C29" s="406"/>
      <c r="D29" s="31" t="str">
        <f>'115.3月菜單'!N3</f>
        <v>地瓜飯</v>
      </c>
      <c r="E29" s="31" t="s">
        <v>17</v>
      </c>
      <c r="F29" s="31"/>
      <c r="G29" s="31" t="str">
        <f>'115.3月菜單'!N4</f>
        <v>酥炸魷魚圈(海)(炸)</v>
      </c>
      <c r="H29" s="31" t="s">
        <v>61</v>
      </c>
      <c r="I29" s="31"/>
      <c r="J29" s="31" t="str">
        <f>'115.3月菜單'!N5</f>
        <v>炸醬豆干(豆)</v>
      </c>
      <c r="K29" s="31" t="s">
        <v>17</v>
      </c>
      <c r="L29" s="31"/>
      <c r="M29" s="31" t="str">
        <f>'115.3月菜單'!N6</f>
        <v>蔥花炒蛋</v>
      </c>
      <c r="N29" s="31" t="s">
        <v>257</v>
      </c>
      <c r="O29" s="31"/>
      <c r="P29" s="31" t="str">
        <f>'115.3月菜單'!N7</f>
        <v>有機蔬菜</v>
      </c>
      <c r="Q29" s="31" t="s">
        <v>18</v>
      </c>
      <c r="R29" s="31"/>
      <c r="S29" s="31" t="str">
        <f>'115.3月菜單'!N8</f>
        <v>榨菜肉絲湯(醃)</v>
      </c>
      <c r="T29" s="31" t="s">
        <v>119</v>
      </c>
      <c r="U29" s="31"/>
      <c r="V29" s="410"/>
      <c r="W29" s="32" t="s">
        <v>43</v>
      </c>
      <c r="X29" s="33" t="s">
        <v>19</v>
      </c>
      <c r="Y29" s="34">
        <v>5.4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 t="s">
        <v>8</v>
      </c>
      <c r="C30" s="406"/>
      <c r="D30" s="2" t="s">
        <v>24</v>
      </c>
      <c r="E30" s="2"/>
      <c r="F30" s="2">
        <v>90</v>
      </c>
      <c r="G30" s="156" t="s">
        <v>180</v>
      </c>
      <c r="H30" s="157" t="s">
        <v>89</v>
      </c>
      <c r="I30" s="107">
        <v>60</v>
      </c>
      <c r="J30" s="2" t="s">
        <v>127</v>
      </c>
      <c r="K30" s="2" t="s">
        <v>85</v>
      </c>
      <c r="L30" s="2">
        <v>45</v>
      </c>
      <c r="M30" s="2" t="s">
        <v>265</v>
      </c>
      <c r="N30" s="2"/>
      <c r="O30" s="2">
        <v>5</v>
      </c>
      <c r="P30" s="2" t="s">
        <v>60</v>
      </c>
      <c r="Q30" s="2"/>
      <c r="R30" s="2">
        <v>100</v>
      </c>
      <c r="S30" s="2" t="s">
        <v>179</v>
      </c>
      <c r="T30" s="2" t="s">
        <v>104</v>
      </c>
      <c r="U30" s="2">
        <v>30</v>
      </c>
      <c r="V30" s="407"/>
      <c r="W30" s="86">
        <f>Y29*15+Y30*0+Y31*5+Y32*0+Y33*15+Y34*12+15</f>
        <v>104</v>
      </c>
      <c r="X30" s="37" t="s">
        <v>156</v>
      </c>
      <c r="Y30" s="38">
        <v>2.2999999999999998</v>
      </c>
      <c r="Z30" s="14"/>
      <c r="AA30" s="16" t="s">
        <v>25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8"/>
    </row>
    <row r="31" spans="2:33" ht="27.9" customHeight="1">
      <c r="B31" s="36">
        <v>5</v>
      </c>
      <c r="C31" s="406"/>
      <c r="D31" s="2" t="s">
        <v>62</v>
      </c>
      <c r="E31" s="2"/>
      <c r="F31" s="2">
        <v>50</v>
      </c>
      <c r="G31" s="2" t="s">
        <v>128</v>
      </c>
      <c r="H31" s="2"/>
      <c r="I31" s="2">
        <v>30</v>
      </c>
      <c r="J31" s="148" t="s">
        <v>88</v>
      </c>
      <c r="K31" s="149"/>
      <c r="L31" s="2">
        <v>5</v>
      </c>
      <c r="M31" s="2" t="s">
        <v>68</v>
      </c>
      <c r="N31" s="2"/>
      <c r="O31" s="2">
        <v>50</v>
      </c>
      <c r="P31" s="2"/>
      <c r="Q31" s="2"/>
      <c r="R31" s="2"/>
      <c r="S31" s="411" t="s">
        <v>98</v>
      </c>
      <c r="T31" s="412"/>
      <c r="U31" s="2">
        <v>10</v>
      </c>
      <c r="V31" s="407"/>
      <c r="W31" s="39" t="s">
        <v>45</v>
      </c>
      <c r="X31" s="40" t="s">
        <v>26</v>
      </c>
      <c r="Y31" s="38">
        <v>1.6</v>
      </c>
      <c r="AA31" s="41" t="s">
        <v>27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28</v>
      </c>
      <c r="AF31" s="43">
        <f>AC31*4+AD31*9</f>
        <v>153.30000000000001</v>
      </c>
      <c r="AG31" s="74"/>
    </row>
    <row r="32" spans="2:33" ht="27.9" customHeight="1">
      <c r="B32" s="36" t="s">
        <v>10</v>
      </c>
      <c r="C32" s="406"/>
      <c r="D32" s="2"/>
      <c r="E32" s="2"/>
      <c r="F32" s="2"/>
      <c r="G32" s="2"/>
      <c r="H32" s="2"/>
      <c r="I32" s="2"/>
      <c r="J32" s="2"/>
      <c r="K32" s="2"/>
      <c r="L32" s="2"/>
      <c r="M32" s="148"/>
      <c r="N32" s="149"/>
      <c r="O32" s="2"/>
      <c r="P32" s="2"/>
      <c r="Q32" s="2"/>
      <c r="R32" s="2"/>
      <c r="S32" s="2" t="s">
        <v>101</v>
      </c>
      <c r="T32" s="2"/>
      <c r="U32" s="2">
        <v>1</v>
      </c>
      <c r="V32" s="407"/>
      <c r="W32" s="86">
        <f>Y29*0+Y30*5+Y31*0+Y32*5+Y33*0+Y34*4</f>
        <v>24</v>
      </c>
      <c r="X32" s="40" t="s">
        <v>29</v>
      </c>
      <c r="Y32" s="38">
        <v>2.5</v>
      </c>
      <c r="Z32" s="14"/>
      <c r="AA32" s="15" t="s">
        <v>30</v>
      </c>
      <c r="AB32" s="16">
        <v>1.5</v>
      </c>
      <c r="AC32" s="16">
        <f>AB32*1</f>
        <v>1.5</v>
      </c>
      <c r="AD32" s="16" t="s">
        <v>28</v>
      </c>
      <c r="AE32" s="16">
        <f>AB32*5</f>
        <v>7.5</v>
      </c>
      <c r="AF32" s="16">
        <f>AC32*4+AE32*4</f>
        <v>36</v>
      </c>
      <c r="AG32" s="88"/>
    </row>
    <row r="33" spans="2:33" ht="27.9" customHeight="1">
      <c r="B33" s="404" t="s">
        <v>39</v>
      </c>
      <c r="C33" s="406"/>
      <c r="D33" s="2"/>
      <c r="E33" s="2"/>
      <c r="F33" s="2"/>
      <c r="G33" s="2"/>
      <c r="H33" s="2"/>
      <c r="I33" s="2"/>
      <c r="J33" s="2"/>
      <c r="K33" s="2"/>
      <c r="L33" s="2"/>
      <c r="M33" s="2"/>
      <c r="N33" s="44"/>
      <c r="O33" s="2"/>
      <c r="P33" s="2"/>
      <c r="Q33" s="2"/>
      <c r="R33" s="2"/>
      <c r="S33" s="2"/>
      <c r="T33" s="2"/>
      <c r="U33" s="2"/>
      <c r="V33" s="407"/>
      <c r="W33" s="39" t="s">
        <v>46</v>
      </c>
      <c r="X33" s="40" t="s">
        <v>32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4"/>
    </row>
    <row r="34" spans="2:33" ht="27.9" customHeight="1">
      <c r="B34" s="404"/>
      <c r="C34" s="406"/>
      <c r="D34" s="85"/>
      <c r="E34" s="85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407"/>
      <c r="W34" s="86">
        <f>Y29*2+Y30*7+Y31*1+Y32*0+Y33*0+Y34*8</f>
        <v>28.5</v>
      </c>
      <c r="X34" s="78" t="s">
        <v>41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  <c r="AG34" s="88"/>
    </row>
    <row r="35" spans="2:33" ht="27.9" customHeight="1">
      <c r="B35" s="46" t="s">
        <v>35</v>
      </c>
      <c r="C35" s="47"/>
      <c r="D35" s="85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07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4"/>
    </row>
    <row r="36" spans="2:33" ht="27.9" customHeight="1">
      <c r="B36" s="168"/>
      <c r="C36" s="169"/>
      <c r="D36" s="170"/>
      <c r="E36" s="170"/>
      <c r="F36" s="171"/>
      <c r="G36" s="171"/>
      <c r="H36" s="170"/>
      <c r="I36" s="171"/>
      <c r="J36" s="171"/>
      <c r="K36" s="170"/>
      <c r="L36" s="171"/>
      <c r="M36" s="171"/>
      <c r="N36" s="170"/>
      <c r="O36" s="171"/>
      <c r="P36" s="171"/>
      <c r="Q36" s="170"/>
      <c r="R36" s="171"/>
      <c r="S36" s="171"/>
      <c r="T36" s="170"/>
      <c r="U36" s="171"/>
      <c r="V36" s="408"/>
      <c r="W36" s="87">
        <f>W30*4+W34*4+W32*9</f>
        <v>746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9"/>
    </row>
    <row r="37" spans="2:33" s="35" customFormat="1" ht="27.9" customHeight="1">
      <c r="B37" s="36">
        <v>3</v>
      </c>
      <c r="C37" s="405"/>
      <c r="D37" s="167" t="str">
        <f>'115.3月菜單'!R3</f>
        <v>蝦仁蛋炒飯(海)</v>
      </c>
      <c r="E37" s="167" t="s">
        <v>17</v>
      </c>
      <c r="F37" s="167"/>
      <c r="G37" s="167" t="str">
        <f>'115.3月菜單'!R4</f>
        <v>北平烤鴨</v>
      </c>
      <c r="H37" s="167" t="s">
        <v>257</v>
      </c>
      <c r="I37" s="167"/>
      <c r="J37" s="167" t="str">
        <f>'115.3月菜單'!R5</f>
        <v>叉燒包(冷)</v>
      </c>
      <c r="K37" s="167" t="s">
        <v>15</v>
      </c>
      <c r="L37" s="167"/>
      <c r="M37" s="167" t="str">
        <f>'115.3月菜單'!R6</f>
        <v>茶香滷蛋</v>
      </c>
      <c r="N37" s="167" t="s">
        <v>17</v>
      </c>
      <c r="O37" s="167"/>
      <c r="P37" s="167" t="str">
        <f>'115.3月菜單'!R7</f>
        <v>深色蔬菜</v>
      </c>
      <c r="Q37" s="167" t="s">
        <v>18</v>
      </c>
      <c r="R37" s="167"/>
      <c r="S37" s="167" t="str">
        <f>'115.3月菜單'!R8</f>
        <v>青菜蛋花湯</v>
      </c>
      <c r="T37" s="167" t="s">
        <v>17</v>
      </c>
      <c r="U37" s="167"/>
      <c r="V37" s="407"/>
      <c r="W37" s="39" t="s">
        <v>43</v>
      </c>
      <c r="X37" s="40" t="s">
        <v>19</v>
      </c>
      <c r="Y37" s="38">
        <v>5.5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>
      <c r="B38" s="36" t="s">
        <v>8</v>
      </c>
      <c r="C38" s="406"/>
      <c r="D38" s="2" t="s">
        <v>260</v>
      </c>
      <c r="E38" s="2" t="s">
        <v>85</v>
      </c>
      <c r="F38" s="2">
        <v>5</v>
      </c>
      <c r="G38" s="2" t="s">
        <v>242</v>
      </c>
      <c r="H38" s="2"/>
      <c r="I38" s="2">
        <v>40</v>
      </c>
      <c r="J38" s="2" t="s">
        <v>287</v>
      </c>
      <c r="K38" s="2" t="s">
        <v>75</v>
      </c>
      <c r="L38" s="2">
        <v>30</v>
      </c>
      <c r="M38" s="2" t="s">
        <v>174</v>
      </c>
      <c r="N38" s="2"/>
      <c r="O38" s="2">
        <v>55</v>
      </c>
      <c r="P38" s="2" t="s">
        <v>60</v>
      </c>
      <c r="Q38" s="2"/>
      <c r="R38" s="2">
        <v>100</v>
      </c>
      <c r="S38" s="2" t="s">
        <v>103</v>
      </c>
      <c r="T38" s="2"/>
      <c r="U38" s="2">
        <v>30</v>
      </c>
      <c r="V38" s="407"/>
      <c r="W38" s="88">
        <f>Y37*15+Y38*0+Y39*5+Y40*0+Y41*15+Y42*12+15</f>
        <v>106</v>
      </c>
      <c r="X38" s="37" t="s">
        <v>156</v>
      </c>
      <c r="Y38" s="38">
        <v>2.2999999999999998</v>
      </c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>
      <c r="B39" s="36">
        <v>6</v>
      </c>
      <c r="C39" s="406"/>
      <c r="D39" s="109" t="s">
        <v>24</v>
      </c>
      <c r="E39" s="150"/>
      <c r="F39" s="2">
        <v>90</v>
      </c>
      <c r="G39" s="2"/>
      <c r="H39" s="2"/>
      <c r="I39" s="2"/>
      <c r="J39" s="2"/>
      <c r="K39" s="2"/>
      <c r="L39" s="2"/>
      <c r="M39" s="2" t="s">
        <v>175</v>
      </c>
      <c r="N39" s="83"/>
      <c r="O39" s="2">
        <v>30</v>
      </c>
      <c r="P39" s="2"/>
      <c r="Q39" s="2"/>
      <c r="R39" s="2"/>
      <c r="S39" s="2" t="s">
        <v>68</v>
      </c>
      <c r="T39" s="2"/>
      <c r="U39" s="2">
        <v>10</v>
      </c>
      <c r="V39" s="407"/>
      <c r="W39" s="39" t="s">
        <v>45</v>
      </c>
      <c r="X39" s="40" t="s">
        <v>26</v>
      </c>
      <c r="Y39" s="38">
        <v>1.7</v>
      </c>
      <c r="AA39" s="41" t="s">
        <v>27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28</v>
      </c>
      <c r="AF39" s="43">
        <f>AC39*4+AD39*9</f>
        <v>160.60000000000002</v>
      </c>
    </row>
    <row r="40" spans="2:33" ht="27.9" customHeight="1">
      <c r="B40" s="36" t="s">
        <v>10</v>
      </c>
      <c r="C40" s="406"/>
      <c r="D40" s="109" t="s">
        <v>91</v>
      </c>
      <c r="E40" s="150"/>
      <c r="F40" s="2">
        <v>10</v>
      </c>
      <c r="G40" s="2"/>
      <c r="H40" s="44"/>
      <c r="I40" s="2"/>
      <c r="J40" s="148"/>
      <c r="K40" s="149"/>
      <c r="L40" s="2"/>
      <c r="M40" s="2"/>
      <c r="N40" s="2"/>
      <c r="O40" s="2"/>
      <c r="P40" s="2"/>
      <c r="Q40" s="2"/>
      <c r="R40" s="2"/>
      <c r="S40" s="2" t="s">
        <v>99</v>
      </c>
      <c r="T40" s="83"/>
      <c r="U40" s="2">
        <v>1</v>
      </c>
      <c r="V40" s="407"/>
      <c r="W40" s="86">
        <f>Y37*0+Y38*5+Y39*0+Y40*5+Y41*0+Y42*4</f>
        <v>24</v>
      </c>
      <c r="X40" s="40" t="s">
        <v>29</v>
      </c>
      <c r="Y40" s="38">
        <v>2.5</v>
      </c>
      <c r="Z40" s="14"/>
      <c r="AA40" s="15" t="s">
        <v>30</v>
      </c>
      <c r="AB40" s="16">
        <v>1.7</v>
      </c>
      <c r="AC40" s="16">
        <f>AB40*1</f>
        <v>1.7</v>
      </c>
      <c r="AD40" s="16" t="s">
        <v>28</v>
      </c>
      <c r="AE40" s="16">
        <f>AB40*5</f>
        <v>8.5</v>
      </c>
      <c r="AF40" s="16">
        <f>AC40*4+AE40*4</f>
        <v>40.799999999999997</v>
      </c>
    </row>
    <row r="41" spans="2:33" ht="27.9" customHeight="1">
      <c r="B41" s="404" t="s">
        <v>31</v>
      </c>
      <c r="C41" s="406"/>
      <c r="D41" s="2" t="s">
        <v>88</v>
      </c>
      <c r="E41" s="2"/>
      <c r="F41" s="2">
        <v>10</v>
      </c>
      <c r="G41" s="2"/>
      <c r="H41" s="44"/>
      <c r="I41" s="2"/>
      <c r="J41" s="2"/>
      <c r="K41" s="44"/>
      <c r="L41" s="2"/>
      <c r="M41" s="2"/>
      <c r="N41" s="44"/>
      <c r="O41" s="2"/>
      <c r="P41" s="2"/>
      <c r="Q41" s="2"/>
      <c r="R41" s="2"/>
      <c r="S41" s="2" t="s">
        <v>94</v>
      </c>
      <c r="T41" s="83"/>
      <c r="U41" s="2">
        <v>1</v>
      </c>
      <c r="V41" s="407"/>
      <c r="W41" s="39" t="s">
        <v>46</v>
      </c>
      <c r="X41" s="40" t="s">
        <v>32</v>
      </c>
      <c r="Y41" s="38">
        <v>0</v>
      </c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4"/>
    </row>
    <row r="42" spans="2:33" ht="27.9" customHeight="1">
      <c r="B42" s="404"/>
      <c r="C42" s="406"/>
      <c r="D42" s="2" t="s">
        <v>177</v>
      </c>
      <c r="E42" s="2" t="s">
        <v>89</v>
      </c>
      <c r="F42" s="2">
        <v>10</v>
      </c>
      <c r="G42" s="2"/>
      <c r="H42" s="44"/>
      <c r="I42" s="2"/>
      <c r="J42" s="2"/>
      <c r="K42" s="44"/>
      <c r="L42" s="2"/>
      <c r="M42" s="2"/>
      <c r="N42" s="83"/>
      <c r="O42" s="2"/>
      <c r="P42" s="2"/>
      <c r="Q42" s="44"/>
      <c r="R42" s="2"/>
      <c r="S42" s="2"/>
      <c r="T42" s="44"/>
      <c r="U42" s="2"/>
      <c r="V42" s="407"/>
      <c r="W42" s="86">
        <f>Y37*2+Y38*7+Y39*1+Y40*0+Y41*0+Y42*8</f>
        <v>28.799999999999997</v>
      </c>
      <c r="X42" s="78" t="s">
        <v>41</v>
      </c>
      <c r="Y42" s="45">
        <v>0</v>
      </c>
      <c r="Z42" s="14"/>
      <c r="AA42" s="15" t="s">
        <v>34</v>
      </c>
      <c r="AE42" s="15">
        <f>AB42*15</f>
        <v>0</v>
      </c>
      <c r="AG42" s="88"/>
    </row>
    <row r="43" spans="2:33" ht="27.9" customHeight="1">
      <c r="B43" s="46" t="s">
        <v>35</v>
      </c>
      <c r="C43" s="47"/>
      <c r="D43" s="85" t="s">
        <v>68</v>
      </c>
      <c r="E43" s="44"/>
      <c r="F43" s="2">
        <v>10</v>
      </c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07"/>
      <c r="W43" s="39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4"/>
    </row>
    <row r="44" spans="2:33" ht="27.9" customHeight="1" thickBot="1">
      <c r="B44" s="68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408"/>
      <c r="W44" s="87">
        <f>W38*4+W42*4+W40*9</f>
        <v>755.2</v>
      </c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9"/>
    </row>
    <row r="45" spans="2:33" s="60" customFormat="1" ht="21.75" customHeight="1">
      <c r="B45" s="409" t="s">
        <v>114</v>
      </c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72"/>
      <c r="AB45" s="55"/>
    </row>
    <row r="46" spans="2:33" ht="21" customHeight="1"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Q46" s="73"/>
      <c r="T46" s="73"/>
    </row>
  </sheetData>
  <mergeCells count="24">
    <mergeCell ref="G22:H22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G3:O3"/>
    <mergeCell ref="J15:K15"/>
    <mergeCell ref="G15:H15"/>
    <mergeCell ref="G7:H7"/>
    <mergeCell ref="B33:B34"/>
    <mergeCell ref="C37:C42"/>
    <mergeCell ref="V37:V44"/>
    <mergeCell ref="B41:B42"/>
    <mergeCell ref="B45:N46"/>
    <mergeCell ref="C29:C34"/>
    <mergeCell ref="V29:V36"/>
    <mergeCell ref="S31:T31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9"/>
  <sheetViews>
    <sheetView topLeftCell="A8" zoomScale="75" zoomScaleNormal="75" workbookViewId="0">
      <selection activeCell="Y31" sqref="Y31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15" t="s">
        <v>304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3"/>
      <c r="AB1" s="5"/>
    </row>
    <row r="2" spans="2:33" s="4" customFormat="1" ht="13.5" customHeight="1">
      <c r="B2" s="416"/>
      <c r="C2" s="417"/>
      <c r="D2" s="417"/>
      <c r="E2" s="417"/>
      <c r="F2" s="417"/>
      <c r="G2" s="41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42</v>
      </c>
      <c r="C3" s="9"/>
      <c r="D3" s="10"/>
      <c r="E3" s="10"/>
      <c r="F3" s="10"/>
      <c r="G3" s="419" t="s">
        <v>124</v>
      </c>
      <c r="H3" s="419"/>
      <c r="I3" s="419"/>
      <c r="J3" s="419"/>
      <c r="K3" s="419"/>
      <c r="L3" s="419"/>
      <c r="M3" s="419"/>
      <c r="N3" s="419"/>
      <c r="O3" s="419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1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3</v>
      </c>
      <c r="C5" s="406"/>
      <c r="D5" s="31" t="str">
        <f>'115.3月菜單'!B12</f>
        <v>香Q米飯</v>
      </c>
      <c r="E5" s="31" t="s">
        <v>15</v>
      </c>
      <c r="F5" s="1" t="s">
        <v>16</v>
      </c>
      <c r="G5" s="31" t="str">
        <f>'115.3月菜單'!B13</f>
        <v>鹽酥雞(炸)</v>
      </c>
      <c r="H5" s="31" t="s">
        <v>61</v>
      </c>
      <c r="I5" s="1" t="s">
        <v>16</v>
      </c>
      <c r="J5" s="31" t="str">
        <f>'115.3月菜單'!B14</f>
        <v>日式大阪燒(海)</v>
      </c>
      <c r="K5" s="31" t="s">
        <v>257</v>
      </c>
      <c r="L5" s="1" t="s">
        <v>16</v>
      </c>
      <c r="M5" s="31" t="str">
        <f>'115.3月菜單'!B15</f>
        <v>回鍋肉(豆)</v>
      </c>
      <c r="N5" s="31" t="s">
        <v>17</v>
      </c>
      <c r="O5" s="1" t="s">
        <v>16</v>
      </c>
      <c r="P5" s="31" t="str">
        <f>'115.3月菜單'!B16</f>
        <v>深色蔬菜</v>
      </c>
      <c r="Q5" s="31" t="s">
        <v>18</v>
      </c>
      <c r="R5" s="1" t="s">
        <v>16</v>
      </c>
      <c r="S5" s="31" t="str">
        <f>'115.3月菜單'!B17</f>
        <v>結頭菜湯</v>
      </c>
      <c r="T5" s="31" t="s">
        <v>17</v>
      </c>
      <c r="U5" s="1" t="s">
        <v>16</v>
      </c>
      <c r="V5" s="410"/>
      <c r="W5" s="32" t="s">
        <v>43</v>
      </c>
      <c r="X5" s="33" t="s">
        <v>19</v>
      </c>
      <c r="Y5" s="34">
        <v>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8</v>
      </c>
      <c r="C6" s="406"/>
      <c r="D6" s="2" t="s">
        <v>57</v>
      </c>
      <c r="E6" s="2"/>
      <c r="F6" s="2">
        <v>100</v>
      </c>
      <c r="G6" s="422" t="s">
        <v>100</v>
      </c>
      <c r="H6" s="423"/>
      <c r="I6" s="2">
        <v>60</v>
      </c>
      <c r="J6" s="2" t="s">
        <v>103</v>
      </c>
      <c r="K6" s="2"/>
      <c r="L6" s="2">
        <v>50</v>
      </c>
      <c r="M6" s="422" t="s">
        <v>133</v>
      </c>
      <c r="N6" s="423"/>
      <c r="O6" s="2">
        <v>20</v>
      </c>
      <c r="P6" s="2" t="s">
        <v>60</v>
      </c>
      <c r="Q6" s="2"/>
      <c r="R6" s="2">
        <v>100</v>
      </c>
      <c r="S6" s="2" t="s">
        <v>246</v>
      </c>
      <c r="T6" s="2"/>
      <c r="U6" s="2">
        <v>30</v>
      </c>
      <c r="V6" s="407"/>
      <c r="W6" s="88">
        <f>Y5*15+Y6*0+Y7*5+Y8*0+Y9*15+Y10*12+15</f>
        <v>99</v>
      </c>
      <c r="X6" s="37" t="s">
        <v>156</v>
      </c>
      <c r="Y6" s="38">
        <v>2.4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9</v>
      </c>
      <c r="C7" s="406"/>
      <c r="D7" s="2"/>
      <c r="E7" s="2"/>
      <c r="F7" s="2"/>
      <c r="G7" s="2"/>
      <c r="H7" s="2"/>
      <c r="I7" s="2"/>
      <c r="J7" s="2" t="s">
        <v>68</v>
      </c>
      <c r="K7" s="2"/>
      <c r="L7" s="2">
        <v>40</v>
      </c>
      <c r="M7" s="2" t="s">
        <v>244</v>
      </c>
      <c r="N7" s="2" t="s">
        <v>85</v>
      </c>
      <c r="O7" s="2">
        <v>40</v>
      </c>
      <c r="P7" s="2"/>
      <c r="Q7" s="2"/>
      <c r="R7" s="2"/>
      <c r="S7" s="2"/>
      <c r="T7" s="2"/>
      <c r="U7" s="2"/>
      <c r="V7" s="407"/>
      <c r="W7" s="39" t="s">
        <v>45</v>
      </c>
      <c r="X7" s="40" t="s">
        <v>26</v>
      </c>
      <c r="Y7" s="38">
        <v>1.8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4"/>
    </row>
    <row r="8" spans="2:33" ht="27.9" customHeight="1">
      <c r="B8" s="36" t="s">
        <v>52</v>
      </c>
      <c r="C8" s="406"/>
      <c r="D8" s="2"/>
      <c r="E8" s="2"/>
      <c r="F8" s="2"/>
      <c r="G8" s="2"/>
      <c r="H8" s="44"/>
      <c r="I8" s="2"/>
      <c r="J8" s="148" t="s">
        <v>245</v>
      </c>
      <c r="K8" s="149" t="s">
        <v>137</v>
      </c>
      <c r="L8" s="2">
        <v>1</v>
      </c>
      <c r="M8" s="109"/>
      <c r="N8" s="150"/>
      <c r="O8" s="2"/>
      <c r="P8" s="2"/>
      <c r="Q8" s="44"/>
      <c r="R8" s="2"/>
      <c r="S8" s="2"/>
      <c r="T8" s="83"/>
      <c r="U8" s="2"/>
      <c r="V8" s="407"/>
      <c r="W8" s="86">
        <f>Y5*0+Y6*5+Y7*0+Y8*5+Y9*0+Y10*4</f>
        <v>24.5</v>
      </c>
      <c r="X8" s="40" t="s">
        <v>29</v>
      </c>
      <c r="Y8" s="38">
        <v>2.5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404" t="s">
        <v>36</v>
      </c>
      <c r="C9" s="406"/>
      <c r="D9" s="2"/>
      <c r="E9" s="2"/>
      <c r="F9" s="2"/>
      <c r="G9" s="2"/>
      <c r="H9" s="44"/>
      <c r="I9" s="2"/>
      <c r="J9" s="2"/>
      <c r="K9" s="2"/>
      <c r="L9" s="2"/>
      <c r="M9" s="2"/>
      <c r="N9" s="44"/>
      <c r="O9" s="2"/>
      <c r="P9" s="2"/>
      <c r="Q9" s="44"/>
      <c r="R9" s="2"/>
      <c r="S9" s="2"/>
      <c r="T9" s="83"/>
      <c r="U9" s="2"/>
      <c r="V9" s="407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4"/>
    </row>
    <row r="10" spans="2:33" ht="27.9" customHeight="1">
      <c r="B10" s="404"/>
      <c r="C10" s="406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407"/>
      <c r="W10" s="86">
        <f>Y5*2+Y6*7+Y7*1+Y8*0+Y9*0+Y10*8</f>
        <v>28.6</v>
      </c>
      <c r="X10" s="78" t="s">
        <v>41</v>
      </c>
      <c r="Y10" s="45">
        <v>0</v>
      </c>
      <c r="Z10" s="14"/>
      <c r="AA10" s="15" t="s">
        <v>34</v>
      </c>
      <c r="AE10" s="15">
        <f>AB10*15</f>
        <v>0</v>
      </c>
      <c r="AG10" s="88"/>
    </row>
    <row r="11" spans="2:33" ht="27.9" customHeight="1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407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08"/>
      <c r="W12" s="87">
        <f>W6*4+W10*4+W8*9</f>
        <v>730.9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3</v>
      </c>
      <c r="C13" s="406"/>
      <c r="D13" s="31" t="str">
        <f>'115.3月菜單'!F12</f>
        <v>五穀飯</v>
      </c>
      <c r="E13" s="31" t="s">
        <v>15</v>
      </c>
      <c r="F13" s="31"/>
      <c r="G13" s="31" t="str">
        <f>'115.3月菜單'!F13</f>
        <v>蘑菇醬肉片</v>
      </c>
      <c r="H13" s="31" t="s">
        <v>17</v>
      </c>
      <c r="I13" s="31"/>
      <c r="J13" s="31" t="str">
        <f>'115.3月菜單'!F14</f>
        <v>柴香豆腐(加)(海)</v>
      </c>
      <c r="K13" s="31" t="s">
        <v>86</v>
      </c>
      <c r="L13" s="31"/>
      <c r="M13" s="31" t="str">
        <f>'115.3月菜單'!F15</f>
        <v>白醬馬鈴薯</v>
      </c>
      <c r="N13" s="31" t="s">
        <v>17</v>
      </c>
      <c r="O13" s="31"/>
      <c r="P13" s="31" t="str">
        <f>'115.3月菜單'!F16</f>
        <v>淺色蔬菜</v>
      </c>
      <c r="Q13" s="31" t="s">
        <v>18</v>
      </c>
      <c r="R13" s="31"/>
      <c r="S13" s="31" t="str">
        <f>'115.3月菜單'!F17</f>
        <v>紫菜蛋花湯</v>
      </c>
      <c r="T13" s="31" t="s">
        <v>17</v>
      </c>
      <c r="U13" s="31"/>
      <c r="V13" s="410"/>
      <c r="W13" s="32" t="s">
        <v>43</v>
      </c>
      <c r="X13" s="33" t="s">
        <v>19</v>
      </c>
      <c r="Y13" s="34">
        <v>5.2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406"/>
      <c r="D14" s="2" t="s">
        <v>247</v>
      </c>
      <c r="E14" s="2"/>
      <c r="F14" s="2">
        <v>40</v>
      </c>
      <c r="G14" s="413" t="s">
        <v>133</v>
      </c>
      <c r="H14" s="414"/>
      <c r="I14" s="2">
        <v>50</v>
      </c>
      <c r="J14" s="2" t="s">
        <v>288</v>
      </c>
      <c r="K14" s="2" t="s">
        <v>90</v>
      </c>
      <c r="L14" s="2">
        <v>60</v>
      </c>
      <c r="M14" s="2" t="s">
        <v>134</v>
      </c>
      <c r="N14" s="2"/>
      <c r="O14" s="2">
        <v>20</v>
      </c>
      <c r="P14" s="2" t="s">
        <v>60</v>
      </c>
      <c r="Q14" s="2"/>
      <c r="R14" s="2">
        <v>100</v>
      </c>
      <c r="S14" s="2" t="s">
        <v>109</v>
      </c>
      <c r="T14" s="2"/>
      <c r="U14" s="2">
        <v>1</v>
      </c>
      <c r="V14" s="407"/>
      <c r="W14" s="88">
        <f>Y13*15+Y14*0+Y15*5+Y16*0+Y17*15+Y18*12+15</f>
        <v>101.5</v>
      </c>
      <c r="X14" s="37" t="s">
        <v>156</v>
      </c>
      <c r="Y14" s="38">
        <v>2.4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10</v>
      </c>
      <c r="C15" s="406"/>
      <c r="D15" s="2" t="s">
        <v>97</v>
      </c>
      <c r="E15" s="2"/>
      <c r="F15" s="2">
        <v>60</v>
      </c>
      <c r="G15" s="2" t="s">
        <v>250</v>
      </c>
      <c r="H15" s="2"/>
      <c r="I15" s="2">
        <v>1</v>
      </c>
      <c r="J15" s="2" t="s">
        <v>245</v>
      </c>
      <c r="K15" s="2" t="s">
        <v>89</v>
      </c>
      <c r="L15" s="2">
        <v>1</v>
      </c>
      <c r="M15" s="105" t="s">
        <v>249</v>
      </c>
      <c r="N15" s="105"/>
      <c r="O15" s="105">
        <v>70</v>
      </c>
      <c r="P15" s="2"/>
      <c r="Q15" s="2"/>
      <c r="R15" s="2"/>
      <c r="S15" s="2" t="s">
        <v>68</v>
      </c>
      <c r="T15" s="2"/>
      <c r="U15" s="2">
        <v>10</v>
      </c>
      <c r="V15" s="407"/>
      <c r="W15" s="39" t="s">
        <v>45</v>
      </c>
      <c r="X15" s="40" t="s">
        <v>26</v>
      </c>
      <c r="Y15" s="38">
        <v>1.7</v>
      </c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  <c r="AG15" s="74"/>
    </row>
    <row r="16" spans="2:33" ht="27.9" customHeight="1">
      <c r="B16" s="36" t="s">
        <v>10</v>
      </c>
      <c r="C16" s="406"/>
      <c r="D16" s="44"/>
      <c r="E16" s="44"/>
      <c r="F16" s="2"/>
      <c r="G16" s="2"/>
      <c r="H16" s="2"/>
      <c r="I16" s="2"/>
      <c r="J16" s="2"/>
      <c r="K16" s="85"/>
      <c r="L16" s="2"/>
      <c r="M16" s="105" t="s">
        <v>95</v>
      </c>
      <c r="N16" s="105"/>
      <c r="O16" s="105">
        <v>1</v>
      </c>
      <c r="P16" s="2"/>
      <c r="Q16" s="2"/>
      <c r="R16" s="2"/>
      <c r="S16" s="2" t="s">
        <v>101</v>
      </c>
      <c r="T16" s="85"/>
      <c r="U16" s="2">
        <v>1</v>
      </c>
      <c r="V16" s="407"/>
      <c r="W16" s="86">
        <f>Y13*0+Y14*5+Y15*0+Y16*5+Y17*0+Y18*4</f>
        <v>24.5</v>
      </c>
      <c r="X16" s="40" t="s">
        <v>29</v>
      </c>
      <c r="Y16" s="38">
        <v>2.5</v>
      </c>
      <c r="Z16" s="14"/>
      <c r="AA16" s="15" t="s">
        <v>30</v>
      </c>
      <c r="AB16" s="16">
        <v>1.7</v>
      </c>
      <c r="AC16" s="16">
        <f>AB16*1</f>
        <v>1.7</v>
      </c>
      <c r="AD16" s="16" t="s">
        <v>28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>
      <c r="B17" s="404" t="s">
        <v>37</v>
      </c>
      <c r="C17" s="406"/>
      <c r="D17" s="44"/>
      <c r="E17" s="44"/>
      <c r="F17" s="2"/>
      <c r="G17" s="2"/>
      <c r="H17" s="2"/>
      <c r="I17" s="2"/>
      <c r="J17" s="2"/>
      <c r="K17" s="44"/>
      <c r="L17" s="2"/>
      <c r="M17" s="105"/>
      <c r="N17" s="105"/>
      <c r="O17" s="105"/>
      <c r="P17" s="2"/>
      <c r="Q17" s="85"/>
      <c r="R17" s="2"/>
      <c r="S17" s="2"/>
      <c r="T17" s="83"/>
      <c r="U17" s="2"/>
      <c r="V17" s="407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4"/>
    </row>
    <row r="18" spans="2:33" ht="27.9" customHeight="1">
      <c r="B18" s="404"/>
      <c r="C18" s="406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83"/>
      <c r="R18" s="2"/>
      <c r="S18" s="2"/>
      <c r="T18" s="2"/>
      <c r="U18" s="2"/>
      <c r="V18" s="407"/>
      <c r="W18" s="86">
        <f>Y13*2+Y14*7+Y15*1+Y16*0+Y17*0+Y18*8</f>
        <v>28.900000000000002</v>
      </c>
      <c r="X18" s="78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35</v>
      </c>
      <c r="C19" s="47"/>
      <c r="D19" s="44"/>
      <c r="E19" s="44"/>
      <c r="F19" s="2"/>
      <c r="G19" s="2"/>
      <c r="H19" s="44"/>
      <c r="I19" s="2"/>
      <c r="J19" s="2"/>
      <c r="K19" s="83"/>
      <c r="L19" s="2"/>
      <c r="M19" s="2"/>
      <c r="N19" s="44"/>
      <c r="O19" s="2"/>
      <c r="P19" s="2"/>
      <c r="Q19" s="2"/>
      <c r="R19" s="2"/>
      <c r="S19" s="2"/>
      <c r="T19" s="2"/>
      <c r="U19" s="2"/>
      <c r="V19" s="407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08"/>
      <c r="W20" s="87">
        <f>W14*4+W18*4+W16*9</f>
        <v>742.1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>
      <c r="B21" s="30">
        <v>3</v>
      </c>
      <c r="C21" s="406"/>
      <c r="D21" s="31" t="str">
        <f>'115.3月菜單'!J12</f>
        <v>香Q米飯</v>
      </c>
      <c r="E21" s="31" t="s">
        <v>15</v>
      </c>
      <c r="F21" s="31"/>
      <c r="G21" s="31" t="str">
        <f>'115.3月菜單'!J13</f>
        <v>卡啦雞腿堡肉(炸)(加)</v>
      </c>
      <c r="H21" s="31" t="s">
        <v>61</v>
      </c>
      <c r="I21" s="31"/>
      <c r="J21" s="31" t="str">
        <f>'115.3月菜單'!J14</f>
        <v>絞肉滷蛋</v>
      </c>
      <c r="K21" s="31" t="s">
        <v>17</v>
      </c>
      <c r="L21" s="31"/>
      <c r="M21" s="31" t="str">
        <f>'115.3月菜單'!J15</f>
        <v>三杯海茸</v>
      </c>
      <c r="N21" s="31" t="s">
        <v>17</v>
      </c>
      <c r="O21" s="31"/>
      <c r="P21" s="31" t="str">
        <f>'115.3月菜單'!J16</f>
        <v>深色蔬菜</v>
      </c>
      <c r="Q21" s="31" t="s">
        <v>18</v>
      </c>
      <c r="R21" s="31"/>
      <c r="S21" s="31" t="str">
        <f>'115.3月菜單'!J17</f>
        <v>筍仔肉絲湯</v>
      </c>
      <c r="T21" s="31" t="s">
        <v>135</v>
      </c>
      <c r="U21" s="31"/>
      <c r="V21" s="410"/>
      <c r="W21" s="32" t="s">
        <v>43</v>
      </c>
      <c r="X21" s="33" t="s">
        <v>19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110</v>
      </c>
      <c r="C22" s="406"/>
      <c r="D22" s="2" t="s">
        <v>24</v>
      </c>
      <c r="E22" s="2"/>
      <c r="F22" s="2">
        <v>100</v>
      </c>
      <c r="G22" s="156" t="s">
        <v>248</v>
      </c>
      <c r="H22" s="157" t="s">
        <v>90</v>
      </c>
      <c r="I22" s="2">
        <v>50</v>
      </c>
      <c r="J22" s="2" t="s">
        <v>88</v>
      </c>
      <c r="K22" s="2"/>
      <c r="L22" s="2">
        <v>5</v>
      </c>
      <c r="M22" s="109" t="s">
        <v>252</v>
      </c>
      <c r="N22" s="158"/>
      <c r="O22" s="2">
        <v>50</v>
      </c>
      <c r="P22" s="2" t="s">
        <v>60</v>
      </c>
      <c r="Q22" s="2"/>
      <c r="R22" s="2">
        <v>100</v>
      </c>
      <c r="S22" s="2" t="s">
        <v>254</v>
      </c>
      <c r="T22" s="2"/>
      <c r="U22" s="2">
        <v>30</v>
      </c>
      <c r="V22" s="407"/>
      <c r="W22" s="88">
        <f>Y21*15+Y22*0+Y23*5+Y24*0+Y25*15+Y26*12+15</f>
        <v>99.5</v>
      </c>
      <c r="X22" s="37" t="s">
        <v>156</v>
      </c>
      <c r="Y22" s="38">
        <v>2.4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11</v>
      </c>
      <c r="C23" s="406"/>
      <c r="D23" s="420"/>
      <c r="E23" s="421"/>
      <c r="F23" s="2"/>
      <c r="G23" s="2"/>
      <c r="H23" s="44"/>
      <c r="I23" s="2"/>
      <c r="J23" s="2" t="s">
        <v>174</v>
      </c>
      <c r="K23" s="2"/>
      <c r="L23" s="2">
        <v>55</v>
      </c>
      <c r="M23" s="2" t="s">
        <v>128</v>
      </c>
      <c r="N23" s="44"/>
      <c r="O23" s="2">
        <v>10</v>
      </c>
      <c r="P23" s="2"/>
      <c r="Q23" s="2"/>
      <c r="R23" s="2"/>
      <c r="S23" s="420" t="s">
        <v>98</v>
      </c>
      <c r="T23" s="421"/>
      <c r="U23" s="2">
        <v>10</v>
      </c>
      <c r="V23" s="407"/>
      <c r="W23" s="39" t="s">
        <v>45</v>
      </c>
      <c r="X23" s="40" t="s">
        <v>26</v>
      </c>
      <c r="Y23" s="38">
        <v>1.9</v>
      </c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4"/>
    </row>
    <row r="24" spans="2:33" s="56" customFormat="1" ht="27.9" customHeight="1">
      <c r="B24" s="36" t="s">
        <v>10</v>
      </c>
      <c r="C24" s="406"/>
      <c r="D24" s="2"/>
      <c r="E24" s="2"/>
      <c r="F24" s="2"/>
      <c r="G24" s="2"/>
      <c r="H24" s="2"/>
      <c r="I24" s="2"/>
      <c r="J24" s="2"/>
      <c r="K24" s="2"/>
      <c r="L24" s="2"/>
      <c r="M24" s="2" t="s">
        <v>253</v>
      </c>
      <c r="N24" s="44"/>
      <c r="O24" s="2">
        <v>0.5</v>
      </c>
      <c r="P24" s="2"/>
      <c r="Q24" s="44"/>
      <c r="R24" s="2"/>
      <c r="S24" s="2"/>
      <c r="T24" s="2"/>
      <c r="U24" s="2"/>
      <c r="V24" s="407"/>
      <c r="W24" s="86">
        <f>Y21*0+Y22*5+Y23*0+Y24*5+Y25*0+Y26*4</f>
        <v>24.5</v>
      </c>
      <c r="X24" s="40" t="s">
        <v>29</v>
      </c>
      <c r="Y24" s="38">
        <v>2.5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04" t="s">
        <v>38</v>
      </c>
      <c r="C25" s="406"/>
      <c r="D25" s="2"/>
      <c r="E25" s="2"/>
      <c r="F25" s="2"/>
      <c r="G25" s="2"/>
      <c r="H25" s="2"/>
      <c r="I25" s="2"/>
      <c r="J25" s="2"/>
      <c r="K25" s="2"/>
      <c r="L25" s="2"/>
      <c r="M25" s="2" t="s">
        <v>101</v>
      </c>
      <c r="N25" s="44"/>
      <c r="O25" s="2">
        <v>0.5</v>
      </c>
      <c r="P25" s="2"/>
      <c r="Q25" s="44"/>
      <c r="R25" s="2"/>
      <c r="S25" s="2"/>
      <c r="T25" s="2"/>
      <c r="U25" s="2"/>
      <c r="V25" s="407"/>
      <c r="W25" s="39" t="s">
        <v>46</v>
      </c>
      <c r="X25" s="40" t="s">
        <v>32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4"/>
    </row>
    <row r="26" spans="2:33" s="56" customFormat="1" ht="27.9" customHeight="1">
      <c r="B26" s="404"/>
      <c r="C26" s="406"/>
      <c r="D26" s="85"/>
      <c r="E26" s="44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2"/>
      <c r="U26" s="2"/>
      <c r="V26" s="407"/>
      <c r="W26" s="86">
        <f>Y21*2+Y22*7+Y23*1+Y24*0+Y25*0+Y26*8</f>
        <v>28.7</v>
      </c>
      <c r="X26" s="78" t="s">
        <v>41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62" t="s">
        <v>35</v>
      </c>
      <c r="C27" s="63"/>
      <c r="D27" s="85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07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08"/>
      <c r="W28" s="87">
        <f>W22*4+W26*4+W24*9</f>
        <v>733.3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>
      <c r="B29" s="30">
        <v>3</v>
      </c>
      <c r="C29" s="406"/>
      <c r="D29" s="31" t="str">
        <f>'115.3月菜單'!N12</f>
        <v>地瓜飯</v>
      </c>
      <c r="E29" s="31" t="s">
        <v>76</v>
      </c>
      <c r="F29" s="31"/>
      <c r="G29" s="31" t="str">
        <f>'115.3月菜單'!N13</f>
        <v>海鮮什錦(海)</v>
      </c>
      <c r="H29" s="31" t="s">
        <v>17</v>
      </c>
      <c r="I29" s="31"/>
      <c r="J29" s="31" t="str">
        <f>'115.3月菜單'!N14</f>
        <v>板烤雞排</v>
      </c>
      <c r="K29" s="90" t="s">
        <v>86</v>
      </c>
      <c r="L29" s="31"/>
      <c r="M29" s="31" t="str">
        <f>'115.3月菜單'!N15</f>
        <v>古早味肉燥(醃)</v>
      </c>
      <c r="N29" s="31" t="s">
        <v>17</v>
      </c>
      <c r="O29" s="31"/>
      <c r="P29" s="31" t="str">
        <f>'115.3月菜單'!N16</f>
        <v>有機蔬菜</v>
      </c>
      <c r="Q29" s="31" t="s">
        <v>80</v>
      </c>
      <c r="R29" s="31"/>
      <c r="S29" s="31" t="str">
        <f>'115.3月菜單'!N17</f>
        <v>紅豆湯</v>
      </c>
      <c r="T29" s="31" t="s">
        <v>78</v>
      </c>
      <c r="U29" s="31"/>
      <c r="V29" s="410"/>
      <c r="W29" s="32" t="s">
        <v>43</v>
      </c>
      <c r="X29" s="33" t="s">
        <v>116</v>
      </c>
      <c r="Y29" s="34">
        <v>5.9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 t="s">
        <v>8</v>
      </c>
      <c r="C30" s="406"/>
      <c r="D30" s="2" t="s">
        <v>24</v>
      </c>
      <c r="E30" s="2"/>
      <c r="F30" s="2">
        <v>90</v>
      </c>
      <c r="G30" s="2" t="s">
        <v>142</v>
      </c>
      <c r="H30" s="2"/>
      <c r="I30" s="2">
        <v>30</v>
      </c>
      <c r="J30" s="2" t="s">
        <v>122</v>
      </c>
      <c r="K30" s="2"/>
      <c r="L30" s="2">
        <v>60</v>
      </c>
      <c r="M30" s="156" t="s">
        <v>113</v>
      </c>
      <c r="N30" s="157"/>
      <c r="O30" s="2">
        <v>1</v>
      </c>
      <c r="P30" s="2" t="s">
        <v>60</v>
      </c>
      <c r="Q30" s="2"/>
      <c r="R30" s="2">
        <v>100</v>
      </c>
      <c r="S30" s="2" t="s">
        <v>314</v>
      </c>
      <c r="T30" s="2"/>
      <c r="U30" s="2">
        <v>10</v>
      </c>
      <c r="V30" s="407"/>
      <c r="W30" s="88">
        <f>Y29*15+Y30*0+Y31*5+Y32*0+Y33*15+Y34*12+15</f>
        <v>112</v>
      </c>
      <c r="X30" s="37" t="s">
        <v>156</v>
      </c>
      <c r="Y30" s="38">
        <v>2.2000000000000002</v>
      </c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>
      <c r="B31" s="36">
        <v>12</v>
      </c>
      <c r="C31" s="406"/>
      <c r="D31" s="2" t="s">
        <v>62</v>
      </c>
      <c r="E31" s="2"/>
      <c r="F31" s="2">
        <v>50</v>
      </c>
      <c r="G31" s="2" t="s">
        <v>180</v>
      </c>
      <c r="H31" s="2" t="s">
        <v>89</v>
      </c>
      <c r="I31" s="2">
        <v>60</v>
      </c>
      <c r="J31" s="2"/>
      <c r="K31" s="2"/>
      <c r="L31" s="2"/>
      <c r="M31" s="148" t="s">
        <v>136</v>
      </c>
      <c r="N31" s="149" t="s">
        <v>104</v>
      </c>
      <c r="O31" s="2">
        <v>28</v>
      </c>
      <c r="P31" s="2"/>
      <c r="Q31" s="2"/>
      <c r="R31" s="2"/>
      <c r="S31" s="2" t="s">
        <v>315</v>
      </c>
      <c r="T31" s="85" t="s">
        <v>316</v>
      </c>
      <c r="U31" s="2">
        <v>10</v>
      </c>
      <c r="V31" s="407"/>
      <c r="W31" s="39" t="s">
        <v>45</v>
      </c>
      <c r="X31" s="40" t="s">
        <v>117</v>
      </c>
      <c r="Y31" s="38">
        <v>1.7</v>
      </c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</row>
    <row r="32" spans="2:33" ht="27.9" customHeight="1">
      <c r="B32" s="36" t="s">
        <v>92</v>
      </c>
      <c r="C32" s="406"/>
      <c r="D32" s="44"/>
      <c r="E32" s="44"/>
      <c r="F32" s="2"/>
      <c r="G32" s="148" t="s">
        <v>177</v>
      </c>
      <c r="H32" s="2" t="s">
        <v>89</v>
      </c>
      <c r="I32" s="2">
        <v>10</v>
      </c>
      <c r="J32" s="2"/>
      <c r="K32" s="2"/>
      <c r="L32" s="2"/>
      <c r="M32" s="2" t="s">
        <v>88</v>
      </c>
      <c r="N32" s="44"/>
      <c r="O32" s="2">
        <v>30</v>
      </c>
      <c r="P32" s="2"/>
      <c r="Q32" s="44"/>
      <c r="R32" s="2"/>
      <c r="S32" s="2"/>
      <c r="T32" s="44"/>
      <c r="U32" s="2"/>
      <c r="V32" s="407"/>
      <c r="W32" s="86">
        <f>Y29*0+Y30*5+Y31*0+Y32*5+Y33*0+Y34*4</f>
        <v>23.5</v>
      </c>
      <c r="X32" s="40" t="s">
        <v>29</v>
      </c>
      <c r="Y32" s="38">
        <v>2.5</v>
      </c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</row>
    <row r="33" spans="2:33" ht="27.9" customHeight="1">
      <c r="B33" s="404" t="s">
        <v>39</v>
      </c>
      <c r="C33" s="406"/>
      <c r="D33" s="44"/>
      <c r="E33" s="44"/>
      <c r="F33" s="2"/>
      <c r="G33" s="2" t="s">
        <v>241</v>
      </c>
      <c r="H33" s="2"/>
      <c r="I33" s="2">
        <v>5</v>
      </c>
      <c r="J33" s="2"/>
      <c r="K33" s="2"/>
      <c r="L33" s="2"/>
      <c r="M33" s="2"/>
      <c r="N33" s="2"/>
      <c r="O33" s="2"/>
      <c r="P33" s="2"/>
      <c r="Q33" s="44"/>
      <c r="R33" s="2"/>
      <c r="S33" s="2"/>
      <c r="T33" s="2"/>
      <c r="U33" s="2"/>
      <c r="V33" s="407"/>
      <c r="W33" s="39" t="s">
        <v>46</v>
      </c>
      <c r="X33" s="40" t="s">
        <v>32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4"/>
    </row>
    <row r="34" spans="2:33" ht="27.9" customHeight="1">
      <c r="B34" s="404"/>
      <c r="C34" s="406"/>
      <c r="D34" s="44"/>
      <c r="E34" s="44"/>
      <c r="F34" s="2"/>
      <c r="G34" s="2" t="s">
        <v>99</v>
      </c>
      <c r="H34" s="44"/>
      <c r="I34" s="2">
        <v>1</v>
      </c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407"/>
      <c r="W34" s="86">
        <f>Y29*2+Y30*7+Y31*1+Y32*0+Y33*0+Y34*8</f>
        <v>28.900000000000002</v>
      </c>
      <c r="X34" s="78" t="s">
        <v>41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  <c r="AG34" s="88"/>
    </row>
    <row r="35" spans="2:33" ht="27.9" customHeight="1">
      <c r="B35" s="46" t="s">
        <v>35</v>
      </c>
      <c r="C35" s="47"/>
      <c r="D35" s="44"/>
      <c r="E35" s="44"/>
      <c r="F35" s="2"/>
      <c r="G35" s="2" t="s">
        <v>255</v>
      </c>
      <c r="H35" s="44"/>
      <c r="I35" s="2">
        <v>1</v>
      </c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07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08"/>
      <c r="W36" s="87">
        <f>W30*4+W34*4+W32*9</f>
        <v>775.1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>
        <v>3</v>
      </c>
      <c r="C37" s="406"/>
      <c r="D37" s="31" t="str">
        <f>'115.3月菜單'!R12</f>
        <v>夜市鐵板麵</v>
      </c>
      <c r="E37" s="31" t="s">
        <v>17</v>
      </c>
      <c r="F37" s="31"/>
      <c r="G37" s="31" t="str">
        <f>'115.3月菜單'!R13</f>
        <v>炙燒雞翅</v>
      </c>
      <c r="H37" s="31" t="s">
        <v>86</v>
      </c>
      <c r="I37" s="31"/>
      <c r="J37" s="31" t="str">
        <f>'115.3月菜單'!R14</f>
        <v>沖繩銀絲卷(冷)</v>
      </c>
      <c r="K37" s="31" t="s">
        <v>15</v>
      </c>
      <c r="L37" s="31"/>
      <c r="M37" s="31" t="str">
        <f>'115.3月菜單'!R15</f>
        <v>荷包蛋</v>
      </c>
      <c r="N37" s="31" t="s">
        <v>312</v>
      </c>
      <c r="O37" s="31"/>
      <c r="P37" s="31" t="str">
        <f>'115.3月菜單'!R16</f>
        <v>深色蔬菜</v>
      </c>
      <c r="Q37" s="31" t="s">
        <v>80</v>
      </c>
      <c r="R37" s="31"/>
      <c r="S37" s="31" t="str">
        <f>'115.3月菜單'!R17</f>
        <v>白玉蘿蔔雞湯/獎勵金豆奶</v>
      </c>
      <c r="T37" s="31" t="s">
        <v>78</v>
      </c>
      <c r="U37" s="31"/>
      <c r="V37" s="410" t="s">
        <v>309</v>
      </c>
      <c r="W37" s="32" t="s">
        <v>157</v>
      </c>
      <c r="X37" s="33" t="s">
        <v>158</v>
      </c>
      <c r="Y37" s="34">
        <v>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8</v>
      </c>
      <c r="C38" s="406"/>
      <c r="D38" s="2" t="s">
        <v>91</v>
      </c>
      <c r="E38" s="2"/>
      <c r="F38" s="2">
        <v>20</v>
      </c>
      <c r="G38" s="156" t="s">
        <v>93</v>
      </c>
      <c r="H38" s="173"/>
      <c r="I38" s="2">
        <v>60</v>
      </c>
      <c r="J38" s="56" t="s">
        <v>251</v>
      </c>
      <c r="K38" s="110" t="s">
        <v>75</v>
      </c>
      <c r="L38" s="107">
        <v>30</v>
      </c>
      <c r="M38" s="105" t="s">
        <v>311</v>
      </c>
      <c r="N38" s="105"/>
      <c r="O38" s="105">
        <v>30</v>
      </c>
      <c r="P38" s="2" t="s">
        <v>79</v>
      </c>
      <c r="Q38" s="2"/>
      <c r="R38" s="2">
        <v>100</v>
      </c>
      <c r="S38" s="2" t="s">
        <v>123</v>
      </c>
      <c r="T38" s="2"/>
      <c r="U38" s="2">
        <v>30</v>
      </c>
      <c r="V38" s="407"/>
      <c r="W38" s="88">
        <f>Y37*15+Y38*0+Y39*5+Y40*0+Y41*15+Y42*12+15</f>
        <v>98.5</v>
      </c>
      <c r="X38" s="37" t="s">
        <v>159</v>
      </c>
      <c r="Y38" s="38">
        <v>2.4</v>
      </c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>
        <v>13</v>
      </c>
      <c r="C39" s="406"/>
      <c r="D39" s="420" t="s">
        <v>88</v>
      </c>
      <c r="E39" s="421"/>
      <c r="F39" s="2">
        <v>20</v>
      </c>
      <c r="G39" s="2"/>
      <c r="H39" s="2"/>
      <c r="I39" s="2"/>
      <c r="J39" s="105"/>
      <c r="K39" s="105"/>
      <c r="L39" s="105"/>
      <c r="M39" s="139"/>
      <c r="N39" s="140"/>
      <c r="O39" s="105"/>
      <c r="P39" s="105"/>
      <c r="Q39" s="105"/>
      <c r="R39" s="105"/>
      <c r="S39" s="420" t="s">
        <v>100</v>
      </c>
      <c r="T39" s="421"/>
      <c r="U39" s="2">
        <v>10</v>
      </c>
      <c r="V39" s="407"/>
      <c r="W39" s="39" t="s">
        <v>160</v>
      </c>
      <c r="X39" s="40" t="s">
        <v>161</v>
      </c>
      <c r="Y39" s="38">
        <v>1.7</v>
      </c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4"/>
    </row>
    <row r="40" spans="2:33" ht="27.9" customHeight="1">
      <c r="B40" s="36" t="s">
        <v>10</v>
      </c>
      <c r="C40" s="406"/>
      <c r="D40" s="2" t="s">
        <v>95</v>
      </c>
      <c r="E40" s="2"/>
      <c r="F40" s="2">
        <v>1</v>
      </c>
      <c r="G40" s="2"/>
      <c r="H40" s="85"/>
      <c r="I40" s="2"/>
      <c r="J40" s="2"/>
      <c r="K40" s="44"/>
      <c r="L40" s="2"/>
      <c r="M40" s="124"/>
      <c r="N40" s="110"/>
      <c r="O40" s="107"/>
      <c r="P40" s="139"/>
      <c r="Q40" s="140"/>
      <c r="R40" s="105"/>
      <c r="S40" s="2" t="s">
        <v>256</v>
      </c>
      <c r="T40" s="44"/>
      <c r="U40" s="2">
        <v>1</v>
      </c>
      <c r="V40" s="407"/>
      <c r="W40" s="86">
        <f>Y37*0+Y38*5+Y39*0+Y40*5+Y41*0+Y42*4</f>
        <v>24.5</v>
      </c>
      <c r="X40" s="40" t="s">
        <v>162</v>
      </c>
      <c r="Y40" s="38">
        <v>2.5</v>
      </c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04" t="s">
        <v>31</v>
      </c>
      <c r="C41" s="406"/>
      <c r="D41" s="2" t="s">
        <v>264</v>
      </c>
      <c r="E41" s="2"/>
      <c r="F41" s="2">
        <v>120</v>
      </c>
      <c r="G41" s="2"/>
      <c r="H41" s="44"/>
      <c r="I41" s="2"/>
      <c r="J41" s="2"/>
      <c r="K41" s="44"/>
      <c r="L41" s="2"/>
      <c r="M41" s="105"/>
      <c r="N41" s="105"/>
      <c r="O41" s="105"/>
      <c r="P41" s="105"/>
      <c r="Q41" s="105"/>
      <c r="R41" s="105"/>
      <c r="S41" s="2"/>
      <c r="T41" s="44"/>
      <c r="U41" s="2"/>
      <c r="V41" s="407"/>
      <c r="W41" s="39" t="s">
        <v>163</v>
      </c>
      <c r="X41" s="40" t="s">
        <v>164</v>
      </c>
      <c r="Y41" s="38">
        <v>0</v>
      </c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4"/>
    </row>
    <row r="42" spans="2:33" ht="27.9" customHeight="1">
      <c r="B42" s="404"/>
      <c r="C42" s="406"/>
      <c r="D42" s="85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105"/>
      <c r="Q42" s="105"/>
      <c r="R42" s="105"/>
      <c r="S42" s="2"/>
      <c r="T42" s="44"/>
      <c r="U42" s="2"/>
      <c r="V42" s="407"/>
      <c r="W42" s="86">
        <f>Y37*2+Y38*7+Y39*1+Y40*0+Y41*0+Y42*8</f>
        <v>28.5</v>
      </c>
      <c r="X42" s="78" t="s">
        <v>165</v>
      </c>
      <c r="Y42" s="45">
        <v>0</v>
      </c>
      <c r="Z42" s="14"/>
      <c r="AA42" s="15" t="s">
        <v>34</v>
      </c>
      <c r="AE42" s="15">
        <f>AB42*15</f>
        <v>0</v>
      </c>
      <c r="AG42" s="88"/>
    </row>
    <row r="43" spans="2:33" ht="27.9" customHeight="1">
      <c r="B43" s="46" t="s">
        <v>35</v>
      </c>
      <c r="C43" s="47"/>
      <c r="D43" s="85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07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68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408"/>
      <c r="W44" s="87">
        <f>W38*4+W42*4+W40*9</f>
        <v>728.5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>
      <c r="B45" s="409" t="s">
        <v>114</v>
      </c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72"/>
      <c r="AB45" s="55"/>
    </row>
    <row r="46" spans="2:33" ht="21" customHeight="1"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Q46" s="73"/>
      <c r="T46" s="73"/>
    </row>
    <row r="47" spans="2:33" ht="28.2">
      <c r="M47" s="123"/>
      <c r="N47" s="123"/>
      <c r="O47" s="123"/>
    </row>
    <row r="48" spans="2:33" ht="28.2">
      <c r="M48" s="123"/>
      <c r="N48" s="123"/>
      <c r="O48" s="123"/>
    </row>
    <row r="49" spans="13:15" ht="28.2">
      <c r="M49" s="123"/>
      <c r="N49" s="132"/>
      <c r="O49" s="123"/>
    </row>
  </sheetData>
  <mergeCells count="26">
    <mergeCell ref="C37:C42"/>
    <mergeCell ref="V37:V44"/>
    <mergeCell ref="B41:B42"/>
    <mergeCell ref="B45:N46"/>
    <mergeCell ref="S39:T39"/>
    <mergeCell ref="D39:E39"/>
    <mergeCell ref="B1:Y1"/>
    <mergeCell ref="B2:G2"/>
    <mergeCell ref="C5:C10"/>
    <mergeCell ref="V5:V12"/>
    <mergeCell ref="B9:B10"/>
    <mergeCell ref="G6:H6"/>
    <mergeCell ref="G3:O3"/>
    <mergeCell ref="M6:N6"/>
    <mergeCell ref="C13:C18"/>
    <mergeCell ref="V13:V20"/>
    <mergeCell ref="B17:B18"/>
    <mergeCell ref="B25:B26"/>
    <mergeCell ref="B33:B34"/>
    <mergeCell ref="C29:C34"/>
    <mergeCell ref="V29:V36"/>
    <mergeCell ref="C21:C26"/>
    <mergeCell ref="V21:V28"/>
    <mergeCell ref="S23:T23"/>
    <mergeCell ref="D23:E23"/>
    <mergeCell ref="G14:H1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9"/>
  <sheetViews>
    <sheetView tabSelected="1" zoomScale="75" zoomScaleNormal="75" workbookViewId="0">
      <selection activeCell="G7" sqref="G7:H7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15" t="s">
        <v>305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3"/>
      <c r="AB1" s="5"/>
    </row>
    <row r="2" spans="2:33" s="4" customFormat="1" ht="13.5" customHeight="1">
      <c r="B2" s="416"/>
      <c r="C2" s="417"/>
      <c r="D2" s="417"/>
      <c r="E2" s="417"/>
      <c r="F2" s="417"/>
      <c r="G2" s="41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42</v>
      </c>
      <c r="C3" s="9"/>
      <c r="D3" s="10"/>
      <c r="E3" s="10"/>
      <c r="F3" s="10"/>
      <c r="G3" s="419" t="s">
        <v>124</v>
      </c>
      <c r="H3" s="419"/>
      <c r="I3" s="419"/>
      <c r="J3" s="419"/>
      <c r="K3" s="419"/>
      <c r="L3" s="419"/>
      <c r="M3" s="419"/>
      <c r="N3" s="419"/>
      <c r="O3" s="419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1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3</v>
      </c>
      <c r="C5" s="406"/>
      <c r="D5" s="31" t="str">
        <f>'115.3月菜單'!B21</f>
        <v>香Q米飯</v>
      </c>
      <c r="E5" s="31" t="s">
        <v>76</v>
      </c>
      <c r="F5" s="1" t="s">
        <v>16</v>
      </c>
      <c r="G5" s="31" t="str">
        <f>'115.3月菜單'!B22</f>
        <v>香酥魚塊(海)(炸)</v>
      </c>
      <c r="H5" s="31" t="s">
        <v>61</v>
      </c>
      <c r="I5" s="1" t="s">
        <v>16</v>
      </c>
      <c r="J5" s="31" t="str">
        <f>'115.3月菜單'!B23</f>
        <v>國宴白菜蛋酥</v>
      </c>
      <c r="K5" s="31" t="s">
        <v>106</v>
      </c>
      <c r="L5" s="1" t="s">
        <v>16</v>
      </c>
      <c r="M5" s="31" t="str">
        <f>'115.3月菜單'!B24</f>
        <v>蘭花干滷肉(豆)</v>
      </c>
      <c r="N5" s="31" t="s">
        <v>17</v>
      </c>
      <c r="O5" s="1" t="s">
        <v>16</v>
      </c>
      <c r="P5" s="31" t="str">
        <f>'115.3月菜單'!B25</f>
        <v>深色蔬菜</v>
      </c>
      <c r="Q5" s="31" t="s">
        <v>80</v>
      </c>
      <c r="R5" s="1" t="s">
        <v>16</v>
      </c>
      <c r="S5" s="31" t="str">
        <f>'115.3月菜單'!B26</f>
        <v>紫菜蛋花湯</v>
      </c>
      <c r="T5" s="31" t="s">
        <v>17</v>
      </c>
      <c r="U5" s="1" t="s">
        <v>16</v>
      </c>
      <c r="V5" s="410"/>
      <c r="W5" s="32" t="s">
        <v>43</v>
      </c>
      <c r="X5" s="33" t="s">
        <v>19</v>
      </c>
      <c r="Y5" s="34">
        <v>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8</v>
      </c>
      <c r="C6" s="406"/>
      <c r="D6" s="2" t="s">
        <v>77</v>
      </c>
      <c r="E6" s="2"/>
      <c r="F6" s="2">
        <v>100</v>
      </c>
      <c r="G6" s="2" t="s">
        <v>322</v>
      </c>
      <c r="H6" s="85" t="s">
        <v>89</v>
      </c>
      <c r="I6" s="2">
        <v>40</v>
      </c>
      <c r="J6" s="156" t="s">
        <v>142</v>
      </c>
      <c r="K6" s="157"/>
      <c r="L6" s="2">
        <v>70</v>
      </c>
      <c r="M6" s="2" t="s">
        <v>150</v>
      </c>
      <c r="N6" s="85" t="s">
        <v>85</v>
      </c>
      <c r="O6" s="2">
        <v>20</v>
      </c>
      <c r="P6" s="2" t="s">
        <v>79</v>
      </c>
      <c r="Q6" s="2"/>
      <c r="R6" s="2">
        <v>100</v>
      </c>
      <c r="S6" s="2" t="s">
        <v>109</v>
      </c>
      <c r="T6" s="2"/>
      <c r="U6" s="2">
        <v>1</v>
      </c>
      <c r="V6" s="407"/>
      <c r="W6" s="88">
        <f>Y5*15+Y6*0+Y7*5+Y8*0+Y9*15+Y10*12+15</f>
        <v>100</v>
      </c>
      <c r="X6" s="37" t="s">
        <v>156</v>
      </c>
      <c r="Y6" s="38">
        <v>2.4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16</v>
      </c>
      <c r="C7" s="406"/>
      <c r="D7" s="2"/>
      <c r="E7" s="2"/>
      <c r="F7" s="2"/>
      <c r="G7" s="420" t="s">
        <v>128</v>
      </c>
      <c r="H7" s="428"/>
      <c r="I7" s="2">
        <v>20</v>
      </c>
      <c r="J7" s="2" t="s">
        <v>68</v>
      </c>
      <c r="K7" s="2"/>
      <c r="L7" s="2">
        <v>3</v>
      </c>
      <c r="M7" s="411" t="s">
        <v>144</v>
      </c>
      <c r="N7" s="426"/>
      <c r="O7" s="2">
        <v>40</v>
      </c>
      <c r="P7" s="2"/>
      <c r="Q7" s="120"/>
      <c r="R7" s="2"/>
      <c r="S7" s="2" t="s">
        <v>68</v>
      </c>
      <c r="T7" s="2"/>
      <c r="U7" s="2">
        <v>10</v>
      </c>
      <c r="V7" s="407"/>
      <c r="W7" s="39" t="s">
        <v>45</v>
      </c>
      <c r="X7" s="40" t="s">
        <v>26</v>
      </c>
      <c r="Y7" s="38">
        <v>2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4"/>
    </row>
    <row r="8" spans="2:33" ht="27.9" customHeight="1">
      <c r="B8" s="36" t="s">
        <v>10</v>
      </c>
      <c r="C8" s="406"/>
      <c r="D8" s="2"/>
      <c r="E8" s="2"/>
      <c r="F8" s="2"/>
      <c r="G8" s="2"/>
      <c r="H8" s="85"/>
      <c r="I8" s="2"/>
      <c r="J8" s="2" t="s">
        <v>241</v>
      </c>
      <c r="K8" s="85"/>
      <c r="L8" s="2">
        <v>10</v>
      </c>
      <c r="M8" s="2"/>
      <c r="N8" s="120"/>
      <c r="O8" s="2"/>
      <c r="P8" s="2"/>
      <c r="Q8" s="105"/>
      <c r="R8" s="2"/>
      <c r="S8" s="2" t="s">
        <v>101</v>
      </c>
      <c r="T8" s="83"/>
      <c r="U8" s="2">
        <v>1</v>
      </c>
      <c r="V8" s="407"/>
      <c r="W8" s="86">
        <f>Y5*0+Y6*5+Y7*0+Y8*5+Y9*0+Y10*4</f>
        <v>24.5</v>
      </c>
      <c r="X8" s="40" t="s">
        <v>29</v>
      </c>
      <c r="Y8" s="38">
        <v>2.5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404" t="s">
        <v>36</v>
      </c>
      <c r="C9" s="406"/>
      <c r="D9" s="2"/>
      <c r="E9" s="2"/>
      <c r="F9" s="2"/>
      <c r="G9" s="411"/>
      <c r="H9" s="412"/>
      <c r="I9" s="2"/>
      <c r="J9" s="2" t="s">
        <v>99</v>
      </c>
      <c r="K9" s="44"/>
      <c r="L9" s="2">
        <v>1</v>
      </c>
      <c r="M9" s="148"/>
      <c r="N9" s="149"/>
      <c r="O9" s="2"/>
      <c r="P9" s="2"/>
      <c r="Q9" s="106"/>
      <c r="R9" s="2"/>
      <c r="S9" s="2"/>
      <c r="T9" s="44"/>
      <c r="U9" s="2"/>
      <c r="V9" s="407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4"/>
    </row>
    <row r="10" spans="2:33" ht="27.9" customHeight="1">
      <c r="B10" s="404"/>
      <c r="C10" s="406"/>
      <c r="D10" s="2"/>
      <c r="E10" s="2"/>
      <c r="F10" s="2"/>
      <c r="G10" s="2"/>
      <c r="H10" s="106"/>
      <c r="I10" s="2"/>
      <c r="J10" s="2" t="s">
        <v>255</v>
      </c>
      <c r="K10" s="44"/>
      <c r="L10" s="2">
        <v>1</v>
      </c>
      <c r="M10" s="2"/>
      <c r="N10" s="106"/>
      <c r="O10" s="2"/>
      <c r="P10" s="2"/>
      <c r="Q10" s="44"/>
      <c r="R10" s="2"/>
      <c r="S10" s="2"/>
      <c r="T10" s="83"/>
      <c r="U10" s="2"/>
      <c r="V10" s="407"/>
      <c r="W10" s="86">
        <f>Y5*2+Y6*7+Y7*1+Y8*0+Y9*0+Y10*8</f>
        <v>28.8</v>
      </c>
      <c r="X10" s="78" t="s">
        <v>41</v>
      </c>
      <c r="Y10" s="45">
        <v>0</v>
      </c>
      <c r="Z10" s="14"/>
      <c r="AA10" s="15" t="s">
        <v>34</v>
      </c>
      <c r="AE10" s="15">
        <f>AB10*15</f>
        <v>0</v>
      </c>
      <c r="AG10" s="88"/>
    </row>
    <row r="11" spans="2:33" ht="27.9" customHeight="1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85"/>
      <c r="O11" s="2"/>
      <c r="P11" s="2"/>
      <c r="Q11" s="44"/>
      <c r="R11" s="2"/>
      <c r="S11" s="2"/>
      <c r="T11" s="44"/>
      <c r="U11" s="2"/>
      <c r="V11" s="407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08"/>
      <c r="W12" s="87">
        <f>W6*4+W10*4+W8*9</f>
        <v>735.7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3</v>
      </c>
      <c r="C13" s="406"/>
      <c r="D13" s="31" t="str">
        <f>'115.3月菜單'!F21</f>
        <v>糙米飯</v>
      </c>
      <c r="E13" s="31" t="s">
        <v>76</v>
      </c>
      <c r="F13" s="31"/>
      <c r="G13" s="31" t="str">
        <f>'115.3月菜單'!F22</f>
        <v>筍片肉片</v>
      </c>
      <c r="H13" s="31" t="s">
        <v>151</v>
      </c>
      <c r="I13" s="31"/>
      <c r="J13" s="31" t="str">
        <f>'115.3月菜單'!F23</f>
        <v>卡啦翅小腿(炸)</v>
      </c>
      <c r="K13" s="31" t="s">
        <v>152</v>
      </c>
      <c r="L13" s="31"/>
      <c r="M13" s="31" t="str">
        <f>'115.3月菜單'!F24</f>
        <v>菜脯蛋(醃)</v>
      </c>
      <c r="N13" s="31" t="s">
        <v>257</v>
      </c>
      <c r="O13" s="31"/>
      <c r="P13" s="31" t="str">
        <f>'115.3月菜單'!F25</f>
        <v>淺色蔬菜</v>
      </c>
      <c r="Q13" s="31" t="s">
        <v>80</v>
      </c>
      <c r="R13" s="31"/>
      <c r="S13" s="31" t="str">
        <f>'115.3月菜單'!F26</f>
        <v>金茸三絲湯</v>
      </c>
      <c r="T13" s="31" t="s">
        <v>78</v>
      </c>
      <c r="U13" s="31"/>
      <c r="V13" s="410"/>
      <c r="W13" s="32" t="s">
        <v>43</v>
      </c>
      <c r="X13" s="33" t="s">
        <v>19</v>
      </c>
      <c r="Y13" s="34">
        <v>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406"/>
      <c r="D14" s="2" t="s">
        <v>112</v>
      </c>
      <c r="E14" s="2"/>
      <c r="F14" s="2">
        <v>40</v>
      </c>
      <c r="G14" s="156" t="s">
        <v>254</v>
      </c>
      <c r="H14" s="185"/>
      <c r="I14" s="2">
        <v>40</v>
      </c>
      <c r="J14" s="2" t="s">
        <v>153</v>
      </c>
      <c r="K14" s="2"/>
      <c r="L14" s="2">
        <v>30</v>
      </c>
      <c r="M14" s="2" t="s">
        <v>290</v>
      </c>
      <c r="N14" s="2" t="s">
        <v>104</v>
      </c>
      <c r="O14" s="2">
        <v>20</v>
      </c>
      <c r="P14" s="2" t="s">
        <v>79</v>
      </c>
      <c r="Q14" s="2"/>
      <c r="R14" s="2">
        <v>100</v>
      </c>
      <c r="S14" s="2" t="s">
        <v>107</v>
      </c>
      <c r="T14" s="2"/>
      <c r="U14" s="2">
        <v>20</v>
      </c>
      <c r="V14" s="407"/>
      <c r="W14" s="88">
        <f>Y13*15+Y14*0+Y15*5+Y16*0+Y17*15+Y18*12+15</f>
        <v>99.5</v>
      </c>
      <c r="X14" s="37" t="s">
        <v>156</v>
      </c>
      <c r="Y14" s="38">
        <v>2.4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17</v>
      </c>
      <c r="C15" s="406"/>
      <c r="D15" s="2" t="s">
        <v>59</v>
      </c>
      <c r="E15" s="2"/>
      <c r="F15" s="2">
        <v>60</v>
      </c>
      <c r="G15" s="411" t="s">
        <v>133</v>
      </c>
      <c r="H15" s="412"/>
      <c r="I15" s="109">
        <v>40</v>
      </c>
      <c r="J15" s="2"/>
      <c r="K15" s="2"/>
      <c r="L15" s="2"/>
      <c r="M15" s="2" t="s">
        <v>68</v>
      </c>
      <c r="N15" s="2"/>
      <c r="O15" s="2">
        <v>50</v>
      </c>
      <c r="P15" s="2"/>
      <c r="Q15" s="2"/>
      <c r="R15" s="2"/>
      <c r="S15" s="420" t="s">
        <v>241</v>
      </c>
      <c r="T15" s="421"/>
      <c r="U15" s="2">
        <v>10</v>
      </c>
      <c r="V15" s="407"/>
      <c r="W15" s="39" t="s">
        <v>45</v>
      </c>
      <c r="X15" s="40" t="s">
        <v>26</v>
      </c>
      <c r="Y15" s="38">
        <v>1.9</v>
      </c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  <c r="AG15" s="74"/>
    </row>
    <row r="16" spans="2:33" ht="27.9" customHeight="1">
      <c r="B16" s="36" t="s">
        <v>10</v>
      </c>
      <c r="C16" s="406"/>
      <c r="D16" s="44"/>
      <c r="E16" s="44"/>
      <c r="F16" s="2"/>
      <c r="G16" s="2"/>
      <c r="H16" s="44"/>
      <c r="I16" s="2"/>
      <c r="J16" s="2"/>
      <c r="K16" s="44"/>
      <c r="L16" s="2"/>
      <c r="M16" s="2"/>
      <c r="N16" s="83"/>
      <c r="O16" s="2"/>
      <c r="P16" s="2"/>
      <c r="Q16" s="2"/>
      <c r="R16" s="2"/>
      <c r="S16" s="2" t="s">
        <v>68</v>
      </c>
      <c r="T16" s="44"/>
      <c r="U16" s="2">
        <v>10</v>
      </c>
      <c r="V16" s="407"/>
      <c r="W16" s="86">
        <f>Y13*0+Y14*5+Y15*0+Y16*5+Y17*0+Y18*4</f>
        <v>24.5</v>
      </c>
      <c r="X16" s="40" t="s">
        <v>29</v>
      </c>
      <c r="Y16" s="38">
        <v>2.5</v>
      </c>
      <c r="Z16" s="14"/>
      <c r="AA16" s="15" t="s">
        <v>30</v>
      </c>
      <c r="AB16" s="16">
        <v>1.7</v>
      </c>
      <c r="AC16" s="16">
        <f>AB16*1</f>
        <v>1.7</v>
      </c>
      <c r="AD16" s="16" t="s">
        <v>28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>
      <c r="B17" s="404" t="s">
        <v>37</v>
      </c>
      <c r="C17" s="406"/>
      <c r="D17" s="44"/>
      <c r="E17" s="44"/>
      <c r="F17" s="2"/>
      <c r="G17" s="2"/>
      <c r="H17" s="44"/>
      <c r="I17" s="2"/>
      <c r="J17" s="2"/>
      <c r="K17" s="44"/>
      <c r="L17" s="2"/>
      <c r="M17" s="2"/>
      <c r="N17" s="44"/>
      <c r="O17" s="2"/>
      <c r="P17" s="2"/>
      <c r="Q17" s="44"/>
      <c r="R17" s="2"/>
      <c r="S17" s="2" t="s">
        <v>99</v>
      </c>
      <c r="T17" s="2"/>
      <c r="U17" s="2">
        <v>1</v>
      </c>
      <c r="V17" s="407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4"/>
    </row>
    <row r="18" spans="2:33" ht="27.9" customHeight="1">
      <c r="B18" s="404"/>
      <c r="C18" s="406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 t="s">
        <v>94</v>
      </c>
      <c r="T18" s="111"/>
      <c r="U18" s="2">
        <v>1</v>
      </c>
      <c r="V18" s="407"/>
      <c r="W18" s="86">
        <f>Y13*2+Y14*7+Y15*1+Y16*0+Y17*0+Y18*8</f>
        <v>28.7</v>
      </c>
      <c r="X18" s="78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35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407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08"/>
      <c r="W20" s="87">
        <f>W14*4+W18*4+W16*9</f>
        <v>733.3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>
      <c r="B21" s="30">
        <v>3</v>
      </c>
      <c r="C21" s="406"/>
      <c r="D21" s="31" t="str">
        <f>'115.3月菜單'!J21</f>
        <v>香Q米飯</v>
      </c>
      <c r="E21" s="31" t="s">
        <v>15</v>
      </c>
      <c r="F21" s="31"/>
      <c r="G21" s="31" t="str">
        <f>'115.3月菜單'!J22</f>
        <v>烤雞排</v>
      </c>
      <c r="H21" s="31" t="s">
        <v>86</v>
      </c>
      <c r="I21" s="31"/>
      <c r="J21" s="31" t="str">
        <f>'115.3月菜單'!J23</f>
        <v>韓式年糕(冷)</v>
      </c>
      <c r="K21" s="31" t="s">
        <v>17</v>
      </c>
      <c r="L21" s="31"/>
      <c r="M21" s="31" t="str">
        <f>'115.3月菜單'!J24</f>
        <v>客家小炒(海)(豆)</v>
      </c>
      <c r="N21" s="31" t="s">
        <v>67</v>
      </c>
      <c r="O21" s="31"/>
      <c r="P21" s="31" t="str">
        <f>'115.3月菜單'!J25</f>
        <v>深色蔬菜</v>
      </c>
      <c r="Q21" s="31" t="s">
        <v>18</v>
      </c>
      <c r="R21" s="31"/>
      <c r="S21" s="31" t="str">
        <f>'115.3月菜單'!J26</f>
        <v>香菇雞湯</v>
      </c>
      <c r="T21" s="31" t="s">
        <v>17</v>
      </c>
      <c r="U21" s="31"/>
      <c r="V21" s="410"/>
      <c r="W21" s="32" t="s">
        <v>43</v>
      </c>
      <c r="X21" s="33" t="s">
        <v>19</v>
      </c>
      <c r="Y21" s="34">
        <v>5.3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8</v>
      </c>
      <c r="C22" s="406"/>
      <c r="D22" s="2" t="s">
        <v>24</v>
      </c>
      <c r="E22" s="2"/>
      <c r="F22" s="2">
        <v>100</v>
      </c>
      <c r="G22" s="422" t="s">
        <v>122</v>
      </c>
      <c r="H22" s="423"/>
      <c r="I22" s="105">
        <v>60</v>
      </c>
      <c r="J22" s="156" t="s">
        <v>142</v>
      </c>
      <c r="K22" s="157"/>
      <c r="L22" s="2">
        <v>50</v>
      </c>
      <c r="M22" s="413" t="s">
        <v>98</v>
      </c>
      <c r="N22" s="414"/>
      <c r="O22" s="105">
        <v>10</v>
      </c>
      <c r="P22" s="2" t="s">
        <v>60</v>
      </c>
      <c r="Q22" s="2"/>
      <c r="R22" s="2">
        <v>100</v>
      </c>
      <c r="S22" s="2" t="s">
        <v>128</v>
      </c>
      <c r="T22" s="2"/>
      <c r="U22" s="2">
        <v>30</v>
      </c>
      <c r="V22" s="407"/>
      <c r="W22" s="88">
        <f>Y21*15+Y22*0+Y23*5+Y24*0+Y25*15+Y26*12+15</f>
        <v>104.5</v>
      </c>
      <c r="X22" s="37" t="s">
        <v>156</v>
      </c>
      <c r="Y22" s="38">
        <v>2.2999999999999998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18</v>
      </c>
      <c r="C23" s="406"/>
      <c r="D23" s="2"/>
      <c r="E23" s="2"/>
      <c r="F23" s="2"/>
      <c r="G23" s="29"/>
      <c r="H23" s="110"/>
      <c r="I23" s="107"/>
      <c r="J23" s="148" t="s">
        <v>296</v>
      </c>
      <c r="K23" s="149" t="s">
        <v>75</v>
      </c>
      <c r="L23" s="2">
        <v>10</v>
      </c>
      <c r="M23" s="2" t="s">
        <v>127</v>
      </c>
      <c r="N23" s="85" t="s">
        <v>85</v>
      </c>
      <c r="O23" s="2">
        <v>40</v>
      </c>
      <c r="P23" s="2"/>
      <c r="Q23" s="2"/>
      <c r="R23" s="2"/>
      <c r="S23" s="148" t="s">
        <v>100</v>
      </c>
      <c r="T23" s="149"/>
      <c r="U23" s="2">
        <v>10</v>
      </c>
      <c r="V23" s="407"/>
      <c r="W23" s="39" t="s">
        <v>45</v>
      </c>
      <c r="X23" s="40" t="s">
        <v>26</v>
      </c>
      <c r="Y23" s="38">
        <v>2</v>
      </c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4"/>
    </row>
    <row r="24" spans="2:33" s="56" customFormat="1" ht="27.9" customHeight="1">
      <c r="B24" s="36" t="s">
        <v>10</v>
      </c>
      <c r="C24" s="406"/>
      <c r="D24" s="2"/>
      <c r="E24" s="2"/>
      <c r="F24" s="2"/>
      <c r="G24" s="2"/>
      <c r="H24" s="2"/>
      <c r="I24" s="2"/>
      <c r="J24" s="2" t="s">
        <v>99</v>
      </c>
      <c r="K24" s="2"/>
      <c r="L24" s="2">
        <v>1</v>
      </c>
      <c r="M24" s="2" t="s">
        <v>299</v>
      </c>
      <c r="N24" s="85" t="s">
        <v>89</v>
      </c>
      <c r="O24" s="2">
        <v>2</v>
      </c>
      <c r="P24" s="2"/>
      <c r="Q24" s="44"/>
      <c r="R24" s="2"/>
      <c r="S24" s="2" t="s">
        <v>120</v>
      </c>
      <c r="T24" s="2"/>
      <c r="U24" s="2">
        <v>1</v>
      </c>
      <c r="V24" s="407"/>
      <c r="W24" s="86">
        <f>Y21*0+Y22*5+Y23*0+Y24*5+Y25*0+Y26*4</f>
        <v>24</v>
      </c>
      <c r="X24" s="40" t="s">
        <v>29</v>
      </c>
      <c r="Y24" s="38">
        <v>2.5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04" t="s">
        <v>38</v>
      </c>
      <c r="C25" s="406"/>
      <c r="D25" s="161"/>
      <c r="E25" s="172"/>
      <c r="F25" s="2"/>
      <c r="G25" s="2"/>
      <c r="H25" s="2"/>
      <c r="I25" s="2"/>
      <c r="J25" s="2"/>
      <c r="K25" s="2"/>
      <c r="L25" s="2"/>
      <c r="M25" s="2"/>
      <c r="N25" s="85"/>
      <c r="O25" s="2"/>
      <c r="P25" s="2"/>
      <c r="Q25" s="44"/>
      <c r="R25" s="2"/>
      <c r="S25" s="2"/>
      <c r="T25" s="44"/>
      <c r="U25" s="2"/>
      <c r="V25" s="407"/>
      <c r="W25" s="39" t="s">
        <v>46</v>
      </c>
      <c r="X25" s="40" t="s">
        <v>32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4"/>
    </row>
    <row r="26" spans="2:33" s="56" customFormat="1" ht="27.9" customHeight="1">
      <c r="B26" s="404"/>
      <c r="C26" s="406"/>
      <c r="D26" s="85"/>
      <c r="E26" s="85"/>
      <c r="F26" s="2"/>
      <c r="G26" s="2"/>
      <c r="H26" s="2"/>
      <c r="I26" s="2"/>
      <c r="J26" s="2"/>
      <c r="K26" s="44"/>
      <c r="L26" s="2"/>
      <c r="M26" s="2"/>
      <c r="N26" s="85"/>
      <c r="O26" s="2"/>
      <c r="P26" s="2"/>
      <c r="Q26" s="44"/>
      <c r="R26" s="2"/>
      <c r="S26" s="2"/>
      <c r="T26" s="83"/>
      <c r="U26" s="2"/>
      <c r="V26" s="407"/>
      <c r="W26" s="86">
        <f>Y21*2+Y22*7+Y23*1+Y24*0+Y25*0+Y26*8</f>
        <v>28.699999999999996</v>
      </c>
      <c r="X26" s="78" t="s">
        <v>41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62" t="s">
        <v>35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07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08"/>
      <c r="W28" s="87">
        <f>W22*4+W26*4+W24*9</f>
        <v>748.8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>
      <c r="B29" s="30">
        <v>3</v>
      </c>
      <c r="C29" s="406"/>
      <c r="D29" s="31" t="str">
        <f>'115.3月菜單'!N21</f>
        <v>地瓜飯</v>
      </c>
      <c r="E29" s="31" t="s">
        <v>15</v>
      </c>
      <c r="F29" s="31"/>
      <c r="G29" s="174" t="str">
        <f>'115.3月菜單'!N22</f>
        <v>黑胡椒鐵路肉排</v>
      </c>
      <c r="H29" s="31" t="s">
        <v>58</v>
      </c>
      <c r="I29" s="31"/>
      <c r="J29" s="31" t="str">
        <f>'115.3月菜單'!N23</f>
        <v>蕃茄黃金蛋</v>
      </c>
      <c r="K29" s="31" t="s">
        <v>17</v>
      </c>
      <c r="L29" s="31"/>
      <c r="M29" s="31" t="str">
        <f>'115.3月菜單'!N24</f>
        <v>玉米絞肉</v>
      </c>
      <c r="N29" s="31" t="s">
        <v>17</v>
      </c>
      <c r="O29" s="31"/>
      <c r="P29" s="31" t="str">
        <f>'115.3月菜單'!N25</f>
        <v>有機蔬菜</v>
      </c>
      <c r="Q29" s="31" t="s">
        <v>49</v>
      </c>
      <c r="R29" s="31"/>
      <c r="S29" s="31" t="str">
        <f>'115.3月菜單'!N26</f>
        <v>鮮蔬肉絲湯</v>
      </c>
      <c r="T29" s="31" t="s">
        <v>48</v>
      </c>
      <c r="U29" s="31"/>
      <c r="V29" s="410"/>
      <c r="W29" s="32" t="s">
        <v>43</v>
      </c>
      <c r="X29" s="33" t="s">
        <v>19</v>
      </c>
      <c r="Y29" s="34">
        <v>5.3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>
      <c r="B30" s="36" t="s">
        <v>8</v>
      </c>
      <c r="C30" s="406"/>
      <c r="D30" s="2" t="s">
        <v>59</v>
      </c>
      <c r="E30" s="2"/>
      <c r="F30" s="2">
        <v>80</v>
      </c>
      <c r="G30" s="413" t="s">
        <v>129</v>
      </c>
      <c r="H30" s="414"/>
      <c r="I30" s="2">
        <v>40</v>
      </c>
      <c r="J30" s="156" t="s">
        <v>121</v>
      </c>
      <c r="K30" s="157"/>
      <c r="L30" s="2">
        <v>50</v>
      </c>
      <c r="M30" s="424" t="s">
        <v>102</v>
      </c>
      <c r="N30" s="425"/>
      <c r="O30" s="2">
        <v>40</v>
      </c>
      <c r="P30" s="2" t="s">
        <v>60</v>
      </c>
      <c r="Q30" s="2"/>
      <c r="R30" s="2">
        <v>100</v>
      </c>
      <c r="S30" s="2" t="s">
        <v>103</v>
      </c>
      <c r="T30" s="2"/>
      <c r="U30" s="2">
        <v>30</v>
      </c>
      <c r="V30" s="407"/>
      <c r="W30" s="88">
        <f>Y29*15+Y30*0+Y31*5+Y32*0+Y33*15+Y34*12+15</f>
        <v>103.5</v>
      </c>
      <c r="X30" s="37" t="s">
        <v>156</v>
      </c>
      <c r="Y30" s="38">
        <v>2.2999999999999998</v>
      </c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>
      <c r="B31" s="36">
        <v>19</v>
      </c>
      <c r="C31" s="406"/>
      <c r="D31" s="2" t="s">
        <v>62</v>
      </c>
      <c r="E31" s="2"/>
      <c r="F31" s="2">
        <v>50</v>
      </c>
      <c r="G31" s="2"/>
      <c r="H31" s="2"/>
      <c r="I31" s="2"/>
      <c r="J31" s="148" t="s">
        <v>141</v>
      </c>
      <c r="K31" s="149"/>
      <c r="L31" s="2">
        <v>50</v>
      </c>
      <c r="M31" s="2" t="s">
        <v>88</v>
      </c>
      <c r="N31" s="2"/>
      <c r="O31" s="2">
        <v>10</v>
      </c>
      <c r="P31" s="2"/>
      <c r="Q31" s="2"/>
      <c r="R31" s="2"/>
      <c r="S31" s="411" t="s">
        <v>98</v>
      </c>
      <c r="T31" s="412"/>
      <c r="U31" s="2">
        <v>10</v>
      </c>
      <c r="V31" s="407"/>
      <c r="W31" s="39" t="s">
        <v>45</v>
      </c>
      <c r="X31" s="40" t="s">
        <v>26</v>
      </c>
      <c r="Y31" s="38">
        <v>1.8</v>
      </c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</row>
    <row r="32" spans="2:33" ht="27.9" customHeight="1">
      <c r="B32" s="36" t="s">
        <v>10</v>
      </c>
      <c r="C32" s="406"/>
      <c r="D32" s="44"/>
      <c r="E32" s="44"/>
      <c r="F32" s="2"/>
      <c r="G32" s="2"/>
      <c r="H32" s="44"/>
      <c r="I32" s="2"/>
      <c r="J32" s="2"/>
      <c r="K32" s="2"/>
      <c r="L32" s="2"/>
      <c r="M32" s="105" t="s">
        <v>260</v>
      </c>
      <c r="N32" s="2"/>
      <c r="O32" s="2">
        <v>5</v>
      </c>
      <c r="P32" s="2"/>
      <c r="Q32" s="44"/>
      <c r="R32" s="2"/>
      <c r="S32" s="2" t="s">
        <v>99</v>
      </c>
      <c r="T32" s="44"/>
      <c r="U32" s="2">
        <v>1</v>
      </c>
      <c r="V32" s="407"/>
      <c r="W32" s="86">
        <f>Y29*0+Y30*5+Y31*0+Y32*5+Y33*0+Y34*4</f>
        <v>24</v>
      </c>
      <c r="X32" s="40" t="s">
        <v>29</v>
      </c>
      <c r="Y32" s="38">
        <v>2.5</v>
      </c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</row>
    <row r="33" spans="2:33" ht="27.9" customHeight="1">
      <c r="B33" s="404" t="s">
        <v>39</v>
      </c>
      <c r="C33" s="406"/>
      <c r="D33" s="44"/>
      <c r="E33" s="44"/>
      <c r="F33" s="2"/>
      <c r="G33" s="2"/>
      <c r="H33" s="44"/>
      <c r="I33" s="2"/>
      <c r="J33" s="2"/>
      <c r="K33" s="44"/>
      <c r="L33" s="2"/>
      <c r="M33" s="2" t="s">
        <v>99</v>
      </c>
      <c r="N33" s="2"/>
      <c r="O33" s="2">
        <v>1</v>
      </c>
      <c r="P33" s="2"/>
      <c r="Q33" s="44"/>
      <c r="R33" s="2"/>
      <c r="S33" s="2" t="s">
        <v>94</v>
      </c>
      <c r="T33" s="44"/>
      <c r="U33" s="2">
        <v>1</v>
      </c>
      <c r="V33" s="407"/>
      <c r="W33" s="39" t="s">
        <v>46</v>
      </c>
      <c r="X33" s="40" t="s">
        <v>32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</row>
    <row r="34" spans="2:33" ht="27.9" customHeight="1">
      <c r="B34" s="404"/>
      <c r="C34" s="406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407"/>
      <c r="W34" s="86">
        <f>Y29*2+Y30*7+Y31*1+Y32*0+Y33*0+Y34*8</f>
        <v>28.499999999999996</v>
      </c>
      <c r="X34" s="78" t="s">
        <v>41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</row>
    <row r="35" spans="2:33" ht="27.9" customHeight="1">
      <c r="B35" s="46" t="s">
        <v>35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07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08"/>
      <c r="W36" s="87">
        <f>W30*4+W34*4+W32*9</f>
        <v>744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>
        <v>3</v>
      </c>
      <c r="C37" s="406"/>
      <c r="D37" s="31" t="str">
        <f>'115.3月菜單'!R21</f>
        <v>高麗菜飯(海)</v>
      </c>
      <c r="E37" s="31" t="s">
        <v>17</v>
      </c>
      <c r="F37" s="31"/>
      <c r="G37" s="31" t="str">
        <f>'115.3月菜單'!R22</f>
        <v>照燒雞腿</v>
      </c>
      <c r="H37" s="31" t="s">
        <v>86</v>
      </c>
      <c r="I37" s="31"/>
      <c r="J37" s="31" t="str">
        <f>'115.3月菜單'!R23</f>
        <v>奶皇包(冷)</v>
      </c>
      <c r="K37" s="31" t="s">
        <v>15</v>
      </c>
      <c r="L37" s="31"/>
      <c r="M37" s="31" t="str">
        <f>'115.3月菜單'!R24</f>
        <v>黑胡椒豬柳</v>
      </c>
      <c r="N37" s="31" t="s">
        <v>17</v>
      </c>
      <c r="O37" s="31"/>
      <c r="P37" s="31" t="str">
        <f>'115.3月菜單'!R25</f>
        <v>深色蔬菜</v>
      </c>
      <c r="Q37" s="31" t="s">
        <v>50</v>
      </c>
      <c r="R37" s="31"/>
      <c r="S37" s="31" t="str">
        <f>'115.3月菜單'!R26</f>
        <v>日式海芽湯</v>
      </c>
      <c r="T37" s="31" t="s">
        <v>51</v>
      </c>
      <c r="U37" s="31"/>
      <c r="V37" s="410"/>
      <c r="W37" s="32" t="s">
        <v>43</v>
      </c>
      <c r="X37" s="33" t="s">
        <v>19</v>
      </c>
      <c r="Y37" s="34">
        <v>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8</v>
      </c>
      <c r="C38" s="406"/>
      <c r="D38" s="2" t="s">
        <v>103</v>
      </c>
      <c r="E38" s="2"/>
      <c r="F38" s="2">
        <v>35</v>
      </c>
      <c r="G38" s="2" t="s">
        <v>138</v>
      </c>
      <c r="H38" s="2"/>
      <c r="I38" s="2">
        <v>60</v>
      </c>
      <c r="J38" s="2" t="s">
        <v>259</v>
      </c>
      <c r="K38" s="2" t="s">
        <v>75</v>
      </c>
      <c r="L38" s="2">
        <v>30</v>
      </c>
      <c r="M38" s="105" t="s">
        <v>91</v>
      </c>
      <c r="N38" s="105"/>
      <c r="O38" s="2">
        <v>40</v>
      </c>
      <c r="P38" s="2" t="s">
        <v>60</v>
      </c>
      <c r="Q38" s="2"/>
      <c r="R38" s="2">
        <v>100</v>
      </c>
      <c r="S38" s="2" t="s">
        <v>81</v>
      </c>
      <c r="T38" s="2"/>
      <c r="U38" s="2">
        <v>1</v>
      </c>
      <c r="V38" s="407"/>
      <c r="W38" s="88">
        <f>Y37*15+Y38*0+Y39*5+Y40*0+Y41*15+Y42*12+15</f>
        <v>99.5</v>
      </c>
      <c r="X38" s="37" t="s">
        <v>156</v>
      </c>
      <c r="Y38" s="38">
        <v>2.4</v>
      </c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>
        <v>20</v>
      </c>
      <c r="C39" s="406"/>
      <c r="D39" s="2" t="s">
        <v>24</v>
      </c>
      <c r="E39" s="2"/>
      <c r="F39" s="2">
        <v>80</v>
      </c>
      <c r="G39" s="2"/>
      <c r="H39" s="2"/>
      <c r="I39" s="2"/>
      <c r="J39" s="2"/>
      <c r="K39" s="2"/>
      <c r="L39" s="2"/>
      <c r="M39" s="411" t="s">
        <v>98</v>
      </c>
      <c r="N39" s="412"/>
      <c r="O39" s="105">
        <v>20</v>
      </c>
      <c r="P39" s="2"/>
      <c r="Q39" s="2"/>
      <c r="R39" s="2"/>
      <c r="S39" s="56" t="s">
        <v>105</v>
      </c>
      <c r="T39" s="131"/>
      <c r="U39" s="2">
        <v>5</v>
      </c>
      <c r="V39" s="407"/>
      <c r="W39" s="39" t="s">
        <v>45</v>
      </c>
      <c r="X39" s="40" t="s">
        <v>26</v>
      </c>
      <c r="Y39" s="38">
        <v>1.9</v>
      </c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4"/>
    </row>
    <row r="40" spans="2:33" ht="27.9" customHeight="1">
      <c r="B40" s="36" t="s">
        <v>92</v>
      </c>
      <c r="C40" s="406"/>
      <c r="D40" s="2" t="s">
        <v>91</v>
      </c>
      <c r="E40" s="2"/>
      <c r="F40" s="2">
        <v>10</v>
      </c>
      <c r="G40" s="2"/>
      <c r="H40" s="2"/>
      <c r="I40" s="2"/>
      <c r="J40" s="2"/>
      <c r="K40" s="2"/>
      <c r="L40" s="2"/>
      <c r="M40" s="2"/>
      <c r="N40" s="85"/>
      <c r="O40" s="2"/>
      <c r="P40" s="2"/>
      <c r="Q40" s="2"/>
      <c r="R40" s="2"/>
      <c r="S40" s="56" t="s">
        <v>101</v>
      </c>
      <c r="T40" s="131"/>
      <c r="U40" s="2">
        <v>1</v>
      </c>
      <c r="V40" s="407"/>
      <c r="W40" s="86">
        <f>Y37*0+Y38*5+Y39*0+Y40*5+Y41*0+Y42*4</f>
        <v>24.5</v>
      </c>
      <c r="X40" s="40" t="s">
        <v>29</v>
      </c>
      <c r="Y40" s="38">
        <v>2.5</v>
      </c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04" t="s">
        <v>31</v>
      </c>
      <c r="C41" s="406"/>
      <c r="D41" s="161" t="s">
        <v>88</v>
      </c>
      <c r="E41" s="172"/>
      <c r="F41" s="2">
        <v>10</v>
      </c>
      <c r="G41" s="2"/>
      <c r="H41" s="2"/>
      <c r="I41" s="2"/>
      <c r="J41" s="163"/>
      <c r="K41" s="164"/>
      <c r="L41" s="2"/>
      <c r="M41" s="2"/>
      <c r="N41" s="44"/>
      <c r="O41" s="2"/>
      <c r="P41" s="2"/>
      <c r="Q41" s="2"/>
      <c r="R41" s="2"/>
      <c r="S41" s="2"/>
      <c r="T41" s="44"/>
      <c r="U41" s="2"/>
      <c r="V41" s="407"/>
      <c r="W41" s="39" t="s">
        <v>46</v>
      </c>
      <c r="X41" s="40" t="s">
        <v>32</v>
      </c>
      <c r="Y41" s="38">
        <v>0</v>
      </c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4"/>
    </row>
    <row r="42" spans="2:33" ht="27.9" customHeight="1">
      <c r="B42" s="404"/>
      <c r="C42" s="406"/>
      <c r="D42" s="85" t="s">
        <v>176</v>
      </c>
      <c r="E42" s="85" t="s">
        <v>89</v>
      </c>
      <c r="F42" s="2">
        <v>1</v>
      </c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407"/>
      <c r="W42" s="86">
        <f>Y37*2+Y38*7+Y39*1+Y40*0+Y41*0+Y42*8</f>
        <v>28.7</v>
      </c>
      <c r="X42" s="78" t="s">
        <v>41</v>
      </c>
      <c r="Y42" s="45">
        <v>0</v>
      </c>
      <c r="Z42" s="14"/>
      <c r="AA42" s="15" t="s">
        <v>34</v>
      </c>
      <c r="AE42" s="15">
        <f>AB42*15</f>
        <v>0</v>
      </c>
      <c r="AG42" s="88"/>
    </row>
    <row r="43" spans="2:33" ht="27.9" customHeight="1">
      <c r="B43" s="46" t="s">
        <v>35</v>
      </c>
      <c r="C43" s="47"/>
      <c r="D43" s="2" t="s">
        <v>255</v>
      </c>
      <c r="E43" s="44"/>
      <c r="F43" s="2">
        <v>1</v>
      </c>
      <c r="G43" s="2"/>
      <c r="H43" s="44"/>
      <c r="I43" s="2"/>
      <c r="J43" s="2"/>
      <c r="K43" s="44"/>
      <c r="L43" s="2"/>
      <c r="M43" s="109"/>
      <c r="N43" s="122"/>
      <c r="O43" s="2"/>
      <c r="P43" s="2"/>
      <c r="Q43" s="44"/>
      <c r="R43" s="2"/>
      <c r="S43" s="2"/>
      <c r="T43" s="44"/>
      <c r="U43" s="2"/>
      <c r="V43" s="407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68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408"/>
      <c r="W44" s="87">
        <f>W38*4+W42*4+W40*9</f>
        <v>733.3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>
      <c r="B45" s="409" t="s">
        <v>114</v>
      </c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72"/>
      <c r="AB45" s="55"/>
    </row>
    <row r="46" spans="2:33" ht="21" customHeight="1"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Q46" s="73"/>
      <c r="T46" s="73"/>
    </row>
    <row r="47" spans="2:33" ht="28.2">
      <c r="M47" s="123"/>
      <c r="N47" s="123"/>
      <c r="O47" s="123"/>
    </row>
    <row r="48" spans="2:33" ht="28.2">
      <c r="M48" s="123"/>
      <c r="N48" s="123"/>
      <c r="O48" s="123"/>
    </row>
    <row r="49" spans="13:15" ht="28.2">
      <c r="M49" s="123"/>
      <c r="N49" s="123"/>
      <c r="O49" s="123"/>
    </row>
  </sheetData>
  <mergeCells count="30">
    <mergeCell ref="B45:N46"/>
    <mergeCell ref="C13:C18"/>
    <mergeCell ref="V13:V20"/>
    <mergeCell ref="B17:B18"/>
    <mergeCell ref="C37:C42"/>
    <mergeCell ref="V37:V44"/>
    <mergeCell ref="B41:B42"/>
    <mergeCell ref="C21:C26"/>
    <mergeCell ref="V21:V28"/>
    <mergeCell ref="B25:B26"/>
    <mergeCell ref="C29:C34"/>
    <mergeCell ref="V29:V36"/>
    <mergeCell ref="S15:T15"/>
    <mergeCell ref="B33:B34"/>
    <mergeCell ref="G22:H22"/>
    <mergeCell ref="S31:T31"/>
    <mergeCell ref="M39:N39"/>
    <mergeCell ref="M22:N22"/>
    <mergeCell ref="M30:N30"/>
    <mergeCell ref="B1:Y1"/>
    <mergeCell ref="B2:G2"/>
    <mergeCell ref="C5:C10"/>
    <mergeCell ref="V5:V12"/>
    <mergeCell ref="B9:B10"/>
    <mergeCell ref="G3:O3"/>
    <mergeCell ref="G9:H9"/>
    <mergeCell ref="G7:H7"/>
    <mergeCell ref="G15:H15"/>
    <mergeCell ref="G30:H30"/>
    <mergeCell ref="M7:N7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I54"/>
  <sheetViews>
    <sheetView topLeftCell="A20" zoomScale="75" zoomScaleNormal="75" workbookViewId="0">
      <selection activeCell="W31" sqref="W31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5" s="4" customFormat="1" ht="39">
      <c r="B1" s="415" t="s">
        <v>306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3"/>
      <c r="AB1" s="5"/>
    </row>
    <row r="2" spans="2:35" s="4" customFormat="1" ht="13.5" customHeight="1">
      <c r="B2" s="416"/>
      <c r="C2" s="417"/>
      <c r="D2" s="417"/>
      <c r="E2" s="417"/>
      <c r="F2" s="417"/>
      <c r="G2" s="41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5" ht="32.25" customHeight="1" thickBot="1">
      <c r="B3" s="79" t="s">
        <v>42</v>
      </c>
      <c r="C3" s="9"/>
      <c r="D3" s="10"/>
      <c r="E3" s="10"/>
      <c r="F3" s="10"/>
      <c r="G3" s="419" t="s">
        <v>124</v>
      </c>
      <c r="H3" s="419"/>
      <c r="I3" s="419"/>
      <c r="J3" s="419"/>
      <c r="K3" s="419"/>
      <c r="L3" s="419"/>
      <c r="M3" s="419"/>
      <c r="N3" s="419"/>
      <c r="O3" s="419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5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1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5" s="35" customFormat="1" ht="65.099999999999994" customHeight="1">
      <c r="B5" s="30">
        <v>3</v>
      </c>
      <c r="C5" s="406"/>
      <c r="D5" s="31" t="str">
        <f>'115.3月菜單'!B30</f>
        <v>香Q米飯</v>
      </c>
      <c r="E5" s="31" t="s">
        <v>53</v>
      </c>
      <c r="F5" s="1" t="s">
        <v>16</v>
      </c>
      <c r="G5" s="31" t="str">
        <f>'115.3月菜單'!B31</f>
        <v>無骨雞排(加)</v>
      </c>
      <c r="H5" s="31" t="s">
        <v>86</v>
      </c>
      <c r="I5" s="1" t="s">
        <v>16</v>
      </c>
      <c r="J5" s="31" t="str">
        <f>'115.3月菜單'!B32</f>
        <v>紅燒豬腩</v>
      </c>
      <c r="K5" s="31" t="s">
        <v>17</v>
      </c>
      <c r="L5" s="1" t="s">
        <v>16</v>
      </c>
      <c r="M5" s="31" t="str">
        <f>'115.3月菜單'!B33</f>
        <v>絞肉高麗菜</v>
      </c>
      <c r="N5" s="31" t="s">
        <v>17</v>
      </c>
      <c r="O5" s="1" t="s">
        <v>16</v>
      </c>
      <c r="P5" s="31" t="str">
        <f>'115.3月菜單'!B34</f>
        <v>深色蔬菜</v>
      </c>
      <c r="Q5" s="31" t="s">
        <v>55</v>
      </c>
      <c r="R5" s="1" t="s">
        <v>16</v>
      </c>
      <c r="S5" s="31" t="str">
        <f>'115.3月菜單'!B35</f>
        <v>玉米濃湯(芡)</v>
      </c>
      <c r="T5" s="31" t="s">
        <v>131</v>
      </c>
      <c r="U5" s="1" t="s">
        <v>16</v>
      </c>
      <c r="V5" s="410"/>
      <c r="W5" s="32" t="s">
        <v>43</v>
      </c>
      <c r="X5" s="33" t="s">
        <v>19</v>
      </c>
      <c r="Y5" s="34">
        <v>5.2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5" ht="27.9" customHeight="1">
      <c r="B6" s="36" t="s">
        <v>8</v>
      </c>
      <c r="C6" s="406"/>
      <c r="D6" s="2" t="s">
        <v>59</v>
      </c>
      <c r="E6" s="2"/>
      <c r="F6" s="2">
        <v>100</v>
      </c>
      <c r="G6" s="2" t="s">
        <v>294</v>
      </c>
      <c r="H6" s="2" t="s">
        <v>90</v>
      </c>
      <c r="I6" s="2">
        <v>60</v>
      </c>
      <c r="J6" s="413" t="s">
        <v>144</v>
      </c>
      <c r="K6" s="414"/>
      <c r="L6" s="2">
        <v>30</v>
      </c>
      <c r="M6" s="2" t="s">
        <v>103</v>
      </c>
      <c r="N6" s="2"/>
      <c r="O6" s="2">
        <v>55</v>
      </c>
      <c r="P6" s="2" t="s">
        <v>60</v>
      </c>
      <c r="Q6" s="2"/>
      <c r="R6" s="2">
        <v>100</v>
      </c>
      <c r="S6" s="2" t="s">
        <v>178</v>
      </c>
      <c r="T6" s="2"/>
      <c r="U6" s="2">
        <v>20</v>
      </c>
      <c r="V6" s="407"/>
      <c r="W6" s="88">
        <f>Y5*15+Y6*0+Y7*5+Y8*0+Y9*15+Y10*12+15</f>
        <v>102.5</v>
      </c>
      <c r="X6" s="37" t="s">
        <v>156</v>
      </c>
      <c r="Y6" s="38">
        <v>2.2999999999999998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5" ht="27.9" customHeight="1">
      <c r="B7" s="36">
        <v>23</v>
      </c>
      <c r="C7" s="406"/>
      <c r="D7" s="2"/>
      <c r="E7" s="2"/>
      <c r="F7" s="2"/>
      <c r="G7" s="411"/>
      <c r="H7" s="412"/>
      <c r="I7" s="2"/>
      <c r="J7" s="148" t="s">
        <v>123</v>
      </c>
      <c r="K7" s="149"/>
      <c r="L7" s="2">
        <v>30</v>
      </c>
      <c r="M7" s="2" t="s">
        <v>88</v>
      </c>
      <c r="N7" s="2"/>
      <c r="O7" s="2">
        <v>5</v>
      </c>
      <c r="P7" s="2"/>
      <c r="Q7" s="2"/>
      <c r="R7" s="2"/>
      <c r="S7" s="148" t="s">
        <v>68</v>
      </c>
      <c r="T7" s="149"/>
      <c r="U7" s="2">
        <v>10</v>
      </c>
      <c r="V7" s="407"/>
      <c r="W7" s="39" t="s">
        <v>45</v>
      </c>
      <c r="X7" s="40" t="s">
        <v>26</v>
      </c>
      <c r="Y7" s="38">
        <v>1.9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4"/>
    </row>
    <row r="8" spans="2:35" ht="27.9" customHeight="1">
      <c r="B8" s="36" t="s">
        <v>10</v>
      </c>
      <c r="C8" s="406"/>
      <c r="D8" s="2"/>
      <c r="E8" s="2"/>
      <c r="F8" s="2"/>
      <c r="G8" s="2"/>
      <c r="H8" s="2"/>
      <c r="I8" s="2"/>
      <c r="J8" s="411" t="s">
        <v>261</v>
      </c>
      <c r="K8" s="412"/>
      <c r="L8" s="2">
        <v>10</v>
      </c>
      <c r="M8" s="2" t="s">
        <v>99</v>
      </c>
      <c r="N8" s="2"/>
      <c r="O8" s="2">
        <v>1</v>
      </c>
      <c r="P8" s="2"/>
      <c r="Q8" s="44"/>
      <c r="R8" s="2"/>
      <c r="S8" s="2"/>
      <c r="T8" s="85"/>
      <c r="U8" s="2"/>
      <c r="V8" s="407"/>
      <c r="W8" s="86">
        <f>Y5*0+Y6*5+Y7*0+Y8*5+Y9*0+Y10*4</f>
        <v>24</v>
      </c>
      <c r="X8" s="40" t="s">
        <v>29</v>
      </c>
      <c r="Y8" s="38">
        <v>2.5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8"/>
    </row>
    <row r="9" spans="2:35" ht="27.9" customHeight="1">
      <c r="B9" s="404" t="s">
        <v>36</v>
      </c>
      <c r="C9" s="406"/>
      <c r="D9" s="2"/>
      <c r="E9" s="2"/>
      <c r="F9" s="2"/>
      <c r="G9" s="2"/>
      <c r="H9" s="83"/>
      <c r="I9" s="2"/>
      <c r="J9" s="2"/>
      <c r="K9" s="83"/>
      <c r="L9" s="2"/>
      <c r="M9" s="2" t="s">
        <v>113</v>
      </c>
      <c r="N9" s="83"/>
      <c r="O9" s="2">
        <v>1</v>
      </c>
      <c r="P9" s="2"/>
      <c r="Q9" s="44"/>
      <c r="R9" s="2"/>
      <c r="S9" s="2"/>
      <c r="T9" s="83"/>
      <c r="U9" s="2"/>
      <c r="V9" s="407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4"/>
    </row>
    <row r="10" spans="2:35" ht="27.9" customHeight="1">
      <c r="B10" s="404"/>
      <c r="C10" s="406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2"/>
      <c r="U10" s="2"/>
      <c r="V10" s="407"/>
      <c r="W10" s="86">
        <f>Y5*2+Y6*7+Y7*1+Y8*0+Y9*0+Y10*8</f>
        <v>28.4</v>
      </c>
      <c r="X10" s="78" t="s">
        <v>41</v>
      </c>
      <c r="Y10" s="45">
        <v>0</v>
      </c>
      <c r="Z10" s="14"/>
      <c r="AA10" s="15" t="s">
        <v>34</v>
      </c>
      <c r="AE10" s="15">
        <f>AB10*15</f>
        <v>0</v>
      </c>
      <c r="AG10" s="88"/>
    </row>
    <row r="11" spans="2:35" ht="27.9" customHeight="1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111"/>
      <c r="U11" s="111"/>
      <c r="V11" s="407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5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08"/>
      <c r="W12" s="87">
        <f>W6*4+W10*4+W8*9</f>
        <v>739.6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5" s="35" customFormat="1" ht="27.9" customHeight="1">
      <c r="B13" s="30">
        <v>3</v>
      </c>
      <c r="C13" s="406"/>
      <c r="D13" s="31" t="str">
        <f>'115.3月菜單'!F30</f>
        <v>五穀飯</v>
      </c>
      <c r="E13" s="31" t="s">
        <v>53</v>
      </c>
      <c r="F13" s="31"/>
      <c r="G13" s="31" t="str">
        <f>'115.3月菜單'!F31</f>
        <v>蒜味魷魚圈(海)(炸)(豆)</v>
      </c>
      <c r="H13" s="31" t="s">
        <v>61</v>
      </c>
      <c r="I13" s="31"/>
      <c r="J13" s="31" t="str">
        <f>'115.3月菜單'!F32</f>
        <v>酸菜白肉鍋(醃)</v>
      </c>
      <c r="K13" s="31" t="s">
        <v>17</v>
      </c>
      <c r="L13" s="31"/>
      <c r="M13" s="31" t="str">
        <f>'115.3月菜單'!F33</f>
        <v>滷蛋</v>
      </c>
      <c r="N13" s="31" t="s">
        <v>108</v>
      </c>
      <c r="O13" s="31"/>
      <c r="P13" s="31" t="str">
        <f>'115.3月菜單'!F34</f>
        <v>淺色蔬菜</v>
      </c>
      <c r="Q13" s="31" t="s">
        <v>18</v>
      </c>
      <c r="R13" s="31"/>
      <c r="S13" s="31" t="str">
        <f>'115.3月菜單'!F35</f>
        <v>蘿蔔香菇湯</v>
      </c>
      <c r="T13" s="31" t="s">
        <v>139</v>
      </c>
      <c r="U13" s="31"/>
      <c r="V13" s="410"/>
      <c r="W13" s="32" t="s">
        <v>43</v>
      </c>
      <c r="X13" s="33" t="s">
        <v>19</v>
      </c>
      <c r="Y13" s="34">
        <v>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5" ht="27.9" customHeight="1">
      <c r="B14" s="36" t="s">
        <v>8</v>
      </c>
      <c r="C14" s="406"/>
      <c r="D14" s="2" t="s">
        <v>247</v>
      </c>
      <c r="E14" s="2"/>
      <c r="F14" s="2">
        <v>40</v>
      </c>
      <c r="G14" s="2" t="s">
        <v>180</v>
      </c>
      <c r="H14" s="2" t="s">
        <v>89</v>
      </c>
      <c r="I14" s="107">
        <v>60</v>
      </c>
      <c r="J14" s="2" t="s">
        <v>143</v>
      </c>
      <c r="K14" s="2" t="s">
        <v>104</v>
      </c>
      <c r="L14" s="2">
        <v>10</v>
      </c>
      <c r="M14" s="2" t="s">
        <v>174</v>
      </c>
      <c r="N14" s="2"/>
      <c r="O14" s="2">
        <v>55</v>
      </c>
      <c r="P14" s="2" t="s">
        <v>60</v>
      </c>
      <c r="Q14" s="2"/>
      <c r="R14" s="2">
        <v>100</v>
      </c>
      <c r="S14" s="2" t="s">
        <v>123</v>
      </c>
      <c r="T14" s="2"/>
      <c r="U14" s="2">
        <v>30</v>
      </c>
      <c r="V14" s="407"/>
      <c r="W14" s="88">
        <f>Y13*15+Y14*0+Y15*5+Y16*0+Y17*15+Y18*12+15</f>
        <v>100</v>
      </c>
      <c r="X14" s="37" t="s">
        <v>156</v>
      </c>
      <c r="Y14" s="38">
        <v>2.4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123"/>
      <c r="AH14" s="123"/>
      <c r="AI14" s="123"/>
    </row>
    <row r="15" spans="2:35" ht="27.9" customHeight="1">
      <c r="B15" s="36">
        <v>24</v>
      </c>
      <c r="C15" s="406"/>
      <c r="D15" s="2" t="s">
        <v>69</v>
      </c>
      <c r="E15" s="2"/>
      <c r="F15" s="2">
        <v>60</v>
      </c>
      <c r="G15" s="161" t="s">
        <v>244</v>
      </c>
      <c r="H15" s="149" t="s">
        <v>85</v>
      </c>
      <c r="I15" s="2">
        <v>20</v>
      </c>
      <c r="J15" s="411" t="s">
        <v>133</v>
      </c>
      <c r="K15" s="412"/>
      <c r="L15" s="2">
        <v>10</v>
      </c>
      <c r="M15" s="2"/>
      <c r="N15" s="83"/>
      <c r="O15" s="2"/>
      <c r="P15" s="2"/>
      <c r="Q15" s="2"/>
      <c r="R15" s="2"/>
      <c r="S15" s="420" t="s">
        <v>256</v>
      </c>
      <c r="T15" s="421"/>
      <c r="U15" s="2">
        <v>1</v>
      </c>
      <c r="V15" s="407"/>
      <c r="W15" s="39" t="s">
        <v>45</v>
      </c>
      <c r="X15" s="40" t="s">
        <v>26</v>
      </c>
      <c r="Y15" s="38">
        <v>2</v>
      </c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  <c r="AG15" s="123"/>
      <c r="AH15" s="123"/>
      <c r="AI15" s="123"/>
    </row>
    <row r="16" spans="2:35" ht="27.9" customHeight="1">
      <c r="B16" s="36" t="s">
        <v>10</v>
      </c>
      <c r="C16" s="406"/>
      <c r="D16" s="44"/>
      <c r="E16" s="44"/>
      <c r="F16" s="2"/>
      <c r="G16" s="124" t="s">
        <v>145</v>
      </c>
      <c r="H16" s="110"/>
      <c r="I16" s="107">
        <v>1</v>
      </c>
      <c r="J16" s="2" t="s">
        <v>142</v>
      </c>
      <c r="K16" s="2"/>
      <c r="L16" s="2">
        <v>50</v>
      </c>
      <c r="M16" s="2"/>
      <c r="N16" s="83"/>
      <c r="O16" s="2"/>
      <c r="P16" s="2"/>
      <c r="Q16" s="44"/>
      <c r="R16" s="2"/>
      <c r="S16" s="2" t="s">
        <v>128</v>
      </c>
      <c r="T16" s="44"/>
      <c r="U16" s="2">
        <v>10</v>
      </c>
      <c r="V16" s="407"/>
      <c r="W16" s="86">
        <f>Y13*0+Y14*5+Y15*0+Y16*5+Y17*0+Y18*4</f>
        <v>24.5</v>
      </c>
      <c r="X16" s="40" t="s">
        <v>29</v>
      </c>
      <c r="Y16" s="38">
        <v>2.5</v>
      </c>
      <c r="Z16" s="14"/>
      <c r="AA16" s="15" t="s">
        <v>30</v>
      </c>
      <c r="AB16" s="16">
        <v>1.7</v>
      </c>
      <c r="AC16" s="16">
        <f>AB16*1</f>
        <v>1.7</v>
      </c>
      <c r="AD16" s="16" t="s">
        <v>28</v>
      </c>
      <c r="AE16" s="16">
        <f>AB16*5</f>
        <v>8.5</v>
      </c>
      <c r="AF16" s="16">
        <f>AC16*4+AE16*4</f>
        <v>40.799999999999997</v>
      </c>
      <c r="AG16" s="56"/>
      <c r="AH16" s="56"/>
      <c r="AI16" s="123"/>
    </row>
    <row r="17" spans="2:35" ht="27.9" customHeight="1">
      <c r="B17" s="404" t="s">
        <v>37</v>
      </c>
      <c r="C17" s="406"/>
      <c r="D17" s="44"/>
      <c r="E17" s="44"/>
      <c r="F17" s="2"/>
      <c r="G17" s="2"/>
      <c r="H17" s="44"/>
      <c r="I17" s="2"/>
      <c r="J17" s="2" t="s">
        <v>99</v>
      </c>
      <c r="K17" s="83"/>
      <c r="L17" s="2">
        <v>3</v>
      </c>
      <c r="M17" s="2"/>
      <c r="N17" s="83"/>
      <c r="O17" s="2"/>
      <c r="P17" s="2"/>
      <c r="Q17" s="44"/>
      <c r="R17" s="2"/>
      <c r="S17" s="2"/>
      <c r="T17" s="44"/>
      <c r="U17" s="2"/>
      <c r="V17" s="407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123"/>
      <c r="AH17" s="151"/>
      <c r="AI17" s="123"/>
    </row>
    <row r="18" spans="2:35" ht="27.9" customHeight="1">
      <c r="B18" s="404"/>
      <c r="C18" s="406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111"/>
      <c r="U18" s="2"/>
      <c r="V18" s="407"/>
      <c r="W18" s="86">
        <f>Y13*2+Y14*7+Y15*1+Y16*0+Y17*0+Y18*8</f>
        <v>28.8</v>
      </c>
      <c r="X18" s="78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123"/>
      <c r="AH18" s="152"/>
      <c r="AI18" s="123"/>
    </row>
    <row r="19" spans="2:35" ht="27.9" customHeight="1">
      <c r="B19" s="46" t="s">
        <v>35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111"/>
      <c r="U19" s="111"/>
      <c r="V19" s="407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123"/>
      <c r="AH19" s="152"/>
      <c r="AI19" s="152"/>
    </row>
    <row r="20" spans="2:35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08"/>
      <c r="W20" s="87">
        <f>W14*4+W18*4+W16*9</f>
        <v>735.7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5" s="35" customFormat="1" ht="27.9" customHeight="1">
      <c r="B21" s="30">
        <v>3</v>
      </c>
      <c r="C21" s="406"/>
      <c r="D21" s="31" t="str">
        <f>'115.3月菜單'!J30</f>
        <v>香Q米飯</v>
      </c>
      <c r="E21" s="31" t="s">
        <v>15</v>
      </c>
      <c r="F21" s="31"/>
      <c r="G21" s="31" t="str">
        <f>'115.3月菜單'!J31</f>
        <v>三杯雞</v>
      </c>
      <c r="H21" s="31" t="s">
        <v>17</v>
      </c>
      <c r="I21" s="31"/>
      <c r="J21" s="31" t="str">
        <f>'115.3月菜單'!J32</f>
        <v>蝦米拌花椰菜(海)(深色)</v>
      </c>
      <c r="K21" s="31" t="s">
        <v>48</v>
      </c>
      <c r="L21" s="31"/>
      <c r="M21" s="31" t="str">
        <f>'115.3月菜單'!J33</f>
        <v>黃金布丁蒸蛋</v>
      </c>
      <c r="N21" s="31" t="s">
        <v>15</v>
      </c>
      <c r="O21" s="31"/>
      <c r="P21" s="31" t="str">
        <f>'115.3月菜單'!J34</f>
        <v>淺色蔬菜</v>
      </c>
      <c r="Q21" s="31" t="s">
        <v>80</v>
      </c>
      <c r="R21" s="31"/>
      <c r="S21" s="31" t="str">
        <f>'115.3月菜單'!J35</f>
        <v>榨菜肉絲湯(醃)</v>
      </c>
      <c r="T21" s="31" t="s">
        <v>78</v>
      </c>
      <c r="U21" s="31"/>
      <c r="V21" s="410"/>
      <c r="W21" s="32" t="s">
        <v>43</v>
      </c>
      <c r="X21" s="33" t="s">
        <v>19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5" s="56" customFormat="1" ht="27.75" customHeight="1">
      <c r="B22" s="36" t="s">
        <v>8</v>
      </c>
      <c r="C22" s="406"/>
      <c r="D22" s="2" t="s">
        <v>24</v>
      </c>
      <c r="E22" s="2"/>
      <c r="F22" s="2">
        <v>100</v>
      </c>
      <c r="G22" s="56" t="s">
        <v>243</v>
      </c>
      <c r="H22" s="110"/>
      <c r="I22" s="107">
        <v>60</v>
      </c>
      <c r="J22" s="175" t="s">
        <v>176</v>
      </c>
      <c r="K22" s="108" t="s">
        <v>89</v>
      </c>
      <c r="L22" s="107">
        <v>1</v>
      </c>
      <c r="M22" s="2" t="s">
        <v>68</v>
      </c>
      <c r="N22" s="2"/>
      <c r="O22" s="2">
        <v>55</v>
      </c>
      <c r="P22" s="2" t="s">
        <v>79</v>
      </c>
      <c r="Q22" s="2"/>
      <c r="R22" s="2">
        <v>100</v>
      </c>
      <c r="S22" s="2" t="s">
        <v>179</v>
      </c>
      <c r="T22" s="2" t="s">
        <v>104</v>
      </c>
      <c r="U22" s="2">
        <v>30</v>
      </c>
      <c r="V22" s="407"/>
      <c r="W22" s="88">
        <f>Y21*15+Y22*0+Y23*5+Y24*0+Y25*15+Y26*12+15</f>
        <v>100</v>
      </c>
      <c r="X22" s="37" t="s">
        <v>156</v>
      </c>
      <c r="Y22" s="38">
        <v>2.4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5" s="56" customFormat="1" ht="27.9" customHeight="1">
      <c r="B23" s="36">
        <v>25</v>
      </c>
      <c r="C23" s="406"/>
      <c r="D23" s="2"/>
      <c r="E23" s="2"/>
      <c r="F23" s="2"/>
      <c r="G23" s="2" t="s">
        <v>256</v>
      </c>
      <c r="H23" s="2"/>
      <c r="I23" s="2">
        <v>1</v>
      </c>
      <c r="J23" s="2" t="s">
        <v>249</v>
      </c>
      <c r="K23" s="2"/>
      <c r="L23" s="2">
        <v>50</v>
      </c>
      <c r="M23" s="2" t="s">
        <v>113</v>
      </c>
      <c r="N23" s="2"/>
      <c r="O23" s="2">
        <v>1</v>
      </c>
      <c r="P23" s="2"/>
      <c r="Q23" s="2"/>
      <c r="R23" s="2"/>
      <c r="S23" s="420" t="s">
        <v>98</v>
      </c>
      <c r="T23" s="421"/>
      <c r="U23" s="2">
        <v>10</v>
      </c>
      <c r="V23" s="407"/>
      <c r="W23" s="39" t="s">
        <v>45</v>
      </c>
      <c r="X23" s="40" t="s">
        <v>26</v>
      </c>
      <c r="Y23" s="38">
        <v>2</v>
      </c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4"/>
    </row>
    <row r="24" spans="2:35" s="56" customFormat="1" ht="27.9" customHeight="1">
      <c r="B24" s="36" t="s">
        <v>10</v>
      </c>
      <c r="C24" s="406"/>
      <c r="D24" s="2"/>
      <c r="E24" s="2"/>
      <c r="F24" s="2"/>
      <c r="G24" s="2" t="s">
        <v>253</v>
      </c>
      <c r="H24" s="44"/>
      <c r="I24" s="2">
        <v>1</v>
      </c>
      <c r="J24" s="2" t="s">
        <v>99</v>
      </c>
      <c r="K24" s="2"/>
      <c r="L24" s="2">
        <v>1</v>
      </c>
      <c r="M24" s="2"/>
      <c r="N24" s="2"/>
      <c r="O24" s="2"/>
      <c r="P24" s="2"/>
      <c r="Q24" s="44"/>
      <c r="R24" s="2"/>
      <c r="S24" s="2" t="s">
        <v>101</v>
      </c>
      <c r="T24" s="44"/>
      <c r="U24" s="2">
        <v>1</v>
      </c>
      <c r="V24" s="407"/>
      <c r="W24" s="86">
        <f>Y21*0+Y22*5+Y23*0+Y24*5+Y25*0+Y26*4</f>
        <v>24.5</v>
      </c>
      <c r="X24" s="40" t="s">
        <v>29</v>
      </c>
      <c r="Y24" s="38">
        <v>2.5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8"/>
    </row>
    <row r="25" spans="2:35" s="56" customFormat="1" ht="27.9" customHeight="1">
      <c r="B25" s="404" t="s">
        <v>64</v>
      </c>
      <c r="C25" s="406"/>
      <c r="D25" s="161"/>
      <c r="E25" s="172"/>
      <c r="F25" s="2"/>
      <c r="G25" s="2" t="s">
        <v>101</v>
      </c>
      <c r="H25" s="44"/>
      <c r="I25" s="2">
        <v>1</v>
      </c>
      <c r="J25" s="2" t="s">
        <v>255</v>
      </c>
      <c r="K25" s="2"/>
      <c r="L25" s="2">
        <v>1</v>
      </c>
      <c r="M25" s="2"/>
      <c r="N25" s="44"/>
      <c r="O25" s="2"/>
      <c r="P25" s="2"/>
      <c r="Q25" s="44"/>
      <c r="R25" s="2"/>
      <c r="S25" s="2"/>
      <c r="T25" s="44"/>
      <c r="U25" s="2"/>
      <c r="V25" s="407"/>
      <c r="W25" s="39" t="s">
        <v>46</v>
      </c>
      <c r="X25" s="40" t="s">
        <v>32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4"/>
    </row>
    <row r="26" spans="2:35" s="56" customFormat="1" ht="27.9" customHeight="1">
      <c r="B26" s="404"/>
      <c r="C26" s="406"/>
      <c r="D26" s="85"/>
      <c r="E26" s="85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407"/>
      <c r="W26" s="86">
        <f>Y21*2+Y22*7+Y23*1+Y24*0+Y25*0+Y26*8</f>
        <v>28.8</v>
      </c>
      <c r="X26" s="78" t="s">
        <v>41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8"/>
    </row>
    <row r="27" spans="2:35" s="56" customFormat="1" ht="27.9" customHeight="1">
      <c r="B27" s="46" t="s">
        <v>35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07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5" s="56" customFormat="1" ht="27.9" customHeight="1" thickBot="1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08"/>
      <c r="W28" s="87">
        <f>W22*4+W26*4+W24*9</f>
        <v>735.7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5" s="35" customFormat="1" ht="27.9" customHeight="1">
      <c r="B29" s="30">
        <v>3</v>
      </c>
      <c r="C29" s="406"/>
      <c r="D29" s="31" t="str">
        <f>'115.3月菜單'!N30</f>
        <v>地瓜飯</v>
      </c>
      <c r="E29" s="31" t="s">
        <v>76</v>
      </c>
      <c r="F29" s="31"/>
      <c r="G29" s="31" t="str">
        <f>'115.3月菜單'!N31</f>
        <v>鹹豬肉</v>
      </c>
      <c r="H29" s="31" t="s">
        <v>17</v>
      </c>
      <c r="I29" s="31"/>
      <c r="J29" s="31" t="str">
        <f>'115.3月菜單'!N32</f>
        <v>雞塊X2(加)(炸)</v>
      </c>
      <c r="K29" s="31" t="s">
        <v>61</v>
      </c>
      <c r="L29" s="31"/>
      <c r="M29" s="31" t="str">
        <f>'115.3月菜單'!N33</f>
        <v>茄汁螺旋麵</v>
      </c>
      <c r="N29" s="31" t="s">
        <v>17</v>
      </c>
      <c r="O29" s="31"/>
      <c r="P29" s="31" t="str">
        <f>'115.3月菜單'!N34</f>
        <v>有機蔬菜</v>
      </c>
      <c r="Q29" s="31" t="s">
        <v>80</v>
      </c>
      <c r="R29" s="31"/>
      <c r="S29" s="31" t="str">
        <f>'115.3月菜單'!N35</f>
        <v>綠豆芋圓(冷)</v>
      </c>
      <c r="T29" s="31" t="s">
        <v>78</v>
      </c>
      <c r="U29" s="31"/>
      <c r="V29" s="410"/>
      <c r="W29" s="32" t="s">
        <v>43</v>
      </c>
      <c r="X29" s="33" t="s">
        <v>19</v>
      </c>
      <c r="Y29" s="34">
        <v>6.3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5" ht="27.9" customHeight="1">
      <c r="B30" s="36" t="s">
        <v>8</v>
      </c>
      <c r="C30" s="406"/>
      <c r="D30" s="2" t="s">
        <v>24</v>
      </c>
      <c r="E30" s="2"/>
      <c r="F30" s="2">
        <v>90</v>
      </c>
      <c r="G30" s="56" t="s">
        <v>91</v>
      </c>
      <c r="H30" s="108"/>
      <c r="I30" s="107">
        <v>50</v>
      </c>
      <c r="J30" s="133" t="s">
        <v>291</v>
      </c>
      <c r="K30" s="108" t="s">
        <v>132</v>
      </c>
      <c r="L30" s="107">
        <v>20</v>
      </c>
      <c r="M30" s="105" t="s">
        <v>292</v>
      </c>
      <c r="N30" s="105"/>
      <c r="O30" s="105">
        <v>8</v>
      </c>
      <c r="P30" s="2" t="s">
        <v>79</v>
      </c>
      <c r="Q30" s="2"/>
      <c r="R30" s="2">
        <v>100</v>
      </c>
      <c r="S30" s="2" t="s">
        <v>318</v>
      </c>
      <c r="T30" s="2"/>
      <c r="U30" s="2">
        <v>5</v>
      </c>
      <c r="V30" s="407"/>
      <c r="W30" s="88">
        <f>Y29*15+Y30*0+Y31*5+Y32*0+Y33*15+Y34*12+10</f>
        <v>113</v>
      </c>
      <c r="X30" s="37" t="s">
        <v>156</v>
      </c>
      <c r="Y30" s="38">
        <v>2.2000000000000002</v>
      </c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5" ht="27.9" customHeight="1">
      <c r="B31" s="36">
        <v>26</v>
      </c>
      <c r="C31" s="406"/>
      <c r="D31" s="2" t="s">
        <v>62</v>
      </c>
      <c r="E31" s="2"/>
      <c r="F31" s="2">
        <v>50</v>
      </c>
      <c r="G31" s="411" t="s">
        <v>98</v>
      </c>
      <c r="H31" s="412"/>
      <c r="I31" s="2">
        <v>50</v>
      </c>
      <c r="J31" s="2"/>
      <c r="K31" s="2"/>
      <c r="L31" s="2"/>
      <c r="M31" s="139" t="s">
        <v>88</v>
      </c>
      <c r="N31" s="140"/>
      <c r="O31" s="105">
        <v>10</v>
      </c>
      <c r="P31" s="2"/>
      <c r="Q31" s="2"/>
      <c r="R31" s="2"/>
      <c r="S31" s="2" t="s">
        <v>319</v>
      </c>
      <c r="T31" s="2" t="s">
        <v>75</v>
      </c>
      <c r="U31" s="2">
        <v>10</v>
      </c>
      <c r="V31" s="407"/>
      <c r="W31" s="39" t="s">
        <v>45</v>
      </c>
      <c r="X31" s="40" t="s">
        <v>26</v>
      </c>
      <c r="Y31" s="38">
        <v>1.7</v>
      </c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  <c r="AG31" s="74"/>
    </row>
    <row r="32" spans="2:35" ht="27.9" customHeight="1">
      <c r="B32" s="36" t="s">
        <v>10</v>
      </c>
      <c r="C32" s="406"/>
      <c r="D32" s="44"/>
      <c r="E32" s="44"/>
      <c r="F32" s="2"/>
      <c r="G32" s="2"/>
      <c r="H32" s="2"/>
      <c r="I32" s="2"/>
      <c r="J32" s="2"/>
      <c r="K32" s="2"/>
      <c r="L32" s="2"/>
      <c r="M32" s="105" t="s">
        <v>91</v>
      </c>
      <c r="N32" s="105"/>
      <c r="O32" s="105">
        <v>20</v>
      </c>
      <c r="P32" s="2"/>
      <c r="Q32" s="44"/>
      <c r="R32" s="2"/>
      <c r="S32" s="56" t="s">
        <v>315</v>
      </c>
      <c r="T32" s="131" t="s">
        <v>316</v>
      </c>
      <c r="U32" s="2">
        <v>10</v>
      </c>
      <c r="V32" s="407"/>
      <c r="W32" s="86">
        <f>Y29*0+Y30*5+Y31*0+Y32*5+Y33*0+Y34*4</f>
        <v>23.5</v>
      </c>
      <c r="X32" s="40" t="s">
        <v>29</v>
      </c>
      <c r="Y32" s="38">
        <v>2.5</v>
      </c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  <c r="AG32" s="88"/>
    </row>
    <row r="33" spans="2:33" ht="27.9" customHeight="1">
      <c r="B33" s="404" t="s">
        <v>39</v>
      </c>
      <c r="C33" s="406"/>
      <c r="D33" s="44"/>
      <c r="E33" s="44"/>
      <c r="F33" s="2"/>
      <c r="G33" s="2"/>
      <c r="H33" s="2"/>
      <c r="I33" s="2"/>
      <c r="J33" s="2"/>
      <c r="K33" s="2"/>
      <c r="L33" s="2"/>
      <c r="M33" s="105" t="s">
        <v>95</v>
      </c>
      <c r="N33" s="105"/>
      <c r="O33" s="105">
        <v>1</v>
      </c>
      <c r="P33" s="2"/>
      <c r="Q33" s="44"/>
      <c r="R33" s="2"/>
      <c r="S33" s="2"/>
      <c r="T33" s="44"/>
      <c r="U33" s="2"/>
      <c r="V33" s="407"/>
      <c r="W33" s="39" t="s">
        <v>46</v>
      </c>
      <c r="X33" s="40" t="s">
        <v>32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4"/>
    </row>
    <row r="34" spans="2:33" ht="27.9" customHeight="1">
      <c r="B34" s="404"/>
      <c r="C34" s="406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407"/>
      <c r="W34" s="86">
        <f>Y29*2+Y30*7+Y31*1+Y32*0+Y33*0+Y34*8-0.8</f>
        <v>28.9</v>
      </c>
      <c r="X34" s="78" t="s">
        <v>41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  <c r="AG34" s="88"/>
    </row>
    <row r="35" spans="2:33" ht="27.9" customHeight="1">
      <c r="B35" s="46" t="s">
        <v>35</v>
      </c>
      <c r="C35" s="47"/>
      <c r="D35" s="44"/>
      <c r="E35" s="44"/>
      <c r="F35" s="2"/>
      <c r="H35" s="121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07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08"/>
      <c r="W36" s="87">
        <f>W30*4+W34*4+W32*9</f>
        <v>779.1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>
        <v>3</v>
      </c>
      <c r="C37" s="406"/>
      <c r="D37" s="31" t="str">
        <f>'115.3月菜單'!R30</f>
        <v>台南擔擔麵(海)</v>
      </c>
      <c r="E37" s="31" t="s">
        <v>17</v>
      </c>
      <c r="F37" s="31"/>
      <c r="G37" s="31" t="str">
        <f>'115.3月菜單'!R31</f>
        <v>新鮮嫩豬排</v>
      </c>
      <c r="H37" s="31" t="s">
        <v>58</v>
      </c>
      <c r="I37" s="31"/>
      <c r="J37" s="31" t="str">
        <f>'115.3月菜單'!R32</f>
        <v>馬來糕(冷)</v>
      </c>
      <c r="K37" s="31" t="s">
        <v>15</v>
      </c>
      <c r="L37" s="31"/>
      <c r="M37" s="31" t="str">
        <f>'115.3月菜單'!R33</f>
        <v>擔仔肉醬(豆)</v>
      </c>
      <c r="N37" s="31" t="s">
        <v>17</v>
      </c>
      <c r="O37" s="31"/>
      <c r="P37" s="31" t="str">
        <f>'115.3月菜單'!R34</f>
        <v>深色蔬菜</v>
      </c>
      <c r="Q37" s="31" t="s">
        <v>83</v>
      </c>
      <c r="R37" s="31"/>
      <c r="S37" s="31" t="str">
        <f>'115.3月菜單'!R35</f>
        <v>紫菜蛋花湯</v>
      </c>
      <c r="T37" s="31" t="s">
        <v>82</v>
      </c>
      <c r="U37" s="31"/>
      <c r="V37" s="410"/>
      <c r="W37" s="32" t="s">
        <v>43</v>
      </c>
      <c r="X37" s="33" t="s">
        <v>19</v>
      </c>
      <c r="Y37" s="34">
        <v>5.2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110</v>
      </c>
      <c r="C38" s="406"/>
      <c r="D38" s="2" t="s">
        <v>264</v>
      </c>
      <c r="E38" s="2"/>
      <c r="F38" s="2">
        <v>120</v>
      </c>
      <c r="G38" s="413" t="s">
        <v>129</v>
      </c>
      <c r="H38" s="414"/>
      <c r="I38" s="2">
        <v>40</v>
      </c>
      <c r="J38" s="156" t="s">
        <v>293</v>
      </c>
      <c r="K38" s="157" t="s">
        <v>75</v>
      </c>
      <c r="L38" s="2">
        <v>30</v>
      </c>
      <c r="M38" s="2" t="s">
        <v>88</v>
      </c>
      <c r="N38" s="2"/>
      <c r="O38" s="2">
        <v>10</v>
      </c>
      <c r="P38" s="2" t="s">
        <v>84</v>
      </c>
      <c r="Q38" s="2"/>
      <c r="R38" s="2">
        <v>100</v>
      </c>
      <c r="S38" s="2" t="s">
        <v>109</v>
      </c>
      <c r="T38" s="2"/>
      <c r="U38" s="2">
        <v>1</v>
      </c>
      <c r="V38" s="407"/>
      <c r="W38" s="88">
        <f>Y37*15+Y38*0+Y39*5+Y40*0+Y41*15+Y42*12+15</f>
        <v>100.5</v>
      </c>
      <c r="X38" s="37" t="s">
        <v>156</v>
      </c>
      <c r="Y38" s="38">
        <v>2.4</v>
      </c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>
        <v>27</v>
      </c>
      <c r="C39" s="406"/>
      <c r="D39" s="2" t="s">
        <v>154</v>
      </c>
      <c r="E39" s="2"/>
      <c r="F39" s="2">
        <v>50</v>
      </c>
      <c r="G39" s="56"/>
      <c r="H39" s="2"/>
      <c r="I39" s="2"/>
      <c r="J39" s="420"/>
      <c r="K39" s="421"/>
      <c r="L39" s="2"/>
      <c r="M39" s="2" t="s">
        <v>127</v>
      </c>
      <c r="N39" s="2" t="s">
        <v>85</v>
      </c>
      <c r="O39" s="2">
        <v>30</v>
      </c>
      <c r="P39" s="2"/>
      <c r="Q39" s="2"/>
      <c r="R39" s="2"/>
      <c r="S39" s="148" t="s">
        <v>68</v>
      </c>
      <c r="T39" s="149"/>
      <c r="U39" s="2">
        <v>10</v>
      </c>
      <c r="V39" s="407"/>
      <c r="W39" s="39" t="s">
        <v>45</v>
      </c>
      <c r="X39" s="40" t="s">
        <v>26</v>
      </c>
      <c r="Y39" s="38">
        <v>1.5</v>
      </c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4"/>
    </row>
    <row r="40" spans="2:33" ht="27.9" customHeight="1">
      <c r="B40" s="36" t="s">
        <v>92</v>
      </c>
      <c r="C40" s="406"/>
      <c r="D40" s="2" t="s">
        <v>99</v>
      </c>
      <c r="E40" s="2"/>
      <c r="F40" s="2">
        <v>1</v>
      </c>
      <c r="G40" s="2"/>
      <c r="H40" s="2"/>
      <c r="I40" s="2"/>
      <c r="J40" s="2"/>
      <c r="K40" s="2"/>
      <c r="L40" s="2"/>
      <c r="M40" s="2"/>
      <c r="N40" s="83"/>
      <c r="O40" s="2"/>
      <c r="P40" s="2"/>
      <c r="Q40" s="2"/>
      <c r="R40" s="2"/>
      <c r="S40" s="2" t="s">
        <v>101</v>
      </c>
      <c r="T40" s="44"/>
      <c r="U40" s="2">
        <v>1</v>
      </c>
      <c r="V40" s="407"/>
      <c r="W40" s="86">
        <f>Y37*0+Y38*5+Y39*0+Y40*5+Y41*0+Y42*4</f>
        <v>24.5</v>
      </c>
      <c r="X40" s="40" t="s">
        <v>29</v>
      </c>
      <c r="Y40" s="38">
        <v>2.5</v>
      </c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04" t="s">
        <v>56</v>
      </c>
      <c r="C41" s="406"/>
      <c r="D41" s="161" t="s">
        <v>177</v>
      </c>
      <c r="E41" s="172" t="s">
        <v>89</v>
      </c>
      <c r="F41" s="2">
        <v>10</v>
      </c>
      <c r="G41" s="2"/>
      <c r="H41" s="2"/>
      <c r="I41" s="2"/>
      <c r="J41" s="2"/>
      <c r="K41" s="2"/>
      <c r="L41" s="2"/>
      <c r="M41" s="148"/>
      <c r="N41" s="149"/>
      <c r="O41" s="2"/>
      <c r="P41" s="2"/>
      <c r="Q41" s="2"/>
      <c r="R41" s="2"/>
      <c r="S41" s="2"/>
      <c r="T41" s="83"/>
      <c r="U41" s="2"/>
      <c r="V41" s="407"/>
      <c r="W41" s="39" t="s">
        <v>46</v>
      </c>
      <c r="X41" s="40" t="s">
        <v>32</v>
      </c>
      <c r="Y41" s="38">
        <v>0</v>
      </c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4"/>
    </row>
    <row r="42" spans="2:33" ht="27.9" customHeight="1">
      <c r="B42" s="404"/>
      <c r="C42" s="406"/>
      <c r="D42" s="85"/>
      <c r="E42" s="85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2"/>
      <c r="U42" s="2"/>
      <c r="V42" s="407"/>
      <c r="W42" s="86">
        <f>Y37*2+Y38*7+Y39*1+Y40*0+Y41*0+Y42*8</f>
        <v>28.700000000000003</v>
      </c>
      <c r="X42" s="78" t="s">
        <v>41</v>
      </c>
      <c r="Y42" s="45">
        <v>0</v>
      </c>
      <c r="Z42" s="14"/>
      <c r="AA42" s="15" t="s">
        <v>34</v>
      </c>
      <c r="AE42" s="15">
        <f>AB42*15</f>
        <v>0</v>
      </c>
      <c r="AG42" s="88"/>
    </row>
    <row r="43" spans="2:33" ht="27.9" customHeight="1">
      <c r="B43" s="46" t="s">
        <v>35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07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68"/>
      <c r="C44" s="153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144"/>
      <c r="P44" s="144"/>
      <c r="Q44" s="143"/>
      <c r="R44" s="144"/>
      <c r="S44" s="144"/>
      <c r="T44" s="143"/>
      <c r="U44" s="144"/>
      <c r="V44" s="427"/>
      <c r="W44" s="145">
        <f>W38*4+W42*4+W40*9</f>
        <v>737.3</v>
      </c>
      <c r="X44" s="146"/>
      <c r="Y44" s="147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35" customFormat="1" ht="27.9" customHeight="1">
      <c r="B45" s="409" t="s">
        <v>115</v>
      </c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5"/>
      <c r="AA45" s="15"/>
      <c r="AB45" s="16"/>
      <c r="AC45" s="15" t="s">
        <v>20</v>
      </c>
      <c r="AD45" s="15" t="s">
        <v>21</v>
      </c>
      <c r="AE45" s="15" t="s">
        <v>22</v>
      </c>
      <c r="AF45" s="15" t="s">
        <v>23</v>
      </c>
      <c r="AG45" s="74"/>
    </row>
    <row r="46" spans="2:33" ht="27.9" customHeight="1"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Q46" s="73"/>
      <c r="T46" s="73"/>
      <c r="Z46" s="14"/>
      <c r="AA46" s="16" t="s">
        <v>25</v>
      </c>
      <c r="AB46" s="16">
        <v>6</v>
      </c>
      <c r="AC46" s="16">
        <f>AB46*2</f>
        <v>12</v>
      </c>
      <c r="AD46" s="16"/>
      <c r="AE46" s="16">
        <f>AB46*15</f>
        <v>90</v>
      </c>
      <c r="AF46" s="16">
        <f>AC46*4+AE46*4</f>
        <v>408</v>
      </c>
      <c r="AG46" s="88"/>
    </row>
    <row r="47" spans="2:33" ht="27.9" customHeight="1">
      <c r="AA47" s="41" t="s">
        <v>27</v>
      </c>
      <c r="AB47" s="16">
        <v>2.2999999999999998</v>
      </c>
      <c r="AC47" s="42">
        <f>AB47*7</f>
        <v>16.099999999999998</v>
      </c>
      <c r="AD47" s="16">
        <f>AB47*5</f>
        <v>11.5</v>
      </c>
      <c r="AE47" s="16" t="s">
        <v>28</v>
      </c>
      <c r="AF47" s="43">
        <f>AC47*4+AD47*9</f>
        <v>167.89999999999998</v>
      </c>
      <c r="AG47" s="74"/>
    </row>
    <row r="48" spans="2:33" ht="27.9" customHeight="1">
      <c r="Z48" s="14"/>
      <c r="AA48" s="15" t="s">
        <v>30</v>
      </c>
      <c r="AB48" s="16">
        <v>1.6</v>
      </c>
      <c r="AC48" s="16">
        <f>AB48*1</f>
        <v>1.6</v>
      </c>
      <c r="AD48" s="16" t="s">
        <v>28</v>
      </c>
      <c r="AE48" s="16">
        <f>AB48*5</f>
        <v>8</v>
      </c>
      <c r="AF48" s="16">
        <f>AC48*4+AE48*4</f>
        <v>38.4</v>
      </c>
      <c r="AG48" s="88"/>
    </row>
    <row r="49" spans="2:33" ht="27.9" customHeight="1">
      <c r="AA49" s="15" t="s">
        <v>33</v>
      </c>
      <c r="AB49" s="16">
        <v>2.5</v>
      </c>
      <c r="AC49" s="16"/>
      <c r="AD49" s="16">
        <f>AB49*5</f>
        <v>12.5</v>
      </c>
      <c r="AE49" s="16" t="s">
        <v>28</v>
      </c>
      <c r="AF49" s="16">
        <f>AD49*9</f>
        <v>112.5</v>
      </c>
      <c r="AG49" s="74"/>
    </row>
    <row r="50" spans="2:33" ht="27.9" customHeight="1">
      <c r="Z50" s="14"/>
      <c r="AA50" s="15" t="s">
        <v>34</v>
      </c>
      <c r="AE50" s="15">
        <f>AB50*15</f>
        <v>0</v>
      </c>
      <c r="AG50" s="88"/>
    </row>
    <row r="51" spans="2:33" ht="27.9" customHeight="1">
      <c r="AC51" s="15">
        <f>SUM(AC46:AC50)</f>
        <v>29.7</v>
      </c>
      <c r="AD51" s="15">
        <f>SUM(AD46:AD50)</f>
        <v>24</v>
      </c>
      <c r="AE51" s="15">
        <f>SUM(AE46:AE50)</f>
        <v>98</v>
      </c>
      <c r="AF51" s="15">
        <f>AC51*4+AD51*9+AE51*4</f>
        <v>726.8</v>
      </c>
      <c r="AG51" s="74"/>
    </row>
    <row r="52" spans="2:33" ht="27.9" customHeight="1">
      <c r="Z52" s="14"/>
      <c r="AC52" s="51">
        <f>AC51*4/AF51</f>
        <v>0.16345624656026417</v>
      </c>
      <c r="AD52" s="51">
        <f>AD51*9/AF51</f>
        <v>0.29719317556411667</v>
      </c>
      <c r="AE52" s="51">
        <f>AE51*4/AF51</f>
        <v>0.53935057787561924</v>
      </c>
      <c r="AG52" s="89"/>
    </row>
    <row r="53" spans="2:33" s="60" customFormat="1" ht="21.75" customHeight="1">
      <c r="B53" s="16"/>
      <c r="C53" s="15"/>
      <c r="D53" s="15"/>
      <c r="E53" s="71"/>
      <c r="F53" s="15"/>
      <c r="G53" s="15"/>
      <c r="H53" s="71"/>
      <c r="I53" s="15"/>
      <c r="J53" s="15"/>
      <c r="K53" s="71"/>
      <c r="L53" s="15"/>
      <c r="M53" s="15"/>
      <c r="N53" s="71"/>
      <c r="O53" s="15"/>
      <c r="P53" s="15"/>
      <c r="Q53" s="71"/>
      <c r="R53" s="15"/>
      <c r="S53" s="15"/>
      <c r="T53" s="71"/>
      <c r="U53" s="15"/>
      <c r="V53" s="15"/>
      <c r="W53" s="74"/>
      <c r="X53" s="75"/>
      <c r="Y53" s="76"/>
      <c r="Z53" s="72"/>
      <c r="AB53" s="55"/>
    </row>
    <row r="54" spans="2:33" ht="21" customHeight="1"/>
  </sheetData>
  <mergeCells count="28">
    <mergeCell ref="B45:N46"/>
    <mergeCell ref="C13:C18"/>
    <mergeCell ref="V13:V20"/>
    <mergeCell ref="B17:B18"/>
    <mergeCell ref="C37:C42"/>
    <mergeCell ref="V37:V44"/>
    <mergeCell ref="B41:B42"/>
    <mergeCell ref="C21:C26"/>
    <mergeCell ref="V21:V28"/>
    <mergeCell ref="B25:B26"/>
    <mergeCell ref="C29:C34"/>
    <mergeCell ref="G31:H31"/>
    <mergeCell ref="V29:V36"/>
    <mergeCell ref="B33:B34"/>
    <mergeCell ref="J15:K15"/>
    <mergeCell ref="J39:K39"/>
    <mergeCell ref="S23:T23"/>
    <mergeCell ref="G7:H7"/>
    <mergeCell ref="S15:T15"/>
    <mergeCell ref="G38:H38"/>
    <mergeCell ref="B1:Y1"/>
    <mergeCell ref="B2:G2"/>
    <mergeCell ref="C5:C10"/>
    <mergeCell ref="V5:V12"/>
    <mergeCell ref="B9:B10"/>
    <mergeCell ref="G3:O3"/>
    <mergeCell ref="J6:K6"/>
    <mergeCell ref="J8:K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zoomScale="75" zoomScaleNormal="75" workbookViewId="0">
      <selection activeCell="J9" sqref="J9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15" t="s">
        <v>307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3"/>
      <c r="AB1" s="5"/>
    </row>
    <row r="2" spans="2:33" s="4" customFormat="1" ht="13.5" customHeight="1">
      <c r="B2" s="416"/>
      <c r="C2" s="417"/>
      <c r="D2" s="417"/>
      <c r="E2" s="417"/>
      <c r="F2" s="417"/>
      <c r="G2" s="41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42</v>
      </c>
      <c r="C3" s="9"/>
      <c r="D3" s="10"/>
      <c r="E3" s="10"/>
      <c r="F3" s="10"/>
      <c r="G3" s="419" t="s">
        <v>124</v>
      </c>
      <c r="H3" s="419"/>
      <c r="I3" s="419"/>
      <c r="J3" s="419"/>
      <c r="K3" s="419"/>
      <c r="L3" s="419"/>
      <c r="M3" s="419"/>
      <c r="N3" s="419"/>
      <c r="O3" s="419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1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3</v>
      </c>
      <c r="C5" s="406"/>
      <c r="D5" s="31" t="str">
        <f>'115.3月菜單'!B39</f>
        <v>香Q米飯</v>
      </c>
      <c r="E5" s="31" t="s">
        <v>53</v>
      </c>
      <c r="F5" s="1" t="s">
        <v>16</v>
      </c>
      <c r="G5" s="31" t="str">
        <f>'115.3月菜單'!B40</f>
        <v>咖哩肉</v>
      </c>
      <c r="H5" s="31" t="s">
        <v>17</v>
      </c>
      <c r="I5" s="1" t="s">
        <v>16</v>
      </c>
      <c r="J5" s="31" t="str">
        <f>'115.3月菜單'!B41</f>
        <v>卡啦翅小腿(炸)</v>
      </c>
      <c r="K5" s="31" t="s">
        <v>61</v>
      </c>
      <c r="L5" s="1" t="s">
        <v>16</v>
      </c>
      <c r="M5" s="31" t="str">
        <f>'115.3月菜單'!B42</f>
        <v>沙茶三角豆干(豆)</v>
      </c>
      <c r="N5" s="31" t="s">
        <v>17</v>
      </c>
      <c r="O5" s="1" t="s">
        <v>16</v>
      </c>
      <c r="P5" s="31" t="str">
        <f>'115.3月菜單'!B43</f>
        <v>深色蔬菜</v>
      </c>
      <c r="Q5" s="31" t="s">
        <v>55</v>
      </c>
      <c r="R5" s="1" t="s">
        <v>16</v>
      </c>
      <c r="S5" s="31" t="str">
        <f>'115.3月菜單'!B44</f>
        <v>日式海芽湯</v>
      </c>
      <c r="T5" s="31" t="s">
        <v>54</v>
      </c>
      <c r="U5" s="1" t="s">
        <v>16</v>
      </c>
      <c r="V5" s="410"/>
      <c r="W5" s="32" t="s">
        <v>43</v>
      </c>
      <c r="X5" s="33" t="s">
        <v>19</v>
      </c>
      <c r="Y5" s="34">
        <v>5.4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8</v>
      </c>
      <c r="C6" s="406"/>
      <c r="D6" s="2" t="s">
        <v>59</v>
      </c>
      <c r="E6" s="2"/>
      <c r="F6" s="2">
        <v>100</v>
      </c>
      <c r="G6" s="2" t="s">
        <v>134</v>
      </c>
      <c r="H6" s="2"/>
      <c r="I6" s="2">
        <v>40</v>
      </c>
      <c r="J6" s="2" t="s">
        <v>153</v>
      </c>
      <c r="K6" s="2"/>
      <c r="L6" s="2">
        <v>30</v>
      </c>
      <c r="M6" s="2" t="s">
        <v>127</v>
      </c>
      <c r="N6" s="2" t="s">
        <v>85</v>
      </c>
      <c r="O6" s="2">
        <v>20</v>
      </c>
      <c r="P6" s="2" t="s">
        <v>60</v>
      </c>
      <c r="Q6" s="2"/>
      <c r="R6" s="2">
        <v>100</v>
      </c>
      <c r="S6" s="2" t="s">
        <v>81</v>
      </c>
      <c r="T6" s="2"/>
      <c r="U6" s="2">
        <v>1</v>
      </c>
      <c r="V6" s="407"/>
      <c r="W6" s="88">
        <f>Y5*15+Y6*0+Y7*5+Y8*0+Y9*15+Y10*12+15</f>
        <v>104.5</v>
      </c>
      <c r="X6" s="37" t="s">
        <v>156</v>
      </c>
      <c r="Y6" s="38">
        <v>2.2999999999999998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30</v>
      </c>
      <c r="C7" s="406"/>
      <c r="D7" s="2"/>
      <c r="E7" s="2"/>
      <c r="F7" s="2"/>
      <c r="G7" s="411" t="s">
        <v>144</v>
      </c>
      <c r="H7" s="412"/>
      <c r="I7" s="2">
        <v>30</v>
      </c>
      <c r="J7" s="2"/>
      <c r="K7" s="2"/>
      <c r="L7" s="2"/>
      <c r="M7" s="2" t="s">
        <v>123</v>
      </c>
      <c r="N7" s="2"/>
      <c r="O7" s="2">
        <v>50</v>
      </c>
      <c r="P7" s="2"/>
      <c r="Q7" s="2"/>
      <c r="R7" s="2"/>
      <c r="S7" s="2" t="s">
        <v>105</v>
      </c>
      <c r="T7" s="2"/>
      <c r="U7" s="2">
        <v>5</v>
      </c>
      <c r="V7" s="407"/>
      <c r="W7" s="39" t="s">
        <v>45</v>
      </c>
      <c r="X7" s="40" t="s">
        <v>26</v>
      </c>
      <c r="Y7" s="38">
        <v>1.7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4"/>
    </row>
    <row r="8" spans="2:33" ht="27.9" customHeight="1">
      <c r="B8" s="36" t="s">
        <v>10</v>
      </c>
      <c r="C8" s="406"/>
      <c r="D8" s="2"/>
      <c r="E8" s="2"/>
      <c r="F8" s="2"/>
      <c r="G8" s="148" t="s">
        <v>99</v>
      </c>
      <c r="H8" s="149"/>
      <c r="I8" s="2">
        <v>10</v>
      </c>
      <c r="J8" s="148"/>
      <c r="K8" s="149"/>
      <c r="L8" s="2"/>
      <c r="M8" s="420" t="s">
        <v>175</v>
      </c>
      <c r="N8" s="421"/>
      <c r="O8" s="2">
        <v>10</v>
      </c>
      <c r="P8" s="2"/>
      <c r="Q8" s="44"/>
      <c r="R8" s="2"/>
      <c r="S8" s="2" t="s">
        <v>101</v>
      </c>
      <c r="T8" s="83"/>
      <c r="U8" s="2">
        <v>1</v>
      </c>
      <c r="V8" s="407"/>
      <c r="W8" s="86">
        <f>Y5*0+Y6*5+Y7*0+Y8*5+Y9*0+Y10*4</f>
        <v>24</v>
      </c>
      <c r="X8" s="40" t="s">
        <v>29</v>
      </c>
      <c r="Y8" s="38">
        <v>2.5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404" t="s">
        <v>36</v>
      </c>
      <c r="C9" s="406"/>
      <c r="D9" s="2"/>
      <c r="E9" s="2"/>
      <c r="F9" s="2"/>
      <c r="G9" s="2" t="s">
        <v>258</v>
      </c>
      <c r="H9" s="44"/>
      <c r="I9" s="2">
        <v>1</v>
      </c>
      <c r="J9" s="2"/>
      <c r="K9" s="44"/>
      <c r="L9" s="2"/>
      <c r="M9" s="2"/>
      <c r="N9" s="2"/>
      <c r="O9" s="2"/>
      <c r="P9" s="2"/>
      <c r="Q9" s="44"/>
      <c r="R9" s="2"/>
      <c r="S9" s="2"/>
      <c r="T9" s="2"/>
      <c r="U9" s="2"/>
      <c r="V9" s="407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4"/>
    </row>
    <row r="10" spans="2:33" ht="27.9" customHeight="1">
      <c r="B10" s="404"/>
      <c r="C10" s="406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111"/>
      <c r="U10" s="2"/>
      <c r="V10" s="407"/>
      <c r="W10" s="86">
        <f>Y5*2+Y6*7+Y7*1+Y8*0+Y9*0+Y10*8</f>
        <v>28.599999999999998</v>
      </c>
      <c r="X10" s="78" t="s">
        <v>41</v>
      </c>
      <c r="Y10" s="45">
        <v>0</v>
      </c>
      <c r="Z10" s="14"/>
      <c r="AA10" s="15" t="s">
        <v>34</v>
      </c>
      <c r="AE10" s="15">
        <f>AB10*15</f>
        <v>0</v>
      </c>
      <c r="AG10" s="88"/>
    </row>
    <row r="11" spans="2:33" ht="27.9" customHeight="1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407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08"/>
      <c r="W12" s="87">
        <f>W6*4+W10*4+W8*9</f>
        <v>748.4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3</v>
      </c>
      <c r="C13" s="406"/>
      <c r="D13" s="31" t="str">
        <f>'115.3月菜單'!F39</f>
        <v>糙米飯</v>
      </c>
      <c r="E13" s="31" t="s">
        <v>15</v>
      </c>
      <c r="F13" s="31"/>
      <c r="G13" s="31" t="str">
        <f>'115.3月菜單'!F40</f>
        <v>什錦海鮮羹(海)(加)</v>
      </c>
      <c r="H13" s="31" t="s">
        <v>17</v>
      </c>
      <c r="I13" s="31"/>
      <c r="J13" s="31" t="str">
        <f>'115.3月菜單'!F41</f>
        <v>醬烤雞排</v>
      </c>
      <c r="K13" s="31" t="s">
        <v>86</v>
      </c>
      <c r="L13" s="31"/>
      <c r="M13" s="31" t="str">
        <f>'115.3月菜單'!F42</f>
        <v>鮮味蔥花炒蛋</v>
      </c>
      <c r="N13" s="31" t="s">
        <v>257</v>
      </c>
      <c r="O13" s="31"/>
      <c r="P13" s="31" t="str">
        <f>'115.3月菜單'!F43</f>
        <v>淺色蔬菜</v>
      </c>
      <c r="Q13" s="31" t="s">
        <v>18</v>
      </c>
      <c r="R13" s="31"/>
      <c r="S13" s="31" t="str">
        <f>'115.3月菜單'!F44</f>
        <v>吉頭菜湯</v>
      </c>
      <c r="T13" s="31" t="s">
        <v>17</v>
      </c>
      <c r="U13" s="31"/>
      <c r="V13" s="410"/>
      <c r="W13" s="32" t="s">
        <v>43</v>
      </c>
      <c r="X13" s="33" t="s">
        <v>19</v>
      </c>
      <c r="Y13" s="34">
        <v>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406"/>
      <c r="D14" s="2" t="s">
        <v>112</v>
      </c>
      <c r="E14" s="2"/>
      <c r="F14" s="2">
        <v>40</v>
      </c>
      <c r="G14" s="2" t="s">
        <v>254</v>
      </c>
      <c r="H14" s="2"/>
      <c r="I14" s="2">
        <v>20</v>
      </c>
      <c r="J14" s="2" t="s">
        <v>122</v>
      </c>
      <c r="K14" s="2"/>
      <c r="L14" s="107">
        <v>60</v>
      </c>
      <c r="M14" s="159" t="s">
        <v>265</v>
      </c>
      <c r="N14" s="160"/>
      <c r="O14" s="107">
        <v>3</v>
      </c>
      <c r="P14" s="2" t="s">
        <v>60</v>
      </c>
      <c r="Q14" s="2"/>
      <c r="R14" s="2">
        <v>120</v>
      </c>
      <c r="S14" s="2" t="s">
        <v>246</v>
      </c>
      <c r="T14" s="2"/>
      <c r="U14" s="2">
        <v>30</v>
      </c>
      <c r="V14" s="407"/>
      <c r="W14" s="88">
        <f>Y13*15+Y14*0+Y15*5+Y16*0+Y17*15+Y18*12+15</f>
        <v>99</v>
      </c>
      <c r="X14" s="37" t="s">
        <v>156</v>
      </c>
      <c r="Y14" s="38">
        <v>2.4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31</v>
      </c>
      <c r="C15" s="406"/>
      <c r="D15" s="2" t="s">
        <v>24</v>
      </c>
      <c r="E15" s="2"/>
      <c r="F15" s="2">
        <v>60</v>
      </c>
      <c r="G15" s="2" t="s">
        <v>180</v>
      </c>
      <c r="H15" s="85" t="s">
        <v>89</v>
      </c>
      <c r="I15" s="2">
        <v>60</v>
      </c>
      <c r="J15" s="2"/>
      <c r="K15" s="85"/>
      <c r="L15" s="2"/>
      <c r="M15" s="420" t="s">
        <v>68</v>
      </c>
      <c r="N15" s="428"/>
      <c r="O15" s="162">
        <v>50</v>
      </c>
      <c r="P15" s="2"/>
      <c r="Q15" s="2"/>
      <c r="R15" s="2"/>
      <c r="S15" s="2"/>
      <c r="T15" s="2"/>
      <c r="U15" s="2"/>
      <c r="V15" s="407"/>
      <c r="W15" s="39" t="s">
        <v>45</v>
      </c>
      <c r="X15" s="40" t="s">
        <v>26</v>
      </c>
      <c r="Y15" s="38">
        <v>1.8</v>
      </c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  <c r="AG15" s="74"/>
    </row>
    <row r="16" spans="2:33" ht="27.9" customHeight="1">
      <c r="B16" s="36" t="s">
        <v>10</v>
      </c>
      <c r="C16" s="406"/>
      <c r="D16" s="44"/>
      <c r="E16" s="44"/>
      <c r="F16" s="2"/>
      <c r="G16" s="109" t="s">
        <v>177</v>
      </c>
      <c r="H16" s="150" t="s">
        <v>89</v>
      </c>
      <c r="I16" s="2">
        <v>10</v>
      </c>
      <c r="J16" s="109"/>
      <c r="K16" s="150"/>
      <c r="L16" s="2"/>
      <c r="M16" s="56" t="s">
        <v>91</v>
      </c>
      <c r="N16" s="110"/>
      <c r="O16" s="107">
        <v>20</v>
      </c>
      <c r="P16" s="2"/>
      <c r="Q16" s="44"/>
      <c r="R16" s="2"/>
      <c r="S16" s="2"/>
      <c r="T16" s="44"/>
      <c r="U16" s="2"/>
      <c r="V16" s="407"/>
      <c r="W16" s="86">
        <f>Y13*0+Y14*5+Y15*0+Y16*5+Y17*0+Y18*4</f>
        <v>24.5</v>
      </c>
      <c r="X16" s="40" t="s">
        <v>29</v>
      </c>
      <c r="Y16" s="38">
        <v>2.5</v>
      </c>
      <c r="Z16" s="14"/>
      <c r="AA16" s="15" t="s">
        <v>30</v>
      </c>
      <c r="AB16" s="16">
        <v>1.7</v>
      </c>
      <c r="AC16" s="16">
        <f>AB16*1</f>
        <v>1.7</v>
      </c>
      <c r="AD16" s="16" t="s">
        <v>28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>
      <c r="B17" s="404" t="s">
        <v>37</v>
      </c>
      <c r="C17" s="406"/>
      <c r="D17" s="44"/>
      <c r="E17" s="44"/>
      <c r="F17" s="2"/>
      <c r="G17" s="2" t="s">
        <v>241</v>
      </c>
      <c r="H17" s="44"/>
      <c r="I17" s="2">
        <v>5</v>
      </c>
      <c r="J17" s="2"/>
      <c r="K17" s="44"/>
      <c r="L17" s="2"/>
      <c r="M17" s="2"/>
      <c r="N17" s="85"/>
      <c r="O17" s="2"/>
      <c r="P17" s="2"/>
      <c r="Q17" s="44"/>
      <c r="R17" s="2"/>
      <c r="S17" s="2"/>
      <c r="T17" s="44"/>
      <c r="U17" s="2"/>
      <c r="V17" s="407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4"/>
    </row>
    <row r="18" spans="2:33" ht="27.9" customHeight="1">
      <c r="B18" s="404"/>
      <c r="C18" s="406"/>
      <c r="D18" s="44"/>
      <c r="E18" s="44"/>
      <c r="F18" s="2"/>
      <c r="G18" s="2" t="s">
        <v>266</v>
      </c>
      <c r="H18" s="85" t="s">
        <v>90</v>
      </c>
      <c r="I18" s="2">
        <v>5</v>
      </c>
      <c r="J18" s="2"/>
      <c r="K18" s="85"/>
      <c r="L18" s="2"/>
      <c r="M18" s="2"/>
      <c r="N18" s="44"/>
      <c r="O18" s="2"/>
      <c r="P18" s="2"/>
      <c r="Q18" s="44"/>
      <c r="R18" s="2"/>
      <c r="S18" s="2"/>
      <c r="T18" s="111"/>
      <c r="U18" s="2"/>
      <c r="V18" s="407"/>
      <c r="W18" s="86">
        <f>Y13*2+Y14*7+Y15*1+Y16*0+Y17*0+Y18*8</f>
        <v>28.6</v>
      </c>
      <c r="X18" s="78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35</v>
      </c>
      <c r="C19" s="47"/>
      <c r="D19" s="44"/>
      <c r="E19" s="44"/>
      <c r="F19" s="2"/>
      <c r="G19" s="2" t="s">
        <v>99</v>
      </c>
      <c r="H19" s="44"/>
      <c r="I19" s="2">
        <v>1</v>
      </c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407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08"/>
      <c r="W20" s="87">
        <f>W14*4+W18*4+W16*9</f>
        <v>730.9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>
      <c r="B21" s="30"/>
      <c r="C21" s="406"/>
      <c r="D21" s="31"/>
      <c r="E21" s="31"/>
      <c r="F21" s="1"/>
      <c r="G21" s="90"/>
      <c r="H21" s="31"/>
      <c r="I21" s="1"/>
      <c r="J21" s="31"/>
      <c r="K21" s="31"/>
      <c r="L21" s="1"/>
      <c r="M21" s="31"/>
      <c r="N21" s="31"/>
      <c r="O21" s="1"/>
      <c r="P21" s="31"/>
      <c r="Q21" s="31"/>
      <c r="R21" s="1"/>
      <c r="S21" s="31"/>
      <c r="T21" s="31"/>
      <c r="U21" s="1"/>
      <c r="V21" s="410"/>
      <c r="W21" s="32"/>
      <c r="X21" s="33"/>
      <c r="Y21" s="34"/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/>
      <c r="C22" s="406"/>
      <c r="D22" s="2"/>
      <c r="E22" s="2"/>
      <c r="F22" s="2"/>
      <c r="G22" s="2"/>
      <c r="H22" s="2"/>
      <c r="I22" s="2"/>
      <c r="J22" s="156"/>
      <c r="K22" s="157"/>
      <c r="L22" s="2"/>
      <c r="M22" s="2"/>
      <c r="N22" s="2"/>
      <c r="O22" s="2"/>
      <c r="P22" s="2"/>
      <c r="Q22" s="2"/>
      <c r="R22" s="2"/>
      <c r="S22" s="2"/>
      <c r="T22" s="2"/>
      <c r="U22" s="2"/>
      <c r="V22" s="407"/>
      <c r="W22" s="88"/>
      <c r="X22" s="37"/>
      <c r="Y22" s="38"/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/>
      <c r="C23" s="406"/>
      <c r="D23" s="2"/>
      <c r="E23" s="2"/>
      <c r="F23" s="2"/>
      <c r="G23" s="2"/>
      <c r="H23" s="2"/>
      <c r="I23" s="2"/>
      <c r="J23" s="411"/>
      <c r="K23" s="412"/>
      <c r="L23" s="2"/>
      <c r="M23" s="411"/>
      <c r="N23" s="412"/>
      <c r="O23" s="2"/>
      <c r="P23" s="2"/>
      <c r="Q23" s="2"/>
      <c r="R23" s="2"/>
      <c r="S23" s="2"/>
      <c r="T23" s="2"/>
      <c r="U23" s="2"/>
      <c r="V23" s="407"/>
      <c r="W23" s="39"/>
      <c r="X23" s="40"/>
      <c r="Y23" s="38"/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4"/>
    </row>
    <row r="24" spans="2:33" s="56" customFormat="1" ht="27.9" customHeight="1">
      <c r="B24" s="36"/>
      <c r="C24" s="406"/>
      <c r="D24" s="2"/>
      <c r="E24" s="2"/>
      <c r="F24" s="2"/>
      <c r="G24" s="148"/>
      <c r="H24" s="149"/>
      <c r="I24" s="2"/>
      <c r="J24" s="2"/>
      <c r="K24" s="2"/>
      <c r="L24" s="2"/>
      <c r="M24" s="2"/>
      <c r="N24" s="2"/>
      <c r="O24" s="2"/>
      <c r="P24" s="2"/>
      <c r="Q24" s="44"/>
      <c r="R24" s="2"/>
      <c r="S24" s="2"/>
      <c r="T24" s="44"/>
      <c r="U24" s="2"/>
      <c r="V24" s="407"/>
      <c r="W24" s="86"/>
      <c r="X24" s="40"/>
      <c r="Y24" s="38"/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04"/>
      <c r="C25" s="406"/>
      <c r="D25" s="2"/>
      <c r="E25" s="2"/>
      <c r="F25" s="2"/>
      <c r="G25" s="2"/>
      <c r="H25" s="44"/>
      <c r="I25" s="2"/>
      <c r="J25" s="2"/>
      <c r="K25" s="83"/>
      <c r="L25" s="2"/>
      <c r="M25" s="2"/>
      <c r="N25" s="85"/>
      <c r="O25" s="2"/>
      <c r="P25" s="2"/>
      <c r="Q25" s="44"/>
      <c r="R25" s="2"/>
      <c r="S25" s="2"/>
      <c r="T25" s="44"/>
      <c r="U25" s="2"/>
      <c r="V25" s="407"/>
      <c r="W25" s="39"/>
      <c r="X25" s="40"/>
      <c r="Y25" s="38"/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4"/>
    </row>
    <row r="26" spans="2:33" s="56" customFormat="1" ht="27.9" customHeight="1">
      <c r="B26" s="404"/>
      <c r="C26" s="406"/>
      <c r="D26" s="2"/>
      <c r="E26" s="2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407"/>
      <c r="W26" s="86"/>
      <c r="X26" s="78"/>
      <c r="Y26" s="45"/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46"/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07"/>
      <c r="W27" s="39"/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49"/>
      <c r="C28" s="65"/>
      <c r="D28" s="2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08"/>
      <c r="W28" s="87"/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>
      <c r="B29" s="30"/>
      <c r="C29" s="406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410"/>
      <c r="W29" s="32"/>
      <c r="X29" s="33"/>
      <c r="Y29" s="34"/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/>
      <c r="C30" s="406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07"/>
      <c r="W30" s="88"/>
      <c r="X30" s="37"/>
      <c r="Y30" s="38"/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>
      <c r="B31" s="36"/>
      <c r="C31" s="406"/>
      <c r="D31" s="2"/>
      <c r="E31" s="2"/>
      <c r="F31" s="2"/>
      <c r="G31" s="411"/>
      <c r="H31" s="41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07"/>
      <c r="W31" s="39"/>
      <c r="X31" s="40"/>
      <c r="Y31" s="38"/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  <c r="AG31" s="74"/>
    </row>
    <row r="32" spans="2:33" ht="27.9" customHeight="1">
      <c r="B32" s="36"/>
      <c r="C32" s="406"/>
      <c r="D32" s="44"/>
      <c r="E32" s="44"/>
      <c r="F32" s="2"/>
      <c r="G32" s="2"/>
      <c r="H32" s="8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07"/>
      <c r="W32" s="86"/>
      <c r="X32" s="40"/>
      <c r="Y32" s="38"/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  <c r="AG32" s="88"/>
    </row>
    <row r="33" spans="2:33" ht="27.9" customHeight="1">
      <c r="B33" s="404"/>
      <c r="C33" s="406"/>
      <c r="D33" s="44"/>
      <c r="E33" s="44"/>
      <c r="F33" s="2"/>
      <c r="G33" s="2"/>
      <c r="H33" s="83"/>
      <c r="I33" s="2"/>
      <c r="J33" s="2"/>
      <c r="K33" s="2"/>
      <c r="L33" s="2"/>
      <c r="M33" s="2"/>
      <c r="N33" s="83"/>
      <c r="O33" s="2"/>
      <c r="P33" s="2"/>
      <c r="Q33" s="2"/>
      <c r="R33" s="2"/>
      <c r="S33" s="2"/>
      <c r="T33" s="44"/>
      <c r="U33" s="2"/>
      <c r="V33" s="407"/>
      <c r="W33" s="39"/>
      <c r="X33" s="40"/>
      <c r="Y33" s="38"/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4"/>
    </row>
    <row r="34" spans="2:33" ht="27.9" customHeight="1">
      <c r="B34" s="404"/>
      <c r="C34" s="406"/>
      <c r="D34" s="44"/>
      <c r="E34" s="44"/>
      <c r="F34" s="2"/>
      <c r="G34" s="2"/>
      <c r="H34" s="2"/>
      <c r="I34" s="2"/>
      <c r="J34" s="2"/>
      <c r="K34" s="44"/>
      <c r="L34" s="2"/>
      <c r="M34" s="2"/>
      <c r="N34" s="2"/>
      <c r="O34" s="2"/>
      <c r="P34" s="2"/>
      <c r="Q34" s="44"/>
      <c r="R34" s="2"/>
      <c r="S34" s="2"/>
      <c r="T34" s="44"/>
      <c r="U34" s="2"/>
      <c r="V34" s="407"/>
      <c r="W34" s="86"/>
      <c r="X34" s="78"/>
      <c r="Y34" s="45"/>
      <c r="Z34" s="14"/>
      <c r="AA34" s="15" t="s">
        <v>34</v>
      </c>
      <c r="AB34" s="16">
        <v>1</v>
      </c>
      <c r="AE34" s="15">
        <f>AB34*15</f>
        <v>15</v>
      </c>
      <c r="AG34" s="88"/>
    </row>
    <row r="35" spans="2:33" ht="27.9" customHeight="1">
      <c r="B35" s="46"/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07"/>
      <c r="W35" s="39"/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08"/>
      <c r="W36" s="87"/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/>
      <c r="C37" s="406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410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/>
      <c r="C38" s="406"/>
      <c r="D38" s="2"/>
      <c r="E38" s="2"/>
      <c r="F38" s="2"/>
      <c r="G38" s="156"/>
      <c r="H38" s="157"/>
      <c r="I38" s="10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07"/>
      <c r="W38" s="86"/>
      <c r="X38" s="37"/>
      <c r="Y38" s="38"/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/>
      <c r="C39" s="40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07"/>
      <c r="W39" s="39"/>
      <c r="X39" s="40"/>
      <c r="Y39" s="38"/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4"/>
    </row>
    <row r="40" spans="2:33" ht="27.9" customHeight="1">
      <c r="B40" s="36"/>
      <c r="C40" s="406"/>
      <c r="D40" s="2"/>
      <c r="E40" s="2"/>
      <c r="F40" s="2"/>
      <c r="G40" s="2"/>
      <c r="H40" s="2"/>
      <c r="I40" s="2"/>
      <c r="J40" s="2"/>
      <c r="K40" s="2"/>
      <c r="L40" s="2"/>
      <c r="M40" s="148"/>
      <c r="N40" s="149"/>
      <c r="O40" s="2"/>
      <c r="P40" s="2"/>
      <c r="Q40" s="2"/>
      <c r="R40" s="2"/>
      <c r="S40" s="2"/>
      <c r="T40" s="2"/>
      <c r="U40" s="2"/>
      <c r="V40" s="407"/>
      <c r="W40" s="86"/>
      <c r="X40" s="40"/>
      <c r="Y40" s="38"/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04"/>
      <c r="C41" s="406"/>
      <c r="D41" s="2"/>
      <c r="E41" s="2"/>
      <c r="F41" s="2"/>
      <c r="G41" s="2"/>
      <c r="H41" s="2"/>
      <c r="I41" s="2"/>
      <c r="J41" s="2"/>
      <c r="K41" s="2"/>
      <c r="L41" s="2"/>
      <c r="M41" s="2"/>
      <c r="N41" s="44"/>
      <c r="O41" s="2"/>
      <c r="P41" s="2"/>
      <c r="Q41" s="2"/>
      <c r="R41" s="2"/>
      <c r="S41" s="2"/>
      <c r="T41" s="2"/>
      <c r="U41" s="2"/>
      <c r="V41" s="407"/>
      <c r="W41" s="39"/>
      <c r="X41" s="40"/>
      <c r="Y41" s="38"/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4"/>
    </row>
    <row r="42" spans="2:33" ht="27.9" customHeight="1">
      <c r="B42" s="404"/>
      <c r="C42" s="406"/>
      <c r="D42" s="85"/>
      <c r="E42" s="85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407"/>
      <c r="W42" s="86"/>
      <c r="X42" s="78"/>
      <c r="Y42" s="45"/>
      <c r="Z42" s="14"/>
      <c r="AA42" s="15" t="s">
        <v>34</v>
      </c>
      <c r="AE42" s="15">
        <f>AB42*15</f>
        <v>0</v>
      </c>
      <c r="AG42" s="88"/>
    </row>
    <row r="43" spans="2:33" ht="27.9" customHeight="1">
      <c r="B43" s="46"/>
      <c r="C43" s="47"/>
      <c r="D43" s="85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07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125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408"/>
      <c r="W44" s="136"/>
      <c r="X44" s="137"/>
      <c r="Y44" s="138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>
      <c r="B45" s="409" t="s">
        <v>114</v>
      </c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134"/>
      <c r="P45" s="134"/>
      <c r="Q45" s="134"/>
      <c r="R45" s="134"/>
      <c r="S45" s="134"/>
      <c r="T45" s="134"/>
      <c r="U45" s="134"/>
      <c r="V45" s="134"/>
      <c r="W45" s="135"/>
      <c r="X45" s="135"/>
      <c r="Y45" s="135"/>
      <c r="Z45" s="72"/>
      <c r="AB45" s="55"/>
    </row>
    <row r="46" spans="2:33" ht="21" customHeight="1"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Q46" s="73"/>
      <c r="T46" s="73"/>
    </row>
  </sheetData>
  <mergeCells count="25">
    <mergeCell ref="G31:H31"/>
    <mergeCell ref="V29:V36"/>
    <mergeCell ref="B33:B34"/>
    <mergeCell ref="B45:N46"/>
    <mergeCell ref="C13:C18"/>
    <mergeCell ref="V13:V20"/>
    <mergeCell ref="B17:B18"/>
    <mergeCell ref="C37:C42"/>
    <mergeCell ref="V37:V44"/>
    <mergeCell ref="B41:B42"/>
    <mergeCell ref="C21:C26"/>
    <mergeCell ref="V21:V28"/>
    <mergeCell ref="B25:B26"/>
    <mergeCell ref="C29:C34"/>
    <mergeCell ref="J23:K23"/>
    <mergeCell ref="M23:N23"/>
    <mergeCell ref="M15:N15"/>
    <mergeCell ref="B1:Y1"/>
    <mergeCell ref="B2:G2"/>
    <mergeCell ref="C5:C10"/>
    <mergeCell ref="V5:V12"/>
    <mergeCell ref="B9:B10"/>
    <mergeCell ref="G3:O3"/>
    <mergeCell ref="M8:N8"/>
    <mergeCell ref="G7:H7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115.3月菜單</vt:lpstr>
      <vt:lpstr>第一週明細</vt:lpstr>
      <vt:lpstr>第二週明細</vt:lpstr>
      <vt:lpstr>第三週明細</vt:lpstr>
      <vt:lpstr>第四週明細 </vt:lpstr>
      <vt:lpstr>第五週明細 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2026-01-12T05:01:35Z</cp:lastPrinted>
  <dcterms:created xsi:type="dcterms:W3CDTF">2013-10-17T10:44:48Z</dcterms:created>
  <dcterms:modified xsi:type="dcterms:W3CDTF">2026-01-12T05:01:36Z</dcterms:modified>
</cp:coreProperties>
</file>