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fif" ContentType="image/jpeg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(72張+3張公告)\"/>
    </mc:Choice>
  </mc:AlternateContent>
  <xr:revisionPtr revIDLastSave="0" documentId="13_ncr:1_{8A819940-122E-4692-92CB-681CFD202DD2}" xr6:coauthVersionLast="47" xr6:coauthVersionMax="47" xr10:uidLastSave="{00000000-0000-0000-0000-000000000000}"/>
  <bookViews>
    <workbookView xWindow="-108" yWindow="-108" windowWidth="23256" windowHeight="12576" firstSheet="2" activeTab="3" xr2:uid="{00000000-000D-0000-FFFF-FFFF00000000}"/>
  </bookViews>
  <sheets>
    <sheet name="115.1-2月合併" sheetId="47" r:id="rId1"/>
    <sheet name="115.1月菜單" sheetId="42" r:id="rId2"/>
    <sheet name="115.2月菜單" sheetId="20" r:id="rId3"/>
    <sheet name="1月第一週明細" sheetId="43" r:id="rId4"/>
    <sheet name="1月第二週明細" sheetId="44" r:id="rId5"/>
    <sheet name="1月第三週明細 " sheetId="45" r:id="rId6"/>
    <sheet name="1月第四週明細 " sheetId="46" r:id="rId7"/>
    <sheet name="2月第一週明細" sheetId="4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47" l="1"/>
  <c r="J14" i="47"/>
  <c r="B23" i="47" l="1"/>
  <c r="B22" i="47"/>
  <c r="B21" i="47"/>
  <c r="B24" i="47"/>
  <c r="R15" i="47"/>
  <c r="R14" i="47"/>
  <c r="R13" i="47"/>
  <c r="R12" i="47"/>
  <c r="R17" i="47"/>
  <c r="R16" i="47"/>
  <c r="N17" i="47"/>
  <c r="N16" i="47"/>
  <c r="N15" i="47"/>
  <c r="N14" i="47"/>
  <c r="N13" i="47"/>
  <c r="N12" i="47"/>
  <c r="J16" i="47"/>
  <c r="J15" i="47"/>
  <c r="J12" i="47"/>
  <c r="J17" i="47"/>
  <c r="F12" i="47"/>
  <c r="F13" i="47"/>
  <c r="F14" i="47"/>
  <c r="F15" i="47"/>
  <c r="F16" i="47"/>
  <c r="F17" i="47"/>
  <c r="B15" i="47"/>
  <c r="B12" i="47"/>
  <c r="B13" i="47"/>
  <c r="B14" i="47"/>
  <c r="B16" i="47"/>
  <c r="B17" i="47"/>
  <c r="R4" i="47"/>
  <c r="R5" i="47"/>
  <c r="R6" i="47"/>
  <c r="R7" i="47"/>
  <c r="R8" i="47"/>
  <c r="R3" i="47"/>
  <c r="W10" i="41"/>
  <c r="W8" i="41"/>
  <c r="W6" i="41"/>
  <c r="W12" i="41" s="1"/>
  <c r="N44" i="47" l="1"/>
  <c r="N43" i="47"/>
  <c r="N42" i="47"/>
  <c r="N41" i="47"/>
  <c r="N40" i="47"/>
  <c r="N39" i="47"/>
  <c r="J44" i="47"/>
  <c r="J43" i="47"/>
  <c r="J42" i="47"/>
  <c r="J41" i="47"/>
  <c r="J40" i="47"/>
  <c r="J39" i="47"/>
  <c r="F44" i="47"/>
  <c r="F43" i="47"/>
  <c r="F42" i="47"/>
  <c r="F41" i="47"/>
  <c r="F40" i="47"/>
  <c r="F39" i="47"/>
  <c r="C46" i="47"/>
  <c r="B44" i="47"/>
  <c r="B43" i="47"/>
  <c r="B42" i="47"/>
  <c r="B41" i="47"/>
  <c r="B40" i="47"/>
  <c r="B39" i="47"/>
  <c r="R35" i="47"/>
  <c r="R34" i="47"/>
  <c r="R33" i="47"/>
  <c r="R32" i="47"/>
  <c r="R31" i="47"/>
  <c r="R30" i="47"/>
  <c r="N35" i="47"/>
  <c r="N34" i="47"/>
  <c r="N33" i="47"/>
  <c r="N32" i="47"/>
  <c r="N31" i="47"/>
  <c r="N30" i="47"/>
  <c r="J35" i="47"/>
  <c r="J34" i="47"/>
  <c r="J33" i="47"/>
  <c r="J32" i="47"/>
  <c r="J31" i="47"/>
  <c r="J30" i="47"/>
  <c r="F35" i="47"/>
  <c r="F34" i="47"/>
  <c r="F33" i="47"/>
  <c r="F32" i="47"/>
  <c r="F31" i="47"/>
  <c r="F30" i="47"/>
  <c r="B35" i="47"/>
  <c r="B34" i="47"/>
  <c r="B33" i="47"/>
  <c r="B32" i="47"/>
  <c r="B31" i="47"/>
  <c r="B30" i="47"/>
  <c r="R37" i="46"/>
  <c r="R29" i="46"/>
  <c r="R21" i="46"/>
  <c r="R13" i="46"/>
  <c r="R5" i="46"/>
  <c r="O37" i="46"/>
  <c r="O29" i="46"/>
  <c r="O21" i="46"/>
  <c r="O13" i="46"/>
  <c r="O5" i="46"/>
  <c r="L37" i="46"/>
  <c r="L29" i="46"/>
  <c r="L21" i="46"/>
  <c r="L13" i="46"/>
  <c r="L5" i="46"/>
  <c r="I37" i="46"/>
  <c r="I29" i="46"/>
  <c r="I21" i="46"/>
  <c r="I13" i="46"/>
  <c r="I5" i="46"/>
  <c r="F37" i="46"/>
  <c r="F29" i="46"/>
  <c r="F21" i="46"/>
  <c r="F13" i="46"/>
  <c r="F5" i="46"/>
  <c r="C37" i="46"/>
  <c r="C29" i="46"/>
  <c r="C21" i="46"/>
  <c r="C13" i="46"/>
  <c r="C5" i="46"/>
  <c r="V42" i="46"/>
  <c r="U37" i="42" s="1"/>
  <c r="V40" i="46"/>
  <c r="U36" i="42" s="1"/>
  <c r="V38" i="46"/>
  <c r="V34" i="46"/>
  <c r="V32" i="46"/>
  <c r="Q36" i="47" s="1"/>
  <c r="V30" i="46"/>
  <c r="O37" i="47" s="1"/>
  <c r="V26" i="46"/>
  <c r="M37" i="42" s="1"/>
  <c r="V24" i="46"/>
  <c r="M36" i="42" s="1"/>
  <c r="V22" i="46"/>
  <c r="V28" i="46" s="1"/>
  <c r="K36" i="42" s="1"/>
  <c r="V18" i="46"/>
  <c r="I37" i="42" s="1"/>
  <c r="V16" i="46"/>
  <c r="I36" i="42" s="1"/>
  <c r="V14" i="46"/>
  <c r="I37" i="43"/>
  <c r="F37" i="43"/>
  <c r="C37" i="43"/>
  <c r="C19" i="20"/>
  <c r="S5" i="41"/>
  <c r="P5" i="41"/>
  <c r="M5" i="41"/>
  <c r="J5" i="41"/>
  <c r="G5" i="41"/>
  <c r="D5" i="41"/>
  <c r="R13" i="45"/>
  <c r="O13" i="45"/>
  <c r="L13" i="45"/>
  <c r="I13" i="45"/>
  <c r="F13" i="45"/>
  <c r="R26" i="47"/>
  <c r="R25" i="47"/>
  <c r="R24" i="47"/>
  <c r="R23" i="47"/>
  <c r="R22" i="47"/>
  <c r="R21" i="47"/>
  <c r="N26" i="47"/>
  <c r="N25" i="47"/>
  <c r="N24" i="47"/>
  <c r="N23" i="47"/>
  <c r="N22" i="47"/>
  <c r="J26" i="47"/>
  <c r="J25" i="47"/>
  <c r="J24" i="47"/>
  <c r="J23" i="47"/>
  <c r="J22" i="47"/>
  <c r="J21" i="47"/>
  <c r="F26" i="47"/>
  <c r="F25" i="47"/>
  <c r="F24" i="47"/>
  <c r="F23" i="47"/>
  <c r="F22" i="47"/>
  <c r="F21" i="47"/>
  <c r="B26" i="47"/>
  <c r="B25" i="47"/>
  <c r="N21" i="47"/>
  <c r="R37" i="45"/>
  <c r="O37" i="45"/>
  <c r="C37" i="45"/>
  <c r="F37" i="45"/>
  <c r="I37" i="45"/>
  <c r="L37" i="45"/>
  <c r="C29" i="45"/>
  <c r="F29" i="45"/>
  <c r="I29" i="45"/>
  <c r="O29" i="45"/>
  <c r="R29" i="45"/>
  <c r="L29" i="45"/>
  <c r="V44" i="46" l="1"/>
  <c r="S36" i="42" s="1"/>
  <c r="S37" i="47"/>
  <c r="U36" i="47"/>
  <c r="S37" i="42"/>
  <c r="U37" i="47"/>
  <c r="O37" i="42"/>
  <c r="V36" i="46"/>
  <c r="Q36" i="42"/>
  <c r="Q37" i="42"/>
  <c r="Q37" i="47"/>
  <c r="M36" i="47"/>
  <c r="M37" i="47"/>
  <c r="K37" i="42"/>
  <c r="K36" i="47"/>
  <c r="K37" i="47"/>
  <c r="V20" i="46"/>
  <c r="G36" i="47" s="1"/>
  <c r="G37" i="47"/>
  <c r="I36" i="47"/>
  <c r="I37" i="47"/>
  <c r="G36" i="42"/>
  <c r="G37" i="42"/>
  <c r="R21" i="45"/>
  <c r="O21" i="45"/>
  <c r="L21" i="45"/>
  <c r="I21" i="45"/>
  <c r="F21" i="45"/>
  <c r="C21" i="45"/>
  <c r="C13" i="45"/>
  <c r="C5" i="45"/>
  <c r="F5" i="45"/>
  <c r="I5" i="45"/>
  <c r="L5" i="45"/>
  <c r="O5" i="45"/>
  <c r="R5" i="45"/>
  <c r="R37" i="44"/>
  <c r="O37" i="44"/>
  <c r="L37" i="44"/>
  <c r="I37" i="44"/>
  <c r="F37" i="44"/>
  <c r="C37" i="44"/>
  <c r="R29" i="44"/>
  <c r="O29" i="44"/>
  <c r="L29" i="44"/>
  <c r="I29" i="44"/>
  <c r="F29" i="44"/>
  <c r="C29" i="44"/>
  <c r="S36" i="47" l="1"/>
  <c r="O36" i="42"/>
  <c r="O36" i="47"/>
  <c r="C21" i="44"/>
  <c r="F21" i="44"/>
  <c r="I21" i="44"/>
  <c r="L21" i="44"/>
  <c r="O21" i="44"/>
  <c r="R21" i="44"/>
  <c r="R5" i="44"/>
  <c r="O5" i="44"/>
  <c r="L5" i="44"/>
  <c r="I5" i="44"/>
  <c r="F5" i="44"/>
  <c r="C13" i="44"/>
  <c r="F13" i="44"/>
  <c r="I13" i="44"/>
  <c r="L13" i="44"/>
  <c r="O13" i="44"/>
  <c r="R13" i="44"/>
  <c r="C5" i="44"/>
  <c r="V10" i="46" l="1"/>
  <c r="E37" i="42" s="1"/>
  <c r="V8" i="46"/>
  <c r="E36" i="42" s="1"/>
  <c r="V6" i="46"/>
  <c r="C37" i="42" s="1"/>
  <c r="V42" i="45"/>
  <c r="V40" i="45"/>
  <c r="V38" i="45"/>
  <c r="V34" i="45"/>
  <c r="V32" i="45"/>
  <c r="V30" i="45"/>
  <c r="V26" i="45"/>
  <c r="V24" i="45"/>
  <c r="V22" i="45"/>
  <c r="V18" i="45"/>
  <c r="V16" i="45"/>
  <c r="V14" i="45"/>
  <c r="V10" i="45"/>
  <c r="V8" i="45"/>
  <c r="V6" i="45"/>
  <c r="V42" i="44"/>
  <c r="V40" i="44"/>
  <c r="V38" i="44"/>
  <c r="V34" i="44"/>
  <c r="V32" i="44"/>
  <c r="V30" i="44"/>
  <c r="V26" i="44"/>
  <c r="V24" i="44"/>
  <c r="V22" i="44"/>
  <c r="V18" i="44"/>
  <c r="V16" i="44"/>
  <c r="V14" i="44"/>
  <c r="V10" i="44"/>
  <c r="V8" i="44"/>
  <c r="V6" i="44"/>
  <c r="V42" i="43"/>
  <c r="V40" i="43"/>
  <c r="V38" i="43"/>
  <c r="S19" i="42" l="1"/>
  <c r="S19" i="47"/>
  <c r="U18" i="47"/>
  <c r="U18" i="42"/>
  <c r="V44" i="44"/>
  <c r="U19" i="42"/>
  <c r="U19" i="47"/>
  <c r="V28" i="44"/>
  <c r="K19" i="47"/>
  <c r="K19" i="42"/>
  <c r="M18" i="42"/>
  <c r="M18" i="47"/>
  <c r="M19" i="42"/>
  <c r="M19" i="47"/>
  <c r="V20" i="44"/>
  <c r="G19" i="47"/>
  <c r="G19" i="42"/>
  <c r="I19" i="47"/>
  <c r="I19" i="42"/>
  <c r="I18" i="47"/>
  <c r="I18" i="42"/>
  <c r="V12" i="44"/>
  <c r="C19" i="47"/>
  <c r="C19" i="42"/>
  <c r="E19" i="42"/>
  <c r="E19" i="47"/>
  <c r="E18" i="47"/>
  <c r="E18" i="42"/>
  <c r="U9" i="42"/>
  <c r="U9" i="47"/>
  <c r="V44" i="43"/>
  <c r="S9" i="42" s="1"/>
  <c r="S10" i="47"/>
  <c r="S10" i="42"/>
  <c r="U10" i="47"/>
  <c r="U10" i="42"/>
  <c r="V28" i="45"/>
  <c r="K28" i="42"/>
  <c r="K28" i="47"/>
  <c r="M27" i="47"/>
  <c r="M27" i="42"/>
  <c r="M28" i="47"/>
  <c r="M28" i="42"/>
  <c r="U28" i="47"/>
  <c r="U28" i="42"/>
  <c r="V12" i="45"/>
  <c r="C28" i="47"/>
  <c r="C28" i="42"/>
  <c r="E27" i="42"/>
  <c r="E27" i="47"/>
  <c r="O28" i="47"/>
  <c r="O28" i="42"/>
  <c r="V36" i="45"/>
  <c r="Q28" i="42"/>
  <c r="Q28" i="47"/>
  <c r="Q27" i="42"/>
  <c r="Q27" i="47"/>
  <c r="V44" i="45"/>
  <c r="S28" i="47"/>
  <c r="S28" i="42"/>
  <c r="E28" i="47"/>
  <c r="E28" i="42"/>
  <c r="V20" i="45"/>
  <c r="G28" i="47"/>
  <c r="G28" i="42"/>
  <c r="I27" i="47"/>
  <c r="I27" i="42"/>
  <c r="I28" i="47"/>
  <c r="I28" i="42"/>
  <c r="U27" i="42"/>
  <c r="U27" i="47"/>
  <c r="O19" i="42"/>
  <c r="O19" i="47"/>
  <c r="V36" i="44"/>
  <c r="Q19" i="47"/>
  <c r="Q19" i="42"/>
  <c r="Q18" i="42"/>
  <c r="Q18" i="47"/>
  <c r="V12" i="46"/>
  <c r="C37" i="47"/>
  <c r="E36" i="47"/>
  <c r="E37" i="47"/>
  <c r="C36" i="47" l="1"/>
  <c r="C36" i="42"/>
  <c r="S18" i="47"/>
  <c r="S18" i="42"/>
  <c r="K18" i="42"/>
  <c r="K18" i="47"/>
  <c r="G18" i="42"/>
  <c r="G18" i="47"/>
  <c r="C18" i="47"/>
  <c r="C18" i="42"/>
  <c r="S9" i="47"/>
  <c r="K27" i="42"/>
  <c r="K27" i="47"/>
  <c r="S27" i="47"/>
  <c r="S27" i="42"/>
  <c r="O27" i="42"/>
  <c r="O27" i="47"/>
  <c r="G27" i="42"/>
  <c r="G27" i="47"/>
  <c r="C27" i="47"/>
  <c r="C27" i="42"/>
  <c r="O18" i="42"/>
  <c r="O18" i="47"/>
  <c r="S29" i="41"/>
  <c r="S21" i="41"/>
  <c r="S13" i="41"/>
  <c r="P29" i="41"/>
  <c r="P21" i="41"/>
  <c r="P13" i="41"/>
  <c r="M29" i="41"/>
  <c r="M21" i="41"/>
  <c r="M13" i="41"/>
  <c r="J29" i="41"/>
  <c r="J21" i="41"/>
  <c r="J13" i="41"/>
  <c r="G29" i="41"/>
  <c r="G21" i="41"/>
  <c r="D29" i="41"/>
  <c r="D21" i="41"/>
  <c r="G13" i="41"/>
  <c r="D13" i="41"/>
  <c r="W18" i="41"/>
  <c r="W16" i="41"/>
  <c r="W14" i="41"/>
  <c r="W26" i="41"/>
  <c r="W24" i="41"/>
  <c r="W22" i="41"/>
  <c r="W34" i="41"/>
  <c r="W32" i="41"/>
  <c r="W30" i="41"/>
  <c r="D37" i="41"/>
  <c r="AE42" i="41"/>
  <c r="AD41" i="41"/>
  <c r="AD43" i="41" s="1"/>
  <c r="AE40" i="41"/>
  <c r="AC40" i="41"/>
  <c r="AF40" i="41" s="1"/>
  <c r="AD39" i="41"/>
  <c r="AC39" i="41"/>
  <c r="AE38" i="41"/>
  <c r="AC38" i="41"/>
  <c r="AF38" i="41" s="1"/>
  <c r="AE34" i="41"/>
  <c r="AD33" i="41"/>
  <c r="AF33" i="41" s="1"/>
  <c r="AE32" i="41"/>
  <c r="AC32" i="41"/>
  <c r="AF32" i="41" s="1"/>
  <c r="AD31" i="41"/>
  <c r="AC31" i="41"/>
  <c r="AE30" i="41"/>
  <c r="AC30" i="41"/>
  <c r="AF30" i="41" s="1"/>
  <c r="AE26" i="41"/>
  <c r="AD25" i="41"/>
  <c r="AF25" i="41" s="1"/>
  <c r="AE24" i="41"/>
  <c r="AC24" i="41"/>
  <c r="AD23" i="41"/>
  <c r="AC23" i="41"/>
  <c r="AF23" i="41" s="1"/>
  <c r="AE22" i="41"/>
  <c r="AE27" i="41" s="1"/>
  <c r="AC22" i="41"/>
  <c r="AE18" i="41"/>
  <c r="AF17" i="41"/>
  <c r="AD17" i="41"/>
  <c r="AE16" i="41"/>
  <c r="AC16" i="41"/>
  <c r="AD15" i="41"/>
  <c r="AC15" i="41"/>
  <c r="AE14" i="41"/>
  <c r="AC14" i="41"/>
  <c r="AC19" i="41" s="1"/>
  <c r="AE10" i="41"/>
  <c r="AD9" i="41"/>
  <c r="AF9" i="41" s="1"/>
  <c r="AE8" i="41"/>
  <c r="AC8" i="41"/>
  <c r="AF8" i="41" s="1"/>
  <c r="AD7" i="41"/>
  <c r="AC7" i="41"/>
  <c r="AE6" i="41"/>
  <c r="AC6" i="41"/>
  <c r="Q46" i="47" l="1"/>
  <c r="Q19" i="20"/>
  <c r="O19" i="20"/>
  <c r="O46" i="47"/>
  <c r="Q18" i="20"/>
  <c r="Q45" i="47"/>
  <c r="K46" i="47"/>
  <c r="K19" i="20"/>
  <c r="M19" i="20"/>
  <c r="M46" i="47"/>
  <c r="M18" i="20"/>
  <c r="M45" i="47"/>
  <c r="G46" i="47"/>
  <c r="G19" i="20"/>
  <c r="I45" i="47"/>
  <c r="I18" i="20"/>
  <c r="I19" i="20"/>
  <c r="I46" i="47"/>
  <c r="E45" i="47"/>
  <c r="E18" i="20"/>
  <c r="E46" i="47"/>
  <c r="E19" i="20"/>
  <c r="W36" i="41"/>
  <c r="W28" i="41"/>
  <c r="W20" i="41"/>
  <c r="AE11" i="41"/>
  <c r="AF7" i="41"/>
  <c r="AE19" i="41"/>
  <c r="AF24" i="41"/>
  <c r="AD19" i="41"/>
  <c r="AF39" i="41"/>
  <c r="AF16" i="41"/>
  <c r="AE35" i="41"/>
  <c r="AF14" i="41"/>
  <c r="AD27" i="41"/>
  <c r="AE43" i="41"/>
  <c r="AC43" i="41"/>
  <c r="AC11" i="41"/>
  <c r="AF15" i="41"/>
  <c r="AF22" i="41"/>
  <c r="AF31" i="41"/>
  <c r="AF43" i="41"/>
  <c r="AE44" i="41" s="1"/>
  <c r="AF19" i="41"/>
  <c r="AE20" i="41" s="1"/>
  <c r="AD20" i="41"/>
  <c r="AD11" i="41"/>
  <c r="AC35" i="41"/>
  <c r="AC27" i="41"/>
  <c r="AD35" i="41"/>
  <c r="AF41" i="41"/>
  <c r="AF6" i="41"/>
  <c r="O18" i="20" l="1"/>
  <c r="O45" i="47"/>
  <c r="K45" i="47"/>
  <c r="K18" i="20"/>
  <c r="G45" i="47"/>
  <c r="G18" i="20"/>
  <c r="C18" i="20"/>
  <c r="C45" i="47"/>
  <c r="AC20" i="41"/>
  <c r="AD44" i="41"/>
  <c r="AC44" i="41"/>
  <c r="AF27" i="41"/>
  <c r="AF35" i="41"/>
  <c r="AE36" i="41" s="1"/>
  <c r="AF11" i="41"/>
  <c r="AE12" i="41" l="1"/>
  <c r="AC12" i="41"/>
  <c r="AD28" i="41"/>
  <c r="AE28" i="41"/>
  <c r="AD12" i="41"/>
  <c r="AC28" i="41"/>
  <c r="AC36" i="41"/>
  <c r="AD36" i="41"/>
  <c r="L37" i="43"/>
  <c r="O37" i="43"/>
  <c r="R37" i="43"/>
</calcChain>
</file>

<file path=xl/sharedStrings.xml><?xml version="1.0" encoding="utf-8"?>
<sst xmlns="http://schemas.openxmlformats.org/spreadsheetml/2006/main" count="1269" uniqueCount="292">
  <si>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</si>
  <si>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</si>
  <si>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</si>
  <si>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</si>
  <si>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</si>
  <si>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</si>
  <si>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</si>
  <si>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</si>
  <si>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</si>
  <si>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</si>
  <si>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</si>
  <si>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</si>
  <si>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</si>
  <si>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</si>
  <si>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</si>
  <si>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</si>
  <si>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</si>
  <si>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</si>
  <si>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</si>
  <si>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</si>
  <si>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</si>
  <si>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</si>
  <si>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</si>
  <si>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</si>
  <si>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</si>
  <si>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</si>
  <si>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</si>
  <si>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</si>
  <si>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</si>
  <si>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</si>
  <si>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</si>
  <si>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</si>
  <si>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</si>
  <si>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</si>
  <si>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</si>
  <si>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</si>
  <si>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</si>
  <si>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</si>
  <si>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</si>
  <si>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</si>
  <si>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</si>
  <si>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</si>
  <si>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</si>
  <si>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</si>
  <si>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</si>
  <si>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</si>
  <si>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</si>
  <si>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</si>
  <si>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</si>
  <si>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香Q米飯</t>
    <phoneticPr fontId="19" type="noConversion"/>
  </si>
  <si>
    <t>生鮮豬絞肉</t>
    <phoneticPr fontId="19" type="noConversion"/>
  </si>
  <si>
    <t>木耳</t>
    <phoneticPr fontId="19" type="noConversion"/>
  </si>
  <si>
    <t>蔬菜</t>
    <phoneticPr fontId="19" type="noConversion"/>
  </si>
  <si>
    <t>地瓜飯</t>
    <phoneticPr fontId="19" type="noConversion"/>
  </si>
  <si>
    <t>深色蔬菜</t>
    <phoneticPr fontId="19" type="noConversion"/>
  </si>
  <si>
    <t>淺色蔬菜</t>
    <phoneticPr fontId="19" type="noConversion"/>
  </si>
  <si>
    <t>地瓜</t>
    <phoneticPr fontId="19" type="noConversion"/>
  </si>
  <si>
    <t>烤</t>
    <phoneticPr fontId="19" type="noConversion"/>
  </si>
  <si>
    <t>豆</t>
    <phoneticPr fontId="19" type="noConversion"/>
  </si>
  <si>
    <t>糙米飯</t>
    <phoneticPr fontId="19" type="noConversion"/>
  </si>
  <si>
    <t>炸</t>
    <phoneticPr fontId="19" type="noConversion"/>
  </si>
  <si>
    <t>胡蘿蔔</t>
    <phoneticPr fontId="19" type="noConversion"/>
  </si>
  <si>
    <t>洋蔥</t>
    <phoneticPr fontId="19" type="noConversion"/>
  </si>
  <si>
    <t>豬肉來源:臺灣(豬肉及豬可食部位原料之原產地:臺灣)</t>
  </si>
  <si>
    <t>生鮮豬里肌肉排</t>
    <phoneticPr fontId="19" type="noConversion"/>
  </si>
  <si>
    <t>粉薑</t>
    <phoneticPr fontId="19" type="noConversion"/>
  </si>
  <si>
    <t>傳統豆腐</t>
    <phoneticPr fontId="19" type="noConversion"/>
  </si>
  <si>
    <t>生鮮豬後腿肉絲</t>
    <phoneticPr fontId="19" type="noConversion"/>
  </si>
  <si>
    <t>三色豆</t>
    <phoneticPr fontId="19" type="noConversion"/>
  </si>
  <si>
    <t>甘藍</t>
    <phoneticPr fontId="19" type="noConversion"/>
  </si>
  <si>
    <t>糙粳米</t>
    <phoneticPr fontId="19" type="noConversion"/>
  </si>
  <si>
    <t>雞蛋</t>
    <phoneticPr fontId="19" type="noConversion"/>
  </si>
  <si>
    <t>冷凍玉米粒</t>
    <phoneticPr fontId="19" type="noConversion"/>
  </si>
  <si>
    <t>有機蔬菜</t>
    <phoneticPr fontId="19" type="noConversion"/>
  </si>
  <si>
    <t>結球白菜</t>
    <phoneticPr fontId="19" type="noConversion"/>
  </si>
  <si>
    <t>醃</t>
    <phoneticPr fontId="19" type="noConversion"/>
  </si>
  <si>
    <t>麵條</t>
    <phoneticPr fontId="19" type="noConversion"/>
  </si>
  <si>
    <t>生鮮水鯊魚肉</t>
    <phoneticPr fontId="19" type="noConversion"/>
  </si>
  <si>
    <t>豬肉來源:臺灣(豬肉及豬可食部位原料之原產地:臺灣)</t>
    <phoneticPr fontId="19" type="noConversion"/>
  </si>
  <si>
    <t>白蘿蔔</t>
    <phoneticPr fontId="19" type="noConversion"/>
  </si>
  <si>
    <t>海帶結</t>
    <phoneticPr fontId="19" type="noConversion"/>
  </si>
  <si>
    <t>杏鮑菇</t>
    <phoneticPr fontId="19" type="noConversion"/>
  </si>
  <si>
    <t>海</t>
    <phoneticPr fontId="19" type="noConversion"/>
  </si>
  <si>
    <t>滷</t>
    <phoneticPr fontId="19" type="noConversion"/>
  </si>
  <si>
    <t>芡</t>
    <phoneticPr fontId="19" type="noConversion"/>
  </si>
  <si>
    <t>紫菜</t>
    <phoneticPr fontId="19" type="noConversion"/>
  </si>
  <si>
    <t>有機蔬菜</t>
    <phoneticPr fontId="19" type="noConversion"/>
  </si>
  <si>
    <t>胡蘿蔔</t>
  </si>
  <si>
    <t>金針菇</t>
    <phoneticPr fontId="19" type="noConversion"/>
  </si>
  <si>
    <t>海</t>
    <phoneticPr fontId="19" type="noConversion"/>
  </si>
  <si>
    <t>冷</t>
    <phoneticPr fontId="19" type="noConversion"/>
  </si>
  <si>
    <t>地瓜</t>
    <phoneticPr fontId="19" type="noConversion"/>
  </si>
  <si>
    <t>雞水煮蛋</t>
    <phoneticPr fontId="19" type="noConversion"/>
  </si>
  <si>
    <t>生鮮蝦仁</t>
    <phoneticPr fontId="19" type="noConversion"/>
  </si>
  <si>
    <t>生鮮翅小腿</t>
    <phoneticPr fontId="19" type="noConversion"/>
  </si>
  <si>
    <t>結球白菜</t>
  </si>
  <si>
    <t>油蔥酥</t>
    <phoneticPr fontId="19" type="noConversion"/>
  </si>
  <si>
    <t>球莖甘藍</t>
    <phoneticPr fontId="41" type="noConversion"/>
  </si>
  <si>
    <t>生鮮豬前腿肉片</t>
    <phoneticPr fontId="19" type="noConversion"/>
  </si>
  <si>
    <t>每週供應魚類產品.小心魚刺</t>
    <phoneticPr fontId="19" type="noConversion"/>
  </si>
  <si>
    <t>結頭菜湯</t>
    <phoneticPr fontId="19" type="noConversion"/>
  </si>
  <si>
    <t>五香滷蛋</t>
    <phoneticPr fontId="19" type="noConversion"/>
  </si>
  <si>
    <t>生鮮雞腿</t>
    <phoneticPr fontId="19" type="noConversion"/>
  </si>
  <si>
    <t>袖珍菇</t>
    <phoneticPr fontId="19" type="noConversion"/>
  </si>
  <si>
    <t>馬鈴薯</t>
    <phoneticPr fontId="19" type="noConversion"/>
  </si>
  <si>
    <t>生鮮雞胸肉</t>
    <phoneticPr fontId="19" type="noConversion"/>
  </si>
  <si>
    <t>豆干</t>
    <phoneticPr fontId="19" type="noConversion"/>
  </si>
  <si>
    <t>加</t>
    <phoneticPr fontId="19" type="noConversion"/>
  </si>
  <si>
    <t>年糕</t>
    <phoneticPr fontId="19" type="noConversion"/>
  </si>
  <si>
    <t>脆筍</t>
    <phoneticPr fontId="19" type="noConversion"/>
  </si>
  <si>
    <t>羅漢嫩豆腐(豆)</t>
    <phoneticPr fontId="19" type="noConversion"/>
  </si>
  <si>
    <t>酢醬高麗菜</t>
    <phoneticPr fontId="19" type="noConversion"/>
  </si>
  <si>
    <t>青菜蛋花湯</t>
    <phoneticPr fontId="19" type="noConversion"/>
  </si>
  <si>
    <t>紫菜蛋花湯</t>
    <phoneticPr fontId="19" type="noConversion"/>
  </si>
  <si>
    <t>岩烤豬里肌</t>
    <phoneticPr fontId="19" type="noConversion"/>
  </si>
  <si>
    <t>油蔥蒸蛋</t>
    <phoneticPr fontId="19" type="noConversion"/>
  </si>
  <si>
    <t>芹香菜頭湯</t>
    <phoneticPr fontId="19" type="noConversion"/>
  </si>
  <si>
    <t>味噌菇菇湯</t>
    <phoneticPr fontId="19" type="noConversion"/>
  </si>
  <si>
    <t>榨菜肉絲湯(醃)</t>
    <phoneticPr fontId="19" type="noConversion"/>
  </si>
  <si>
    <t>味噌</t>
  </si>
  <si>
    <t>生鮮豬絞肉</t>
  </si>
  <si>
    <t>醃漬花胡瓜</t>
  </si>
  <si>
    <t>醃</t>
  </si>
  <si>
    <t>香菇</t>
    <phoneticPr fontId="19" type="noConversion"/>
  </si>
  <si>
    <t>生鮮阿根廷魷</t>
    <phoneticPr fontId="19" type="noConversion"/>
  </si>
  <si>
    <t>生鮮豬後腿肉絲</t>
  </si>
  <si>
    <t>洋蔥</t>
  </si>
  <si>
    <t>金針菇</t>
  </si>
  <si>
    <t>筍乾</t>
    <phoneticPr fontId="19" type="noConversion"/>
  </si>
  <si>
    <t>生鮮後腿肉丁</t>
    <phoneticPr fontId="19" type="noConversion"/>
  </si>
  <si>
    <t>芹菜</t>
    <phoneticPr fontId="19" type="noConversion"/>
  </si>
  <si>
    <t>木耳</t>
  </si>
  <si>
    <t>乾香菇</t>
    <phoneticPr fontId="19" type="noConversion"/>
  </si>
  <si>
    <t>白芝麻</t>
    <phoneticPr fontId="19" type="noConversion"/>
  </si>
  <si>
    <t>榨菜</t>
    <phoneticPr fontId="19" type="noConversion"/>
  </si>
  <si>
    <t>豆干</t>
  </si>
  <si>
    <t>豆</t>
  </si>
  <si>
    <t>小魚乾</t>
  </si>
  <si>
    <t>海</t>
  </si>
  <si>
    <t>每週供應魚類產品.小心魚刺</t>
  </si>
  <si>
    <t>2月23日(一)</t>
    <phoneticPr fontId="19" type="noConversion"/>
  </si>
  <si>
    <t>2月24日(二)</t>
    <phoneticPr fontId="19" type="noConversion"/>
  </si>
  <si>
    <t>2月25日(三)</t>
    <phoneticPr fontId="19" type="noConversion"/>
  </si>
  <si>
    <t>2月26日(四)</t>
    <phoneticPr fontId="19" type="noConversion"/>
  </si>
  <si>
    <t>2月27日(五)</t>
    <phoneticPr fontId="19" type="noConversion"/>
  </si>
  <si>
    <t>和平紀念日補假</t>
    <phoneticPr fontId="19" type="noConversion"/>
  </si>
  <si>
    <t>1月1日(四)</t>
    <phoneticPr fontId="19" type="noConversion"/>
  </si>
  <si>
    <t>1月2日(五)</t>
    <phoneticPr fontId="19" type="noConversion"/>
  </si>
  <si>
    <t>1月5日(一)</t>
    <phoneticPr fontId="19" type="noConversion"/>
  </si>
  <si>
    <t>1月6日(二)</t>
    <phoneticPr fontId="19" type="noConversion"/>
  </si>
  <si>
    <t>1月7日(三)</t>
    <phoneticPr fontId="19" type="noConversion"/>
  </si>
  <si>
    <t>1月8日(四)</t>
    <phoneticPr fontId="19" type="noConversion"/>
  </si>
  <si>
    <t>1月9日(五)</t>
    <phoneticPr fontId="19" type="noConversion"/>
  </si>
  <si>
    <t>1月12日(一)</t>
    <phoneticPr fontId="19" type="noConversion"/>
  </si>
  <si>
    <t>1月13日(二)</t>
    <phoneticPr fontId="19" type="noConversion"/>
  </si>
  <si>
    <t>1月14日(三)</t>
    <phoneticPr fontId="19" type="noConversion"/>
  </si>
  <si>
    <t>1月15日(四)</t>
    <phoneticPr fontId="19" type="noConversion"/>
  </si>
  <si>
    <t>1月16日(五)</t>
    <phoneticPr fontId="19" type="noConversion"/>
  </si>
  <si>
    <t>1月19日(一)</t>
    <phoneticPr fontId="19" type="noConversion"/>
  </si>
  <si>
    <t>1月20日(二)</t>
    <phoneticPr fontId="19" type="noConversion"/>
  </si>
  <si>
    <t>1月21日(三)</t>
    <phoneticPr fontId="19" type="noConversion"/>
  </si>
  <si>
    <t>1月22日(四)</t>
    <phoneticPr fontId="19" type="noConversion"/>
  </si>
  <si>
    <t>1月23日(五)</t>
    <phoneticPr fontId="19" type="noConversion"/>
  </si>
  <si>
    <t>元旦</t>
    <phoneticPr fontId="19" type="noConversion"/>
  </si>
  <si>
    <t>吉頭菜湯</t>
    <phoneticPr fontId="19" type="noConversion"/>
  </si>
  <si>
    <t>高麗菜飯(海)</t>
    <phoneticPr fontId="19" type="noConversion"/>
  </si>
  <si>
    <t>法式菲力雞排(加)</t>
    <phoneticPr fontId="19" type="noConversion"/>
  </si>
  <si>
    <r>
      <rPr>
        <b/>
        <sz val="26"/>
        <color rgb="FF008000"/>
        <rFont val="新細明體"/>
        <family val="1"/>
        <charset val="136"/>
      </rPr>
      <t>咔啦翅小腿</t>
    </r>
    <r>
      <rPr>
        <b/>
        <sz val="26"/>
        <color rgb="FF008000"/>
        <rFont val="細明體-ExtB"/>
        <family val="1"/>
        <charset val="136"/>
      </rPr>
      <t>(</t>
    </r>
    <r>
      <rPr>
        <b/>
        <sz val="26"/>
        <color rgb="FF008000"/>
        <rFont val="新細明體"/>
        <family val="1"/>
        <charset val="136"/>
      </rPr>
      <t>炸</t>
    </r>
    <r>
      <rPr>
        <b/>
        <sz val="26"/>
        <color rgb="FF008000"/>
        <rFont val="細明體-ExtB"/>
        <family val="1"/>
        <charset val="136"/>
      </rPr>
      <t>)</t>
    </r>
    <phoneticPr fontId="19" type="noConversion"/>
  </si>
  <si>
    <t>上海生煎包(冷)</t>
    <phoneticPr fontId="19" type="noConversion"/>
  </si>
  <si>
    <t>雞塊X2(加)(炸)</t>
    <phoneticPr fontId="19" type="noConversion"/>
  </si>
  <si>
    <t>香菇雞湯</t>
    <phoneticPr fontId="19" type="noConversion"/>
  </si>
  <si>
    <t>咖哩雞丁</t>
    <phoneticPr fontId="19" type="noConversion"/>
  </si>
  <si>
    <t>台式蛋炒飯</t>
    <phoneticPr fontId="19" type="noConversion"/>
  </si>
  <si>
    <t>香酥無骨香雞排(加)(炸)</t>
    <phoneticPr fontId="19" type="noConversion"/>
  </si>
  <si>
    <t>巧克力銀絲卷(冷)</t>
    <phoneticPr fontId="19" type="noConversion"/>
  </si>
  <si>
    <t>香烤嫩雞腿</t>
    <phoneticPr fontId="19" type="noConversion"/>
  </si>
  <si>
    <t>蘿蔔香菇湯</t>
    <phoneticPr fontId="19" type="noConversion"/>
  </si>
  <si>
    <t>五穀飯</t>
    <phoneticPr fontId="19" type="noConversion"/>
  </si>
  <si>
    <t>麻香海苔拌飯</t>
    <phoneticPr fontId="19" type="noConversion"/>
  </si>
  <si>
    <t>蕃茄</t>
    <phoneticPr fontId="19" type="noConversion"/>
  </si>
  <si>
    <t>咖哩肉丁</t>
    <phoneticPr fontId="19" type="noConversion"/>
  </si>
  <si>
    <t>卡啦翅小腿(炸)</t>
    <phoneticPr fontId="19" type="noConversion"/>
  </si>
  <si>
    <t>國宴白菜西魯肉</t>
    <phoneticPr fontId="19" type="noConversion"/>
  </si>
  <si>
    <t>古早味肉燥滷蛋</t>
    <phoneticPr fontId="19" type="noConversion"/>
  </si>
  <si>
    <t>味噌海芽湯</t>
    <phoneticPr fontId="19" type="noConversion"/>
  </si>
  <si>
    <t>關東煮(豆)</t>
    <phoneticPr fontId="19" type="noConversion"/>
  </si>
  <si>
    <t>香菇拌花花菜</t>
    <phoneticPr fontId="19" type="noConversion"/>
  </si>
  <si>
    <t>港式蘿蔔糕(冷)</t>
    <phoneticPr fontId="19" type="noConversion"/>
  </si>
  <si>
    <t>黑糖小饅頭(冷)</t>
    <phoneticPr fontId="19" type="noConversion"/>
  </si>
  <si>
    <t>白醬花椰菜</t>
    <phoneticPr fontId="19" type="noConversion"/>
  </si>
  <si>
    <t>絞肉拌高麗菜</t>
    <phoneticPr fontId="19" type="noConversion"/>
  </si>
  <si>
    <t>拌飯肉燥(醃)</t>
    <phoneticPr fontId="19" type="noConversion"/>
  </si>
  <si>
    <t>北海魷魚羹(海)</t>
    <phoneticPr fontId="19" type="noConversion"/>
  </si>
  <si>
    <t>沙茶蝦仁羹(海)</t>
    <phoneticPr fontId="19" type="noConversion"/>
  </si>
  <si>
    <t>金菇肉絲湯</t>
    <phoneticPr fontId="19" type="noConversion"/>
  </si>
  <si>
    <t>台式炒米粉</t>
    <phoneticPr fontId="19" type="noConversion"/>
  </si>
  <si>
    <t>酸辣湯(醃)(芡)(豆)</t>
    <phoneticPr fontId="19" type="noConversion"/>
  </si>
  <si>
    <t>沙茶洋蔥豬柳</t>
    <phoneticPr fontId="19" type="noConversion"/>
  </si>
  <si>
    <t>醬燒豬排</t>
    <phoneticPr fontId="19" type="noConversion"/>
  </si>
  <si>
    <t>卡茲雞米花(炸)</t>
    <phoneticPr fontId="19" type="noConversion"/>
  </si>
  <si>
    <t>炒</t>
    <phoneticPr fontId="19" type="noConversion"/>
  </si>
  <si>
    <t>香菇絲</t>
    <phoneticPr fontId="19" type="noConversion"/>
  </si>
  <si>
    <t>蝦米</t>
    <phoneticPr fontId="19" type="noConversion"/>
  </si>
  <si>
    <t>冷藏廣式蘿蔔糕</t>
    <phoneticPr fontId="19" type="noConversion"/>
  </si>
  <si>
    <t>菇類</t>
    <phoneticPr fontId="19" type="noConversion"/>
  </si>
  <si>
    <t>腓力雞排</t>
    <phoneticPr fontId="19" type="noConversion"/>
  </si>
  <si>
    <t>五穀米</t>
    <phoneticPr fontId="19" type="noConversion"/>
  </si>
  <si>
    <t>生鮮鴨肉</t>
    <phoneticPr fontId="19" type="noConversion"/>
  </si>
  <si>
    <t>湯包</t>
    <phoneticPr fontId="19" type="noConversion"/>
  </si>
  <si>
    <t>冷凍花椰菜</t>
    <phoneticPr fontId="19" type="noConversion"/>
  </si>
  <si>
    <t>起司粉</t>
    <phoneticPr fontId="19" type="noConversion"/>
  </si>
  <si>
    <t>味噌</t>
    <phoneticPr fontId="19" type="noConversion"/>
  </si>
  <si>
    <t>乾裙帶菜</t>
    <phoneticPr fontId="19" type="noConversion"/>
  </si>
  <si>
    <t>咖哩粉</t>
    <phoneticPr fontId="19" type="noConversion"/>
  </si>
  <si>
    <t>毛豆仁</t>
    <phoneticPr fontId="19" type="noConversion"/>
  </si>
  <si>
    <t>黑豆干</t>
    <phoneticPr fontId="19" type="noConversion"/>
  </si>
  <si>
    <t>銀絲卷</t>
    <phoneticPr fontId="19" type="noConversion"/>
  </si>
  <si>
    <t>無骨香雞排</t>
    <phoneticPr fontId="19" type="noConversion"/>
  </si>
  <si>
    <t>義式肉醬麵</t>
    <phoneticPr fontId="19" type="noConversion"/>
  </si>
  <si>
    <t>生鮮清雞肉</t>
    <phoneticPr fontId="19" type="noConversion"/>
  </si>
  <si>
    <t>生鮮豬前腿肉絲</t>
    <phoneticPr fontId="19" type="noConversion"/>
  </si>
  <si>
    <t>生鮮豬後腿肉丁</t>
    <phoneticPr fontId="19" type="noConversion"/>
  </si>
  <si>
    <t>冷凍雞塊</t>
    <phoneticPr fontId="19" type="noConversion"/>
  </si>
  <si>
    <t>海苔</t>
    <phoneticPr fontId="19" type="noConversion"/>
  </si>
  <si>
    <t>黑糖饅頭</t>
    <phoneticPr fontId="19" type="noConversion"/>
  </si>
  <si>
    <t>米粉</t>
    <phoneticPr fontId="19" type="noConversion"/>
  </si>
  <si>
    <t>泰式魚丁(海)(豆)</t>
    <phoneticPr fontId="19" type="noConversion"/>
  </si>
  <si>
    <t>黑輪</t>
    <phoneticPr fontId="19" type="noConversion"/>
  </si>
  <si>
    <t>卡啦雞腿堡肉(加)(炸)</t>
    <phoneticPr fontId="19" type="noConversion"/>
  </si>
  <si>
    <r>
      <rPr>
        <b/>
        <sz val="26"/>
        <color theme="0" tint="-4.9989318521683403E-2"/>
        <rFont val="Microsoft JhengHei"/>
        <family val="1"/>
      </rPr>
      <t>蝦仁洋蔥蛋</t>
    </r>
    <r>
      <rPr>
        <b/>
        <sz val="26"/>
        <color theme="0" tint="-4.9989318521683403E-2"/>
        <rFont val="Calibri"/>
        <family val="1"/>
      </rPr>
      <t>(</t>
    </r>
    <r>
      <rPr>
        <b/>
        <sz val="26"/>
        <color theme="0" tint="-4.9989318521683403E-2"/>
        <rFont val="細明體"/>
        <family val="1"/>
        <charset val="136"/>
      </rPr>
      <t>海</t>
    </r>
    <r>
      <rPr>
        <b/>
        <sz val="26"/>
        <color theme="0" tint="-4.9989318521683403E-2"/>
        <rFont val="Calibri"/>
        <family val="1"/>
      </rPr>
      <t>)</t>
    </r>
    <r>
      <rPr>
        <b/>
        <sz val="26"/>
        <color theme="0" tint="-4.9989318521683403E-2"/>
        <rFont val="華康流隸體(P)"/>
        <family val="1"/>
        <charset val="136"/>
      </rPr>
      <t>(豆</t>
    </r>
    <r>
      <rPr>
        <b/>
        <sz val="26"/>
        <color theme="0" tint="-4.9989318521683403E-2"/>
        <rFont val="細明體"/>
        <family val="1"/>
        <charset val="136"/>
      </rPr>
      <t>)</t>
    </r>
    <phoneticPr fontId="19" type="noConversion"/>
  </si>
  <si>
    <t>茄汁蛋</t>
    <phoneticPr fontId="19" type="noConversion"/>
  </si>
  <si>
    <t>大滷桶(豆)</t>
    <phoneticPr fontId="19" type="noConversion"/>
  </si>
  <si>
    <t>烤雞腿</t>
    <phoneticPr fontId="19" type="noConversion"/>
  </si>
  <si>
    <t>特製手工鹹豬肉</t>
    <phoneticPr fontId="19" type="noConversion"/>
  </si>
  <si>
    <t>卡茲魚條(海加)(炸)</t>
    <phoneticPr fontId="19" type="noConversion"/>
  </si>
  <si>
    <t>台式香腸(加)</t>
    <phoneticPr fontId="19" type="noConversion"/>
  </si>
  <si>
    <t>特製BBQ雞翅</t>
    <phoneticPr fontId="19" type="noConversion"/>
  </si>
  <si>
    <t>椒鹽黑輪片(加)</t>
    <phoneticPr fontId="19" type="noConversion"/>
  </si>
  <si>
    <t>三杯雞</t>
    <phoneticPr fontId="19" type="noConversion"/>
  </si>
  <si>
    <t>洋蔥炒蛋</t>
    <phoneticPr fontId="19" type="noConversion"/>
  </si>
  <si>
    <t>醬汁肉片</t>
    <phoneticPr fontId="19" type="noConversion"/>
  </si>
  <si>
    <t>南瓜蒸肉餅</t>
    <phoneticPr fontId="19" type="noConversion"/>
  </si>
  <si>
    <t>絞肉滷蛋</t>
    <phoneticPr fontId="19" type="noConversion"/>
  </si>
  <si>
    <t>滷味拼盤(加)(豆)</t>
    <phoneticPr fontId="19" type="noConversion"/>
  </si>
  <si>
    <t>麻油燒雞(加)</t>
    <phoneticPr fontId="19" type="noConversion"/>
  </si>
  <si>
    <t>鮮蔬蛋花湯</t>
    <phoneticPr fontId="19" type="noConversion"/>
  </si>
  <si>
    <r>
      <rPr>
        <b/>
        <sz val="26"/>
        <color rgb="FF008000"/>
        <rFont val="Microsoft JhengHei"/>
        <family val="5"/>
      </rPr>
      <t>客家小炒</t>
    </r>
    <r>
      <rPr>
        <b/>
        <sz val="26"/>
        <color rgb="FF008000"/>
        <rFont val="華康棒棒體W5(P)"/>
        <family val="5"/>
      </rPr>
      <t>(</t>
    </r>
    <r>
      <rPr>
        <b/>
        <sz val="26"/>
        <color rgb="FF008000"/>
        <rFont val="細明體"/>
        <family val="5"/>
        <charset val="136"/>
      </rPr>
      <t>海</t>
    </r>
    <r>
      <rPr>
        <b/>
        <sz val="26"/>
        <color rgb="FF008000"/>
        <rFont val="華康棒棒體W5(P)"/>
        <family val="5"/>
      </rPr>
      <t>)</t>
    </r>
    <r>
      <rPr>
        <b/>
        <sz val="26"/>
        <color rgb="FF008000"/>
        <rFont val="華康棒棒體W5(P)"/>
        <family val="5"/>
        <charset val="136"/>
      </rPr>
      <t>(</t>
    </r>
    <r>
      <rPr>
        <b/>
        <sz val="26"/>
        <color rgb="FF008000"/>
        <rFont val="細明體"/>
        <family val="5"/>
        <charset val="136"/>
      </rPr>
      <t>豆)</t>
    </r>
    <phoneticPr fontId="19" type="noConversion"/>
  </si>
  <si>
    <r>
      <rPr>
        <b/>
        <sz val="26"/>
        <color rgb="FF6600FF"/>
        <rFont val="新細明體"/>
        <family val="1"/>
        <charset val="136"/>
      </rPr>
      <t>鳳尾筍滷肉</t>
    </r>
    <r>
      <rPr>
        <b/>
        <sz val="26"/>
        <color rgb="FF6600FF"/>
        <rFont val="華康墨字體(P)"/>
        <family val="5"/>
        <charset val="136"/>
      </rPr>
      <t>(</t>
    </r>
    <r>
      <rPr>
        <b/>
        <sz val="26"/>
        <color rgb="FF6600FF"/>
        <rFont val="新細明體"/>
        <family val="5"/>
        <charset val="136"/>
      </rPr>
      <t>醃)</t>
    </r>
    <phoneticPr fontId="19" type="noConversion"/>
  </si>
  <si>
    <t>雙拼魚塊(海)(炸)</t>
    <phoneticPr fontId="19" type="noConversion"/>
  </si>
  <si>
    <t>玉米蝦仁(海)</t>
    <phoneticPr fontId="19" type="noConversion"/>
  </si>
  <si>
    <r>
      <rPr>
        <b/>
        <sz val="26"/>
        <color rgb="FFFF0000"/>
        <rFont val="Microsoft JhengHei"/>
        <family val="1"/>
      </rPr>
      <t>泡菜年糕</t>
    </r>
    <r>
      <rPr>
        <b/>
        <sz val="26"/>
        <color rgb="FFFF0000"/>
        <rFont val="Calibri"/>
        <family val="1"/>
      </rPr>
      <t>(</t>
    </r>
    <r>
      <rPr>
        <b/>
        <sz val="26"/>
        <color rgb="FFFF0000"/>
        <rFont val="Microsoft JhengHei UI"/>
        <family val="1"/>
        <charset val="136"/>
      </rPr>
      <t>冷</t>
    </r>
    <r>
      <rPr>
        <b/>
        <sz val="26"/>
        <color rgb="FFFF0000"/>
        <rFont val="Calibri"/>
        <family val="1"/>
      </rPr>
      <t>)</t>
    </r>
    <phoneticPr fontId="19" type="noConversion"/>
  </si>
  <si>
    <t>雞腿堡肉</t>
    <phoneticPr fontId="19" type="noConversion"/>
  </si>
  <si>
    <t>日式豆腐湯(豆)</t>
    <phoneticPr fontId="19" type="noConversion"/>
  </si>
  <si>
    <t>香酥魚柳</t>
    <phoneticPr fontId="19" type="noConversion"/>
  </si>
  <si>
    <t>香腸</t>
    <phoneticPr fontId="19" type="noConversion"/>
  </si>
  <si>
    <t>綠豆芽</t>
    <phoneticPr fontId="19" type="noConversion"/>
  </si>
  <si>
    <t>熱炒鐵板豬肉</t>
    <phoneticPr fontId="19" type="noConversion"/>
  </si>
  <si>
    <t>生鮮雞肉</t>
    <phoneticPr fontId="19" type="noConversion"/>
  </si>
  <si>
    <t>九層塔</t>
    <phoneticPr fontId="19" type="noConversion"/>
  </si>
  <si>
    <t>黑輪片</t>
    <phoneticPr fontId="19" type="noConversion"/>
  </si>
  <si>
    <t>招牌醬爆魚丁(海)</t>
    <phoneticPr fontId="19" type="noConversion"/>
  </si>
  <si>
    <t>柴魚片</t>
    <phoneticPr fontId="19" type="noConversion"/>
  </si>
  <si>
    <t>日式大阪燒(海)</t>
    <phoneticPr fontId="19" type="noConversion"/>
  </si>
  <si>
    <t>南瓜</t>
    <phoneticPr fontId="19" type="noConversion"/>
  </si>
  <si>
    <t>豬血糕</t>
    <phoneticPr fontId="19" type="noConversion"/>
  </si>
  <si>
    <t>乾裙帶菜</t>
    <phoneticPr fontId="41" type="noConversion"/>
  </si>
  <si>
    <t>味噌</t>
    <phoneticPr fontId="41" type="noConversion"/>
  </si>
  <si>
    <t>花椰菜拌中卷蝦仁(海)</t>
    <phoneticPr fontId="19" type="noConversion"/>
  </si>
  <si>
    <t>回鍋肉片(豆)</t>
    <phoneticPr fontId="19" type="noConversion"/>
  </si>
  <si>
    <t>海加</t>
    <phoneticPr fontId="19" type="noConversion"/>
  </si>
  <si>
    <t>生鮮雞翅</t>
    <phoneticPr fontId="19" type="noConversion"/>
  </si>
  <si>
    <t>獎勵金豆奶</t>
    <phoneticPr fontId="19" type="noConversion"/>
  </si>
  <si>
    <t>燒仙草</t>
    <phoneticPr fontId="19" type="noConversion"/>
  </si>
  <si>
    <t>冬瓜山粉圓</t>
    <phoneticPr fontId="19" type="noConversion"/>
  </si>
  <si>
    <t>燒仙草汁</t>
    <phoneticPr fontId="41" type="noConversion"/>
  </si>
  <si>
    <t>紅豆</t>
    <phoneticPr fontId="19" type="noConversion"/>
  </si>
  <si>
    <t>綠豆</t>
    <phoneticPr fontId="19" type="noConversion"/>
  </si>
  <si>
    <t>花豆</t>
    <phoneticPr fontId="19" type="noConversion"/>
  </si>
  <si>
    <t>紅砂糖</t>
    <phoneticPr fontId="19" type="noConversion"/>
  </si>
  <si>
    <t>甜</t>
    <phoneticPr fontId="19" type="noConversion"/>
  </si>
  <si>
    <t>山粉圓</t>
    <phoneticPr fontId="19" type="noConversion"/>
  </si>
  <si>
    <t>冬瓜糖磚</t>
    <phoneticPr fontId="19" type="noConversion"/>
  </si>
  <si>
    <t>深</t>
    <phoneticPr fontId="19" type="noConversion"/>
  </si>
  <si>
    <t>醬燒功夫鴨</t>
    <phoneticPr fontId="19" type="noConversion"/>
  </si>
  <si>
    <t>咔啦炸雞腿(炸)</t>
    <phoneticPr fontId="19" type="noConversion"/>
  </si>
  <si>
    <t>海芽蛋花湯</t>
    <phoneticPr fontId="19" type="noConversion"/>
  </si>
  <si>
    <t>洋芋濃湯(芡)/獎勵金豆奶</t>
    <phoneticPr fontId="19" type="noConversion"/>
  </si>
  <si>
    <t>115年1月1日-1月2日第一週菜單明細(員林國小--承富)</t>
    <phoneticPr fontId="19" type="noConversion"/>
  </si>
  <si>
    <t>115年1月5日-1月9日第二週菜單明細(員林國小--承富)</t>
    <phoneticPr fontId="19" type="noConversion"/>
  </si>
  <si>
    <t>115年1月12日-1月16日第三週菜單明細(員林國小--承富)</t>
    <phoneticPr fontId="19" type="noConversion"/>
  </si>
  <si>
    <t>115年1月19日-1月23日第四週菜單明細(員林國小--承富)</t>
    <phoneticPr fontId="19" type="noConversion"/>
  </si>
  <si>
    <t>115年2月23日-2月27日第一週菜單明細(員林國小--承富)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</si>
</sst>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);[Red]\(0\)"/>
    <numFmt numFmtId="182" formatCode="0_ "/>
  </numFmts>
  <fonts count="244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6"/>
      <name val="標楷體"/>
      <family val="4"/>
      <charset val="136"/>
    </font>
    <font>
      <sz val="12"/>
      <name val="新細明體"/>
      <family val="1"/>
    </font>
    <font>
      <sz val="10"/>
      <color rgb="FF0000FF"/>
      <name val="新細明體"/>
      <family val="1"/>
      <scheme val="minor"/>
    </font>
    <font>
      <sz val="20"/>
      <name val="新細明體"/>
      <family val="1"/>
    </font>
    <font>
      <sz val="20"/>
      <color rgb="FFFF0000"/>
      <name val="新細明體"/>
      <family val="1"/>
      <charset val="136"/>
    </font>
    <font>
      <b/>
      <sz val="26"/>
      <name val="標楷體"/>
      <family val="4"/>
      <charset val="136"/>
    </font>
    <font>
      <b/>
      <sz val="26"/>
      <color theme="5" tint="-0.499984740745262"/>
      <name val="華康流隸體(P)"/>
      <family val="4"/>
      <charset val="136"/>
    </font>
    <font>
      <sz val="26"/>
      <color rgb="FFFF3399"/>
      <name val="華康墨字體(P)"/>
      <family val="5"/>
      <charset val="136"/>
    </font>
    <font>
      <sz val="26"/>
      <color rgb="FFFF3399"/>
      <name val="華康棒棒體W5"/>
      <family val="5"/>
      <charset val="136"/>
    </font>
    <font>
      <sz val="26"/>
      <color rgb="FF7030A0"/>
      <name val="華康流隸體(P)"/>
      <family val="4"/>
      <charset val="136"/>
    </font>
    <font>
      <b/>
      <sz val="26"/>
      <color rgb="FF009900"/>
      <name val="華康棒棒體W5"/>
      <family val="5"/>
      <charset val="136"/>
    </font>
    <font>
      <sz val="26"/>
      <color rgb="FF6600FF"/>
      <name val="華康墨字體(P)"/>
      <family val="5"/>
      <charset val="136"/>
    </font>
    <font>
      <b/>
      <sz val="26"/>
      <color rgb="FF002060"/>
      <name val="華康流隸體(P)"/>
      <family val="4"/>
      <charset val="136"/>
    </font>
    <font>
      <sz val="26"/>
      <name val="新細明體"/>
      <family val="1"/>
      <charset val="136"/>
    </font>
    <font>
      <b/>
      <sz val="26"/>
      <color rgb="FFFF3399"/>
      <name val="華康流隸體(P)"/>
      <family val="4"/>
      <charset val="136"/>
    </font>
    <font>
      <b/>
      <sz val="26"/>
      <color rgb="FF0070C0"/>
      <name val="華康流隸體(P)"/>
      <family val="1"/>
      <charset val="136"/>
    </font>
    <font>
      <b/>
      <sz val="26"/>
      <color rgb="FF0070C0"/>
      <name val="華康流隸體(P)"/>
      <family val="4"/>
      <charset val="136"/>
    </font>
    <font>
      <b/>
      <sz val="26"/>
      <color rgb="FF00B050"/>
      <name val="華康墨字體(P)"/>
      <family val="5"/>
      <charset val="136"/>
    </font>
    <font>
      <b/>
      <sz val="26"/>
      <color theme="7" tint="-0.499984740745262"/>
      <name val="華康棒棒體W5(P)"/>
      <family val="5"/>
      <charset val="136"/>
    </font>
    <font>
      <b/>
      <sz val="26"/>
      <color rgb="FF7030A0"/>
      <name val="華康棒棒體W5(P)"/>
      <family val="5"/>
      <charset val="136"/>
    </font>
    <font>
      <sz val="26"/>
      <color rgb="FFFF0000"/>
      <name val="華康棒棒體W5(P)"/>
      <family val="5"/>
      <charset val="136"/>
    </font>
    <font>
      <sz val="26"/>
      <color rgb="FFFF9933"/>
      <name val="華康墨字體(P)"/>
      <family val="5"/>
      <charset val="136"/>
    </font>
    <font>
      <b/>
      <sz val="26"/>
      <color rgb="FFFF0000"/>
      <name val="標楷體"/>
      <family val="4"/>
      <charset val="136"/>
    </font>
    <font>
      <b/>
      <sz val="16"/>
      <color rgb="FF0070C0"/>
      <name val="標楷體"/>
      <family val="4"/>
      <charset val="136"/>
    </font>
    <font>
      <b/>
      <sz val="24"/>
      <color rgb="FFFF0000"/>
      <name val="標楷體"/>
      <family val="4"/>
      <charset val="136"/>
    </font>
    <font>
      <b/>
      <sz val="20"/>
      <color rgb="FF6600FF"/>
      <name val="新細明體"/>
      <family val="1"/>
      <charset val="136"/>
    </font>
    <font>
      <b/>
      <sz val="12"/>
      <name val="標楷體"/>
      <family val="4"/>
      <charset val="136"/>
    </font>
    <font>
      <b/>
      <sz val="16"/>
      <name val="標楷體"/>
      <family val="4"/>
      <charset val="136"/>
    </font>
    <font>
      <sz val="20"/>
      <color rgb="FFFF0000"/>
      <name val="新細明體"/>
      <family val="1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7"/>
      <name val="新細明體"/>
      <family val="1"/>
      <charset val="136"/>
    </font>
    <font>
      <sz val="17"/>
      <name val="標楷體"/>
      <family val="4"/>
      <charset val="136"/>
    </font>
    <font>
      <b/>
      <sz val="17"/>
      <color theme="5" tint="-0.249977111117893"/>
      <name val="華康墨字體(P)"/>
      <family val="5"/>
      <charset val="136"/>
    </font>
    <font>
      <b/>
      <sz val="17"/>
      <color theme="8" tint="-0.249977111117893"/>
      <name val="華康棒棒體W5(P)"/>
      <family val="5"/>
      <charset val="136"/>
    </font>
    <font>
      <sz val="17"/>
      <color rgb="FFFF0000"/>
      <name val="華康棒棒體W5(P)"/>
      <family val="5"/>
      <charset val="136"/>
    </font>
    <font>
      <b/>
      <sz val="17"/>
      <color theme="5" tint="-0.499984740745262"/>
      <name val="華康墨字體(P)"/>
      <family val="1"/>
      <charset val="136"/>
    </font>
    <font>
      <b/>
      <sz val="17"/>
      <color theme="5" tint="-0.499984740745262"/>
      <name val="華康墨字體(P)"/>
      <family val="5"/>
      <charset val="136"/>
    </font>
    <font>
      <b/>
      <sz val="17"/>
      <color rgb="FFFF0000"/>
      <name val="華康流隸體(P)"/>
      <family val="4"/>
      <charset val="136"/>
    </font>
    <font>
      <b/>
      <sz val="17"/>
      <color theme="6" tint="-0.249977111117893"/>
      <name val="華康流隸體(P)"/>
      <family val="4"/>
      <charset val="136"/>
    </font>
    <font>
      <b/>
      <sz val="17"/>
      <color rgb="FF002060"/>
      <name val="華康流隸體(P)"/>
      <family val="4"/>
      <charset val="136"/>
    </font>
    <font>
      <b/>
      <sz val="17"/>
      <color rgb="FF00B050"/>
      <name val="華康棒棒體W5(P)"/>
      <family val="5"/>
      <charset val="136"/>
    </font>
    <font>
      <sz val="17"/>
      <color rgb="FFCC66FF"/>
      <name val="華康棒棒體W5(P)"/>
      <family val="5"/>
      <charset val="136"/>
    </font>
    <font>
      <sz val="17"/>
      <color rgb="FF0070C0"/>
      <name val="華康流隸體(P)"/>
      <family val="4"/>
      <charset val="136"/>
    </font>
    <font>
      <sz val="17"/>
      <color theme="9" tint="-0.499984740745262"/>
      <name val="華康棒棒體W5(P)"/>
      <family val="5"/>
      <charset val="136"/>
    </font>
    <font>
      <sz val="17"/>
      <color rgb="FF0070C0"/>
      <name val="Microsoft JhengHei"/>
      <family val="4"/>
    </font>
    <font>
      <sz val="17"/>
      <color rgb="FFFF0000"/>
      <name val="標楷體"/>
      <family val="4"/>
      <charset val="136"/>
    </font>
    <font>
      <b/>
      <sz val="17"/>
      <name val="標楷體"/>
      <family val="4"/>
      <charset val="136"/>
    </font>
    <font>
      <b/>
      <sz val="17"/>
      <color rgb="FF0070C0"/>
      <name val="華康流隸體(P)"/>
      <family val="4"/>
      <charset val="136"/>
    </font>
    <font>
      <b/>
      <sz val="17"/>
      <color rgb="FF7030A0"/>
      <name val="華康棒棒體W5(P)"/>
      <family val="5"/>
      <charset val="136"/>
    </font>
    <font>
      <b/>
      <sz val="17"/>
      <color rgb="FF0070C0"/>
      <name val="華康流隸體(P)"/>
      <family val="1"/>
      <charset val="136"/>
    </font>
    <font>
      <sz val="17"/>
      <color rgb="FFFF9933"/>
      <name val="華康墨字體(P)"/>
      <family val="5"/>
      <charset val="136"/>
    </font>
    <font>
      <sz val="20"/>
      <name val="Microsoft JhengHei"/>
      <family val="1"/>
    </font>
    <font>
      <sz val="16"/>
      <color rgb="FFFF0000"/>
      <name val="標楷體"/>
      <family val="4"/>
      <charset val="136"/>
    </font>
    <font>
      <b/>
      <sz val="16"/>
      <color rgb="FF6600FF"/>
      <name val="標楷體"/>
      <family val="4"/>
      <charset val="136"/>
    </font>
    <font>
      <b/>
      <sz val="26"/>
      <color theme="5" tint="-0.249977111117893"/>
      <name val="華康墨字體(P)"/>
      <family val="5"/>
      <charset val="136"/>
    </font>
    <font>
      <b/>
      <sz val="26"/>
      <color theme="8" tint="-0.249977111117893"/>
      <name val="華康棒棒體W5(P)"/>
      <family val="5"/>
      <charset val="136"/>
    </font>
    <font>
      <b/>
      <sz val="26"/>
      <color theme="5" tint="-0.499984740745262"/>
      <name val="華康墨字體(P)"/>
      <family val="1"/>
      <charset val="136"/>
    </font>
    <font>
      <b/>
      <sz val="26"/>
      <color theme="5" tint="-0.499984740745262"/>
      <name val="華康墨字體(P)"/>
      <family val="5"/>
      <charset val="136"/>
    </font>
    <font>
      <b/>
      <sz val="26"/>
      <color rgb="FFFF0000"/>
      <name val="華康流隸體(P)"/>
      <family val="4"/>
      <charset val="136"/>
    </font>
    <font>
      <b/>
      <sz val="26"/>
      <color theme="6" tint="-0.249977111117893"/>
      <name val="華康流隸體(P)"/>
      <family val="4"/>
      <charset val="136"/>
    </font>
    <font>
      <b/>
      <sz val="26"/>
      <color theme="5" tint="-0.499984740745262"/>
      <name val="Microsoft JhengHei"/>
      <family val="3"/>
    </font>
    <font>
      <b/>
      <sz val="26"/>
      <color theme="5" tint="-0.499984740745262"/>
      <name val="華康儷中黑"/>
      <family val="3"/>
      <charset val="136"/>
    </font>
    <font>
      <b/>
      <sz val="26"/>
      <color theme="0" tint="-4.9989318521683403E-2"/>
      <name val="華康流隸體(P)"/>
      <family val="1"/>
      <charset val="136"/>
    </font>
    <font>
      <b/>
      <sz val="26"/>
      <color theme="0" tint="-4.9989318521683403E-2"/>
      <name val="Microsoft JhengHei"/>
      <family val="1"/>
    </font>
    <font>
      <b/>
      <sz val="26"/>
      <color theme="0" tint="-4.9989318521683403E-2"/>
      <name val="Calibri"/>
      <family val="1"/>
    </font>
    <font>
      <b/>
      <sz val="26"/>
      <color theme="0" tint="-4.9989318521683403E-2"/>
      <name val="細明體"/>
      <family val="1"/>
      <charset val="136"/>
    </font>
    <font>
      <b/>
      <sz val="26"/>
      <color rgb="FF0070C0"/>
      <name val="新細明體"/>
      <family val="1"/>
      <charset val="136"/>
    </font>
    <font>
      <b/>
      <sz val="26"/>
      <color rgb="FF0070C0"/>
      <name val="華康棒棒體W5(P)"/>
      <family val="5"/>
      <charset val="136"/>
    </font>
    <font>
      <b/>
      <sz val="26"/>
      <color rgb="FF7030A0"/>
      <name val="微軟正黑體"/>
      <family val="2"/>
      <charset val="136"/>
    </font>
    <font>
      <b/>
      <sz val="26"/>
      <color rgb="FF7030A0"/>
      <name val="華康儷粗圓外字集"/>
      <family val="3"/>
      <charset val="136"/>
    </font>
    <font>
      <b/>
      <sz val="26"/>
      <color rgb="FF002060"/>
      <name val="新細明體"/>
      <family val="1"/>
      <charset val="136"/>
    </font>
    <font>
      <b/>
      <sz val="26"/>
      <color rgb="FF92D050"/>
      <name val="華康棒棒體W5(P)"/>
      <family val="5"/>
      <charset val="136"/>
    </font>
    <font>
      <b/>
      <sz val="26"/>
      <color theme="5" tint="-0.499984740745262"/>
      <name val="新細明體"/>
      <family val="1"/>
      <charset val="136"/>
    </font>
    <font>
      <b/>
      <sz val="26"/>
      <color rgb="FF008000"/>
      <name val="華康墨字體(P)"/>
      <family val="1"/>
      <charset val="136"/>
    </font>
    <font>
      <b/>
      <sz val="26"/>
      <color rgb="FF008000"/>
      <name val="新細明體"/>
      <family val="1"/>
      <charset val="136"/>
    </font>
    <font>
      <b/>
      <sz val="26"/>
      <color rgb="FF008000"/>
      <name val="細明體-ExtB"/>
      <family val="1"/>
      <charset val="136"/>
    </font>
    <font>
      <b/>
      <sz val="26"/>
      <color rgb="FF008000"/>
      <name val="華康墨字體(P)"/>
      <family val="5"/>
      <charset val="136"/>
    </font>
    <font>
      <b/>
      <sz val="26"/>
      <color rgb="FFFF3399"/>
      <name val="Microsoft JhengHei"/>
      <family val="5"/>
    </font>
    <font>
      <b/>
      <sz val="26"/>
      <color rgb="FF6600FF"/>
      <name val="新細明體"/>
      <family val="1"/>
      <charset val="136"/>
    </font>
    <font>
      <b/>
      <sz val="26"/>
      <color theme="5" tint="-0.249977111117893"/>
      <name val="新細明體"/>
      <family val="1"/>
      <charset val="136"/>
    </font>
    <font>
      <b/>
      <sz val="26"/>
      <color theme="9" tint="-0.499984740745262"/>
      <name val="新細明體"/>
      <family val="1"/>
      <charset val="136"/>
    </font>
    <font>
      <b/>
      <sz val="26"/>
      <color theme="9" tint="-0.499984740745262"/>
      <name val="華康墨字體(P)"/>
      <family val="5"/>
      <charset val="136"/>
    </font>
    <font>
      <b/>
      <sz val="26"/>
      <color rgb="FF7030A0"/>
      <name val="Microsoft JhengHei"/>
      <family val="5"/>
    </font>
    <font>
      <b/>
      <sz val="26"/>
      <color rgb="FF7030A0"/>
      <name val="華康娃娃體W7"/>
      <family val="5"/>
      <charset val="136"/>
    </font>
    <font>
      <b/>
      <sz val="26"/>
      <color rgb="FFFF0000"/>
      <name val="新細明體"/>
      <family val="1"/>
      <charset val="136"/>
    </font>
    <font>
      <b/>
      <sz val="26"/>
      <color rgb="FF002060"/>
      <name val="華康棒棒體W5(P)"/>
      <family val="5"/>
      <charset val="136"/>
    </font>
    <font>
      <b/>
      <sz val="26"/>
      <color theme="8" tint="-0.499984740745262"/>
      <name val="華康流隸體(P)"/>
      <family val="4"/>
      <charset val="136"/>
    </font>
    <font>
      <b/>
      <sz val="26"/>
      <color rgb="FF0070C0"/>
      <name val="新細明體"/>
      <family val="5"/>
      <charset val="136"/>
    </font>
    <font>
      <b/>
      <sz val="26"/>
      <color rgb="FF7030A0"/>
      <name val="新細明體"/>
      <family val="1"/>
      <charset val="136"/>
    </font>
    <font>
      <b/>
      <sz val="26"/>
      <name val="新細明體"/>
      <family val="1"/>
      <charset val="136"/>
    </font>
    <font>
      <b/>
      <sz val="26"/>
      <color rgb="FFFF0000"/>
      <name val="華康棒棒體W5(P)"/>
      <family val="5"/>
      <charset val="136"/>
    </font>
    <font>
      <b/>
      <sz val="26"/>
      <color rgb="FFCC66FF"/>
      <name val="華康棒棒體W5(P)"/>
      <family val="5"/>
      <charset val="136"/>
    </font>
    <font>
      <b/>
      <sz val="26"/>
      <color theme="9" tint="-0.499984740745262"/>
      <name val="華康棒棒體W5(P)"/>
      <family val="5"/>
      <charset val="136"/>
    </font>
    <font>
      <b/>
      <sz val="26"/>
      <color rgb="FFFF3399"/>
      <name val="華康墨字體(P)"/>
      <family val="5"/>
      <charset val="136"/>
    </font>
    <font>
      <b/>
      <sz val="26"/>
      <color theme="5" tint="-0.499984740745262"/>
      <name val="華康棒棒體W5(P)"/>
      <family val="5"/>
      <charset val="136"/>
    </font>
    <font>
      <b/>
      <sz val="26"/>
      <color rgb="FF008000"/>
      <name val="華康流隸體(P)"/>
      <family val="4"/>
      <charset val="136"/>
    </font>
    <font>
      <b/>
      <sz val="26"/>
      <color theme="5" tint="-0.499984740745262"/>
      <name val="新細明體"/>
      <family val="5"/>
      <charset val="136"/>
    </font>
    <font>
      <b/>
      <sz val="26"/>
      <color rgb="FFFF0000"/>
      <name val="細明體"/>
      <family val="5"/>
      <charset val="136"/>
    </font>
    <font>
      <b/>
      <sz val="26"/>
      <color rgb="FFFF3399"/>
      <name val="新細明體"/>
      <family val="5"/>
      <charset val="136"/>
    </font>
    <font>
      <b/>
      <sz val="26"/>
      <color theme="8" tint="-0.499984740745262"/>
      <name val="Microsoft JhengHei"/>
      <family val="4"/>
    </font>
    <font>
      <b/>
      <sz val="26"/>
      <color rgb="FF6600FF"/>
      <name val="Microsoft JhengHei"/>
      <family val="1"/>
    </font>
    <font>
      <b/>
      <sz val="26"/>
      <color rgb="FF6600FF"/>
      <name val="華康墨字體(P)"/>
      <family val="5"/>
      <charset val="136"/>
    </font>
    <font>
      <sz val="26"/>
      <color theme="1"/>
      <name val="標楷體"/>
      <family val="4"/>
      <charset val="136"/>
    </font>
    <font>
      <b/>
      <sz val="26"/>
      <color rgb="FF7030A0"/>
      <name val="華康流隸體(P)"/>
      <family val="4"/>
      <charset val="136"/>
    </font>
    <font>
      <b/>
      <sz val="26"/>
      <color rgb="FF0070C0"/>
      <name val="Microsoft JhengHei"/>
      <family val="5"/>
    </font>
    <font>
      <b/>
      <sz val="22"/>
      <name val="標楷體"/>
      <family val="4"/>
      <charset val="136"/>
    </font>
    <font>
      <b/>
      <sz val="22"/>
      <color rgb="FFFF0000"/>
      <name val="華康流隸體(P)"/>
      <family val="1"/>
      <charset val="136"/>
    </font>
    <font>
      <sz val="22"/>
      <color rgb="FFFF0000"/>
      <name val="華康流隸體(P)"/>
      <family val="4"/>
      <charset val="136"/>
    </font>
    <font>
      <b/>
      <sz val="22"/>
      <color theme="5" tint="-0.499984740745262"/>
      <name val="華康儷中黑"/>
      <family val="3"/>
      <charset val="136"/>
    </font>
    <font>
      <b/>
      <sz val="22"/>
      <color theme="0"/>
      <name val="華康流隸體(P)"/>
      <family val="1"/>
      <charset val="136"/>
    </font>
    <font>
      <sz val="22"/>
      <name val="標楷體"/>
      <family val="4"/>
      <charset val="136"/>
    </font>
    <font>
      <b/>
      <sz val="20"/>
      <color rgb="FFFF0000"/>
      <name val="Microsoft JhengHei"/>
      <family val="1"/>
      <charset val="136"/>
    </font>
    <font>
      <b/>
      <sz val="20"/>
      <color rgb="FFFF0000"/>
      <name val="華康流隸體(P)"/>
      <family val="4"/>
      <charset val="136"/>
    </font>
    <font>
      <b/>
      <sz val="26"/>
      <color theme="0"/>
      <name val="新細明體"/>
      <family val="1"/>
      <charset val="136"/>
    </font>
    <font>
      <b/>
      <sz val="26"/>
      <color theme="0"/>
      <name val="華康棒棒體W5(P)"/>
      <family val="5"/>
      <charset val="136"/>
    </font>
    <font>
      <b/>
      <sz val="26"/>
      <color theme="0"/>
      <name val="華康墨字體(P)"/>
      <family val="5"/>
      <charset val="136"/>
    </font>
    <font>
      <b/>
      <sz val="26"/>
      <color rgb="FFFFFF00"/>
      <name val="華康墨字體(P)"/>
      <family val="5"/>
      <charset val="136"/>
    </font>
    <font>
      <b/>
      <sz val="26"/>
      <color theme="5" tint="-0.499984740745262"/>
      <name val="Microsoft JhengHei"/>
      <family val="1"/>
    </font>
    <font>
      <b/>
      <sz val="26"/>
      <color rgb="FF6600FF"/>
      <name val="華康棒棒體W5(P)"/>
      <family val="5"/>
      <charset val="136"/>
    </font>
    <font>
      <b/>
      <sz val="26"/>
      <color rgb="FFFFFF00"/>
      <name val="華康流隸體(P)"/>
      <family val="4"/>
      <charset val="136"/>
    </font>
    <font>
      <b/>
      <sz val="26"/>
      <color theme="0"/>
      <name val="新細明體"/>
      <family val="5"/>
      <charset val="136"/>
    </font>
    <font>
      <b/>
      <sz val="26"/>
      <color theme="0"/>
      <name val="華康棒棒體W5"/>
      <family val="5"/>
      <charset val="136"/>
    </font>
    <font>
      <b/>
      <sz val="26"/>
      <color rgb="FFFF0000"/>
      <name val="華康墨字體(P)"/>
      <family val="5"/>
      <charset val="136"/>
    </font>
    <font>
      <b/>
      <sz val="26"/>
      <color theme="0"/>
      <name val="華康流隸體(P)"/>
      <family val="4"/>
      <charset val="136"/>
    </font>
    <font>
      <b/>
      <sz val="26"/>
      <color rgb="FF0070C0"/>
      <name val="華康棒棒體W5"/>
      <family val="5"/>
      <charset val="136"/>
    </font>
    <font>
      <b/>
      <sz val="26"/>
      <color rgb="FFFF0000"/>
      <name val="新細明體"/>
      <family val="4"/>
      <charset val="136"/>
    </font>
    <font>
      <b/>
      <sz val="26"/>
      <color rgb="FF0070C0"/>
      <name val="華康棒棒體W5(P)"/>
      <family val="1"/>
      <charset val="136"/>
    </font>
    <font>
      <b/>
      <sz val="26"/>
      <color rgb="FF008000"/>
      <name val="華康棒棒體W5(P)"/>
      <family val="5"/>
      <charset val="136"/>
    </font>
    <font>
      <b/>
      <sz val="26"/>
      <color rgb="FF008000"/>
      <name val="Microsoft JhengHei"/>
      <family val="5"/>
    </font>
    <font>
      <b/>
      <sz val="26"/>
      <color rgb="FF008000"/>
      <name val="華康棒棒體W5(P)"/>
      <family val="5"/>
    </font>
    <font>
      <b/>
      <sz val="26"/>
      <color rgb="FF008000"/>
      <name val="細明體"/>
      <family val="5"/>
      <charset val="136"/>
    </font>
    <font>
      <b/>
      <sz val="26"/>
      <color theme="5" tint="-0.499984740745262"/>
      <name val="Microsoft JhengHei"/>
      <family val="4"/>
    </font>
    <font>
      <b/>
      <sz val="26"/>
      <color theme="5" tint="-0.499984740745262"/>
      <name val="華康流隸體(P)"/>
      <family val="1"/>
      <charset val="136"/>
    </font>
    <font>
      <b/>
      <sz val="26"/>
      <color rgb="FF6600FF"/>
      <name val="華康墨字體(P)"/>
      <family val="1"/>
      <charset val="136"/>
    </font>
    <font>
      <b/>
      <sz val="26"/>
      <color rgb="FF6600FF"/>
      <name val="新細明體"/>
      <family val="5"/>
      <charset val="136"/>
    </font>
    <font>
      <b/>
      <sz val="26"/>
      <color rgb="FFFFFF00"/>
      <name val="新細明體"/>
      <family val="1"/>
      <charset val="136"/>
    </font>
    <font>
      <b/>
      <sz val="26"/>
      <color rgb="FFFF0000"/>
      <name val="新細明體"/>
      <family val="5"/>
      <charset val="136"/>
    </font>
    <font>
      <b/>
      <sz val="26"/>
      <color rgb="FFFFFF00"/>
      <name val="細明體"/>
      <family val="5"/>
      <charset val="136"/>
    </font>
    <font>
      <b/>
      <sz val="26"/>
      <color rgb="FFFFFF00"/>
      <name val="華康棒棒體W5(P)"/>
      <family val="5"/>
      <charset val="136"/>
    </font>
    <font>
      <b/>
      <sz val="26"/>
      <color rgb="FF002060"/>
      <name val="新細明體"/>
      <family val="4"/>
      <charset val="136"/>
    </font>
    <font>
      <b/>
      <sz val="20"/>
      <color theme="0"/>
      <name val="新細明體"/>
      <family val="1"/>
      <charset val="136"/>
    </font>
    <font>
      <b/>
      <sz val="20"/>
      <color theme="0"/>
      <name val="華康流隸體(P)"/>
      <family val="4"/>
      <charset val="136"/>
    </font>
    <font>
      <b/>
      <sz val="26"/>
      <color rgb="FFFF0000"/>
      <name val="華康墨字體(P)"/>
      <family val="1"/>
      <charset val="136"/>
    </font>
    <font>
      <b/>
      <sz val="26"/>
      <color rgb="FFFF0000"/>
      <name val="Microsoft JhengHei"/>
      <family val="1"/>
    </font>
    <font>
      <b/>
      <sz val="26"/>
      <color rgb="FFFF0000"/>
      <name val="Calibri"/>
      <family val="1"/>
    </font>
    <font>
      <b/>
      <sz val="26"/>
      <color rgb="FFFF0000"/>
      <name val="Microsoft JhengHei UI"/>
      <family val="1"/>
      <charset val="136"/>
    </font>
    <font>
      <b/>
      <sz val="22"/>
      <color rgb="FF0070C0"/>
      <name val="華康棒棒體W5(P)"/>
      <family val="1"/>
      <charset val="136"/>
    </font>
    <font>
      <b/>
      <sz val="22"/>
      <color rgb="FF7030A0"/>
      <name val="微軟正黑體"/>
      <family val="2"/>
      <charset val="136"/>
    </font>
    <font>
      <b/>
      <sz val="22"/>
      <color rgb="FF7030A0"/>
      <name val="華康儷粗圓外字集"/>
      <family val="3"/>
      <charset val="136"/>
    </font>
    <font>
      <b/>
      <sz val="22"/>
      <color rgb="FF002060"/>
      <name val="新細明體"/>
      <family val="1"/>
      <charset val="136"/>
    </font>
    <font>
      <b/>
      <sz val="22"/>
      <color rgb="FF002060"/>
      <name val="華康流隸體(P)"/>
      <family val="4"/>
      <charset val="136"/>
    </font>
    <font>
      <b/>
      <sz val="22"/>
      <color rgb="FF0070C0"/>
      <name val="華康棒棒體W5(P)"/>
      <family val="5"/>
      <charset val="136"/>
    </font>
    <font>
      <b/>
      <sz val="22"/>
      <color theme="0"/>
      <name val="新細明體"/>
      <family val="1"/>
      <charset val="136"/>
    </font>
    <font>
      <b/>
      <sz val="22"/>
      <color theme="0"/>
      <name val="華康墨字體(P)"/>
      <family val="5"/>
      <charset val="136"/>
    </font>
    <font>
      <b/>
      <sz val="22"/>
      <color theme="5" tint="-0.499984740745262"/>
      <name val="Microsoft JhengHei"/>
      <family val="1"/>
    </font>
    <font>
      <b/>
      <sz val="22"/>
      <color theme="5" tint="-0.499984740745262"/>
      <name val="華康墨字體(P)"/>
      <family val="1"/>
      <charset val="136"/>
    </font>
    <font>
      <b/>
      <sz val="22"/>
      <color rgb="FF008000"/>
      <name val="華康墨字體(P)"/>
      <family val="1"/>
      <charset val="136"/>
    </font>
    <font>
      <b/>
      <sz val="22"/>
      <color rgb="FFFF3399"/>
      <name val="新細明體"/>
      <family val="1"/>
      <charset val="136"/>
    </font>
    <font>
      <b/>
      <sz val="22"/>
      <color theme="5" tint="-0.499984740745262"/>
      <name val="華康流隸體(P)"/>
      <family val="4"/>
      <charset val="136"/>
    </font>
    <font>
      <b/>
      <sz val="22"/>
      <color rgb="FFFF0000"/>
      <name val="新細明體"/>
      <family val="1"/>
      <charset val="136"/>
    </font>
    <font>
      <b/>
      <sz val="22"/>
      <color rgb="FFFF0000"/>
      <name val="華康棒棒體W5(P)"/>
      <family val="5"/>
      <charset val="136"/>
    </font>
    <font>
      <b/>
      <sz val="22"/>
      <color theme="0"/>
      <name val="Microsoft JhengHei"/>
      <family val="4"/>
      <charset val="136"/>
    </font>
    <font>
      <b/>
      <sz val="22"/>
      <color theme="0"/>
      <name val="華康流隸體(P)"/>
      <family val="4"/>
      <charset val="136"/>
    </font>
    <font>
      <b/>
      <sz val="22"/>
      <color theme="5" tint="-0.499984740745262"/>
      <name val="新細明體"/>
      <family val="1"/>
      <charset val="136"/>
    </font>
    <font>
      <b/>
      <sz val="22"/>
      <color rgb="FF6600FF"/>
      <name val="華康棒棒體W5(P)"/>
      <family val="1"/>
      <charset val="136"/>
    </font>
    <font>
      <b/>
      <sz val="22"/>
      <color theme="9" tint="-0.499984740745262"/>
      <name val="新細明體"/>
      <family val="1"/>
      <charset val="136"/>
    </font>
    <font>
      <b/>
      <sz val="22"/>
      <color theme="9" tint="-0.499984740745262"/>
      <name val="華康墨字體(P)"/>
      <family val="5"/>
      <charset val="136"/>
    </font>
    <font>
      <b/>
      <sz val="22"/>
      <color rgb="FF66FF99"/>
      <name val="Microsoft JhengHei"/>
      <family val="5"/>
    </font>
    <font>
      <b/>
      <sz val="22"/>
      <color rgb="FF66FF99"/>
      <name val="華康娃娃體W7"/>
      <family val="5"/>
      <charset val="136"/>
    </font>
    <font>
      <b/>
      <sz val="22"/>
      <color rgb="FF6600FF"/>
      <name val="華康墨字體(P)"/>
      <family val="5"/>
      <charset val="136"/>
    </font>
    <font>
      <sz val="22"/>
      <color rgb="FFFFFF00"/>
      <name val="Microsoft YaHei"/>
      <family val="5"/>
      <charset val="134"/>
    </font>
    <font>
      <sz val="22"/>
      <color rgb="FFFFFF00"/>
      <name val="華康棒棒體W5(P)"/>
      <family val="5"/>
      <charset val="136"/>
    </font>
    <font>
      <b/>
      <sz val="22"/>
      <color rgb="FF0070C0"/>
      <name val="新細明體"/>
      <family val="1"/>
      <charset val="136"/>
    </font>
    <font>
      <b/>
      <sz val="22"/>
      <color rgb="FFFFFF00"/>
      <name val="新細明體"/>
      <family val="1"/>
      <charset val="136"/>
    </font>
    <font>
      <b/>
      <sz val="22"/>
      <color rgb="FFFFFF00"/>
      <name val="華康流隸體(P)"/>
      <family val="4"/>
      <charset val="136"/>
    </font>
    <font>
      <b/>
      <sz val="22"/>
      <color rgb="FF002060"/>
      <name val="華康棒棒體W5(P)"/>
      <family val="5"/>
      <charset val="136"/>
    </font>
    <font>
      <b/>
      <sz val="22"/>
      <color rgb="FF008000"/>
      <name val="華康流隸體(P)"/>
      <family val="4"/>
      <charset val="136"/>
    </font>
    <font>
      <b/>
      <sz val="22"/>
      <color theme="5" tint="-0.499984740745262"/>
      <name val="華康墨字體(P)"/>
      <family val="5"/>
      <charset val="136"/>
    </font>
    <font>
      <b/>
      <sz val="22"/>
      <color rgb="FFFF0000"/>
      <name val="新細明體"/>
      <family val="5"/>
      <charset val="136"/>
    </font>
    <font>
      <b/>
      <sz val="22"/>
      <color theme="5" tint="-0.499984740745262"/>
      <name val="新細明體"/>
      <family val="5"/>
      <charset val="136"/>
    </font>
    <font>
      <b/>
      <sz val="22"/>
      <color rgb="FFFF0000"/>
      <name val="華康墨字體(P)"/>
      <family val="1"/>
      <charset val="136"/>
    </font>
    <font>
      <b/>
      <sz val="22"/>
      <color rgb="FF6600FF"/>
      <name val="新細明體"/>
      <family val="1"/>
      <charset val="136"/>
    </font>
    <font>
      <b/>
      <sz val="22"/>
      <color rgb="FFFF3399"/>
      <name val="華康墨字體(P)"/>
      <family val="5"/>
      <charset val="136"/>
    </font>
    <font>
      <b/>
      <sz val="22"/>
      <color rgb="FFFF0000"/>
      <name val="華康棒棒體W5"/>
      <family val="5"/>
      <charset val="136"/>
    </font>
    <font>
      <b/>
      <sz val="22"/>
      <color rgb="FF002060"/>
      <name val="華康墨字體(P)"/>
      <family val="5"/>
      <charset val="136"/>
    </font>
    <font>
      <b/>
      <sz val="22"/>
      <color rgb="FF008000"/>
      <name val="華康棒棒體W5(P)"/>
      <family val="5"/>
      <charset val="136"/>
    </font>
    <font>
      <b/>
      <sz val="22"/>
      <color rgb="FFFF0000"/>
      <name val="華康流隸體(P)"/>
      <family val="4"/>
      <charset val="136"/>
    </font>
    <font>
      <b/>
      <sz val="22"/>
      <color theme="6" tint="-0.499984740745262"/>
      <name val="華康流隸體(P)"/>
      <family val="4"/>
      <charset val="136"/>
    </font>
    <font>
      <b/>
      <sz val="22"/>
      <color rgb="FF7030A0"/>
      <name val="華康流隸體(P)"/>
      <family val="4"/>
      <charset val="136"/>
    </font>
    <font>
      <b/>
      <sz val="22"/>
      <color theme="5" tint="-0.499984740745262"/>
      <name val="華康棒棒體W5"/>
      <family val="5"/>
      <charset val="136"/>
    </font>
    <font>
      <b/>
      <sz val="22"/>
      <color theme="0"/>
      <name val="華康棒棒體W5"/>
      <family val="5"/>
      <charset val="136"/>
    </font>
    <font>
      <b/>
      <sz val="22"/>
      <color rgb="FF6600FF"/>
      <name val="華康棒棒體W5"/>
      <family val="5"/>
      <charset val="136"/>
    </font>
    <font>
      <b/>
      <sz val="22"/>
      <color rgb="FFFF0000"/>
      <name val="華康墨字體(P)"/>
      <family val="5"/>
      <charset val="136"/>
    </font>
    <font>
      <b/>
      <sz val="22"/>
      <color rgb="FF7030A0"/>
      <name val="華康流隸體(P)"/>
      <family val="1"/>
      <charset val="136"/>
    </font>
    <font>
      <b/>
      <sz val="22"/>
      <color rgb="FF0070C0"/>
      <name val="華康棒棒體W5"/>
      <family val="5"/>
      <charset val="136"/>
    </font>
    <font>
      <b/>
      <sz val="22"/>
      <color rgb="FF6600FF"/>
      <name val="華康墨字體(P)"/>
      <family val="1"/>
      <charset val="136"/>
    </font>
    <font>
      <sz val="22"/>
      <color theme="1"/>
      <name val="標楷體"/>
      <family val="4"/>
      <charset val="136"/>
    </font>
    <font>
      <b/>
      <sz val="22"/>
      <color rgb="FF6600FF"/>
      <name val="華康流隸體(P)"/>
      <family val="4"/>
      <charset val="136"/>
    </font>
    <font>
      <b/>
      <sz val="20"/>
      <color rgb="FF6600FF"/>
      <name val="華康墨字體(P)"/>
      <family val="5"/>
      <charset val="136"/>
    </font>
    <font>
      <b/>
      <sz val="26"/>
      <color rgb="FF6600FF"/>
      <name val="標楷體"/>
      <family val="4"/>
      <charset val="136"/>
    </font>
    <font>
      <b/>
      <sz val="22"/>
      <color rgb="FF6600FF"/>
      <name val="標楷體"/>
      <family val="4"/>
      <charset val="136"/>
    </font>
    <font>
      <b/>
      <sz val="22"/>
      <color rgb="FFFF0000"/>
      <name val="標楷體"/>
      <family val="4"/>
      <charset val="136"/>
    </font>
    <font>
      <sz val="20"/>
      <color theme="1"/>
      <name val="新細明體"/>
      <family val="1"/>
    </font>
    <font>
      <sz val="20"/>
      <color theme="1"/>
      <name val="新細明體"/>
      <family val="1"/>
      <charset val="136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64"/>
      </right>
      <top/>
      <bottom style="thin">
        <color indexed="59"/>
      </bottom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medium">
        <color indexed="59"/>
      </left>
      <right style="thin">
        <color indexed="64"/>
      </right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866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28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0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3" xfId="0" applyFont="1" applyBorder="1">
      <alignment vertical="center"/>
    </xf>
    <xf numFmtId="0" fontId="22" fillId="0" borderId="26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2" fillId="0" borderId="27" xfId="0" applyFont="1" applyBorder="1" applyAlignment="1">
      <alignment vertical="center" textRotation="180" shrinkToFit="1"/>
    </xf>
    <xf numFmtId="0" fontId="22" fillId="0" borderId="27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vertical="center" textRotation="255" shrinkToFit="1"/>
    </xf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36" fillId="0" borderId="0" xfId="19" applyFont="1"/>
    <xf numFmtId="0" fontId="37" fillId="0" borderId="20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57" xfId="0" applyFont="1" applyBorder="1" applyAlignment="1">
      <alignment vertical="center" shrinkToFit="1"/>
    </xf>
    <xf numFmtId="0" fontId="22" fillId="0" borderId="57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9" fillId="0" borderId="0" xfId="19" applyFont="1"/>
    <xf numFmtId="0" fontId="38" fillId="0" borderId="0" xfId="0" applyFont="1">
      <alignment vertical="center"/>
    </xf>
    <xf numFmtId="0" fontId="28" fillId="0" borderId="73" xfId="0" applyFont="1" applyBorder="1" applyAlignment="1">
      <alignment horizontal="right"/>
    </xf>
    <xf numFmtId="0" fontId="22" fillId="0" borderId="74" xfId="0" applyFont="1" applyBorder="1" applyAlignment="1">
      <alignment vertical="center" textRotation="180" shrinkToFit="1"/>
    </xf>
    <xf numFmtId="0" fontId="22" fillId="0" borderId="74" xfId="0" applyFont="1" applyBorder="1" applyAlignment="1">
      <alignment horizontal="left" vertical="center" shrinkToFit="1"/>
    </xf>
    <xf numFmtId="0" fontId="35" fillId="0" borderId="66" xfId="19" applyFont="1" applyBorder="1"/>
    <xf numFmtId="0" fontId="22" fillId="24" borderId="25" xfId="0" applyFont="1" applyFill="1" applyBorder="1" applyAlignment="1">
      <alignment horizontal="center" vertical="center" shrinkToFit="1"/>
    </xf>
    <xf numFmtId="0" fontId="27" fillId="0" borderId="74" xfId="0" applyFont="1" applyBorder="1" applyAlignment="1">
      <alignment horizontal="left"/>
    </xf>
    <xf numFmtId="0" fontId="33" fillId="0" borderId="0" xfId="19" applyFont="1"/>
    <xf numFmtId="180" fontId="35" fillId="0" borderId="49" xfId="19" applyNumberFormat="1" applyFont="1" applyBorder="1"/>
    <xf numFmtId="0" fontId="35" fillId="0" borderId="49" xfId="19" applyFont="1" applyBorder="1"/>
    <xf numFmtId="0" fontId="35" fillId="0" borderId="33" xfId="19" applyFont="1" applyBorder="1"/>
    <xf numFmtId="180" fontId="35" fillId="0" borderId="33" xfId="19" applyNumberFormat="1" applyFont="1" applyBorder="1"/>
    <xf numFmtId="179" fontId="35" fillId="0" borderId="38" xfId="19" applyNumberFormat="1" applyFont="1" applyBorder="1"/>
    <xf numFmtId="179" fontId="35" fillId="0" borderId="34" xfId="19" applyNumberFormat="1" applyFont="1" applyBorder="1"/>
    <xf numFmtId="0" fontId="35" fillId="0" borderId="51" xfId="19" applyFont="1" applyBorder="1"/>
    <xf numFmtId="0" fontId="35" fillId="0" borderId="35" xfId="19" applyFont="1" applyBorder="1"/>
    <xf numFmtId="179" fontId="35" fillId="0" borderId="36" xfId="19" applyNumberFormat="1" applyFont="1" applyBorder="1"/>
    <xf numFmtId="0" fontId="35" fillId="0" borderId="36" xfId="19" applyFont="1" applyBorder="1"/>
    <xf numFmtId="179" fontId="35" fillId="0" borderId="39" xfId="19" applyNumberFormat="1" applyFont="1" applyBorder="1"/>
    <xf numFmtId="179" fontId="35" fillId="0" borderId="37" xfId="19" applyNumberFormat="1" applyFont="1" applyBorder="1"/>
    <xf numFmtId="0" fontId="35" fillId="0" borderId="32" xfId="19" applyFont="1" applyBorder="1"/>
    <xf numFmtId="179" fontId="35" fillId="0" borderId="33" xfId="19" applyNumberFormat="1" applyFont="1" applyBorder="1"/>
    <xf numFmtId="0" fontId="35" fillId="0" borderId="47" xfId="19" applyFont="1" applyBorder="1"/>
    <xf numFmtId="179" fontId="35" fillId="0" borderId="47" xfId="19" applyNumberFormat="1" applyFont="1" applyBorder="1"/>
    <xf numFmtId="179" fontId="35" fillId="0" borderId="64" xfId="19" applyNumberFormat="1" applyFont="1" applyBorder="1"/>
    <xf numFmtId="179" fontId="35" fillId="0" borderId="49" xfId="19" applyNumberFormat="1" applyFont="1" applyBorder="1"/>
    <xf numFmtId="0" fontId="27" fillId="0" borderId="79" xfId="0" applyFont="1" applyBorder="1" applyAlignment="1">
      <alignment horizontal="center" vertical="center" textRotation="255"/>
    </xf>
    <xf numFmtId="0" fontId="21" fillId="0" borderId="80" xfId="0" applyFont="1" applyBorder="1" applyAlignment="1">
      <alignment vertical="center" textRotation="255"/>
    </xf>
    <xf numFmtId="0" fontId="21" fillId="0" borderId="81" xfId="0" applyFont="1" applyBorder="1" applyAlignment="1">
      <alignment horizontal="center" vertical="center"/>
    </xf>
    <xf numFmtId="0" fontId="21" fillId="0" borderId="81" xfId="0" applyFont="1" applyBorder="1" applyAlignment="1">
      <alignment horizontal="center" vertical="center" shrinkToFit="1"/>
    </xf>
    <xf numFmtId="0" fontId="21" fillId="0" borderId="81" xfId="0" applyFont="1" applyBorder="1" applyAlignment="1">
      <alignment horizontal="center" vertical="center" wrapText="1"/>
    </xf>
    <xf numFmtId="0" fontId="21" fillId="0" borderId="80" xfId="0" applyFont="1" applyBorder="1" applyAlignment="1">
      <alignment horizontal="center" vertical="center"/>
    </xf>
    <xf numFmtId="0" fontId="32" fillId="0" borderId="80" xfId="0" applyFont="1" applyBorder="1" applyAlignment="1">
      <alignment horizontal="center" vertical="center" textRotation="255"/>
    </xf>
    <xf numFmtId="0" fontId="27" fillId="0" borderId="81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7" fillId="0" borderId="84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/>
    </xf>
    <xf numFmtId="0" fontId="27" fillId="0" borderId="86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/>
    </xf>
    <xf numFmtId="0" fontId="28" fillId="0" borderId="83" xfId="0" applyFont="1" applyBorder="1" applyAlignment="1">
      <alignment horizontal="center" vertical="center" shrinkToFit="1"/>
    </xf>
    <xf numFmtId="0" fontId="28" fillId="0" borderId="87" xfId="0" applyFont="1" applyBorder="1" applyAlignment="1">
      <alignment horizontal="center" vertical="center" shrinkToFit="1"/>
    </xf>
    <xf numFmtId="0" fontId="27" fillId="0" borderId="88" xfId="0" applyFont="1" applyBorder="1" applyAlignment="1">
      <alignment horizontal="center"/>
    </xf>
    <xf numFmtId="0" fontId="22" fillId="0" borderId="69" xfId="43" applyFont="1" applyBorder="1">
      <alignment vertical="center"/>
    </xf>
    <xf numFmtId="0" fontId="22" fillId="24" borderId="89" xfId="0" applyFont="1" applyFill="1" applyBorder="1" applyAlignment="1">
      <alignment horizontal="center" vertical="center" shrinkToFit="1"/>
    </xf>
    <xf numFmtId="0" fontId="22" fillId="24" borderId="91" xfId="0" applyFont="1" applyFill="1" applyBorder="1" applyAlignment="1">
      <alignment horizontal="center" vertical="center" shrinkToFit="1"/>
    </xf>
    <xf numFmtId="0" fontId="42" fillId="0" borderId="69" xfId="43" applyFont="1" applyBorder="1">
      <alignment vertical="center"/>
    </xf>
    <xf numFmtId="0" fontId="22" fillId="24" borderId="90" xfId="0" applyFont="1" applyFill="1" applyBorder="1" applyAlignment="1">
      <alignment horizontal="center" vertical="center" shrinkToFit="1"/>
    </xf>
    <xf numFmtId="0" fontId="22" fillId="0" borderId="69" xfId="0" applyFont="1" applyBorder="1" applyAlignment="1">
      <alignment horizontal="left" vertical="center" shrinkToFit="1"/>
    </xf>
    <xf numFmtId="181" fontId="42" fillId="0" borderId="0" xfId="43" applyNumberFormat="1" applyFont="1" applyAlignment="1">
      <alignment horizontal="left" vertical="center"/>
    </xf>
    <xf numFmtId="0" fontId="22" fillId="0" borderId="57" xfId="0" applyFont="1" applyBorder="1">
      <alignment vertical="center"/>
    </xf>
    <xf numFmtId="0" fontId="22" fillId="0" borderId="57" xfId="0" applyFont="1" applyBorder="1" applyAlignment="1">
      <alignment vertical="center" textRotation="180" shrinkToFit="1"/>
    </xf>
    <xf numFmtId="0" fontId="22" fillId="0" borderId="74" xfId="0" applyFont="1" applyBorder="1" applyAlignment="1">
      <alignment vertical="center" shrinkToFit="1"/>
    </xf>
    <xf numFmtId="0" fontId="22" fillId="0" borderId="78" xfId="0" applyFont="1" applyBorder="1" applyAlignment="1">
      <alignment horizontal="left" vertical="center" shrinkToFit="1"/>
    </xf>
    <xf numFmtId="0" fontId="22" fillId="0" borderId="94" xfId="0" applyFont="1" applyBorder="1" applyAlignment="1">
      <alignment horizontal="left" vertical="center" shrinkToFit="1"/>
    </xf>
    <xf numFmtId="0" fontId="27" fillId="0" borderId="28" xfId="0" applyFont="1" applyBorder="1">
      <alignment vertical="center"/>
    </xf>
    <xf numFmtId="179" fontId="27" fillId="0" borderId="20" xfId="0" applyNumberFormat="1" applyFont="1" applyBorder="1" applyAlignment="1">
      <alignment horizontal="right"/>
    </xf>
    <xf numFmtId="0" fontId="27" fillId="0" borderId="20" xfId="0" applyFont="1" applyBorder="1">
      <alignment vertical="center"/>
    </xf>
    <xf numFmtId="180" fontId="27" fillId="0" borderId="74" xfId="0" applyNumberFormat="1" applyFont="1" applyBorder="1" applyAlignment="1">
      <alignment horizontal="right"/>
    </xf>
    <xf numFmtId="0" fontId="43" fillId="24" borderId="25" xfId="0" applyFont="1" applyFill="1" applyBorder="1" applyAlignment="1">
      <alignment horizontal="center" vertical="center" shrinkToFit="1"/>
    </xf>
    <xf numFmtId="0" fontId="22" fillId="24" borderId="29" xfId="0" applyFont="1" applyFill="1" applyBorder="1" applyAlignment="1">
      <alignment horizontal="center" vertical="center" shrinkToFit="1"/>
    </xf>
    <xf numFmtId="0" fontId="22" fillId="24" borderId="95" xfId="0" applyFont="1" applyFill="1" applyBorder="1" applyAlignment="1">
      <alignment horizontal="center" vertical="center" shrinkToFit="1"/>
    </xf>
    <xf numFmtId="0" fontId="22" fillId="24" borderId="77" xfId="0" applyFont="1" applyFill="1" applyBorder="1" applyAlignment="1">
      <alignment horizontal="center" vertical="center" shrinkToFit="1"/>
    </xf>
    <xf numFmtId="0" fontId="22" fillId="0" borderId="69" xfId="0" applyFont="1" applyBorder="1" applyAlignment="1">
      <alignment vertical="center" shrinkToFit="1"/>
    </xf>
    <xf numFmtId="0" fontId="21" fillId="0" borderId="69" xfId="0" applyFont="1" applyBorder="1" applyAlignment="1">
      <alignment vertical="center" shrinkToFit="1"/>
    </xf>
    <xf numFmtId="0" fontId="22" fillId="0" borderId="21" xfId="0" applyFont="1" applyBorder="1" applyAlignment="1">
      <alignment vertical="center" shrinkToFit="1"/>
    </xf>
    <xf numFmtId="0" fontId="22" fillId="0" borderId="54" xfId="0" applyFont="1" applyBorder="1">
      <alignment vertical="center"/>
    </xf>
    <xf numFmtId="0" fontId="0" fillId="0" borderId="57" xfId="0" applyBorder="1" applyAlignment="1">
      <alignment vertical="center" shrinkToFit="1"/>
    </xf>
    <xf numFmtId="0" fontId="35" fillId="0" borderId="97" xfId="19" applyFont="1" applyBorder="1"/>
    <xf numFmtId="0" fontId="52" fillId="0" borderId="0" xfId="19" applyFont="1"/>
    <xf numFmtId="0" fontId="52" fillId="0" borderId="0" xfId="19" applyFont="1" applyAlignment="1">
      <alignment vertical="center"/>
    </xf>
    <xf numFmtId="0" fontId="52" fillId="0" borderId="0" xfId="19" applyFont="1" applyAlignment="1">
      <alignment horizontal="center" vertical="center"/>
    </xf>
    <xf numFmtId="0" fontId="22" fillId="0" borderId="96" xfId="0" applyFont="1" applyBorder="1" applyAlignment="1">
      <alignment vertical="center" shrinkToFit="1"/>
    </xf>
    <xf numFmtId="0" fontId="35" fillId="0" borderId="99" xfId="19" applyFont="1" applyBorder="1"/>
    <xf numFmtId="0" fontId="28" fillId="0" borderId="100" xfId="0" applyFont="1" applyBorder="1" applyAlignment="1">
      <alignment horizontal="center" vertical="center" shrinkToFit="1"/>
    </xf>
    <xf numFmtId="0" fontId="28" fillId="0" borderId="101" xfId="0" applyFont="1" applyBorder="1" applyAlignment="1">
      <alignment horizontal="right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180" fontId="35" fillId="0" borderId="34" xfId="19" applyNumberFormat="1" applyFont="1" applyBorder="1"/>
    <xf numFmtId="180" fontId="27" fillId="0" borderId="25" xfId="0" applyNumberFormat="1" applyFont="1" applyBorder="1" applyAlignment="1">
      <alignment horizontal="right"/>
    </xf>
    <xf numFmtId="0" fontId="27" fillId="0" borderId="102" xfId="0" applyFont="1" applyBorder="1" applyAlignment="1">
      <alignment horizontal="center"/>
    </xf>
    <xf numFmtId="0" fontId="43" fillId="24" borderId="16" xfId="0" applyFont="1" applyFill="1" applyBorder="1" applyAlignment="1">
      <alignment horizontal="center" vertical="center" shrinkToFit="1"/>
    </xf>
    <xf numFmtId="0" fontId="22" fillId="0" borderId="25" xfId="0" applyFont="1" applyBorder="1" applyAlignment="1">
      <alignment vertical="center" shrinkToFit="1"/>
    </xf>
    <xf numFmtId="0" fontId="22" fillId="0" borderId="29" xfId="0" applyFont="1" applyBorder="1" applyAlignment="1">
      <alignment horizontal="left" vertical="center" shrinkToFit="1"/>
    </xf>
    <xf numFmtId="0" fontId="22" fillId="0" borderId="103" xfId="0" applyFont="1" applyBorder="1" applyAlignment="1">
      <alignment horizontal="left" vertical="center" shrinkToFit="1"/>
    </xf>
    <xf numFmtId="0" fontId="22" fillId="0" borderId="101" xfId="0" applyFont="1" applyBorder="1">
      <alignment vertical="center"/>
    </xf>
    <xf numFmtId="0" fontId="22" fillId="0" borderId="58" xfId="0" applyFont="1" applyBorder="1" applyAlignment="1">
      <alignment vertical="center" shrinkToFit="1"/>
    </xf>
    <xf numFmtId="0" fontId="22" fillId="0" borderId="24" xfId="0" applyFont="1" applyBorder="1" applyAlignment="1">
      <alignment vertical="center" shrinkToFit="1"/>
    </xf>
    <xf numFmtId="0" fontId="22" fillId="0" borderId="54" xfId="0" applyFont="1" applyBorder="1" applyAlignment="1">
      <alignment vertical="center" shrinkToFit="1"/>
    </xf>
    <xf numFmtId="181" fontId="42" fillId="0" borderId="24" xfId="43" applyNumberFormat="1" applyFont="1" applyBorder="1" applyAlignment="1">
      <alignment horizontal="left" vertical="center"/>
    </xf>
    <xf numFmtId="0" fontId="22" fillId="0" borderId="95" xfId="0" applyFont="1" applyBorder="1" applyAlignment="1">
      <alignment horizontal="left" vertical="center" shrinkToFit="1"/>
    </xf>
    <xf numFmtId="0" fontId="22" fillId="0" borderId="77" xfId="0" applyFont="1" applyBorder="1" applyAlignment="1">
      <alignment vertical="center" textRotation="180" shrinkToFit="1"/>
    </xf>
    <xf numFmtId="0" fontId="22" fillId="0" borderId="77" xfId="0" applyFont="1" applyBorder="1" applyAlignment="1">
      <alignment horizontal="left" vertical="center" shrinkToFit="1"/>
    </xf>
    <xf numFmtId="0" fontId="37" fillId="0" borderId="17" xfId="0" applyFont="1" applyBorder="1" applyAlignment="1">
      <alignment vertical="center" shrinkToFit="1"/>
    </xf>
    <xf numFmtId="0" fontId="37" fillId="0" borderId="106" xfId="0" applyFont="1" applyBorder="1" applyAlignment="1">
      <alignment vertical="center" shrinkToFit="1"/>
    </xf>
    <xf numFmtId="0" fontId="66" fillId="0" borderId="0" xfId="19" applyFont="1"/>
    <xf numFmtId="179" fontId="35" fillId="0" borderId="42" xfId="19" applyNumberFormat="1" applyFont="1" applyBorder="1"/>
    <xf numFmtId="0" fontId="35" fillId="0" borderId="63" xfId="19" applyFont="1" applyBorder="1"/>
    <xf numFmtId="0" fontId="35" fillId="0" borderId="38" xfId="19" applyFont="1" applyBorder="1"/>
    <xf numFmtId="0" fontId="35" fillId="0" borderId="50" xfId="19" applyFont="1" applyBorder="1"/>
    <xf numFmtId="179" fontId="35" fillId="0" borderId="110" xfId="19" applyNumberFormat="1" applyFont="1" applyBorder="1"/>
    <xf numFmtId="0" fontId="35" fillId="0" borderId="98" xfId="19" applyFont="1" applyBorder="1"/>
    <xf numFmtId="0" fontId="35" fillId="0" borderId="54" xfId="19" applyFont="1" applyBorder="1"/>
    <xf numFmtId="179" fontId="35" fillId="0" borderId="57" xfId="19" applyNumberFormat="1" applyFont="1" applyBorder="1"/>
    <xf numFmtId="179" fontId="35" fillId="0" borderId="54" xfId="19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right"/>
    </xf>
    <xf numFmtId="0" fontId="37" fillId="0" borderId="20" xfId="0" applyFont="1" applyBorder="1" applyAlignment="1">
      <alignment vertical="center" textRotation="180" shrinkToFit="1"/>
    </xf>
    <xf numFmtId="0" fontId="0" fillId="0" borderId="20" xfId="0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3" xfId="0" applyFont="1" applyBorder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right"/>
    </xf>
    <xf numFmtId="180" fontId="27" fillId="0" borderId="77" xfId="0" applyNumberFormat="1" applyFont="1" applyBorder="1" applyAlignment="1">
      <alignment horizontal="right"/>
    </xf>
    <xf numFmtId="0" fontId="22" fillId="0" borderId="111" xfId="0" applyFont="1" applyBorder="1" applyAlignment="1">
      <alignment vertical="center" textRotation="180" shrinkToFit="1"/>
    </xf>
    <xf numFmtId="0" fontId="22" fillId="0" borderId="96" xfId="0" applyFont="1" applyBorder="1" applyAlignment="1">
      <alignment horizontal="left" vertical="center" shrinkToFit="1"/>
    </xf>
    <xf numFmtId="0" fontId="22" fillId="0" borderId="24" xfId="0" applyFont="1" applyBorder="1" applyAlignment="1">
      <alignment vertical="center" textRotation="180" shrinkToFit="1"/>
    </xf>
    <xf numFmtId="0" fontId="22" fillId="0" borderId="58" xfId="0" applyFont="1" applyBorder="1" applyAlignment="1">
      <alignment horizontal="left" vertical="center" wrapText="1" shrinkToFit="1"/>
    </xf>
    <xf numFmtId="0" fontId="22" fillId="0" borderId="58" xfId="0" applyFont="1" applyBorder="1" applyAlignment="1">
      <alignment vertical="center" textRotation="180" shrinkToFit="1"/>
    </xf>
    <xf numFmtId="0" fontId="3" fillId="0" borderId="112" xfId="0" applyFont="1" applyBorder="1" applyAlignment="1">
      <alignment horizontal="center" vertical="center" shrinkToFit="1"/>
    </xf>
    <xf numFmtId="0" fontId="22" fillId="0" borderId="92" xfId="0" applyFont="1" applyBorder="1">
      <alignment vertical="center"/>
    </xf>
    <xf numFmtId="0" fontId="22" fillId="0" borderId="51" xfId="0" applyFont="1" applyBorder="1" applyAlignment="1">
      <alignment vertical="center" shrinkToFit="1"/>
    </xf>
    <xf numFmtId="0" fontId="22" fillId="0" borderId="51" xfId="0" applyFont="1" applyBorder="1" applyAlignment="1">
      <alignment vertical="center" textRotation="180" shrinkToFit="1"/>
    </xf>
    <xf numFmtId="0" fontId="22" fillId="0" borderId="60" xfId="0" applyFont="1" applyBorder="1" applyAlignment="1">
      <alignment horizontal="left" vertical="center" shrinkToFit="1"/>
    </xf>
    <xf numFmtId="0" fontId="22" fillId="0" borderId="49" xfId="0" applyFont="1" applyBorder="1" applyAlignment="1">
      <alignment horizontal="left" vertical="center" shrinkToFit="1"/>
    </xf>
    <xf numFmtId="0" fontId="22" fillId="24" borderId="16" xfId="0" quotePrefix="1" applyFont="1" applyFill="1" applyBorder="1" applyAlignment="1">
      <alignment horizontal="center" vertical="center" shrinkToFit="1"/>
    </xf>
    <xf numFmtId="0" fontId="21" fillId="0" borderId="17" xfId="0" applyFont="1" applyBorder="1" applyAlignment="1">
      <alignment vertical="center" shrinkToFit="1"/>
    </xf>
    <xf numFmtId="0" fontId="21" fillId="0" borderId="106" xfId="0" applyFont="1" applyBorder="1" applyAlignment="1">
      <alignment vertical="center" shrinkToFit="1"/>
    </xf>
    <xf numFmtId="0" fontId="3" fillId="0" borderId="113" xfId="0" applyFont="1" applyBorder="1" applyAlignment="1">
      <alignment horizontal="center" vertical="center" shrinkToFit="1"/>
    </xf>
    <xf numFmtId="180" fontId="27" fillId="0" borderId="78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center" shrinkToFit="1"/>
    </xf>
    <xf numFmtId="0" fontId="22" fillId="0" borderId="65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top" shrinkToFit="1"/>
    </xf>
    <xf numFmtId="0" fontId="22" fillId="0" borderId="0" xfId="0" applyFont="1" applyAlignment="1">
      <alignment horizontal="left" vertical="top"/>
    </xf>
    <xf numFmtId="0" fontId="22" fillId="0" borderId="17" xfId="0" applyFont="1" applyBorder="1" applyAlignment="1">
      <alignment vertical="center" shrinkToFit="1"/>
    </xf>
    <xf numFmtId="0" fontId="22" fillId="0" borderId="106" xfId="0" applyFont="1" applyBorder="1" applyAlignment="1">
      <alignment vertical="center" shrinkToFit="1"/>
    </xf>
    <xf numFmtId="0" fontId="0" fillId="0" borderId="54" xfId="0" applyBorder="1">
      <alignment vertical="center"/>
    </xf>
    <xf numFmtId="0" fontId="37" fillId="0" borderId="21" xfId="0" applyFont="1" applyBorder="1" applyAlignment="1">
      <alignment horizontal="left" vertical="center" shrinkToFit="1"/>
    </xf>
    <xf numFmtId="0" fontId="37" fillId="0" borderId="69" xfId="0" applyFont="1" applyBorder="1" applyAlignment="1">
      <alignment horizontal="center" vertical="center" shrinkToFit="1"/>
    </xf>
    <xf numFmtId="0" fontId="37" fillId="0" borderId="21" xfId="0" applyFont="1" applyBorder="1" applyAlignment="1">
      <alignment vertical="center" textRotation="255" shrinkToFit="1"/>
    </xf>
    <xf numFmtId="0" fontId="37" fillId="0" borderId="69" xfId="0" applyFont="1" applyBorder="1" applyAlignment="1">
      <alignment horizontal="left" vertical="center" shrinkToFit="1"/>
    </xf>
    <xf numFmtId="9" fontId="22" fillId="0" borderId="20" xfId="44" applyFont="1" applyFill="1" applyBorder="1" applyAlignment="1">
      <alignment horizontal="left" vertical="center" shrinkToFit="1"/>
    </xf>
    <xf numFmtId="9" fontId="22" fillId="0" borderId="20" xfId="44" applyFont="1" applyBorder="1" applyAlignment="1">
      <alignment horizontal="left" vertical="center" shrinkToFit="1"/>
    </xf>
    <xf numFmtId="182" fontId="22" fillId="0" borderId="20" xfId="44" applyNumberFormat="1" applyFont="1" applyFill="1" applyBorder="1" applyAlignment="1">
      <alignment horizontal="left" vertical="center" shrinkToFit="1"/>
    </xf>
    <xf numFmtId="9" fontId="22" fillId="0" borderId="0" xfId="44" applyFont="1">
      <alignment vertical="center"/>
    </xf>
    <xf numFmtId="9" fontId="22" fillId="0" borderId="57" xfId="44" applyFont="1" applyBorder="1">
      <alignment vertical="center"/>
    </xf>
    <xf numFmtId="182" fontId="22" fillId="0" borderId="0" xfId="44" applyNumberFormat="1" applyFont="1" applyAlignment="1">
      <alignment horizontal="left" vertical="center"/>
    </xf>
    <xf numFmtId="0" fontId="0" fillId="0" borderId="54" xfId="0" applyBorder="1" applyAlignment="1">
      <alignment vertical="center" shrinkToFit="1"/>
    </xf>
    <xf numFmtId="0" fontId="0" fillId="0" borderId="69" xfId="0" applyBorder="1">
      <alignment vertical="center"/>
    </xf>
    <xf numFmtId="0" fontId="22" fillId="0" borderId="69" xfId="0" applyFont="1" applyBorder="1" applyAlignment="1">
      <alignment vertical="center" textRotation="180" shrinkToFit="1"/>
    </xf>
    <xf numFmtId="0" fontId="37" fillId="0" borderId="21" xfId="0" applyFont="1" applyBorder="1" applyAlignment="1">
      <alignment vertical="center" shrinkToFit="1"/>
    </xf>
    <xf numFmtId="0" fontId="37" fillId="0" borderId="69" xfId="0" applyFont="1" applyBorder="1" applyAlignment="1">
      <alignment vertical="center" shrinkToFit="1"/>
    </xf>
    <xf numFmtId="0" fontId="22" fillId="0" borderId="103" xfId="0" applyFont="1" applyBorder="1" applyAlignment="1">
      <alignment vertical="center" textRotation="180" shrinkToFit="1"/>
    </xf>
    <xf numFmtId="0" fontId="31" fillId="0" borderId="0" xfId="0" applyFont="1" applyAlignment="1">
      <alignment horizontal="center" shrinkToFit="1"/>
    </xf>
    <xf numFmtId="0" fontId="68" fillId="0" borderId="15" xfId="0" applyFont="1" applyBorder="1" applyAlignment="1">
      <alignment horizontal="center"/>
    </xf>
    <xf numFmtId="0" fontId="68" fillId="0" borderId="19" xfId="0" applyFont="1" applyBorder="1" applyAlignment="1">
      <alignment horizontal="center"/>
    </xf>
    <xf numFmtId="0" fontId="1" fillId="0" borderId="23" xfId="0" applyFont="1" applyBorder="1">
      <alignment vertical="center"/>
    </xf>
    <xf numFmtId="0" fontId="1" fillId="0" borderId="114" xfId="0" applyFont="1" applyBorder="1" applyAlignment="1">
      <alignment horizontal="center" vertical="center" shrinkToFit="1"/>
    </xf>
    <xf numFmtId="0" fontId="1" fillId="0" borderId="115" xfId="0" applyFont="1" applyBorder="1" applyAlignment="1">
      <alignment horizontal="right"/>
    </xf>
    <xf numFmtId="0" fontId="27" fillId="0" borderId="77" xfId="0" applyFont="1" applyBorder="1" applyAlignment="1">
      <alignment horizontal="left"/>
    </xf>
    <xf numFmtId="0" fontId="27" fillId="0" borderId="116" xfId="0" applyFont="1" applyBorder="1" applyAlignment="1">
      <alignment horizontal="center"/>
    </xf>
    <xf numFmtId="0" fontId="37" fillId="0" borderId="23" xfId="0" applyFont="1" applyBorder="1">
      <alignment vertical="center"/>
    </xf>
    <xf numFmtId="0" fontId="37" fillId="0" borderId="92" xfId="0" applyFont="1" applyBorder="1">
      <alignment vertical="center"/>
    </xf>
    <xf numFmtId="0" fontId="1" fillId="0" borderId="113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right"/>
    </xf>
    <xf numFmtId="0" fontId="0" fillId="0" borderId="0" xfId="19" applyFont="1"/>
    <xf numFmtId="0" fontId="70" fillId="0" borderId="0" xfId="19" applyFont="1"/>
    <xf numFmtId="0" fontId="70" fillId="0" borderId="0" xfId="19" applyFont="1" applyAlignment="1">
      <alignment vertical="center"/>
    </xf>
    <xf numFmtId="0" fontId="3" fillId="0" borderId="117" xfId="0" applyFont="1" applyBorder="1" applyAlignment="1">
      <alignment horizontal="center" vertical="center" shrinkToFit="1"/>
    </xf>
    <xf numFmtId="180" fontId="27" fillId="0" borderId="27" xfId="0" applyNumberFormat="1" applyFont="1" applyBorder="1" applyAlignment="1">
      <alignment horizontal="right"/>
    </xf>
    <xf numFmtId="0" fontId="27" fillId="0" borderId="27" xfId="0" applyFont="1" applyBorder="1" applyAlignment="1">
      <alignment horizontal="left"/>
    </xf>
    <xf numFmtId="0" fontId="27" fillId="0" borderId="118" xfId="0" applyFont="1" applyBorder="1" applyAlignment="1">
      <alignment horizontal="center"/>
    </xf>
    <xf numFmtId="178" fontId="33" fillId="0" borderId="0" xfId="0" applyNumberFormat="1" applyFont="1" applyAlignment="1">
      <alignment vertical="center" wrapText="1"/>
    </xf>
    <xf numFmtId="0" fontId="129" fillId="0" borderId="0" xfId="19" applyFont="1"/>
    <xf numFmtId="0" fontId="129" fillId="0" borderId="0" xfId="19" applyFont="1" applyAlignment="1">
      <alignment vertical="center"/>
    </xf>
    <xf numFmtId="0" fontId="129" fillId="0" borderId="0" xfId="19" applyFont="1" applyAlignment="1">
      <alignment horizontal="center" vertical="center"/>
    </xf>
    <xf numFmtId="179" fontId="35" fillId="0" borderId="98" xfId="19" applyNumberFormat="1" applyFont="1" applyBorder="1"/>
    <xf numFmtId="0" fontId="91" fillId="0" borderId="21" xfId="0" applyFont="1" applyBorder="1" applyAlignment="1">
      <alignment horizontal="left" vertical="center" shrinkToFit="1"/>
    </xf>
    <xf numFmtId="0" fontId="22" fillId="0" borderId="106" xfId="0" applyFont="1" applyBorder="1" applyAlignment="1">
      <alignment horizontal="left" vertical="center" shrinkToFit="1"/>
    </xf>
    <xf numFmtId="0" fontId="22" fillId="0" borderId="69" xfId="0" applyFont="1" applyBorder="1" applyAlignment="1">
      <alignment vertical="center" textRotation="255" shrinkToFit="1"/>
    </xf>
    <xf numFmtId="0" fontId="27" fillId="0" borderId="119" xfId="0" applyFont="1" applyBorder="1" applyAlignment="1">
      <alignment horizontal="center"/>
    </xf>
    <xf numFmtId="0" fontId="3" fillId="0" borderId="65" xfId="0" applyFont="1" applyBorder="1" applyAlignment="1">
      <alignment vertical="center" shrinkToFit="1"/>
    </xf>
    <xf numFmtId="0" fontId="3" fillId="0" borderId="57" xfId="0" applyFont="1" applyBorder="1" applyAlignment="1">
      <alignment vertical="center" shrinkToFit="1"/>
    </xf>
    <xf numFmtId="0" fontId="61" fillId="40" borderId="45" xfId="0" applyFont="1" applyFill="1" applyBorder="1" applyAlignment="1">
      <alignment vertical="center" wrapText="1"/>
    </xf>
    <xf numFmtId="0" fontId="61" fillId="40" borderId="0" xfId="0" applyFont="1" applyFill="1" applyAlignment="1">
      <alignment vertical="center" wrapText="1"/>
    </xf>
    <xf numFmtId="0" fontId="35" fillId="0" borderId="0" xfId="19" applyFont="1"/>
    <xf numFmtId="0" fontId="35" fillId="0" borderId="53" xfId="19" applyFont="1" applyBorder="1"/>
    <xf numFmtId="0" fontId="61" fillId="0" borderId="0" xfId="0" applyFont="1">
      <alignment vertical="center"/>
    </xf>
    <xf numFmtId="180" fontId="35" fillId="0" borderId="0" xfId="19" applyNumberFormat="1" applyFont="1"/>
    <xf numFmtId="179" fontId="35" fillId="0" borderId="0" xfId="19" applyNumberFormat="1" applyFont="1"/>
    <xf numFmtId="0" fontId="35" fillId="0" borderId="31" xfId="19" applyFont="1" applyBorder="1"/>
    <xf numFmtId="179" fontId="35" fillId="0" borderId="31" xfId="19" applyNumberFormat="1" applyFont="1" applyBorder="1"/>
    <xf numFmtId="0" fontId="61" fillId="0" borderId="31" xfId="0" applyFont="1" applyBorder="1">
      <alignment vertical="center"/>
    </xf>
    <xf numFmtId="179" fontId="35" fillId="0" borderId="58" xfId="19" applyNumberFormat="1" applyFont="1" applyBorder="1"/>
    <xf numFmtId="179" fontId="35" fillId="0" borderId="109" xfId="19" applyNumberFormat="1" applyFont="1" applyBorder="1"/>
    <xf numFmtId="0" fontId="85" fillId="0" borderId="45" xfId="0" applyFont="1" applyBorder="1" applyAlignment="1">
      <alignment vertical="center" wrapText="1"/>
    </xf>
    <xf numFmtId="0" fontId="85" fillId="0" borderId="0" xfId="0" applyFont="1" applyAlignment="1">
      <alignment vertical="center" wrapText="1"/>
    </xf>
    <xf numFmtId="0" fontId="35" fillId="0" borderId="45" xfId="19" applyFont="1" applyBorder="1"/>
    <xf numFmtId="179" fontId="35" fillId="0" borderId="53" xfId="19" applyNumberFormat="1" applyFont="1" applyBorder="1"/>
    <xf numFmtId="179" fontId="35" fillId="0" borderId="75" xfId="19" applyNumberFormat="1" applyFont="1" applyBorder="1"/>
    <xf numFmtId="178" fontId="33" fillId="26" borderId="40" xfId="0" applyNumberFormat="1" applyFont="1" applyFill="1" applyBorder="1" applyAlignment="1">
      <alignment horizontal="center" vertical="center" wrapText="1"/>
    </xf>
    <xf numFmtId="178" fontId="33" fillId="26" borderId="41" xfId="0" applyNumberFormat="1" applyFont="1" applyFill="1" applyBorder="1" applyAlignment="1">
      <alignment horizontal="center" vertical="center" wrapText="1"/>
    </xf>
    <xf numFmtId="0" fontId="71" fillId="0" borderId="45" xfId="0" applyFont="1" applyBorder="1" applyAlignment="1">
      <alignment horizontal="center" vertical="center" shrinkToFit="1"/>
    </xf>
    <xf numFmtId="0" fontId="71" fillId="0" borderId="0" xfId="0" applyFont="1" applyAlignment="1">
      <alignment horizontal="center" vertical="center" shrinkToFit="1"/>
    </xf>
    <xf numFmtId="0" fontId="71" fillId="0" borderId="58" xfId="0" applyFont="1" applyBorder="1" applyAlignment="1">
      <alignment horizontal="center" vertical="center" shrinkToFit="1"/>
    </xf>
    <xf numFmtId="0" fontId="71" fillId="0" borderId="42" xfId="0" applyFont="1" applyBorder="1" applyAlignment="1">
      <alignment horizontal="center" vertical="center" shrinkToFit="1"/>
    </xf>
    <xf numFmtId="0" fontId="71" fillId="0" borderId="55" xfId="0" applyFont="1" applyBorder="1" applyAlignment="1">
      <alignment horizontal="center" vertical="center" shrinkToFit="1"/>
    </xf>
    <xf numFmtId="0" fontId="71" fillId="0" borderId="59" xfId="0" applyFont="1" applyBorder="1" applyAlignment="1">
      <alignment horizontal="center" vertical="center" shrinkToFit="1"/>
    </xf>
    <xf numFmtId="0" fontId="145" fillId="0" borderId="42" xfId="0" applyFont="1" applyBorder="1" applyAlignment="1">
      <alignment horizontal="center" vertical="center" shrinkToFit="1"/>
    </xf>
    <xf numFmtId="0" fontId="145" fillId="0" borderId="55" xfId="0" applyFont="1" applyBorder="1" applyAlignment="1">
      <alignment horizontal="center" vertical="center" shrinkToFit="1"/>
    </xf>
    <xf numFmtId="0" fontId="145" fillId="0" borderId="72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65" fillId="0" borderId="0" xfId="19" applyFont="1" applyAlignment="1">
      <alignment horizontal="left"/>
    </xf>
    <xf numFmtId="178" fontId="33" fillId="0" borderId="70" xfId="0" applyNumberFormat="1" applyFont="1" applyBorder="1" applyAlignment="1">
      <alignment horizontal="center" vertical="center" wrapText="1"/>
    </xf>
    <xf numFmtId="178" fontId="33" fillId="0" borderId="71" xfId="0" applyNumberFormat="1" applyFont="1" applyBorder="1" applyAlignment="1">
      <alignment horizontal="center" vertical="center" wrapText="1"/>
    </xf>
    <xf numFmtId="178" fontId="33" fillId="0" borderId="107" xfId="0" applyNumberFormat="1" applyFont="1" applyBorder="1" applyAlignment="1">
      <alignment horizontal="center" vertical="center" wrapText="1"/>
    </xf>
    <xf numFmtId="178" fontId="33" fillId="26" borderId="46" xfId="0" applyNumberFormat="1" applyFont="1" applyFill="1" applyBorder="1" applyAlignment="1">
      <alignment horizontal="center" vertical="center" wrapText="1"/>
    </xf>
    <xf numFmtId="178" fontId="33" fillId="26" borderId="43" xfId="0" applyNumberFormat="1" applyFont="1" applyFill="1" applyBorder="1" applyAlignment="1">
      <alignment horizontal="center" vertical="center" wrapText="1"/>
    </xf>
    <xf numFmtId="0" fontId="93" fillId="0" borderId="0" xfId="19" applyFont="1" applyAlignment="1">
      <alignment horizontal="right" vertical="center"/>
    </xf>
    <xf numFmtId="0" fontId="93" fillId="0" borderId="58" xfId="19" applyFont="1" applyBorder="1" applyAlignment="1">
      <alignment horizontal="right" vertical="center"/>
    </xf>
    <xf numFmtId="0" fontId="93" fillId="0" borderId="31" xfId="19" applyFont="1" applyBorder="1" applyAlignment="1">
      <alignment horizontal="right" vertical="center"/>
    </xf>
    <xf numFmtId="0" fontId="93" fillId="0" borderId="109" xfId="19" applyFont="1" applyBorder="1" applyAlignment="1">
      <alignment horizontal="right" vertical="center"/>
    </xf>
    <xf numFmtId="0" fontId="92" fillId="0" borderId="45" xfId="0" applyFont="1" applyBorder="1" applyAlignment="1">
      <alignment horizontal="left" vertical="center" wrapText="1"/>
    </xf>
    <xf numFmtId="0" fontId="92" fillId="0" borderId="0" xfId="0" applyFont="1" applyAlignment="1">
      <alignment horizontal="left" vertical="center" wrapText="1"/>
    </xf>
    <xf numFmtId="0" fontId="92" fillId="0" borderId="66" xfId="0" applyFont="1" applyBorder="1" applyAlignment="1">
      <alignment horizontal="left" vertical="center" wrapText="1"/>
    </xf>
    <xf numFmtId="0" fontId="92" fillId="0" borderId="31" xfId="0" applyFont="1" applyBorder="1" applyAlignment="1">
      <alignment horizontal="left" vertical="center" wrapText="1"/>
    </xf>
    <xf numFmtId="0" fontId="72" fillId="0" borderId="45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4" fillId="0" borderId="58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58" xfId="0" applyFont="1" applyBorder="1" applyAlignment="1">
      <alignment horizontal="center" vertical="center"/>
    </xf>
    <xf numFmtId="0" fontId="146" fillId="29" borderId="54" xfId="0" applyFont="1" applyFill="1" applyBorder="1" applyAlignment="1">
      <alignment horizontal="center" vertical="center"/>
    </xf>
    <xf numFmtId="0" fontId="147" fillId="29" borderId="0" xfId="0" applyFont="1" applyFill="1" applyAlignment="1">
      <alignment horizontal="center" vertical="center"/>
    </xf>
    <xf numFmtId="0" fontId="147" fillId="29" borderId="53" xfId="0" applyFont="1" applyFill="1" applyBorder="1" applyAlignment="1">
      <alignment horizontal="center" vertical="center"/>
    </xf>
    <xf numFmtId="0" fontId="77" fillId="0" borderId="45" xfId="0" applyFont="1" applyBorder="1" applyAlignment="1">
      <alignment horizontal="center" vertical="center" shrinkToFit="1"/>
    </xf>
    <xf numFmtId="0" fontId="77" fillId="0" borderId="0" xfId="0" applyFont="1" applyAlignment="1">
      <alignment horizontal="center" vertical="center" shrinkToFit="1"/>
    </xf>
    <xf numFmtId="0" fontId="78" fillId="0" borderId="0" xfId="0" applyFont="1" applyAlignment="1">
      <alignment horizontal="center" vertical="center" shrinkToFit="1"/>
    </xf>
    <xf numFmtId="0" fontId="79" fillId="0" borderId="0" xfId="0" applyFont="1" applyAlignment="1">
      <alignment horizontal="center" vertical="center" shrinkToFit="1"/>
    </xf>
    <xf numFmtId="0" fontId="79" fillId="0" borderId="58" xfId="0" applyFont="1" applyBorder="1" applyAlignment="1">
      <alignment horizontal="center" vertical="center" shrinkToFit="1"/>
    </xf>
    <xf numFmtId="0" fontId="80" fillId="0" borderId="54" xfId="0" applyFont="1" applyBorder="1" applyAlignment="1">
      <alignment horizontal="center" vertical="center" shrinkToFit="1"/>
    </xf>
    <xf numFmtId="0" fontId="80" fillId="0" borderId="0" xfId="0" applyFont="1" applyAlignment="1">
      <alignment horizontal="center" vertical="center" shrinkToFit="1"/>
    </xf>
    <xf numFmtId="0" fontId="80" fillId="0" borderId="58" xfId="0" applyFont="1" applyBorder="1" applyAlignment="1">
      <alignment horizontal="center" vertical="center" shrinkToFit="1"/>
    </xf>
    <xf numFmtId="0" fontId="148" fillId="32" borderId="57" xfId="0" applyFont="1" applyFill="1" applyBorder="1" applyAlignment="1">
      <alignment horizontal="center" vertical="center" shrinkToFit="1"/>
    </xf>
    <xf numFmtId="0" fontId="148" fillId="32" borderId="108" xfId="0" applyFont="1" applyFill="1" applyBorder="1" applyAlignment="1">
      <alignment horizontal="center" vertical="center" shrinkToFit="1"/>
    </xf>
    <xf numFmtId="0" fontId="81" fillId="0" borderId="45" xfId="0" applyFont="1" applyBorder="1" applyAlignment="1">
      <alignment horizontal="center" vertical="center" shrinkToFit="1"/>
    </xf>
    <xf numFmtId="0" fontId="81" fillId="0" borderId="0" xfId="0" applyFont="1" applyAlignment="1">
      <alignment horizontal="center" vertical="center" shrinkToFit="1"/>
    </xf>
    <xf numFmtId="0" fontId="82" fillId="0" borderId="0" xfId="0" applyFont="1" applyAlignment="1">
      <alignment horizontal="center" vertical="center" shrinkToFit="1"/>
    </xf>
    <xf numFmtId="0" fontId="83" fillId="0" borderId="0" xfId="0" applyFont="1" applyAlignment="1">
      <alignment horizontal="center" vertical="center" shrinkToFit="1"/>
    </xf>
    <xf numFmtId="0" fontId="83" fillId="0" borderId="58" xfId="0" applyFont="1" applyBorder="1" applyAlignment="1">
      <alignment horizontal="center" vertical="center" shrinkToFit="1"/>
    </xf>
    <xf numFmtId="0" fontId="84" fillId="0" borderId="54" xfId="0" applyFont="1" applyBorder="1" applyAlignment="1">
      <alignment horizontal="center" vertical="center" shrinkToFit="1"/>
    </xf>
    <xf numFmtId="0" fontId="82" fillId="0" borderId="58" xfId="0" applyFont="1" applyBorder="1" applyAlignment="1">
      <alignment horizontal="center" vertical="center" shrinkToFit="1"/>
    </xf>
    <xf numFmtId="0" fontId="149" fillId="38" borderId="54" xfId="0" applyFont="1" applyFill="1" applyBorder="1" applyAlignment="1">
      <alignment horizontal="center" vertical="center" shrinkToFit="1"/>
    </xf>
    <xf numFmtId="0" fontId="149" fillId="38" borderId="0" xfId="0" applyFont="1" applyFill="1" applyAlignment="1">
      <alignment horizontal="center" vertical="center" shrinkToFit="1"/>
    </xf>
    <xf numFmtId="0" fontId="149" fillId="38" borderId="53" xfId="0" applyFont="1" applyFill="1" applyBorder="1" applyAlignment="1">
      <alignment horizontal="center" vertical="center" shrinkToFit="1"/>
    </xf>
    <xf numFmtId="0" fontId="71" fillId="0" borderId="0" xfId="0" applyFont="1" applyAlignment="1">
      <alignment horizontal="center" vertical="center" wrapText="1"/>
    </xf>
    <xf numFmtId="0" fontId="71" fillId="0" borderId="58" xfId="0" applyFont="1" applyBorder="1" applyAlignment="1">
      <alignment horizontal="center" vertical="center" wrapText="1"/>
    </xf>
    <xf numFmtId="0" fontId="71" fillId="0" borderId="54" xfId="0" applyFont="1" applyBorder="1" applyAlignment="1">
      <alignment horizontal="center" vertical="center" wrapText="1"/>
    </xf>
    <xf numFmtId="0" fontId="150" fillId="0" borderId="54" xfId="0" applyFont="1" applyBorder="1" applyAlignment="1">
      <alignment horizontal="center" vertical="center" wrapText="1"/>
    </xf>
    <xf numFmtId="0" fontId="150" fillId="0" borderId="0" xfId="0" applyFont="1" applyAlignment="1">
      <alignment horizontal="center" vertical="center" wrapText="1"/>
    </xf>
    <xf numFmtId="0" fontId="150" fillId="0" borderId="53" xfId="0" applyFont="1" applyBorder="1" applyAlignment="1">
      <alignment horizontal="center" vertical="center" wrapText="1"/>
    </xf>
    <xf numFmtId="0" fontId="71" fillId="0" borderId="54" xfId="0" applyFont="1" applyBorder="1" applyAlignment="1">
      <alignment horizontal="center" vertical="center" shrinkToFit="1"/>
    </xf>
    <xf numFmtId="0" fontId="150" fillId="0" borderId="50" xfId="0" applyFont="1" applyBorder="1" applyAlignment="1">
      <alignment horizontal="center" vertical="center" shrinkToFit="1"/>
    </xf>
    <xf numFmtId="0" fontId="150" fillId="0" borderId="60" xfId="0" applyFont="1" applyBorder="1" applyAlignment="1">
      <alignment horizontal="center" vertical="center" shrinkToFit="1"/>
    </xf>
    <xf numFmtId="0" fontId="150" fillId="0" borderId="62" xfId="0" applyFont="1" applyBorder="1" applyAlignment="1">
      <alignment horizontal="center" vertical="center" shrinkToFit="1"/>
    </xf>
    <xf numFmtId="178" fontId="33" fillId="26" borderId="48" xfId="0" applyNumberFormat="1" applyFont="1" applyFill="1" applyBorder="1" applyAlignment="1">
      <alignment horizontal="center" vertical="center" wrapText="1"/>
    </xf>
    <xf numFmtId="178" fontId="33" fillId="26" borderId="49" xfId="0" applyNumberFormat="1" applyFont="1" applyFill="1" applyBorder="1" applyAlignment="1">
      <alignment horizontal="center" vertical="center" wrapText="1"/>
    </xf>
    <xf numFmtId="178" fontId="33" fillId="26" borderId="50" xfId="0" applyNumberFormat="1" applyFont="1" applyFill="1" applyBorder="1" applyAlignment="1">
      <alignment horizontal="center" vertical="center" wrapText="1"/>
    </xf>
    <xf numFmtId="178" fontId="33" fillId="26" borderId="51" xfId="0" applyNumberFormat="1" applyFont="1" applyFill="1" applyBorder="1" applyAlignment="1">
      <alignment horizontal="center" vertical="center" wrapText="1"/>
    </xf>
    <xf numFmtId="178" fontId="33" fillId="26" borderId="52" xfId="0" applyNumberFormat="1" applyFont="1" applyFill="1" applyBorder="1" applyAlignment="1">
      <alignment horizontal="center" vertical="center" wrapText="1"/>
    </xf>
    <xf numFmtId="0" fontId="150" fillId="0" borderId="76" xfId="0" applyFont="1" applyBorder="1" applyAlignment="1">
      <alignment horizontal="center" vertical="center" shrinkToFit="1"/>
    </xf>
    <xf numFmtId="0" fontId="150" fillId="0" borderId="55" xfId="0" applyFont="1" applyBorder="1" applyAlignment="1">
      <alignment horizontal="center" vertical="center" shrinkToFit="1"/>
    </xf>
    <xf numFmtId="0" fontId="150" fillId="0" borderId="42" xfId="0" applyFont="1" applyBorder="1" applyAlignment="1">
      <alignment horizontal="center" vertical="center" shrinkToFit="1"/>
    </xf>
    <xf numFmtId="0" fontId="150" fillId="0" borderId="59" xfId="0" applyFont="1" applyBorder="1" applyAlignment="1">
      <alignment horizontal="center" vertical="center" shrinkToFit="1"/>
    </xf>
    <xf numFmtId="0" fontId="150" fillId="0" borderId="47" xfId="0" applyFont="1" applyBorder="1" applyAlignment="1">
      <alignment horizontal="center" vertical="center" shrinkToFit="1"/>
    </xf>
    <xf numFmtId="0" fontId="145" fillId="0" borderId="54" xfId="0" applyFont="1" applyBorder="1" applyAlignment="1">
      <alignment horizontal="center" vertical="center" shrinkToFit="1"/>
    </xf>
    <xf numFmtId="0" fontId="145" fillId="0" borderId="0" xfId="0" applyFont="1" applyAlignment="1">
      <alignment horizontal="center" vertical="center" shrinkToFit="1"/>
    </xf>
    <xf numFmtId="0" fontId="145" fillId="0" borderId="53" xfId="0" applyFont="1" applyBorder="1" applyAlignment="1">
      <alignment horizontal="center" vertical="center" shrinkToFit="1"/>
    </xf>
    <xf numFmtId="0" fontId="186" fillId="32" borderId="45" xfId="0" applyFont="1" applyFill="1" applyBorder="1" applyAlignment="1">
      <alignment horizontal="center" vertical="center" shrinkToFit="1"/>
    </xf>
    <xf numFmtId="0" fontId="186" fillId="32" borderId="0" xfId="0" applyFont="1" applyFill="1" applyAlignment="1">
      <alignment horizontal="center" vertical="center" shrinkToFit="1"/>
    </xf>
    <xf numFmtId="0" fontId="186" fillId="32" borderId="58" xfId="0" applyFont="1" applyFill="1" applyBorder="1" applyAlignment="1">
      <alignment horizontal="center" vertical="center" shrinkToFit="1"/>
    </xf>
    <xf numFmtId="0" fontId="187" fillId="31" borderId="54" xfId="0" applyFont="1" applyFill="1" applyBorder="1" applyAlignment="1">
      <alignment horizontal="center" vertical="center"/>
    </xf>
    <xf numFmtId="0" fontId="188" fillId="31" borderId="0" xfId="0" applyFont="1" applyFill="1" applyAlignment="1">
      <alignment horizontal="center" vertical="center"/>
    </xf>
    <xf numFmtId="0" fontId="188" fillId="31" borderId="58" xfId="0" applyFont="1" applyFill="1" applyBorder="1" applyAlignment="1">
      <alignment horizontal="center" vertical="center"/>
    </xf>
    <xf numFmtId="0" fontId="189" fillId="32" borderId="54" xfId="0" applyFont="1" applyFill="1" applyBorder="1" applyAlignment="1">
      <alignment horizontal="center" vertical="center"/>
    </xf>
    <xf numFmtId="0" fontId="189" fillId="32" borderId="0" xfId="0" applyFont="1" applyFill="1" applyAlignment="1">
      <alignment horizontal="center" vertical="center"/>
    </xf>
    <xf numFmtId="0" fontId="189" fillId="32" borderId="58" xfId="0" applyFont="1" applyFill="1" applyBorder="1" applyAlignment="1">
      <alignment horizontal="center" vertical="center"/>
    </xf>
    <xf numFmtId="0" fontId="191" fillId="27" borderId="54" xfId="0" applyFont="1" applyFill="1" applyBorder="1" applyAlignment="1">
      <alignment horizontal="center" vertical="center"/>
    </xf>
    <xf numFmtId="0" fontId="191" fillId="27" borderId="0" xfId="0" applyFont="1" applyFill="1" applyAlignment="1">
      <alignment horizontal="center" vertical="center"/>
    </xf>
    <xf numFmtId="0" fontId="191" fillId="27" borderId="58" xfId="0" applyFont="1" applyFill="1" applyBorder="1" applyAlignment="1">
      <alignment horizontal="center" vertical="center"/>
    </xf>
    <xf numFmtId="0" fontId="192" fillId="49" borderId="54" xfId="0" applyFont="1" applyFill="1" applyBorder="1" applyAlignment="1">
      <alignment horizontal="center" vertical="center"/>
    </xf>
    <xf numFmtId="0" fontId="193" fillId="49" borderId="0" xfId="0" applyFont="1" applyFill="1" applyAlignment="1">
      <alignment horizontal="center" vertical="center"/>
    </xf>
    <xf numFmtId="0" fontId="193" fillId="49" borderId="53" xfId="0" applyFont="1" applyFill="1" applyBorder="1" applyAlignment="1">
      <alignment horizontal="center" vertical="center"/>
    </xf>
    <xf numFmtId="0" fontId="194" fillId="28" borderId="45" xfId="0" applyFont="1" applyFill="1" applyBorder="1" applyAlignment="1">
      <alignment horizontal="center" vertical="center" shrinkToFit="1"/>
    </xf>
    <xf numFmtId="0" fontId="195" fillId="28" borderId="0" xfId="0" applyFont="1" applyFill="1" applyAlignment="1">
      <alignment horizontal="center" vertical="center" shrinkToFit="1"/>
    </xf>
    <xf numFmtId="0" fontId="195" fillId="28" borderId="58" xfId="0" applyFont="1" applyFill="1" applyBorder="1" applyAlignment="1">
      <alignment horizontal="center" vertical="center" shrinkToFit="1"/>
    </xf>
    <xf numFmtId="0" fontId="196" fillId="35" borderId="54" xfId="0" applyFont="1" applyFill="1" applyBorder="1" applyAlignment="1">
      <alignment horizontal="center" vertical="center" shrinkToFit="1"/>
    </xf>
    <xf numFmtId="0" fontId="196" fillId="35" borderId="0" xfId="0" applyFont="1" applyFill="1" applyAlignment="1">
      <alignment horizontal="center" vertical="center" shrinkToFit="1"/>
    </xf>
    <xf numFmtId="0" fontId="196" fillId="35" borderId="58" xfId="0" applyFont="1" applyFill="1" applyBorder="1" applyAlignment="1">
      <alignment horizontal="center" vertical="center" shrinkToFit="1"/>
    </xf>
    <xf numFmtId="0" fontId="197" fillId="34" borderId="54" xfId="0" applyFont="1" applyFill="1" applyBorder="1" applyAlignment="1">
      <alignment horizontal="center" vertical="center" shrinkToFit="1"/>
    </xf>
    <xf numFmtId="0" fontId="197" fillId="34" borderId="0" xfId="0" applyFont="1" applyFill="1" applyAlignment="1">
      <alignment horizontal="center" vertical="center" shrinkToFit="1"/>
    </xf>
    <xf numFmtId="0" fontId="197" fillId="34" borderId="58" xfId="0" applyFont="1" applyFill="1" applyBorder="1" applyAlignment="1">
      <alignment horizontal="center" vertical="center" shrinkToFit="1"/>
    </xf>
    <xf numFmtId="0" fontId="198" fillId="25" borderId="54" xfId="0" applyFont="1" applyFill="1" applyBorder="1" applyAlignment="1">
      <alignment horizontal="center" vertical="center" shrinkToFit="1"/>
    </xf>
    <xf numFmtId="0" fontId="198" fillId="25" borderId="0" xfId="0" applyFont="1" applyFill="1" applyAlignment="1">
      <alignment horizontal="center" vertical="center" shrinkToFit="1"/>
    </xf>
    <xf numFmtId="0" fontId="199" fillId="39" borderId="54" xfId="0" applyFont="1" applyFill="1" applyBorder="1" applyAlignment="1">
      <alignment horizontal="center" vertical="center"/>
    </xf>
    <xf numFmtId="0" fontId="200" fillId="39" borderId="0" xfId="0" applyFont="1" applyFill="1" applyAlignment="1">
      <alignment horizontal="center" vertical="center"/>
    </xf>
    <xf numFmtId="0" fontId="200" fillId="39" borderId="53" xfId="0" applyFont="1" applyFill="1" applyBorder="1" applyAlignment="1">
      <alignment horizontal="center" vertical="center"/>
    </xf>
    <xf numFmtId="0" fontId="201" fillId="45" borderId="45" xfId="0" applyFont="1" applyFill="1" applyBorder="1" applyAlignment="1">
      <alignment horizontal="center" vertical="center" shrinkToFit="1"/>
    </xf>
    <xf numFmtId="0" fontId="202" fillId="45" borderId="0" xfId="0" applyFont="1" applyFill="1" applyAlignment="1">
      <alignment horizontal="center" vertical="center" shrinkToFit="1"/>
    </xf>
    <xf numFmtId="0" fontId="202" fillId="45" borderId="58" xfId="0" applyFont="1" applyFill="1" applyBorder="1" applyAlignment="1">
      <alignment horizontal="center" vertical="center" shrinkToFit="1"/>
    </xf>
    <xf numFmtId="0" fontId="203" fillId="29" borderId="54" xfId="0" applyFont="1" applyFill="1" applyBorder="1" applyAlignment="1">
      <alignment horizontal="center" vertical="center" shrinkToFit="1"/>
    </xf>
    <xf numFmtId="0" fontId="203" fillId="29" borderId="0" xfId="0" applyFont="1" applyFill="1" applyAlignment="1">
      <alignment horizontal="center" vertical="center" shrinkToFit="1"/>
    </xf>
    <xf numFmtId="0" fontId="203" fillId="29" borderId="58" xfId="0" applyFont="1" applyFill="1" applyBorder="1" applyAlignment="1">
      <alignment horizontal="center" vertical="center" shrinkToFit="1"/>
    </xf>
    <xf numFmtId="0" fontId="204" fillId="39" borderId="57" xfId="0" applyFont="1" applyFill="1" applyBorder="1" applyAlignment="1">
      <alignment horizontal="center" vertical="center" shrinkToFit="1"/>
    </xf>
    <xf numFmtId="0" fontId="205" fillId="33" borderId="57" xfId="0" applyFont="1" applyFill="1" applyBorder="1" applyAlignment="1">
      <alignment horizontal="center" vertical="center" shrinkToFit="1"/>
    </xf>
    <xf numFmtId="0" fontId="206" fillId="33" borderId="57" xfId="0" applyFont="1" applyFill="1" applyBorder="1" applyAlignment="1">
      <alignment horizontal="center" vertical="center" shrinkToFit="1"/>
    </xf>
    <xf numFmtId="0" fontId="207" fillId="45" borderId="54" xfId="0" applyFont="1" applyFill="1" applyBorder="1" applyAlignment="1">
      <alignment horizontal="center" vertical="center" shrinkToFit="1"/>
    </xf>
    <xf numFmtId="0" fontId="208" fillId="45" borderId="0" xfId="0" applyFont="1" applyFill="1" applyAlignment="1">
      <alignment horizontal="center" vertical="center" shrinkToFit="1"/>
    </xf>
    <xf numFmtId="0" fontId="208" fillId="45" borderId="53" xfId="0" applyFont="1" applyFill="1" applyBorder="1" applyAlignment="1">
      <alignment horizontal="center" vertical="center" shrinkToFit="1"/>
    </xf>
    <xf numFmtId="0" fontId="150" fillId="0" borderId="45" xfId="0" applyFont="1" applyBorder="1" applyAlignment="1">
      <alignment horizontal="center" vertical="center" shrinkToFit="1"/>
    </xf>
    <xf numFmtId="0" fontId="150" fillId="0" borderId="0" xfId="0" applyFont="1" applyAlignment="1">
      <alignment horizontal="center" vertical="center" shrinkToFit="1"/>
    </xf>
    <xf numFmtId="0" fontId="150" fillId="0" borderId="58" xfId="0" applyFont="1" applyBorder="1" applyAlignment="1">
      <alignment horizontal="center" vertical="center" shrinkToFit="1"/>
    </xf>
    <xf numFmtId="0" fontId="150" fillId="0" borderId="58" xfId="0" applyFont="1" applyBorder="1" applyAlignment="1">
      <alignment horizontal="center" vertical="center" wrapText="1"/>
    </xf>
    <xf numFmtId="0" fontId="150" fillId="0" borderId="57" xfId="0" applyFont="1" applyBorder="1" applyAlignment="1">
      <alignment horizontal="center" vertical="center" wrapText="1"/>
    </xf>
    <xf numFmtId="0" fontId="150" fillId="0" borderId="63" xfId="0" applyFont="1" applyBorder="1" applyAlignment="1">
      <alignment horizontal="center" vertical="center" shrinkToFit="1"/>
    </xf>
    <xf numFmtId="0" fontId="150" fillId="0" borderId="51" xfId="0" applyFont="1" applyBorder="1" applyAlignment="1">
      <alignment horizontal="center" vertical="center" shrinkToFit="1"/>
    </xf>
    <xf numFmtId="0" fontId="150" fillId="0" borderId="49" xfId="0" applyFont="1" applyBorder="1" applyAlignment="1">
      <alignment horizontal="center" vertical="center" shrinkToFit="1"/>
    </xf>
    <xf numFmtId="0" fontId="240" fillId="56" borderId="49" xfId="0" applyFont="1" applyFill="1" applyBorder="1" applyAlignment="1">
      <alignment horizontal="center" vertical="center" shrinkToFit="1"/>
    </xf>
    <xf numFmtId="178" fontId="33" fillId="26" borderId="67" xfId="0" applyNumberFormat="1" applyFont="1" applyFill="1" applyBorder="1" applyAlignment="1">
      <alignment horizontal="center" vertical="center" wrapText="1"/>
    </xf>
    <xf numFmtId="178" fontId="33" fillId="26" borderId="68" xfId="0" applyNumberFormat="1" applyFont="1" applyFill="1" applyBorder="1" applyAlignment="1">
      <alignment horizontal="center" vertical="center" wrapText="1"/>
    </xf>
    <xf numFmtId="178" fontId="33" fillId="26" borderId="93" xfId="0" applyNumberFormat="1" applyFont="1" applyFill="1" applyBorder="1" applyAlignment="1">
      <alignment horizontal="center" vertical="center" wrapText="1"/>
    </xf>
    <xf numFmtId="0" fontId="150" fillId="0" borderId="61" xfId="0" applyFont="1" applyBorder="1" applyAlignment="1">
      <alignment horizontal="center" vertical="center" shrinkToFit="1"/>
    </xf>
    <xf numFmtId="0" fontId="150" fillId="0" borderId="54" xfId="0" applyFont="1" applyBorder="1" applyAlignment="1">
      <alignment horizontal="center" vertical="center" shrinkToFit="1"/>
    </xf>
    <xf numFmtId="0" fontId="209" fillId="47" borderId="45" xfId="0" applyFont="1" applyFill="1" applyBorder="1" applyAlignment="1">
      <alignment horizontal="center" vertical="center"/>
    </xf>
    <xf numFmtId="0" fontId="209" fillId="47" borderId="0" xfId="0" applyFont="1" applyFill="1" applyAlignment="1">
      <alignment horizontal="center" vertical="center"/>
    </xf>
    <xf numFmtId="0" fontId="210" fillId="51" borderId="54" xfId="0" applyFont="1" applyFill="1" applyBorder="1" applyAlignment="1">
      <alignment horizontal="center" vertical="center"/>
    </xf>
    <xf numFmtId="0" fontId="211" fillId="51" borderId="0" xfId="0" applyFont="1" applyFill="1" applyAlignment="1">
      <alignment horizontal="center" vertical="center"/>
    </xf>
    <xf numFmtId="0" fontId="211" fillId="51" borderId="58" xfId="0" applyFont="1" applyFill="1" applyBorder="1" applyAlignment="1">
      <alignment horizontal="center" vertical="center"/>
    </xf>
    <xf numFmtId="0" fontId="212" fillId="32" borderId="54" xfId="0" applyFont="1" applyFill="1" applyBorder="1" applyAlignment="1">
      <alignment horizontal="center" vertical="center"/>
    </xf>
    <xf numFmtId="0" fontId="191" fillId="32" borderId="0" xfId="0" applyFont="1" applyFill="1" applyAlignment="1">
      <alignment horizontal="center" vertical="center"/>
    </xf>
    <xf numFmtId="0" fontId="199" fillId="34" borderId="54" xfId="0" applyFont="1" applyFill="1" applyBorder="1" applyAlignment="1">
      <alignment horizontal="center" vertical="center"/>
    </xf>
    <xf numFmtId="0" fontId="199" fillId="34" borderId="0" xfId="0" applyFont="1" applyFill="1" applyAlignment="1">
      <alignment horizontal="center" vertical="center"/>
    </xf>
    <xf numFmtId="0" fontId="199" fillId="34" borderId="58" xfId="0" applyFont="1" applyFill="1" applyBorder="1" applyAlignment="1">
      <alignment horizontal="center" vertical="center"/>
    </xf>
    <xf numFmtId="0" fontId="192" fillId="42" borderId="54" xfId="0" applyFont="1" applyFill="1" applyBorder="1" applyAlignment="1">
      <alignment horizontal="center" vertical="center"/>
    </xf>
    <xf numFmtId="0" fontId="202" fillId="42" borderId="0" xfId="0" applyFont="1" applyFill="1" applyAlignment="1">
      <alignment horizontal="center" vertical="center"/>
    </xf>
    <xf numFmtId="0" fontId="202" fillId="42" borderId="53" xfId="0" applyFont="1" applyFill="1" applyBorder="1" applyAlignment="1">
      <alignment horizontal="center" vertical="center"/>
    </xf>
    <xf numFmtId="0" fontId="213" fillId="46" borderId="45" xfId="0" applyFont="1" applyFill="1" applyBorder="1" applyAlignment="1">
      <alignment horizontal="center" vertical="center" shrinkToFit="1"/>
    </xf>
    <xf numFmtId="0" fontId="214" fillId="46" borderId="0" xfId="0" applyFont="1" applyFill="1" applyAlignment="1">
      <alignment horizontal="center" vertical="center" shrinkToFit="1"/>
    </xf>
    <xf numFmtId="0" fontId="214" fillId="46" borderId="58" xfId="0" applyFont="1" applyFill="1" applyBorder="1" applyAlignment="1">
      <alignment horizontal="center" vertical="center" shrinkToFit="1"/>
    </xf>
    <xf numFmtId="0" fontId="189" fillId="36" borderId="54" xfId="0" applyFont="1" applyFill="1" applyBorder="1" applyAlignment="1">
      <alignment horizontal="center" vertical="center" shrinkToFit="1"/>
    </xf>
    <xf numFmtId="0" fontId="215" fillId="36" borderId="0" xfId="0" applyFont="1" applyFill="1" applyAlignment="1">
      <alignment horizontal="center" vertical="center" shrinkToFit="1"/>
    </xf>
    <xf numFmtId="0" fontId="216" fillId="28" borderId="54" xfId="0" applyFont="1" applyFill="1" applyBorder="1" applyAlignment="1">
      <alignment horizontal="center" vertical="center"/>
    </xf>
    <xf numFmtId="0" fontId="216" fillId="28" borderId="0" xfId="0" applyFont="1" applyFill="1" applyAlignment="1">
      <alignment horizontal="center" vertical="center"/>
    </xf>
    <xf numFmtId="0" fontId="190" fillId="43" borderId="54" xfId="0" applyFont="1" applyFill="1" applyBorder="1" applyAlignment="1">
      <alignment horizontal="center" vertical="center"/>
    </xf>
    <xf numFmtId="0" fontId="190" fillId="43" borderId="0" xfId="0" applyFont="1" applyFill="1" applyAlignment="1">
      <alignment horizontal="center" vertical="center"/>
    </xf>
    <xf numFmtId="0" fontId="203" fillId="30" borderId="54" xfId="0" applyFont="1" applyFill="1" applyBorder="1" applyAlignment="1">
      <alignment horizontal="center" vertical="center" shrinkToFit="1"/>
    </xf>
    <xf numFmtId="0" fontId="217" fillId="30" borderId="0" xfId="0" applyFont="1" applyFill="1" applyAlignment="1">
      <alignment horizontal="center" vertical="center" shrinkToFit="1"/>
    </xf>
    <xf numFmtId="0" fontId="217" fillId="30" borderId="53" xfId="0" applyFont="1" applyFill="1" applyBorder="1" applyAlignment="1">
      <alignment horizontal="center" vertical="center" shrinkToFit="1"/>
    </xf>
    <xf numFmtId="0" fontId="218" fillId="34" borderId="56" xfId="0" applyFont="1" applyFill="1" applyBorder="1" applyAlignment="1">
      <alignment horizontal="center" vertical="center" shrinkToFit="1"/>
    </xf>
    <xf numFmtId="0" fontId="200" fillId="34" borderId="57" xfId="0" applyFont="1" applyFill="1" applyBorder="1" applyAlignment="1">
      <alignment horizontal="center" vertical="center" shrinkToFit="1"/>
    </xf>
    <xf numFmtId="0" fontId="200" fillId="34" borderId="54" xfId="0" applyFont="1" applyFill="1" applyBorder="1" applyAlignment="1">
      <alignment horizontal="center" vertical="center" shrinkToFit="1"/>
    </xf>
    <xf numFmtId="0" fontId="219" fillId="53" borderId="54" xfId="0" applyFont="1" applyFill="1" applyBorder="1" applyAlignment="1">
      <alignment horizontal="center" vertical="center" shrinkToFit="1"/>
    </xf>
    <xf numFmtId="0" fontId="217" fillId="53" borderId="0" xfId="0" applyFont="1" applyFill="1" applyAlignment="1">
      <alignment horizontal="center" vertical="center" shrinkToFit="1"/>
    </xf>
    <xf numFmtId="0" fontId="220" fillId="47" borderId="54" xfId="0" applyFont="1" applyFill="1" applyBorder="1" applyAlignment="1">
      <alignment horizontal="center" vertical="center"/>
    </xf>
    <xf numFmtId="0" fontId="220" fillId="47" borderId="0" xfId="0" applyFont="1" applyFill="1" applyAlignment="1">
      <alignment horizontal="center" vertical="center"/>
    </xf>
    <xf numFmtId="0" fontId="221" fillId="37" borderId="54" xfId="0" applyFont="1" applyFill="1" applyBorder="1" applyAlignment="1">
      <alignment horizontal="center" vertical="center"/>
    </xf>
    <xf numFmtId="0" fontId="209" fillId="37" borderId="0" xfId="0" applyFont="1" applyFill="1" applyAlignment="1">
      <alignment horizontal="center" vertical="center"/>
    </xf>
    <xf numFmtId="0" fontId="212" fillId="47" borderId="54" xfId="0" applyFont="1" applyFill="1" applyBorder="1" applyAlignment="1">
      <alignment horizontal="center" vertical="center" shrinkToFit="1"/>
    </xf>
    <xf numFmtId="0" fontId="191" fillId="47" borderId="0" xfId="0" applyFont="1" applyFill="1" applyAlignment="1">
      <alignment horizontal="center" vertical="center" shrinkToFit="1"/>
    </xf>
    <xf numFmtId="0" fontId="191" fillId="47" borderId="53" xfId="0" applyFont="1" applyFill="1" applyBorder="1" applyAlignment="1">
      <alignment horizontal="center" vertical="center" shrinkToFit="1"/>
    </xf>
    <xf numFmtId="0" fontId="150" fillId="0" borderId="56" xfId="0" applyFont="1" applyBorder="1" applyAlignment="1">
      <alignment horizontal="center" vertical="center" wrapText="1"/>
    </xf>
    <xf numFmtId="0" fontId="150" fillId="0" borderId="48" xfId="0" applyFont="1" applyBorder="1" applyAlignment="1">
      <alignment horizontal="center" vertical="center" shrinkToFit="1"/>
    </xf>
    <xf numFmtId="0" fontId="150" fillId="0" borderId="53" xfId="0" applyFont="1" applyBorder="1" applyAlignment="1">
      <alignment horizontal="center" vertical="center" shrinkToFit="1"/>
    </xf>
    <xf numFmtId="178" fontId="32" fillId="26" borderId="40" xfId="0" applyNumberFormat="1" applyFont="1" applyFill="1" applyBorder="1" applyAlignment="1">
      <alignment horizontal="center" vertical="center" wrapText="1"/>
    </xf>
    <xf numFmtId="178" fontId="32" fillId="26" borderId="43" xfId="0" applyNumberFormat="1" applyFont="1" applyFill="1" applyBorder="1" applyAlignment="1">
      <alignment horizontal="center" vertical="center" wrapText="1"/>
    </xf>
    <xf numFmtId="178" fontId="32" fillId="26" borderId="68" xfId="0" applyNumberFormat="1" applyFont="1" applyFill="1" applyBorder="1" applyAlignment="1">
      <alignment horizontal="center" vertical="center" wrapText="1"/>
    </xf>
    <xf numFmtId="178" fontId="32" fillId="26" borderId="41" xfId="0" applyNumberFormat="1" applyFont="1" applyFill="1" applyBorder="1" applyAlignment="1">
      <alignment horizontal="center" vertical="center" wrapText="1"/>
    </xf>
    <xf numFmtId="0" fontId="222" fillId="39" borderId="45" xfId="0" applyFont="1" applyFill="1" applyBorder="1" applyAlignment="1">
      <alignment horizontal="center" vertical="center"/>
    </xf>
    <xf numFmtId="0" fontId="222" fillId="39" borderId="0" xfId="0" applyFont="1" applyFill="1" applyAlignment="1">
      <alignment horizontal="center" vertical="center"/>
    </xf>
    <xf numFmtId="0" fontId="222" fillId="39" borderId="58" xfId="0" applyFont="1" applyFill="1" applyBorder="1" applyAlignment="1">
      <alignment horizontal="center" vertical="center"/>
    </xf>
    <xf numFmtId="0" fontId="223" fillId="32" borderId="54" xfId="0" applyFont="1" applyFill="1" applyBorder="1" applyAlignment="1">
      <alignment horizontal="center" vertical="center"/>
    </xf>
    <xf numFmtId="0" fontId="223" fillId="32" borderId="0" xfId="0" applyFont="1" applyFill="1" applyAlignment="1">
      <alignment horizontal="center" vertical="center"/>
    </xf>
    <xf numFmtId="0" fontId="223" fillId="32" borderId="58" xfId="0" applyFont="1" applyFill="1" applyBorder="1" applyAlignment="1">
      <alignment horizontal="center" vertical="center"/>
    </xf>
    <xf numFmtId="0" fontId="224" fillId="54" borderId="54" xfId="0" applyFont="1" applyFill="1" applyBorder="1" applyAlignment="1">
      <alignment horizontal="center" vertical="center"/>
    </xf>
    <xf numFmtId="0" fontId="224" fillId="54" borderId="0" xfId="0" applyFont="1" applyFill="1" applyAlignment="1">
      <alignment horizontal="center" vertical="center"/>
    </xf>
    <xf numFmtId="0" fontId="217" fillId="32" borderId="54" xfId="0" applyFont="1" applyFill="1" applyBorder="1" applyAlignment="1">
      <alignment horizontal="center" vertical="center"/>
    </xf>
    <xf numFmtId="0" fontId="217" fillId="32" borderId="0" xfId="0" applyFont="1" applyFill="1" applyAlignment="1">
      <alignment horizontal="center" vertical="center"/>
    </xf>
    <xf numFmtId="0" fontId="193" fillId="45" borderId="54" xfId="0" applyFont="1" applyFill="1" applyBorder="1" applyAlignment="1">
      <alignment horizontal="center" vertical="center"/>
    </xf>
    <xf numFmtId="0" fontId="193" fillId="45" borderId="0" xfId="0" applyFont="1" applyFill="1" applyAlignment="1">
      <alignment horizontal="center" vertical="center"/>
    </xf>
    <xf numFmtId="0" fontId="193" fillId="45" borderId="53" xfId="0" applyFont="1" applyFill="1" applyBorder="1" applyAlignment="1">
      <alignment horizontal="center" vertical="center"/>
    </xf>
    <xf numFmtId="0" fontId="225" fillId="34" borderId="45" xfId="0" applyFont="1" applyFill="1" applyBorder="1" applyAlignment="1">
      <alignment horizontal="center" vertical="center" shrinkToFit="1"/>
    </xf>
    <xf numFmtId="0" fontId="225" fillId="34" borderId="0" xfId="0" applyFont="1" applyFill="1" applyAlignment="1">
      <alignment horizontal="center" vertical="center" shrinkToFit="1"/>
    </xf>
    <xf numFmtId="0" fontId="225" fillId="34" borderId="58" xfId="0" applyFont="1" applyFill="1" applyBorder="1" applyAlignment="1">
      <alignment horizontal="center" vertical="center" shrinkToFit="1"/>
    </xf>
    <xf numFmtId="0" fontId="193" fillId="46" borderId="54" xfId="0" applyFont="1" applyFill="1" applyBorder="1" applyAlignment="1">
      <alignment horizontal="center" vertical="center" shrinkToFit="1"/>
    </xf>
    <xf numFmtId="0" fontId="193" fillId="46" borderId="0" xfId="0" applyFont="1" applyFill="1" applyAlignment="1">
      <alignment horizontal="center" vertical="center" shrinkToFit="1"/>
    </xf>
    <xf numFmtId="0" fontId="193" fillId="46" borderId="58" xfId="0" applyFont="1" applyFill="1" applyBorder="1" applyAlignment="1">
      <alignment horizontal="center" vertical="center" shrinkToFit="1"/>
    </xf>
    <xf numFmtId="0" fontId="226" fillId="29" borderId="54" xfId="0" applyFont="1" applyFill="1" applyBorder="1" applyAlignment="1">
      <alignment horizontal="center" vertical="center" shrinkToFit="1"/>
    </xf>
    <xf numFmtId="0" fontId="226" fillId="29" borderId="0" xfId="0" applyFont="1" applyFill="1" applyAlignment="1">
      <alignment horizontal="center" vertical="center" shrinkToFit="1"/>
    </xf>
    <xf numFmtId="0" fontId="227" fillId="29" borderId="54" xfId="0" applyFont="1" applyFill="1" applyBorder="1" applyAlignment="1">
      <alignment horizontal="center" vertical="center" shrinkToFit="1"/>
    </xf>
    <xf numFmtId="0" fontId="227" fillId="29" borderId="0" xfId="0" applyFont="1" applyFill="1" applyAlignment="1">
      <alignment horizontal="center" vertical="center" shrinkToFit="1"/>
    </xf>
    <xf numFmtId="0" fontId="214" fillId="55" borderId="54" xfId="0" applyFont="1" applyFill="1" applyBorder="1" applyAlignment="1">
      <alignment horizontal="center" vertical="center" shrinkToFit="1"/>
    </xf>
    <xf numFmtId="0" fontId="214" fillId="55" borderId="0" xfId="0" applyFont="1" applyFill="1" applyAlignment="1">
      <alignment horizontal="center" vertical="center" shrinkToFit="1"/>
    </xf>
    <xf numFmtId="0" fontId="214" fillId="55" borderId="53" xfId="0" applyFont="1" applyFill="1" applyBorder="1" applyAlignment="1">
      <alignment horizontal="center" vertical="center" shrinkToFit="1"/>
    </xf>
    <xf numFmtId="0" fontId="198" fillId="48" borderId="45" xfId="0" applyFont="1" applyFill="1" applyBorder="1" applyAlignment="1">
      <alignment horizontal="center" vertical="center" shrinkToFit="1"/>
    </xf>
    <xf numFmtId="0" fontId="198" fillId="48" borderId="0" xfId="0" applyFont="1" applyFill="1" applyAlignment="1">
      <alignment horizontal="center" vertical="center" shrinkToFit="1"/>
    </xf>
    <xf numFmtId="0" fontId="198" fillId="48" borderId="58" xfId="0" applyFont="1" applyFill="1" applyBorder="1" applyAlignment="1">
      <alignment horizontal="center" vertical="center" shrinkToFit="1"/>
    </xf>
    <xf numFmtId="0" fontId="237" fillId="28" borderId="54" xfId="0" applyFont="1" applyFill="1" applyBorder="1" applyAlignment="1">
      <alignment horizontal="center" vertical="center" shrinkToFit="1"/>
    </xf>
    <xf numFmtId="0" fontId="237" fillId="28" borderId="0" xfId="0" applyFont="1" applyFill="1" applyAlignment="1">
      <alignment horizontal="center" vertical="center" shrinkToFit="1"/>
    </xf>
    <xf numFmtId="0" fontId="237" fillId="28" borderId="58" xfId="0" applyFont="1" applyFill="1" applyBorder="1" applyAlignment="1">
      <alignment horizontal="center" vertical="center" shrinkToFit="1"/>
    </xf>
    <xf numFmtId="0" fontId="229" fillId="30" borderId="54" xfId="0" applyFont="1" applyFill="1" applyBorder="1" applyAlignment="1">
      <alignment horizontal="center" vertical="center" shrinkToFit="1"/>
    </xf>
    <xf numFmtId="0" fontId="229" fillId="30" borderId="0" xfId="0" applyFont="1" applyFill="1" applyAlignment="1">
      <alignment horizontal="center" vertical="center" shrinkToFit="1"/>
    </xf>
    <xf numFmtId="0" fontId="230" fillId="41" borderId="54" xfId="0" applyFont="1" applyFill="1" applyBorder="1" applyAlignment="1">
      <alignment horizontal="center" vertical="center" shrinkToFit="1"/>
    </xf>
    <xf numFmtId="0" fontId="230" fillId="41" borderId="0" xfId="0" applyFont="1" applyFill="1" applyAlignment="1">
      <alignment horizontal="center" vertical="center" shrinkToFit="1"/>
    </xf>
    <xf numFmtId="0" fontId="231" fillId="29" borderId="54" xfId="0" applyFont="1" applyFill="1" applyBorder="1" applyAlignment="1">
      <alignment horizontal="center" vertical="center" shrinkToFit="1"/>
    </xf>
    <xf numFmtId="0" fontId="231" fillId="29" borderId="0" xfId="0" applyFont="1" applyFill="1" applyAlignment="1">
      <alignment horizontal="center" vertical="center" shrinkToFit="1"/>
    </xf>
    <xf numFmtId="0" fontId="231" fillId="29" borderId="53" xfId="0" applyFont="1" applyFill="1" applyBorder="1" applyAlignment="1">
      <alignment horizontal="center" vertical="center" shrinkToFit="1"/>
    </xf>
    <xf numFmtId="0" fontId="150" fillId="0" borderId="45" xfId="0" applyFont="1" applyBorder="1" applyAlignment="1">
      <alignment horizontal="center" vertical="center" wrapText="1"/>
    </xf>
    <xf numFmtId="0" fontId="150" fillId="0" borderId="108" xfId="0" applyFont="1" applyBorder="1" applyAlignment="1">
      <alignment horizontal="center" vertical="center" wrapText="1"/>
    </xf>
    <xf numFmtId="0" fontId="241" fillId="56" borderId="49" xfId="0" applyFont="1" applyFill="1" applyBorder="1" applyAlignment="1">
      <alignment horizontal="center" vertical="center" shrinkToFit="1"/>
    </xf>
    <xf numFmtId="0" fontId="241" fillId="56" borderId="50" xfId="0" applyFont="1" applyFill="1" applyBorder="1" applyAlignment="1">
      <alignment horizontal="center" vertical="center" shrinkToFit="1"/>
    </xf>
    <xf numFmtId="0" fontId="150" fillId="0" borderId="52" xfId="0" applyFont="1" applyBorder="1" applyAlignment="1">
      <alignment horizontal="center" vertical="center" shrinkToFit="1"/>
    </xf>
    <xf numFmtId="178" fontId="32" fillId="50" borderId="105" xfId="0" applyNumberFormat="1" applyFont="1" applyFill="1" applyBorder="1" applyAlignment="1">
      <alignment horizontal="center" vertical="center" wrapText="1"/>
    </xf>
    <xf numFmtId="178" fontId="32" fillId="50" borderId="40" xfId="0" applyNumberFormat="1" applyFont="1" applyFill="1" applyBorder="1" applyAlignment="1">
      <alignment horizontal="center" vertical="center" wrapText="1"/>
    </xf>
    <xf numFmtId="178" fontId="32" fillId="50" borderId="43" xfId="0" applyNumberFormat="1" applyFont="1" applyFill="1" applyBorder="1" applyAlignment="1">
      <alignment horizontal="center" vertical="center" wrapText="1"/>
    </xf>
    <xf numFmtId="178" fontId="32" fillId="50" borderId="68" xfId="0" applyNumberFormat="1" applyFont="1" applyFill="1" applyBorder="1" applyAlignment="1">
      <alignment horizontal="center" vertical="center" wrapText="1"/>
    </xf>
    <xf numFmtId="178" fontId="32" fillId="50" borderId="93" xfId="0" applyNumberFormat="1" applyFont="1" applyFill="1" applyBorder="1" applyAlignment="1">
      <alignment horizontal="center" vertical="center" wrapText="1"/>
    </xf>
    <xf numFmtId="0" fontId="86" fillId="0" borderId="42" xfId="0" applyFont="1" applyBorder="1" applyAlignment="1">
      <alignment horizontal="center" vertical="center" shrinkToFit="1"/>
    </xf>
    <xf numFmtId="0" fontId="86" fillId="0" borderId="55" xfId="0" applyFont="1" applyBorder="1" applyAlignment="1">
      <alignment horizontal="center" vertical="center" shrinkToFit="1"/>
    </xf>
    <xf numFmtId="0" fontId="86" fillId="0" borderId="72" xfId="0" applyFont="1" applyBorder="1" applyAlignment="1">
      <alignment horizontal="center" vertical="center" shrinkToFit="1"/>
    </xf>
    <xf numFmtId="0" fontId="214" fillId="44" borderId="45" xfId="0" applyFont="1" applyFill="1" applyBorder="1" applyAlignment="1">
      <alignment horizontal="center" vertical="center"/>
    </xf>
    <xf numFmtId="0" fontId="214" fillId="44" borderId="0" xfId="0" applyFont="1" applyFill="1" applyAlignment="1">
      <alignment horizontal="center" vertical="center"/>
    </xf>
    <xf numFmtId="0" fontId="214" fillId="44" borderId="58" xfId="0" applyFont="1" applyFill="1" applyBorder="1" applyAlignment="1">
      <alignment horizontal="center" vertical="center"/>
    </xf>
    <xf numFmtId="0" fontId="230" fillId="45" borderId="54" xfId="0" applyFont="1" applyFill="1" applyBorder="1" applyAlignment="1">
      <alignment horizontal="center" vertical="center"/>
    </xf>
    <xf numFmtId="0" fontId="230" fillId="45" borderId="0" xfId="0" applyFont="1" applyFill="1" applyAlignment="1">
      <alignment horizontal="center" vertical="center"/>
    </xf>
    <xf numFmtId="0" fontId="203" fillId="28" borderId="54" xfId="0" applyFont="1" applyFill="1" applyBorder="1" applyAlignment="1">
      <alignment horizontal="center" vertical="center"/>
    </xf>
    <xf numFmtId="0" fontId="217" fillId="28" borderId="0" xfId="0" applyFont="1" applyFill="1" applyAlignment="1">
      <alignment horizontal="center" vertical="center"/>
    </xf>
    <xf numFmtId="0" fontId="226" fillId="39" borderId="54" xfId="0" applyFont="1" applyFill="1" applyBorder="1" applyAlignment="1">
      <alignment horizontal="center" vertical="center"/>
    </xf>
    <xf numFmtId="0" fontId="226" fillId="39" borderId="0" xfId="0" applyFont="1" applyFill="1" applyAlignment="1">
      <alignment horizontal="center" vertical="center"/>
    </xf>
    <xf numFmtId="0" fontId="226" fillId="39" borderId="58" xfId="0" applyFont="1" applyFill="1" applyBorder="1" applyAlignment="1">
      <alignment horizontal="center" vertical="center"/>
    </xf>
    <xf numFmtId="0" fontId="89" fillId="0" borderId="54" xfId="0" applyFont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0" borderId="53" xfId="0" applyFont="1" applyBorder="1" applyAlignment="1">
      <alignment horizontal="center" vertical="center"/>
    </xf>
    <xf numFmtId="0" fontId="217" fillId="29" borderId="45" xfId="0" applyFont="1" applyFill="1" applyBorder="1" applyAlignment="1">
      <alignment horizontal="center" vertical="center" shrinkToFit="1"/>
    </xf>
    <xf numFmtId="0" fontId="217" fillId="29" borderId="0" xfId="0" applyFont="1" applyFill="1" applyAlignment="1">
      <alignment horizontal="center" vertical="center" shrinkToFit="1"/>
    </xf>
    <xf numFmtId="0" fontId="217" fillId="29" borderId="58" xfId="0" applyFont="1" applyFill="1" applyBorder="1" applyAlignment="1">
      <alignment horizontal="center" vertical="center" shrinkToFit="1"/>
    </xf>
    <xf numFmtId="0" fontId="232" fillId="25" borderId="54" xfId="0" applyFont="1" applyFill="1" applyBorder="1" applyAlignment="1">
      <alignment horizontal="center" vertical="center" shrinkToFit="1"/>
    </xf>
    <xf numFmtId="0" fontId="232" fillId="25" borderId="0" xfId="0" applyFont="1" applyFill="1" applyAlignment="1">
      <alignment horizontal="center" vertical="center" shrinkToFit="1"/>
    </xf>
    <xf numFmtId="0" fontId="202" fillId="46" borderId="54" xfId="0" applyFont="1" applyFill="1" applyBorder="1" applyAlignment="1">
      <alignment horizontal="center" vertical="center" shrinkToFit="1"/>
    </xf>
    <xf numFmtId="0" fontId="202" fillId="46" borderId="0" xfId="0" applyFont="1" applyFill="1" applyAlignment="1">
      <alignment horizontal="center" vertical="center" shrinkToFit="1"/>
    </xf>
    <xf numFmtId="0" fontId="202" fillId="46" borderId="58" xfId="0" applyFont="1" applyFill="1" applyBorder="1" applyAlignment="1">
      <alignment horizontal="center" vertical="center" shrinkToFit="1"/>
    </xf>
    <xf numFmtId="0" fontId="191" fillId="30" borderId="0" xfId="0" applyFont="1" applyFill="1" applyAlignment="1">
      <alignment horizontal="center" vertical="center"/>
    </xf>
    <xf numFmtId="0" fontId="88" fillId="0" borderId="54" xfId="0" applyFont="1" applyBorder="1" applyAlignment="1">
      <alignment horizontal="center" vertical="center" shrinkToFit="1"/>
    </xf>
    <xf numFmtId="0" fontId="88" fillId="0" borderId="0" xfId="0" applyFont="1" applyAlignment="1">
      <alignment horizontal="center" vertical="center" shrinkToFit="1"/>
    </xf>
    <xf numFmtId="0" fontId="88" fillId="0" borderId="53" xfId="0" applyFont="1" applyBorder="1" applyAlignment="1">
      <alignment horizontal="center" vertical="center" shrinkToFit="1"/>
    </xf>
    <xf numFmtId="0" fontId="215" fillId="34" borderId="45" xfId="0" applyFont="1" applyFill="1" applyBorder="1" applyAlignment="1">
      <alignment horizontal="center" vertical="center" shrinkToFit="1"/>
    </xf>
    <xf numFmtId="0" fontId="215" fillId="34" borderId="0" xfId="0" applyFont="1" applyFill="1" applyAlignment="1">
      <alignment horizontal="center" vertical="center" shrinkToFit="1"/>
    </xf>
    <xf numFmtId="0" fontId="215" fillId="34" borderId="58" xfId="0" applyFont="1" applyFill="1" applyBorder="1" applyAlignment="1">
      <alignment horizontal="center" vertical="center" shrinkToFit="1"/>
    </xf>
    <xf numFmtId="0" fontId="233" fillId="39" borderId="54" xfId="0" applyFont="1" applyFill="1" applyBorder="1" applyAlignment="1">
      <alignment horizontal="center" vertical="center" shrinkToFit="1"/>
    </xf>
    <xf numFmtId="0" fontId="228" fillId="39" borderId="0" xfId="0" applyFont="1" applyFill="1" applyAlignment="1">
      <alignment horizontal="center" vertical="center" shrinkToFit="1"/>
    </xf>
    <xf numFmtId="0" fontId="234" fillId="47" borderId="54" xfId="0" applyFont="1" applyFill="1" applyBorder="1" applyAlignment="1">
      <alignment horizontal="center" vertical="center" shrinkToFit="1"/>
    </xf>
    <xf numFmtId="0" fontId="234" fillId="47" borderId="0" xfId="0" applyFont="1" applyFill="1" applyAlignment="1">
      <alignment horizontal="center" vertical="center" shrinkToFit="1"/>
    </xf>
    <xf numFmtId="0" fontId="234" fillId="47" borderId="58" xfId="0" applyFont="1" applyFill="1" applyBorder="1" applyAlignment="1">
      <alignment horizontal="center" vertical="center" shrinkToFit="1"/>
    </xf>
    <xf numFmtId="0" fontId="235" fillId="26" borderId="0" xfId="0" applyFont="1" applyFill="1" applyAlignment="1">
      <alignment horizontal="center" vertical="center"/>
    </xf>
    <xf numFmtId="0" fontId="209" fillId="26" borderId="0" xfId="0" applyFont="1" applyFill="1" applyAlignment="1">
      <alignment horizontal="center" vertical="center"/>
    </xf>
    <xf numFmtId="0" fontId="90" fillId="0" borderId="54" xfId="0" applyFont="1" applyBorder="1" applyAlignment="1">
      <alignment horizontal="center" vertical="center" shrinkToFit="1"/>
    </xf>
    <xf numFmtId="0" fontId="90" fillId="0" borderId="0" xfId="0" applyFont="1" applyAlignment="1">
      <alignment horizontal="center" vertical="center" shrinkToFit="1"/>
    </xf>
    <xf numFmtId="0" fontId="90" fillId="0" borderId="53" xfId="0" applyFont="1" applyBorder="1" applyAlignment="1">
      <alignment horizontal="center" vertical="center" shrinkToFit="1"/>
    </xf>
    <xf numFmtId="0" fontId="71" fillId="0" borderId="53" xfId="0" applyFont="1" applyBorder="1" applyAlignment="1">
      <alignment horizontal="center" vertical="center" wrapText="1"/>
    </xf>
    <xf numFmtId="0" fontId="236" fillId="0" borderId="60" xfId="0" applyFont="1" applyBorder="1" applyAlignment="1">
      <alignment horizontal="center" vertical="center" shrinkToFit="1"/>
    </xf>
    <xf numFmtId="0" fontId="71" fillId="0" borderId="53" xfId="0" applyFont="1" applyBorder="1" applyAlignment="1">
      <alignment horizontal="center" vertical="center" shrinkToFit="1"/>
    </xf>
    <xf numFmtId="0" fontId="39" fillId="0" borderId="63" xfId="0" applyFont="1" applyBorder="1" applyAlignment="1">
      <alignment horizontal="center" vertical="center" shrinkToFit="1"/>
    </xf>
    <xf numFmtId="0" fontId="39" fillId="0" borderId="60" xfId="0" applyFont="1" applyBorder="1" applyAlignment="1">
      <alignment horizontal="center" vertical="center" shrinkToFit="1"/>
    </xf>
    <xf numFmtId="0" fontId="39" fillId="0" borderId="51" xfId="0" applyFont="1" applyBorder="1" applyAlignment="1">
      <alignment horizontal="center" vertical="center" shrinkToFit="1"/>
    </xf>
    <xf numFmtId="0" fontId="39" fillId="0" borderId="50" xfId="0" applyFont="1" applyBorder="1" applyAlignment="1">
      <alignment horizontal="center" vertical="center" shrinkToFit="1"/>
    </xf>
    <xf numFmtId="0" fontId="239" fillId="56" borderId="50" xfId="0" applyFont="1" applyFill="1" applyBorder="1" applyAlignment="1">
      <alignment horizontal="center" vertical="center" shrinkToFit="1"/>
    </xf>
    <xf numFmtId="0" fontId="239" fillId="56" borderId="60" xfId="0" applyFont="1" applyFill="1" applyBorder="1" applyAlignment="1">
      <alignment horizontal="center" vertical="center" shrinkToFit="1"/>
    </xf>
    <xf numFmtId="0" fontId="39" fillId="0" borderId="54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39" fillId="0" borderId="53" xfId="0" applyFont="1" applyBorder="1" applyAlignment="1">
      <alignment horizontal="center" vertical="center" shrinkToFit="1"/>
    </xf>
    <xf numFmtId="0" fontId="171" fillId="48" borderId="45" xfId="0" applyFont="1" applyFill="1" applyBorder="1" applyAlignment="1">
      <alignment horizontal="center" vertical="center" shrinkToFit="1"/>
    </xf>
    <xf numFmtId="0" fontId="45" fillId="48" borderId="0" xfId="0" applyFont="1" applyFill="1" applyAlignment="1">
      <alignment horizontal="center" vertical="center" shrinkToFit="1"/>
    </xf>
    <xf numFmtId="0" fontId="45" fillId="48" borderId="58" xfId="0" applyFont="1" applyFill="1" applyBorder="1" applyAlignment="1">
      <alignment horizontal="center" vertical="center" shrinkToFit="1"/>
    </xf>
    <xf numFmtId="0" fontId="174" fillId="28" borderId="54" xfId="0" applyFont="1" applyFill="1" applyBorder="1" applyAlignment="1">
      <alignment horizontal="center" vertical="center" shrinkToFit="1"/>
    </xf>
    <xf numFmtId="0" fontId="141" fillId="28" borderId="0" xfId="0" applyFont="1" applyFill="1" applyAlignment="1">
      <alignment horizontal="center" vertical="center" shrinkToFit="1"/>
    </xf>
    <xf numFmtId="0" fontId="119" fillId="33" borderId="54" xfId="0" applyFont="1" applyFill="1" applyBorder="1" applyAlignment="1">
      <alignment horizontal="center" vertical="center"/>
    </xf>
    <xf numFmtId="0" fontId="94" fillId="33" borderId="0" xfId="0" applyFont="1" applyFill="1" applyAlignment="1">
      <alignment horizontal="center" vertical="center"/>
    </xf>
    <xf numFmtId="0" fontId="128" fillId="29" borderId="54" xfId="0" applyFont="1" applyFill="1" applyBorder="1" applyAlignment="1">
      <alignment horizontal="center" vertical="center" shrinkToFit="1"/>
    </xf>
    <xf numFmtId="0" fontId="58" fillId="29" borderId="0" xfId="0" applyFont="1" applyFill="1" applyAlignment="1">
      <alignment horizontal="center" vertical="center" shrinkToFit="1"/>
    </xf>
    <xf numFmtId="0" fontId="58" fillId="29" borderId="53" xfId="0" applyFont="1" applyFill="1" applyBorder="1" applyAlignment="1">
      <alignment horizontal="center" vertical="center" shrinkToFit="1"/>
    </xf>
    <xf numFmtId="178" fontId="33" fillId="0" borderId="0" xfId="0" applyNumberFormat="1" applyFont="1" applyAlignment="1">
      <alignment horizontal="center" vertical="center" wrapText="1"/>
    </xf>
    <xf numFmtId="0" fontId="44" fillId="0" borderId="54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53" xfId="0" applyFont="1" applyBorder="1" applyAlignment="1">
      <alignment horizontal="center" vertical="center" shrinkToFit="1"/>
    </xf>
    <xf numFmtId="0" fontId="138" fillId="39" borderId="45" xfId="0" applyFont="1" applyFill="1" applyBorder="1" applyAlignment="1">
      <alignment horizontal="center" vertical="center"/>
    </xf>
    <xf numFmtId="0" fontId="133" fillId="39" borderId="0" xfId="0" applyFont="1" applyFill="1" applyAlignment="1">
      <alignment horizontal="center" vertical="center"/>
    </xf>
    <xf numFmtId="0" fontId="133" fillId="39" borderId="58" xfId="0" applyFont="1" applyFill="1" applyBorder="1" applyAlignment="1">
      <alignment horizontal="center" vertical="center"/>
    </xf>
    <xf numFmtId="0" fontId="137" fillId="32" borderId="54" xfId="0" applyFont="1" applyFill="1" applyBorder="1" applyAlignment="1">
      <alignment horizontal="center" vertical="center"/>
    </xf>
    <xf numFmtId="0" fontId="130" fillId="32" borderId="0" xfId="0" applyFont="1" applyFill="1" applyAlignment="1">
      <alignment horizontal="center" vertical="center"/>
    </xf>
    <xf numFmtId="0" fontId="130" fillId="32" borderId="58" xfId="0" applyFont="1" applyFill="1" applyBorder="1" applyAlignment="1">
      <alignment horizontal="center" vertical="center"/>
    </xf>
    <xf numFmtId="0" fontId="110" fillId="54" borderId="54" xfId="0" applyFont="1" applyFill="1" applyBorder="1" applyAlignment="1">
      <alignment horizontal="center" vertical="center"/>
    </xf>
    <xf numFmtId="0" fontId="125" fillId="54" borderId="0" xfId="0" applyFont="1" applyFill="1" applyAlignment="1">
      <alignment horizontal="center" vertical="center"/>
    </xf>
    <xf numFmtId="0" fontId="112" fillId="32" borderId="54" xfId="0" applyFont="1" applyFill="1" applyBorder="1" applyAlignment="1">
      <alignment horizontal="center" vertical="center"/>
    </xf>
    <xf numFmtId="0" fontId="112" fillId="32" borderId="0" xfId="0" applyFont="1" applyFill="1" applyAlignment="1">
      <alignment horizontal="center" vertical="center"/>
    </xf>
    <xf numFmtId="0" fontId="112" fillId="32" borderId="58" xfId="0" applyFont="1" applyFill="1" applyBorder="1" applyAlignment="1">
      <alignment horizontal="center" vertical="center"/>
    </xf>
    <xf numFmtId="0" fontId="153" fillId="45" borderId="54" xfId="0" applyFont="1" applyFill="1" applyBorder="1" applyAlignment="1">
      <alignment horizontal="center" vertical="center"/>
    </xf>
    <xf numFmtId="0" fontId="163" fillId="45" borderId="0" xfId="0" applyFont="1" applyFill="1" applyAlignment="1">
      <alignment horizontal="center" vertical="center"/>
    </xf>
    <xf numFmtId="0" fontId="163" fillId="45" borderId="53" xfId="0" applyFont="1" applyFill="1" applyBorder="1" applyAlignment="1">
      <alignment horizontal="center" vertical="center"/>
    </xf>
    <xf numFmtId="0" fontId="167" fillId="34" borderId="45" xfId="0" applyFont="1" applyFill="1" applyBorder="1" applyAlignment="1">
      <alignment horizontal="center" vertical="center" shrinkToFit="1"/>
    </xf>
    <xf numFmtId="0" fontId="167" fillId="34" borderId="0" xfId="0" applyFont="1" applyFill="1" applyAlignment="1">
      <alignment horizontal="center" vertical="center" shrinkToFit="1"/>
    </xf>
    <xf numFmtId="0" fontId="167" fillId="34" borderId="58" xfId="0" applyFont="1" applyFill="1" applyBorder="1" applyAlignment="1">
      <alignment horizontal="center" vertical="center" shrinkToFit="1"/>
    </xf>
    <xf numFmtId="0" fontId="153" fillId="46" borderId="54" xfId="0" applyFont="1" applyFill="1" applyBorder="1" applyAlignment="1">
      <alignment horizontal="center" vertical="center" shrinkToFit="1"/>
    </xf>
    <xf numFmtId="0" fontId="154" fillId="46" borderId="0" xfId="0" applyFont="1" applyFill="1" applyAlignment="1">
      <alignment horizontal="center" vertical="center" shrinkToFit="1"/>
    </xf>
    <xf numFmtId="0" fontId="124" fillId="47" borderId="54" xfId="0" applyFont="1" applyFill="1" applyBorder="1" applyAlignment="1">
      <alignment horizontal="center" vertical="center"/>
    </xf>
    <xf numFmtId="0" fontId="98" fillId="47" borderId="0" xfId="0" applyFont="1" applyFill="1" applyAlignment="1">
      <alignment horizontal="center" vertical="center"/>
    </xf>
    <xf numFmtId="0" fontId="175" fillId="55" borderId="54" xfId="0" applyFont="1" applyFill="1" applyBorder="1" applyAlignment="1">
      <alignment horizontal="center" vertical="center" shrinkToFit="1"/>
    </xf>
    <xf numFmtId="0" fontId="156" fillId="55" borderId="0" xfId="0" applyFont="1" applyFill="1" applyAlignment="1">
      <alignment horizontal="center" vertical="center" shrinkToFit="1"/>
    </xf>
    <xf numFmtId="0" fontId="156" fillId="55" borderId="53" xfId="0" applyFont="1" applyFill="1" applyBorder="1" applyAlignment="1">
      <alignment horizontal="center" vertical="center" shrinkToFit="1"/>
    </xf>
    <xf numFmtId="0" fontId="139" fillId="29" borderId="54" xfId="0" applyFont="1" applyFill="1" applyBorder="1" applyAlignment="1">
      <alignment horizontal="center" vertical="center"/>
    </xf>
    <xf numFmtId="0" fontId="126" fillId="29" borderId="0" xfId="0" applyFont="1" applyFill="1" applyAlignment="1">
      <alignment horizontal="center" vertical="center"/>
    </xf>
    <xf numFmtId="0" fontId="39" fillId="0" borderId="45" xfId="0" applyFont="1" applyBorder="1" applyAlignment="1">
      <alignment horizontal="center" vertical="center" shrinkToFit="1"/>
    </xf>
    <xf numFmtId="0" fontId="39" fillId="0" borderId="58" xfId="0" applyFont="1" applyBorder="1" applyAlignment="1">
      <alignment horizontal="center" vertical="center" shrinkToFit="1"/>
    </xf>
    <xf numFmtId="0" fontId="39" fillId="0" borderId="42" xfId="0" applyFont="1" applyBorder="1" applyAlignment="1">
      <alignment horizontal="center" vertical="center" shrinkToFit="1"/>
    </xf>
    <xf numFmtId="0" fontId="39" fillId="0" borderId="55" xfId="0" applyFont="1" applyBorder="1" applyAlignment="1">
      <alignment horizontal="center" vertical="center" shrinkToFit="1"/>
    </xf>
    <xf numFmtId="0" fontId="39" fillId="0" borderId="59" xfId="0" applyFont="1" applyBorder="1" applyAlignment="1">
      <alignment horizontal="center" vertical="center" shrinkToFit="1"/>
    </xf>
    <xf numFmtId="0" fontId="39" fillId="0" borderId="47" xfId="0" applyFont="1" applyBorder="1" applyAlignment="1">
      <alignment horizontal="center" vertical="center" shrinkToFit="1"/>
    </xf>
    <xf numFmtId="0" fontId="153" fillId="41" borderId="54" xfId="0" applyFont="1" applyFill="1" applyBorder="1" applyAlignment="1">
      <alignment horizontal="center" vertical="center"/>
    </xf>
    <xf numFmtId="0" fontId="155" fillId="41" borderId="0" xfId="0" applyFont="1" applyFill="1" applyAlignment="1">
      <alignment horizontal="center" vertical="center"/>
    </xf>
    <xf numFmtId="0" fontId="39" fillId="0" borderId="4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58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178" fontId="33" fillId="40" borderId="70" xfId="0" applyNumberFormat="1" applyFont="1" applyFill="1" applyBorder="1" applyAlignment="1">
      <alignment horizontal="center" vertical="center" wrapText="1"/>
    </xf>
    <xf numFmtId="178" fontId="33" fillId="40" borderId="71" xfId="0" applyNumberFormat="1" applyFont="1" applyFill="1" applyBorder="1" applyAlignment="1">
      <alignment horizontal="center" vertical="center" wrapText="1"/>
    </xf>
    <xf numFmtId="178" fontId="33" fillId="40" borderId="107" xfId="0" applyNumberFormat="1" applyFont="1" applyFill="1" applyBorder="1" applyAlignment="1">
      <alignment horizontal="center" vertical="center" wrapText="1"/>
    </xf>
    <xf numFmtId="0" fontId="44" fillId="40" borderId="45" xfId="0" applyFont="1" applyFill="1" applyBorder="1" applyAlignment="1">
      <alignment horizontal="center" vertical="center" shrinkToFit="1"/>
    </xf>
    <xf numFmtId="0" fontId="44" fillId="40" borderId="0" xfId="0" applyFont="1" applyFill="1" applyAlignment="1">
      <alignment horizontal="center" vertical="center" shrinkToFit="1"/>
    </xf>
    <xf numFmtId="0" fontId="44" fillId="40" borderId="58" xfId="0" applyFont="1" applyFill="1" applyBorder="1" applyAlignment="1">
      <alignment horizontal="center" vertical="center" shrinkToFit="1"/>
    </xf>
    <xf numFmtId="0" fontId="94" fillId="40" borderId="45" xfId="0" applyFont="1" applyFill="1" applyBorder="1" applyAlignment="1">
      <alignment horizontal="center" vertical="center"/>
    </xf>
    <xf numFmtId="0" fontId="94" fillId="40" borderId="0" xfId="0" applyFont="1" applyFill="1" applyAlignment="1">
      <alignment horizontal="center" vertical="center"/>
    </xf>
    <xf numFmtId="0" fontId="95" fillId="40" borderId="0" xfId="0" applyFont="1" applyFill="1" applyAlignment="1">
      <alignment horizontal="center" vertical="center"/>
    </xf>
    <xf numFmtId="0" fontId="130" fillId="40" borderId="0" xfId="0" applyFont="1" applyFill="1" applyAlignment="1">
      <alignment horizontal="center" vertical="center"/>
    </xf>
    <xf numFmtId="0" fontId="130" fillId="40" borderId="58" xfId="0" applyFont="1" applyFill="1" applyBorder="1" applyAlignment="1">
      <alignment horizontal="center" vertical="center"/>
    </xf>
    <xf numFmtId="178" fontId="33" fillId="26" borderId="105" xfId="0" applyNumberFormat="1" applyFont="1" applyFill="1" applyBorder="1" applyAlignment="1">
      <alignment horizontal="center" vertical="center" wrapText="1"/>
    </xf>
    <xf numFmtId="0" fontId="131" fillId="40" borderId="45" xfId="0" applyFont="1" applyFill="1" applyBorder="1" applyAlignment="1">
      <alignment horizontal="center" vertical="center" shrinkToFit="1"/>
    </xf>
    <xf numFmtId="0" fontId="131" fillId="40" borderId="0" xfId="0" applyFont="1" applyFill="1" applyAlignment="1">
      <alignment horizontal="center" vertical="center" shrinkToFit="1"/>
    </xf>
    <xf numFmtId="0" fontId="55" fillId="40" borderId="0" xfId="0" applyFont="1" applyFill="1" applyAlignment="1">
      <alignment horizontal="center" vertical="center" shrinkToFit="1"/>
    </xf>
    <xf numFmtId="0" fontId="132" fillId="40" borderId="0" xfId="0" applyFont="1" applyFill="1" applyAlignment="1">
      <alignment horizontal="center" vertical="center" shrinkToFit="1"/>
    </xf>
    <xf numFmtId="0" fontId="132" fillId="40" borderId="58" xfId="0" applyFont="1" applyFill="1" applyBorder="1" applyAlignment="1">
      <alignment horizontal="center" vertical="center" shrinkToFit="1"/>
    </xf>
    <xf numFmtId="0" fontId="98" fillId="40" borderId="45" xfId="0" applyFont="1" applyFill="1" applyBorder="1" applyAlignment="1">
      <alignment horizontal="center" vertical="center" shrinkToFit="1"/>
    </xf>
    <xf numFmtId="0" fontId="98" fillId="40" borderId="0" xfId="0" applyFont="1" applyFill="1" applyAlignment="1">
      <alignment horizontal="center" vertical="center" shrinkToFit="1"/>
    </xf>
    <xf numFmtId="0" fontId="99" fillId="40" borderId="0" xfId="0" applyFont="1" applyFill="1" applyAlignment="1">
      <alignment horizontal="center" vertical="center" shrinkToFit="1"/>
    </xf>
    <xf numFmtId="0" fontId="51" fillId="40" borderId="0" xfId="0" applyFont="1" applyFill="1" applyAlignment="1">
      <alignment horizontal="center" vertical="center" shrinkToFit="1"/>
    </xf>
    <xf numFmtId="0" fontId="51" fillId="40" borderId="58" xfId="0" applyFont="1" applyFill="1" applyBorder="1" applyAlignment="1">
      <alignment horizontal="center" vertical="center" shrinkToFit="1"/>
    </xf>
    <xf numFmtId="0" fontId="44" fillId="0" borderId="42" xfId="0" applyFont="1" applyBorder="1" applyAlignment="1">
      <alignment horizontal="center" vertical="center" shrinkToFit="1"/>
    </xf>
    <xf numFmtId="0" fontId="44" fillId="0" borderId="55" xfId="0" applyFont="1" applyBorder="1" applyAlignment="1">
      <alignment horizontal="center" vertical="center" shrinkToFit="1"/>
    </xf>
    <xf numFmtId="0" fontId="44" fillId="0" borderId="59" xfId="0" applyFont="1" applyBorder="1" applyAlignment="1">
      <alignment horizontal="center" vertical="center" shrinkToFit="1"/>
    </xf>
    <xf numFmtId="0" fontId="44" fillId="0" borderId="58" xfId="0" applyFont="1" applyBorder="1" applyAlignment="1">
      <alignment horizontal="center" vertical="center" shrinkToFit="1"/>
    </xf>
    <xf numFmtId="0" fontId="44" fillId="0" borderId="98" xfId="0" applyFont="1" applyBorder="1" applyAlignment="1">
      <alignment horizontal="center" vertical="center" shrinkToFit="1"/>
    </xf>
    <xf numFmtId="0" fontId="44" fillId="0" borderId="31" xfId="0" applyFont="1" applyBorder="1" applyAlignment="1">
      <alignment horizontal="center" vertical="center" shrinkToFit="1"/>
    </xf>
    <xf numFmtId="0" fontId="44" fillId="0" borderId="109" xfId="0" applyFont="1" applyBorder="1" applyAlignment="1">
      <alignment horizontal="center" vertical="center" shrinkToFit="1"/>
    </xf>
    <xf numFmtId="0" fontId="39" fillId="0" borderId="76" xfId="0" applyFont="1" applyBorder="1" applyAlignment="1">
      <alignment horizontal="center" vertical="center" shrinkToFit="1"/>
    </xf>
    <xf numFmtId="0" fontId="106" fillId="32" borderId="45" xfId="0" applyFont="1" applyFill="1" applyBorder="1" applyAlignment="1">
      <alignment horizontal="center" vertical="center" shrinkToFit="1"/>
    </xf>
    <xf numFmtId="0" fontId="107" fillId="32" borderId="0" xfId="0" applyFont="1" applyFill="1" applyAlignment="1">
      <alignment horizontal="center" vertical="center" shrinkToFit="1"/>
    </xf>
    <xf numFmtId="0" fontId="108" fillId="31" borderId="54" xfId="0" applyFont="1" applyFill="1" applyBorder="1" applyAlignment="1">
      <alignment horizontal="center" vertical="center"/>
    </xf>
    <xf numFmtId="0" fontId="109" fillId="31" borderId="0" xfId="0" applyFont="1" applyFill="1" applyAlignment="1">
      <alignment horizontal="center" vertical="center"/>
    </xf>
    <xf numFmtId="0" fontId="109" fillId="31" borderId="58" xfId="0" applyFont="1" applyFill="1" applyBorder="1" applyAlignment="1">
      <alignment horizontal="center" vertical="center"/>
    </xf>
    <xf numFmtId="0" fontId="110" fillId="32" borderId="54" xfId="0" applyFont="1" applyFill="1" applyBorder="1" applyAlignment="1">
      <alignment horizontal="center" vertical="center"/>
    </xf>
    <xf numFmtId="0" fontId="51" fillId="32" borderId="0" xfId="0" applyFont="1" applyFill="1" applyAlignment="1">
      <alignment horizontal="center" vertical="center"/>
    </xf>
    <xf numFmtId="0" fontId="51" fillId="32" borderId="58" xfId="0" applyFont="1" applyFill="1" applyBorder="1" applyAlignment="1">
      <alignment horizontal="center" vertical="center"/>
    </xf>
    <xf numFmtId="0" fontId="144" fillId="27" borderId="54" xfId="0" applyFont="1" applyFill="1" applyBorder="1" applyAlignment="1">
      <alignment horizontal="center" vertical="center"/>
    </xf>
    <xf numFmtId="0" fontId="111" fillId="27" borderId="0" xfId="0" applyFont="1" applyFill="1" applyAlignment="1">
      <alignment horizontal="center" vertical="center"/>
    </xf>
    <xf numFmtId="0" fontId="111" fillId="27" borderId="58" xfId="0" applyFont="1" applyFill="1" applyBorder="1" applyAlignment="1">
      <alignment horizontal="center" vertical="center"/>
    </xf>
    <xf numFmtId="0" fontId="153" fillId="49" borderId="54" xfId="0" applyFont="1" applyFill="1" applyBorder="1" applyAlignment="1">
      <alignment horizontal="center" vertical="center"/>
    </xf>
    <xf numFmtId="0" fontId="155" fillId="49" borderId="0" xfId="0" applyFont="1" applyFill="1" applyAlignment="1">
      <alignment horizontal="center" vertical="center"/>
    </xf>
    <xf numFmtId="0" fontId="155" fillId="49" borderId="53" xfId="0" applyFont="1" applyFill="1" applyBorder="1" applyAlignment="1">
      <alignment horizontal="center" vertical="center"/>
    </xf>
    <xf numFmtId="0" fontId="157" fillId="28" borderId="45" xfId="0" applyFont="1" applyFill="1" applyBorder="1" applyAlignment="1">
      <alignment horizontal="center" vertical="center" shrinkToFit="1"/>
    </xf>
    <xf numFmtId="0" fontId="97" fillId="28" borderId="0" xfId="0" applyFont="1" applyFill="1" applyAlignment="1">
      <alignment horizontal="center" vertical="center" shrinkToFit="1"/>
    </xf>
    <xf numFmtId="0" fontId="113" fillId="35" borderId="54" xfId="0" applyFont="1" applyFill="1" applyBorder="1" applyAlignment="1">
      <alignment horizontal="center" vertical="center" shrinkToFit="1"/>
    </xf>
    <xf numFmtId="0" fontId="116" fillId="35" borderId="0" xfId="0" applyFont="1" applyFill="1" applyAlignment="1">
      <alignment horizontal="center" vertical="center" shrinkToFit="1"/>
    </xf>
    <xf numFmtId="0" fontId="116" fillId="35" borderId="58" xfId="0" applyFont="1" applyFill="1" applyBorder="1" applyAlignment="1">
      <alignment horizontal="center" vertical="center" shrinkToFit="1"/>
    </xf>
    <xf numFmtId="0" fontId="117" fillId="34" borderId="54" xfId="0" applyFont="1" applyFill="1" applyBorder="1" applyAlignment="1">
      <alignment horizontal="center" vertical="center" shrinkToFit="1"/>
    </xf>
    <xf numFmtId="0" fontId="117" fillId="34" borderId="0" xfId="0" applyFont="1" applyFill="1" applyAlignment="1">
      <alignment horizontal="center" vertical="center" shrinkToFit="1"/>
    </xf>
    <xf numFmtId="0" fontId="117" fillId="34" borderId="58" xfId="0" applyFont="1" applyFill="1" applyBorder="1" applyAlignment="1">
      <alignment horizontal="center" vertical="center" shrinkToFit="1"/>
    </xf>
    <xf numFmtId="0" fontId="157" fillId="25" borderId="54" xfId="0" applyFont="1" applyFill="1" applyBorder="1" applyAlignment="1">
      <alignment horizontal="center" vertical="center" shrinkToFit="1"/>
    </xf>
    <xf numFmtId="0" fontId="172" fillId="25" borderId="0" xfId="0" applyFont="1" applyFill="1" applyAlignment="1">
      <alignment horizontal="center" vertical="center" shrinkToFit="1"/>
    </xf>
    <xf numFmtId="0" fontId="118" fillId="39" borderId="54" xfId="0" applyFont="1" applyFill="1" applyBorder="1" applyAlignment="1">
      <alignment horizontal="center" vertical="center"/>
    </xf>
    <xf numFmtId="0" fontId="158" fillId="39" borderId="0" xfId="0" applyFont="1" applyFill="1" applyAlignment="1">
      <alignment horizontal="center" vertical="center"/>
    </xf>
    <xf numFmtId="0" fontId="158" fillId="39" borderId="53" xfId="0" applyFont="1" applyFill="1" applyBorder="1" applyAlignment="1">
      <alignment horizontal="center" vertical="center"/>
    </xf>
    <xf numFmtId="0" fontId="153" fillId="45" borderId="45" xfId="0" applyFont="1" applyFill="1" applyBorder="1" applyAlignment="1">
      <alignment horizontal="center" vertical="center" shrinkToFit="1"/>
    </xf>
    <xf numFmtId="0" fontId="163" fillId="45" borderId="0" xfId="0" applyFont="1" applyFill="1" applyAlignment="1">
      <alignment horizontal="center" vertical="center" shrinkToFit="1"/>
    </xf>
    <xf numFmtId="0" fontId="112" fillId="29" borderId="57" xfId="0" applyFont="1" applyFill="1" applyBorder="1" applyAlignment="1">
      <alignment horizontal="center" vertical="center" shrinkToFit="1"/>
    </xf>
    <xf numFmtId="0" fontId="134" fillId="29" borderId="57" xfId="0" applyFont="1" applyFill="1" applyBorder="1" applyAlignment="1">
      <alignment horizontal="center" vertical="center" shrinkToFit="1"/>
    </xf>
    <xf numFmtId="0" fontId="140" fillId="39" borderId="57" xfId="0" applyFont="1" applyFill="1" applyBorder="1" applyAlignment="1">
      <alignment horizontal="center" vertical="center" shrinkToFit="1"/>
    </xf>
    <xf numFmtId="0" fontId="158" fillId="39" borderId="57" xfId="0" applyFont="1" applyFill="1" applyBorder="1" applyAlignment="1">
      <alignment horizontal="center" vertical="center" shrinkToFit="1"/>
    </xf>
    <xf numFmtId="0" fontId="120" fillId="30" borderId="57" xfId="0" applyFont="1" applyFill="1" applyBorder="1" applyAlignment="1">
      <alignment horizontal="center" vertical="center" shrinkToFit="1"/>
    </xf>
    <xf numFmtId="0" fontId="121" fillId="30" borderId="57" xfId="0" applyFont="1" applyFill="1" applyBorder="1" applyAlignment="1">
      <alignment horizontal="center" vertical="center" shrinkToFit="1"/>
    </xf>
    <xf numFmtId="0" fontId="122" fillId="29" borderId="54" xfId="0" applyFont="1" applyFill="1" applyBorder="1" applyAlignment="1">
      <alignment horizontal="center" vertical="center" shrinkToFit="1"/>
    </xf>
    <xf numFmtId="0" fontId="123" fillId="29" borderId="0" xfId="0" applyFont="1" applyFill="1" applyAlignment="1">
      <alignment horizontal="center" vertical="center" shrinkToFit="1"/>
    </xf>
    <xf numFmtId="0" fontId="123" fillId="29" borderId="53" xfId="0" applyFont="1" applyFill="1" applyBorder="1" applyAlignment="1">
      <alignment horizontal="center" vertical="center" shrinkToFit="1"/>
    </xf>
    <xf numFmtId="0" fontId="39" fillId="0" borderId="49" xfId="0" applyFont="1" applyBorder="1" applyAlignment="1">
      <alignment horizontal="center" vertical="center" shrinkToFit="1"/>
    </xf>
    <xf numFmtId="0" fontId="61" fillId="56" borderId="49" xfId="0" applyFont="1" applyFill="1" applyBorder="1" applyAlignment="1">
      <alignment horizontal="center" vertical="center" shrinkToFit="1"/>
    </xf>
    <xf numFmtId="0" fontId="39" fillId="0" borderId="62" xfId="0" applyFont="1" applyBorder="1" applyAlignment="1">
      <alignment horizontal="center" vertical="center" shrinkToFit="1"/>
    </xf>
    <xf numFmtId="0" fontId="39" fillId="0" borderId="61" xfId="0" applyFont="1" applyBorder="1" applyAlignment="1">
      <alignment horizontal="center" vertical="center" shrinkToFit="1"/>
    </xf>
    <xf numFmtId="0" fontId="106" fillId="47" borderId="54" xfId="0" applyFont="1" applyFill="1" applyBorder="1" applyAlignment="1">
      <alignment horizontal="center" vertical="center" shrinkToFit="1"/>
    </xf>
    <xf numFmtId="0" fontId="107" fillId="47" borderId="0" xfId="0" applyFont="1" applyFill="1" applyAlignment="1">
      <alignment horizontal="center" vertical="center" shrinkToFit="1"/>
    </xf>
    <xf numFmtId="0" fontId="107" fillId="47" borderId="53" xfId="0" applyFont="1" applyFill="1" applyBorder="1" applyAlignment="1">
      <alignment horizontal="center" vertical="center" shrinkToFit="1"/>
    </xf>
    <xf numFmtId="0" fontId="39" fillId="0" borderId="56" xfId="0" applyFont="1" applyBorder="1" applyAlignment="1">
      <alignment horizontal="center" vertical="center" wrapText="1"/>
    </xf>
    <xf numFmtId="0" fontId="173" fillId="47" borderId="45" xfId="0" applyFont="1" applyFill="1" applyBorder="1" applyAlignment="1">
      <alignment horizontal="center" vertical="center"/>
    </xf>
    <xf numFmtId="0" fontId="141" fillId="47" borderId="0" xfId="0" applyFont="1" applyFill="1" applyAlignment="1">
      <alignment horizontal="center" vertical="center"/>
    </xf>
    <xf numFmtId="0" fontId="177" fillId="51" borderId="54" xfId="0" applyFont="1" applyFill="1" applyBorder="1" applyAlignment="1">
      <alignment horizontal="center" vertical="center"/>
    </xf>
    <xf numFmtId="0" fontId="178" fillId="51" borderId="0" xfId="0" applyFont="1" applyFill="1" applyAlignment="1">
      <alignment horizontal="center" vertical="center"/>
    </xf>
    <xf numFmtId="0" fontId="178" fillId="51" borderId="58" xfId="0" applyFont="1" applyFill="1" applyBorder="1" applyAlignment="1">
      <alignment horizontal="center" vertical="center"/>
    </xf>
    <xf numFmtId="0" fontId="106" fillId="32" borderId="54" xfId="0" applyFont="1" applyFill="1" applyBorder="1" applyAlignment="1">
      <alignment horizontal="center" vertical="center"/>
    </xf>
    <xf numFmtId="0" fontId="107" fillId="32" borderId="0" xfId="0" applyFont="1" applyFill="1" applyAlignment="1">
      <alignment horizontal="center" vertical="center"/>
    </xf>
    <xf numFmtId="0" fontId="124" fillId="34" borderId="54" xfId="0" applyFont="1" applyFill="1" applyBorder="1" applyAlignment="1">
      <alignment horizontal="center" vertical="center"/>
    </xf>
    <xf numFmtId="0" fontId="124" fillId="34" borderId="0" xfId="0" applyFont="1" applyFill="1" applyAlignment="1">
      <alignment horizontal="center" vertical="center"/>
    </xf>
    <xf numFmtId="0" fontId="124" fillId="34" borderId="58" xfId="0" applyFont="1" applyFill="1" applyBorder="1" applyAlignment="1">
      <alignment horizontal="center" vertical="center"/>
    </xf>
    <xf numFmtId="0" fontId="180" fillId="42" borderId="54" xfId="0" applyFont="1" applyFill="1" applyBorder="1" applyAlignment="1">
      <alignment horizontal="center" vertical="center"/>
    </xf>
    <xf numFmtId="0" fontId="181" fillId="42" borderId="0" xfId="0" applyFont="1" applyFill="1" applyAlignment="1">
      <alignment horizontal="center" vertical="center"/>
    </xf>
    <xf numFmtId="0" fontId="181" fillId="42" borderId="53" xfId="0" applyFont="1" applyFill="1" applyBorder="1" applyAlignment="1">
      <alignment horizontal="center" vertical="center"/>
    </xf>
    <xf numFmtId="0" fontId="175" fillId="46" borderId="45" xfId="0" applyFont="1" applyFill="1" applyBorder="1" applyAlignment="1">
      <alignment horizontal="center" vertical="center" shrinkToFit="1"/>
    </xf>
    <xf numFmtId="0" fontId="159" fillId="46" borderId="0" xfId="0" applyFont="1" applyFill="1" applyAlignment="1">
      <alignment horizontal="center" vertical="center" shrinkToFit="1"/>
    </xf>
    <xf numFmtId="0" fontId="159" fillId="46" borderId="58" xfId="0" applyFont="1" applyFill="1" applyBorder="1" applyAlignment="1">
      <alignment horizontal="center" vertical="center" shrinkToFit="1"/>
    </xf>
    <xf numFmtId="0" fontId="110" fillId="52" borderId="54" xfId="0" applyFont="1" applyFill="1" applyBorder="1" applyAlignment="1">
      <alignment horizontal="center" vertical="center" shrinkToFit="1"/>
    </xf>
    <xf numFmtId="0" fontId="125" fillId="52" borderId="0" xfId="0" applyFont="1" applyFill="1" applyAlignment="1">
      <alignment horizontal="center" vertical="center" shrinkToFit="1"/>
    </xf>
    <xf numFmtId="0" fontId="114" fillId="28" borderId="54" xfId="0" applyFont="1" applyFill="1" applyBorder="1" applyAlignment="1">
      <alignment horizontal="center" vertical="center"/>
    </xf>
    <xf numFmtId="0" fontId="135" fillId="28" borderId="0" xfId="0" applyFont="1" applyFill="1" applyAlignment="1">
      <alignment horizontal="center" vertical="center"/>
    </xf>
    <xf numFmtId="0" fontId="179" fillId="43" borderId="54" xfId="0" applyFont="1" applyFill="1" applyBorder="1" applyAlignment="1">
      <alignment horizontal="center" vertical="center"/>
    </xf>
    <xf numFmtId="0" fontId="51" fillId="43" borderId="0" xfId="0" applyFont="1" applyFill="1" applyAlignment="1">
      <alignment horizontal="center" vertical="center"/>
    </xf>
    <xf numFmtId="0" fontId="112" fillId="30" borderId="54" xfId="0" applyFont="1" applyFill="1" applyBorder="1" applyAlignment="1">
      <alignment horizontal="center" vertical="center" shrinkToFit="1"/>
    </xf>
    <xf numFmtId="0" fontId="97" fillId="30" borderId="0" xfId="0" applyFont="1" applyFill="1" applyAlignment="1">
      <alignment horizontal="center" vertical="center" shrinkToFit="1"/>
    </xf>
    <xf numFmtId="0" fontId="97" fillId="30" borderId="53" xfId="0" applyFont="1" applyFill="1" applyBorder="1" applyAlignment="1">
      <alignment horizontal="center" vertical="center" shrinkToFit="1"/>
    </xf>
    <xf numFmtId="0" fontId="182" fillId="47" borderId="54" xfId="0" applyFont="1" applyFill="1" applyBorder="1" applyAlignment="1">
      <alignment horizontal="center" vertical="center"/>
    </xf>
    <xf numFmtId="0" fontId="162" fillId="47" borderId="0" xfId="0" applyFont="1" applyFill="1" applyAlignment="1">
      <alignment horizontal="center" vertical="center"/>
    </xf>
    <xf numFmtId="0" fontId="118" fillId="37" borderId="54" xfId="0" applyFont="1" applyFill="1" applyBorder="1" applyAlignment="1">
      <alignment horizontal="center" vertical="center"/>
    </xf>
    <xf numFmtId="0" fontId="141" fillId="37" borderId="0" xfId="0" applyFont="1" applyFill="1" applyAlignment="1">
      <alignment horizontal="center" vertical="center"/>
    </xf>
    <xf numFmtId="0" fontId="44" fillId="0" borderId="72" xfId="0" applyFont="1" applyBorder="1" applyAlignment="1">
      <alignment horizontal="center" vertical="center" shrinkToFit="1"/>
    </xf>
    <xf numFmtId="0" fontId="151" fillId="29" borderId="54" xfId="0" applyFont="1" applyFill="1" applyBorder="1" applyAlignment="1">
      <alignment horizontal="center" vertical="center"/>
    </xf>
    <xf numFmtId="0" fontId="152" fillId="29" borderId="0" xfId="0" applyFont="1" applyFill="1" applyAlignment="1">
      <alignment horizontal="center" vertical="center"/>
    </xf>
    <xf numFmtId="0" fontId="152" fillId="29" borderId="53" xfId="0" applyFont="1" applyFill="1" applyBorder="1" applyAlignment="1">
      <alignment horizontal="center" vertical="center"/>
    </xf>
    <xf numFmtId="0" fontId="100" fillId="32" borderId="57" xfId="0" applyFont="1" applyFill="1" applyBorder="1" applyAlignment="1">
      <alignment horizontal="center" vertical="center" shrinkToFit="1"/>
    </xf>
    <xf numFmtId="0" fontId="101" fillId="32" borderId="57" xfId="0" applyFont="1" applyFill="1" applyBorder="1" applyAlignment="1">
      <alignment horizontal="center" vertical="center" shrinkToFit="1"/>
    </xf>
    <xf numFmtId="0" fontId="101" fillId="32" borderId="108" xfId="0" applyFont="1" applyFill="1" applyBorder="1" applyAlignment="1">
      <alignment horizontal="center" vertical="center" shrinkToFit="1"/>
    </xf>
    <xf numFmtId="0" fontId="102" fillId="38" borderId="54" xfId="0" applyFont="1" applyFill="1" applyBorder="1" applyAlignment="1">
      <alignment horizontal="center" vertical="center" shrinkToFit="1"/>
    </xf>
    <xf numFmtId="0" fontId="102" fillId="38" borderId="0" xfId="0" applyFont="1" applyFill="1" applyAlignment="1">
      <alignment horizontal="center" vertical="center" shrinkToFit="1"/>
    </xf>
    <xf numFmtId="0" fontId="102" fillId="38" borderId="53" xfId="0" applyFont="1" applyFill="1" applyBorder="1" applyAlignment="1">
      <alignment horizontal="center" vertical="center" shrinkToFit="1"/>
    </xf>
    <xf numFmtId="0" fontId="44" fillId="40" borderId="0" xfId="0" applyFont="1" applyFill="1" applyAlignment="1">
      <alignment horizontal="center" vertical="center" wrapText="1"/>
    </xf>
    <xf numFmtId="0" fontId="44" fillId="40" borderId="58" xfId="0" applyFont="1" applyFill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shrinkToFit="1"/>
    </xf>
    <xf numFmtId="0" fontId="92" fillId="40" borderId="45" xfId="0" applyFont="1" applyFill="1" applyBorder="1" applyAlignment="1">
      <alignment horizontal="center" wrapText="1"/>
    </xf>
    <xf numFmtId="0" fontId="92" fillId="40" borderId="0" xfId="0" applyFont="1" applyFill="1" applyAlignment="1">
      <alignment horizontal="center" wrapText="1"/>
    </xf>
    <xf numFmtId="0" fontId="92" fillId="40" borderId="66" xfId="0" applyFont="1" applyFill="1" applyBorder="1" applyAlignment="1">
      <alignment horizontal="center" wrapText="1"/>
    </xf>
    <xf numFmtId="0" fontId="92" fillId="40" borderId="31" xfId="0" applyFont="1" applyFill="1" applyBorder="1" applyAlignment="1">
      <alignment horizontal="center" wrapText="1"/>
    </xf>
    <xf numFmtId="0" fontId="93" fillId="40" borderId="0" xfId="19" applyFont="1" applyFill="1" applyAlignment="1">
      <alignment horizontal="right" vertical="center"/>
    </xf>
    <xf numFmtId="0" fontId="93" fillId="40" borderId="58" xfId="19" applyFont="1" applyFill="1" applyBorder="1" applyAlignment="1">
      <alignment horizontal="right" vertical="center"/>
    </xf>
    <xf numFmtId="0" fontId="93" fillId="40" borderId="31" xfId="19" applyFont="1" applyFill="1" applyBorder="1" applyAlignment="1">
      <alignment horizontal="right" vertical="center"/>
    </xf>
    <xf numFmtId="0" fontId="93" fillId="40" borderId="109" xfId="19" applyFont="1" applyFill="1" applyBorder="1" applyAlignment="1">
      <alignment horizontal="right" vertical="center"/>
    </xf>
    <xf numFmtId="0" fontId="176" fillId="34" borderId="56" xfId="0" applyFont="1" applyFill="1" applyBorder="1" applyAlignment="1">
      <alignment horizontal="center" vertical="center" shrinkToFit="1"/>
    </xf>
    <xf numFmtId="0" fontId="130" fillId="34" borderId="57" xfId="0" applyFont="1" applyFill="1" applyBorder="1" applyAlignment="1">
      <alignment horizontal="center" vertical="center" shrinkToFit="1"/>
    </xf>
    <xf numFmtId="0" fontId="130" fillId="34" borderId="54" xfId="0" applyFont="1" applyFill="1" applyBorder="1" applyAlignment="1">
      <alignment horizontal="center" vertical="center" shrinkToFit="1"/>
    </xf>
    <xf numFmtId="0" fontId="136" fillId="53" borderId="54" xfId="0" applyFont="1" applyFill="1" applyBorder="1" applyAlignment="1">
      <alignment horizontal="center" vertical="center" shrinkToFit="1"/>
    </xf>
    <xf numFmtId="0" fontId="97" fillId="53" borderId="0" xfId="0" applyFont="1" applyFill="1" applyAlignment="1">
      <alignment horizontal="center" vertical="center" shrinkToFit="1"/>
    </xf>
    <xf numFmtId="0" fontId="58" fillId="0" borderId="54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58" fillId="0" borderId="53" xfId="0" applyFont="1" applyBorder="1" applyAlignment="1">
      <alignment horizontal="center" vertical="center" shrinkToFit="1"/>
    </xf>
    <xf numFmtId="0" fontId="142" fillId="0" borderId="60" xfId="0" applyFont="1" applyBorder="1" applyAlignment="1">
      <alignment horizontal="center" vertical="center" shrinkToFit="1"/>
    </xf>
    <xf numFmtId="0" fontId="110" fillId="34" borderId="45" xfId="0" applyFont="1" applyFill="1" applyBorder="1" applyAlignment="1">
      <alignment horizontal="center" vertical="center" shrinkToFit="1"/>
    </xf>
    <xf numFmtId="0" fontId="125" fillId="34" borderId="0" xfId="0" applyFont="1" applyFill="1" applyAlignment="1">
      <alignment horizontal="center" vertical="center" shrinkToFit="1"/>
    </xf>
    <xf numFmtId="0" fontId="125" fillId="34" borderId="58" xfId="0" applyFont="1" applyFill="1" applyBorder="1" applyAlignment="1">
      <alignment horizontal="center" vertical="center" shrinkToFit="1"/>
    </xf>
    <xf numFmtId="0" fontId="128" fillId="39" borderId="54" xfId="0" applyFont="1" applyFill="1" applyBorder="1" applyAlignment="1">
      <alignment horizontal="center" vertical="center" shrinkToFit="1"/>
    </xf>
    <xf numFmtId="0" fontId="143" fillId="39" borderId="0" xfId="0" applyFont="1" applyFill="1" applyAlignment="1">
      <alignment horizontal="center" vertical="center" shrinkToFit="1"/>
    </xf>
    <xf numFmtId="0" fontId="143" fillId="39" borderId="58" xfId="0" applyFont="1" applyFill="1" applyBorder="1" applyAlignment="1">
      <alignment horizontal="center" vertical="center" shrinkToFit="1"/>
    </xf>
    <xf numFmtId="0" fontId="164" fillId="47" borderId="0" xfId="0" applyFont="1" applyFill="1" applyAlignment="1">
      <alignment horizontal="center" vertical="center" shrinkToFit="1"/>
    </xf>
    <xf numFmtId="0" fontId="164" fillId="47" borderId="58" xfId="0" applyFont="1" applyFill="1" applyBorder="1" applyAlignment="1">
      <alignment horizontal="center" vertical="center" shrinkToFit="1"/>
    </xf>
    <xf numFmtId="0" fontId="64" fillId="26" borderId="0" xfId="0" applyFont="1" applyFill="1" applyAlignment="1">
      <alignment horizontal="center" vertical="center"/>
    </xf>
    <xf numFmtId="0" fontId="238" fillId="26" borderId="0" xfId="0" applyFont="1" applyFill="1" applyAlignment="1">
      <alignment horizontal="center" vertical="center"/>
    </xf>
    <xf numFmtId="0" fontId="60" fillId="0" borderId="54" xfId="0" applyFont="1" applyBorder="1" applyAlignment="1">
      <alignment horizontal="center" vertical="center" shrinkToFit="1"/>
    </xf>
    <xf numFmtId="0" fontId="60" fillId="0" borderId="0" xfId="0" applyFont="1" applyAlignment="1">
      <alignment horizontal="center" vertical="center" shrinkToFit="1"/>
    </xf>
    <xf numFmtId="0" fontId="60" fillId="0" borderId="53" xfId="0" applyFont="1" applyBorder="1" applyAlignment="1">
      <alignment horizontal="center" vertical="center" shrinkToFit="1"/>
    </xf>
    <xf numFmtId="178" fontId="32" fillId="50" borderId="67" xfId="0" applyNumberFormat="1" applyFont="1" applyFill="1" applyBorder="1" applyAlignment="1">
      <alignment horizontal="center" vertical="center" wrapText="1"/>
    </xf>
    <xf numFmtId="178" fontId="32" fillId="50" borderId="46" xfId="0" applyNumberFormat="1" applyFont="1" applyFill="1" applyBorder="1" applyAlignment="1">
      <alignment horizontal="center" vertical="center" wrapText="1"/>
    </xf>
    <xf numFmtId="178" fontId="32" fillId="50" borderId="60" xfId="0" applyNumberFormat="1" applyFont="1" applyFill="1" applyBorder="1" applyAlignment="1">
      <alignment horizontal="center" vertical="center" wrapText="1"/>
    </xf>
    <xf numFmtId="0" fontId="159" fillId="44" borderId="45" xfId="0" applyFont="1" applyFill="1" applyBorder="1" applyAlignment="1">
      <alignment horizontal="center" vertical="center"/>
    </xf>
    <xf numFmtId="0" fontId="159" fillId="44" borderId="0" xfId="0" applyFont="1" applyFill="1" applyAlignment="1">
      <alignment horizontal="center" vertical="center"/>
    </xf>
    <xf numFmtId="0" fontId="159" fillId="44" borderId="58" xfId="0" applyFont="1" applyFill="1" applyBorder="1" applyAlignment="1">
      <alignment horizontal="center" vertical="center"/>
    </xf>
    <xf numFmtId="0" fontId="160" fillId="45" borderId="54" xfId="0" applyFont="1" applyFill="1" applyBorder="1" applyAlignment="1">
      <alignment horizontal="center" vertical="center"/>
    </xf>
    <xf numFmtId="0" fontId="161" fillId="45" borderId="0" xfId="0" applyFont="1" applyFill="1" applyAlignment="1">
      <alignment horizontal="center" vertical="center"/>
    </xf>
    <xf numFmtId="0" fontId="161" fillId="45" borderId="58" xfId="0" applyFont="1" applyFill="1" applyBorder="1" applyAlignment="1">
      <alignment horizontal="center" vertical="center"/>
    </xf>
    <xf numFmtId="0" fontId="112" fillId="28" borderId="54" xfId="0" applyFont="1" applyFill="1" applyBorder="1" applyAlignment="1">
      <alignment horizontal="center" vertical="center"/>
    </xf>
    <xf numFmtId="0" fontId="97" fillId="28" borderId="0" xfId="0" applyFont="1" applyFill="1" applyAlignment="1">
      <alignment horizontal="center" vertical="center"/>
    </xf>
    <xf numFmtId="0" fontId="97" fillId="28" borderId="58" xfId="0" applyFont="1" applyFill="1" applyBorder="1" applyAlignment="1">
      <alignment horizontal="center" vertical="center"/>
    </xf>
    <xf numFmtId="0" fontId="165" fillId="39" borderId="54" xfId="0" applyFont="1" applyFill="1" applyBorder="1" applyAlignment="1">
      <alignment horizontal="center" vertical="center"/>
    </xf>
    <xf numFmtId="0" fontId="98" fillId="39" borderId="0" xfId="0" applyFont="1" applyFill="1" applyAlignment="1">
      <alignment horizontal="center" vertical="center"/>
    </xf>
    <xf numFmtId="0" fontId="98" fillId="39" borderId="58" xfId="0" applyFont="1" applyFill="1" applyBorder="1" applyAlignment="1">
      <alignment horizontal="center" vertical="center"/>
    </xf>
    <xf numFmtId="0" fontId="54" fillId="0" borderId="54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112" fillId="29" borderId="45" xfId="0" applyFont="1" applyFill="1" applyBorder="1" applyAlignment="1">
      <alignment horizontal="center" vertical="center" shrinkToFit="1"/>
    </xf>
    <xf numFmtId="0" fontId="96" fillId="29" borderId="0" xfId="0" applyFont="1" applyFill="1" applyAlignment="1">
      <alignment horizontal="center" vertical="center" shrinkToFit="1"/>
    </xf>
    <xf numFmtId="0" fontId="96" fillId="29" borderId="58" xfId="0" applyFont="1" applyFill="1" applyBorder="1" applyAlignment="1">
      <alignment horizontal="center" vertical="center" shrinkToFit="1"/>
    </xf>
    <xf numFmtId="0" fontId="124" fillId="25" borderId="54" xfId="0" applyFont="1" applyFill="1" applyBorder="1" applyAlignment="1">
      <alignment horizontal="center" vertical="center" shrinkToFit="1"/>
    </xf>
    <xf numFmtId="0" fontId="162" fillId="25" borderId="0" xfId="0" applyFont="1" applyFill="1" applyAlignment="1">
      <alignment horizontal="center" vertical="center" shrinkToFit="1"/>
    </xf>
    <xf numFmtId="0" fontId="162" fillId="25" borderId="58" xfId="0" applyFont="1" applyFill="1" applyBorder="1" applyAlignment="1">
      <alignment horizontal="center" vertical="center" shrinkToFit="1"/>
    </xf>
    <xf numFmtId="0" fontId="163" fillId="46" borderId="0" xfId="0" applyFont="1" applyFill="1" applyAlignment="1">
      <alignment horizontal="center" vertical="center" shrinkToFit="1"/>
    </xf>
    <xf numFmtId="0" fontId="163" fillId="46" borderId="58" xfId="0" applyFont="1" applyFill="1" applyBorder="1" applyAlignment="1">
      <alignment horizontal="center" vertical="center" shrinkToFit="1"/>
    </xf>
    <xf numFmtId="0" fontId="127" fillId="30" borderId="0" xfId="0" applyFont="1" applyFill="1" applyAlignment="1">
      <alignment horizontal="center" vertical="center"/>
    </xf>
    <xf numFmtId="0" fontId="166" fillId="30" borderId="0" xfId="0" applyFont="1" applyFill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6" fillId="0" borderId="45" xfId="0" applyFont="1" applyBorder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59" fillId="0" borderId="45" xfId="0" applyFont="1" applyBorder="1" applyAlignment="1">
      <alignment horizontal="center" vertical="center" shrinkToFit="1"/>
    </xf>
    <xf numFmtId="0" fontId="59" fillId="0" borderId="0" xfId="0" applyFont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50" fillId="0" borderId="0" xfId="0" applyFont="1" applyAlignment="1">
      <alignment horizontal="center" vertical="center"/>
    </xf>
    <xf numFmtId="178" fontId="32" fillId="0" borderId="70" xfId="0" applyNumberFormat="1" applyFont="1" applyBorder="1" applyAlignment="1">
      <alignment horizontal="center" vertical="center" wrapText="1"/>
    </xf>
    <xf numFmtId="178" fontId="32" fillId="0" borderId="71" xfId="0" applyNumberFormat="1" applyFont="1" applyBorder="1" applyAlignment="1">
      <alignment horizontal="center" vertical="center" wrapText="1"/>
    </xf>
    <xf numFmtId="178" fontId="32" fillId="0" borderId="104" xfId="0" applyNumberFormat="1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2" fillId="0" borderId="53" xfId="0" applyFont="1" applyBorder="1" applyAlignment="1">
      <alignment horizontal="center" vertical="center"/>
    </xf>
    <xf numFmtId="0" fontId="63" fillId="0" borderId="0" xfId="0" applyFont="1" applyAlignment="1">
      <alignment horizontal="right" vertical="center"/>
    </xf>
    <xf numFmtId="0" fontId="63" fillId="0" borderId="53" xfId="0" applyFont="1" applyBorder="1" applyAlignment="1">
      <alignment horizontal="right" vertical="center"/>
    </xf>
    <xf numFmtId="0" fontId="63" fillId="0" borderId="31" xfId="0" applyFont="1" applyBorder="1" applyAlignment="1">
      <alignment horizontal="right" vertical="center"/>
    </xf>
    <xf numFmtId="0" fontId="63" fillId="0" borderId="75" xfId="0" applyFont="1" applyBorder="1" applyAlignment="1">
      <alignment horizontal="right" vertical="center"/>
    </xf>
    <xf numFmtId="0" fontId="51" fillId="0" borderId="45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3" fillId="0" borderId="92" xfId="0" applyFont="1" applyBorder="1" applyAlignment="1">
      <alignment horizontal="left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28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1" fillId="0" borderId="44" xfId="0" applyFont="1" applyBorder="1" applyAlignment="1">
      <alignment horizontal="right" vertical="top"/>
    </xf>
    <xf numFmtId="0" fontId="2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7" fillId="0" borderId="28" xfId="0" applyFont="1" applyBorder="1" applyAlignment="1">
      <alignment horizontal="center" vertical="center" wrapText="1" shrinkToFit="1"/>
    </xf>
    <xf numFmtId="0" fontId="67" fillId="0" borderId="20" xfId="0" applyFont="1" applyBorder="1" applyAlignment="1">
      <alignment horizontal="center" vertical="center" wrapText="1" shrinkToFit="1"/>
    </xf>
    <xf numFmtId="0" fontId="67" fillId="0" borderId="25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74" xfId="0" applyFont="1" applyBorder="1" applyAlignment="1">
      <alignment horizontal="center" vertical="center" wrapText="1" shrinkToFit="1"/>
    </xf>
    <xf numFmtId="0" fontId="69" fillId="0" borderId="16" xfId="0" applyFont="1" applyBorder="1" applyAlignment="1">
      <alignment horizontal="center" vertical="center" textRotation="180" shrinkToFit="1"/>
    </xf>
    <xf numFmtId="0" fontId="37" fillId="0" borderId="28" xfId="0" applyFont="1" applyBorder="1" applyAlignment="1">
      <alignment horizontal="center" vertical="center" wrapText="1" shrinkToFit="1"/>
    </xf>
    <xf numFmtId="0" fontId="37" fillId="0" borderId="20" xfId="0" applyFont="1" applyBorder="1" applyAlignment="1">
      <alignment horizontal="center" vertical="center" wrapText="1" shrinkToFit="1"/>
    </xf>
    <xf numFmtId="0" fontId="37" fillId="0" borderId="77" xfId="0" applyFont="1" applyBorder="1" applyAlignment="1">
      <alignment horizontal="center" vertical="center" wrapText="1" shrinkToFit="1"/>
    </xf>
    <xf numFmtId="0" fontId="68" fillId="0" borderId="19" xfId="0" applyFont="1" applyBorder="1" applyAlignment="1">
      <alignment horizontal="center" vertical="center" textRotation="255" shrinkToFit="1"/>
    </xf>
    <xf numFmtId="0" fontId="69" fillId="0" borderId="28" xfId="0" applyFont="1" applyBorder="1" applyAlignment="1">
      <alignment horizontal="center" vertical="center" textRotation="180" shrinkToFit="1"/>
    </xf>
    <xf numFmtId="0" fontId="69" fillId="0" borderId="20" xfId="0" applyFont="1" applyBorder="1" applyAlignment="1">
      <alignment horizontal="center" vertical="center" textRotation="180" shrinkToFit="1"/>
    </xf>
    <xf numFmtId="0" fontId="69" fillId="0" borderId="25" xfId="0" applyFont="1" applyBorder="1" applyAlignment="1">
      <alignment horizontal="center" vertical="center" textRotation="180" shrinkToFit="1"/>
    </xf>
    <xf numFmtId="0" fontId="37" fillId="0" borderId="27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right" vertical="top"/>
    </xf>
    <xf numFmtId="0" fontId="21" fillId="0" borderId="25" xfId="0" applyFont="1" applyBorder="1" applyAlignment="1">
      <alignment horizontal="center" vertical="center" textRotation="180" shrinkToFit="1"/>
    </xf>
    <xf numFmtId="0" fontId="27" fillId="0" borderId="85" xfId="0" applyFont="1" applyBorder="1" applyAlignment="1">
      <alignment horizontal="center" vertical="center" textRotation="255" shrinkToFit="1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6" fillId="0" borderId="92" xfId="0" applyFont="1" applyBorder="1" applyAlignment="1">
      <alignment horizontal="left" shrinkToFit="1"/>
    </xf>
    <xf numFmtId="0" fontId="242" fillId="0" borderId="28" xfId="0" applyFont="1" applyBorder="1" applyAlignment="1">
      <alignment horizontal="center" vertical="center" wrapText="1" shrinkToFit="1"/>
    </xf>
    <xf numFmtId="0" fontId="243" fillId="0" borderId="20" xfId="0" applyFont="1" applyBorder="1" applyAlignment="1">
      <alignment horizontal="center" vertical="center" wrapText="1" shrinkToFit="1"/>
    </xf>
    <xf numFmtId="0" fontId="243" fillId="0" borderId="25" xfId="0" applyFont="1" applyBorder="1" applyAlignment="1">
      <alignment horizontal="center" vertical="center" wrapText="1" shrinkToFit="1"/>
    </xf>
  </cellXfs>
  <cellStyles count="45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菜單調查表 2" xfId="43" xr:uid="{00000000-0005-0000-0000-000013000000}"/>
    <cellStyle name="一般_新增Microsoft Excel 工作表" xfId="19" xr:uid="{00000000-0005-0000-0000-000014000000}"/>
    <cellStyle name="中等" xfId="20" builtinId="28" customBuiltin="1"/>
    <cellStyle name="合計" xfId="21" builtinId="25" customBuiltin="1"/>
    <cellStyle name="好" xfId="22" builtinId="26" customBuiltin="1"/>
    <cellStyle name="百分比" xfId="44" builtinId="5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6600FF"/>
      <color rgb="FF66FF99"/>
      <color rgb="FFFF3399"/>
      <color rgb="FFFFFF99"/>
      <color rgb="FFCCCCFF"/>
      <color rgb="FFFF9999"/>
      <color rgb="FF6666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4.png"/><Relationship Id="rId26" Type="http://schemas.openxmlformats.org/officeDocument/2006/relationships/image" Target="../media/image20.png"/><Relationship Id="rId3" Type="http://schemas.openxmlformats.org/officeDocument/2006/relationships/image" Target="../media/image3.png"/><Relationship Id="rId21" Type="http://schemas.microsoft.com/office/2007/relationships/hdphoto" Target="../media/hdphoto6.wdp"/><Relationship Id="rId7" Type="http://schemas.openxmlformats.org/officeDocument/2006/relationships/image" Target="../media/image6.png"/><Relationship Id="rId12" Type="http://schemas.microsoft.com/office/2007/relationships/hdphoto" Target="../media/hdphoto3.wdp"/><Relationship Id="rId17" Type="http://schemas.openxmlformats.org/officeDocument/2006/relationships/image" Target="../media/image13.png"/><Relationship Id="rId25" Type="http://schemas.openxmlformats.org/officeDocument/2006/relationships/image" Target="../media/image19.png"/><Relationship Id="rId33" Type="http://schemas.openxmlformats.org/officeDocument/2006/relationships/image" Target="../media/image26.jpeg"/><Relationship Id="rId2" Type="http://schemas.openxmlformats.org/officeDocument/2006/relationships/image" Target="../media/image2.png"/><Relationship Id="rId16" Type="http://schemas.openxmlformats.org/officeDocument/2006/relationships/image" Target="../media/image12.png"/><Relationship Id="rId20" Type="http://schemas.openxmlformats.org/officeDocument/2006/relationships/image" Target="../media/image15.png"/><Relationship Id="rId29" Type="http://schemas.microsoft.com/office/2007/relationships/hdphoto" Target="../media/hdphoto7.wdp"/><Relationship Id="rId1" Type="http://schemas.openxmlformats.org/officeDocument/2006/relationships/image" Target="../media/image1.PNG"/><Relationship Id="rId6" Type="http://schemas.openxmlformats.org/officeDocument/2006/relationships/image" Target="../media/image5.emf"/><Relationship Id="rId11" Type="http://schemas.openxmlformats.org/officeDocument/2006/relationships/image" Target="../media/image9.png"/><Relationship Id="rId24" Type="http://schemas.openxmlformats.org/officeDocument/2006/relationships/image" Target="../media/image18.jpg"/><Relationship Id="rId32" Type="http://schemas.openxmlformats.org/officeDocument/2006/relationships/image" Target="../media/image25.png"/><Relationship Id="rId5" Type="http://schemas.openxmlformats.org/officeDocument/2006/relationships/image" Target="../media/image4.JPG"/><Relationship Id="rId15" Type="http://schemas.openxmlformats.org/officeDocument/2006/relationships/image" Target="../media/image11.jpg"/><Relationship Id="rId23" Type="http://schemas.openxmlformats.org/officeDocument/2006/relationships/image" Target="../media/image17.png"/><Relationship Id="rId28" Type="http://schemas.openxmlformats.org/officeDocument/2006/relationships/image" Target="../media/image22.png"/><Relationship Id="rId10" Type="http://schemas.openxmlformats.org/officeDocument/2006/relationships/image" Target="../media/image8.jpeg"/><Relationship Id="rId19" Type="http://schemas.microsoft.com/office/2007/relationships/hdphoto" Target="../media/hdphoto5.wdp"/><Relationship Id="rId31" Type="http://schemas.openxmlformats.org/officeDocument/2006/relationships/image" Target="../media/image24.png"/><Relationship Id="rId4" Type="http://schemas.microsoft.com/office/2007/relationships/hdphoto" Target="../media/hdphoto1.wdp"/><Relationship Id="rId9" Type="http://schemas.microsoft.com/office/2007/relationships/hdphoto" Target="../media/hdphoto2.wdp"/><Relationship Id="rId14" Type="http://schemas.microsoft.com/office/2007/relationships/hdphoto" Target="../media/hdphoto4.wdp"/><Relationship Id="rId22" Type="http://schemas.openxmlformats.org/officeDocument/2006/relationships/image" Target="../media/image16.png"/><Relationship Id="rId27" Type="http://schemas.openxmlformats.org/officeDocument/2006/relationships/image" Target="../media/image21.png"/><Relationship Id="rId30" Type="http://schemas.openxmlformats.org/officeDocument/2006/relationships/image" Target="../media/image23.png"/><Relationship Id="rId8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18.jpg"/><Relationship Id="rId18" Type="http://schemas.openxmlformats.org/officeDocument/2006/relationships/image" Target="../media/image14.png"/><Relationship Id="rId26" Type="http://schemas.microsoft.com/office/2007/relationships/hdphoto" Target="../media/hdphoto7.wdp"/><Relationship Id="rId3" Type="http://schemas.openxmlformats.org/officeDocument/2006/relationships/image" Target="../media/image23.png"/><Relationship Id="rId21" Type="http://schemas.microsoft.com/office/2007/relationships/hdphoto" Target="../media/hdphoto6.wdp"/><Relationship Id="rId7" Type="http://schemas.openxmlformats.org/officeDocument/2006/relationships/image" Target="../media/image10.png"/><Relationship Id="rId12" Type="http://schemas.microsoft.com/office/2007/relationships/hdphoto" Target="../media/hdphoto3.wdp"/><Relationship Id="rId17" Type="http://schemas.openxmlformats.org/officeDocument/2006/relationships/image" Target="../media/image13.png"/><Relationship Id="rId25" Type="http://schemas.openxmlformats.org/officeDocument/2006/relationships/image" Target="../media/image22.png"/><Relationship Id="rId2" Type="http://schemas.openxmlformats.org/officeDocument/2006/relationships/image" Target="../media/image27.png"/><Relationship Id="rId16" Type="http://schemas.openxmlformats.org/officeDocument/2006/relationships/image" Target="../media/image12.png"/><Relationship Id="rId20" Type="http://schemas.openxmlformats.org/officeDocument/2006/relationships/image" Target="../media/image15.png"/><Relationship Id="rId1" Type="http://schemas.openxmlformats.org/officeDocument/2006/relationships/image" Target="../media/image5.emf"/><Relationship Id="rId6" Type="http://schemas.openxmlformats.org/officeDocument/2006/relationships/image" Target="../media/image1.PNG"/><Relationship Id="rId11" Type="http://schemas.openxmlformats.org/officeDocument/2006/relationships/image" Target="../media/image9.png"/><Relationship Id="rId24" Type="http://schemas.openxmlformats.org/officeDocument/2006/relationships/image" Target="../media/image19.png"/><Relationship Id="rId5" Type="http://schemas.openxmlformats.org/officeDocument/2006/relationships/image" Target="../media/image21.png"/><Relationship Id="rId15" Type="http://schemas.openxmlformats.org/officeDocument/2006/relationships/image" Target="../media/image29.jfif"/><Relationship Id="rId23" Type="http://schemas.openxmlformats.org/officeDocument/2006/relationships/image" Target="../media/image17.png"/><Relationship Id="rId28" Type="http://schemas.microsoft.com/office/2007/relationships/hdphoto" Target="../media/hdphoto1.wdp"/><Relationship Id="rId10" Type="http://schemas.openxmlformats.org/officeDocument/2006/relationships/image" Target="../media/image28.jpg"/><Relationship Id="rId19" Type="http://schemas.microsoft.com/office/2007/relationships/hdphoto" Target="../media/hdphoto5.wdp"/><Relationship Id="rId4" Type="http://schemas.openxmlformats.org/officeDocument/2006/relationships/image" Target="../media/image20.png"/><Relationship Id="rId9" Type="http://schemas.openxmlformats.org/officeDocument/2006/relationships/image" Target="../media/image4.JPG"/><Relationship Id="rId14" Type="http://schemas.openxmlformats.org/officeDocument/2006/relationships/image" Target="../media/image11.jpg"/><Relationship Id="rId22" Type="http://schemas.openxmlformats.org/officeDocument/2006/relationships/image" Target="../media/image16.png"/><Relationship Id="rId27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25.png"/><Relationship Id="rId3" Type="http://schemas.openxmlformats.org/officeDocument/2006/relationships/image" Target="../media/image1.PNG"/><Relationship Id="rId7" Type="http://schemas.openxmlformats.org/officeDocument/2006/relationships/image" Target="../media/image5.emf"/><Relationship Id="rId12" Type="http://schemas.openxmlformats.org/officeDocument/2006/relationships/image" Target="../media/image24.png"/><Relationship Id="rId2" Type="http://schemas.openxmlformats.org/officeDocument/2006/relationships/image" Target="../media/image4.JPG"/><Relationship Id="rId1" Type="http://schemas.openxmlformats.org/officeDocument/2006/relationships/image" Target="../media/image30.png"/><Relationship Id="rId6" Type="http://schemas.microsoft.com/office/2007/relationships/hdphoto" Target="../media/hdphoto8.wdp"/><Relationship Id="rId11" Type="http://schemas.openxmlformats.org/officeDocument/2006/relationships/image" Target="../media/image33.png"/><Relationship Id="rId5" Type="http://schemas.openxmlformats.org/officeDocument/2006/relationships/image" Target="../media/image32.png"/><Relationship Id="rId10" Type="http://schemas.microsoft.com/office/2007/relationships/hdphoto" Target="../media/hdphoto2.wdp"/><Relationship Id="rId4" Type="http://schemas.openxmlformats.org/officeDocument/2006/relationships/image" Target="../media/image31.jpg"/><Relationship Id="rId9" Type="http://schemas.openxmlformats.org/officeDocument/2006/relationships/image" Target="../media/image7.png"/><Relationship Id="rId14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599903</xdr:colOff>
      <xdr:row>1</xdr:row>
      <xdr:rowOff>162561</xdr:rowOff>
    </xdr:from>
    <xdr:to>
      <xdr:col>12</xdr:col>
      <xdr:colOff>613782</xdr:colOff>
      <xdr:row>3</xdr:row>
      <xdr:rowOff>172721</xdr:rowOff>
    </xdr:to>
    <xdr:sp macro="" textlink="">
      <xdr:nvSpPr>
        <xdr:cNvPr id="2" name="WordArt 2433">
          <a:extLst>
            <a:ext uri="{FF2B5EF4-FFF2-40B4-BE49-F238E27FC236}">
              <a16:creationId xmlns:a16="http://schemas.microsoft.com/office/drawing/2014/main" id="{C56B9732-C91F-4C5A-8D86-B2D1A1A9E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634943" y="355601"/>
          <a:ext cx="2208439" cy="477520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1-2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6</xdr:col>
      <xdr:colOff>10160</xdr:colOff>
      <xdr:row>1</xdr:row>
      <xdr:rowOff>85276</xdr:rowOff>
    </xdr:from>
    <xdr:to>
      <xdr:col>8</xdr:col>
      <xdr:colOff>94205</xdr:colOff>
      <xdr:row>4</xdr:row>
      <xdr:rowOff>39012</xdr:rowOff>
    </xdr:to>
    <xdr:sp macro="" textlink="">
      <xdr:nvSpPr>
        <xdr:cNvPr id="3" name="WordArt 16">
          <a:extLst>
            <a:ext uri="{FF2B5EF4-FFF2-40B4-BE49-F238E27FC236}">
              <a16:creationId xmlns:a16="http://schemas.microsoft.com/office/drawing/2014/main" id="{064815F5-0714-4BC0-BE3B-7F440FCFE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50640" y="278316"/>
          <a:ext cx="1547085" cy="695416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1</xdr:col>
      <xdr:colOff>126728</xdr:colOff>
      <xdr:row>1</xdr:row>
      <xdr:rowOff>80010</xdr:rowOff>
    </xdr:from>
    <xdr:to>
      <xdr:col>4</xdr:col>
      <xdr:colOff>344841</xdr:colOff>
      <xdr:row>7</xdr:row>
      <xdr:rowOff>111760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A44C75C8-E378-4598-83A6-AD8EE0229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608" y="273050"/>
          <a:ext cx="2412673" cy="1596390"/>
        </a:xfrm>
        <a:prstGeom prst="rect">
          <a:avLst/>
        </a:prstGeom>
      </xdr:spPr>
    </xdr:pic>
    <xdr:clientData/>
  </xdr:twoCellAnchor>
  <xdr:twoCellAnchor editAs="oneCell">
    <xdr:from>
      <xdr:col>13</xdr:col>
      <xdr:colOff>699247</xdr:colOff>
      <xdr:row>2</xdr:row>
      <xdr:rowOff>30480</xdr:rowOff>
    </xdr:from>
    <xdr:to>
      <xdr:col>17</xdr:col>
      <xdr:colOff>694989</xdr:colOff>
      <xdr:row>9</xdr:row>
      <xdr:rowOff>93654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183F49F7-DC5D-4685-8D93-CD8A31585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0367" y="416560"/>
          <a:ext cx="2921822" cy="1871654"/>
        </a:xfrm>
        <a:prstGeom prst="rect">
          <a:avLst/>
        </a:prstGeom>
      </xdr:spPr>
    </xdr:pic>
    <xdr:clientData/>
  </xdr:twoCellAnchor>
  <xdr:oneCellAnchor>
    <xdr:from>
      <xdr:col>12</xdr:col>
      <xdr:colOff>22860</xdr:colOff>
      <xdr:row>31</xdr:row>
      <xdr:rowOff>40640</xdr:rowOff>
    </xdr:from>
    <xdr:ext cx="1277620" cy="1121167"/>
    <xdr:pic>
      <xdr:nvPicPr>
        <xdr:cNvPr id="12" name="圖片 11">
          <a:extLst>
            <a:ext uri="{FF2B5EF4-FFF2-40B4-BE49-F238E27FC236}">
              <a16:creationId xmlns:a16="http://schemas.microsoft.com/office/drawing/2014/main" id="{2714698B-37D8-463E-9041-D4641C82BF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38350" l="5547" r="353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491" t="12588" r="65344" b="59809"/>
        <a:stretch/>
      </xdr:blipFill>
      <xdr:spPr>
        <a:xfrm>
          <a:off x="8252460" y="7467600"/>
          <a:ext cx="1277620" cy="1121167"/>
        </a:xfrm>
        <a:prstGeom prst="rect">
          <a:avLst/>
        </a:prstGeom>
      </xdr:spPr>
    </xdr:pic>
    <xdr:clientData/>
  </xdr:oneCellAnchor>
  <xdr:twoCellAnchor editAs="oneCell">
    <xdr:from>
      <xdr:col>13</xdr:col>
      <xdr:colOff>46839</xdr:colOff>
      <xdr:row>7</xdr:row>
      <xdr:rowOff>209178</xdr:rowOff>
    </xdr:from>
    <xdr:to>
      <xdr:col>14</xdr:col>
      <xdr:colOff>674146</xdr:colOff>
      <xdr:row>9</xdr:row>
      <xdr:rowOff>136787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929FCA10-4D1E-4334-840D-773BEE22FE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9007959" y="1966858"/>
          <a:ext cx="1358827" cy="364489"/>
        </a:xfrm>
        <a:prstGeom prst="rect">
          <a:avLst/>
        </a:prstGeom>
      </xdr:spPr>
    </xdr:pic>
    <xdr:clientData/>
  </xdr:twoCellAnchor>
  <xdr:oneCellAnchor>
    <xdr:from>
      <xdr:col>9</xdr:col>
      <xdr:colOff>682403</xdr:colOff>
      <xdr:row>4</xdr:row>
      <xdr:rowOff>152401</xdr:rowOff>
    </xdr:from>
    <xdr:ext cx="2248461" cy="1018688"/>
    <xdr:pic>
      <xdr:nvPicPr>
        <xdr:cNvPr id="16" name="圖片 15">
          <a:extLst>
            <a:ext uri="{FF2B5EF4-FFF2-40B4-BE49-F238E27FC236}">
              <a16:creationId xmlns:a16="http://schemas.microsoft.com/office/drawing/2014/main" id="{BDBF7F6B-2B48-4011-A6A2-78D809D7CE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6717443" y="1087121"/>
          <a:ext cx="2248461" cy="101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63222</xdr:colOff>
      <xdr:row>38</xdr:row>
      <xdr:rowOff>97968</xdr:rowOff>
    </xdr:from>
    <xdr:ext cx="2222777" cy="1812748"/>
    <xdr:pic>
      <xdr:nvPicPr>
        <xdr:cNvPr id="19" name="圖片 18">
          <a:extLst>
            <a:ext uri="{FF2B5EF4-FFF2-40B4-BE49-F238E27FC236}">
              <a16:creationId xmlns:a16="http://schemas.microsoft.com/office/drawing/2014/main" id="{1A155D77-91C1-4A43-A4F6-A5EB892841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14" b="14572"/>
        <a:stretch/>
      </xdr:blipFill>
      <xdr:spPr>
        <a:xfrm flipH="1">
          <a:off x="11950422" y="9201328"/>
          <a:ext cx="2222777" cy="1812748"/>
        </a:xfrm>
        <a:prstGeom prst="rect">
          <a:avLst/>
        </a:prstGeom>
      </xdr:spPr>
    </xdr:pic>
    <xdr:clientData/>
  </xdr:oneCellAnchor>
  <xdr:oneCellAnchor>
    <xdr:from>
      <xdr:col>19</xdr:col>
      <xdr:colOff>194984</xdr:colOff>
      <xdr:row>38</xdr:row>
      <xdr:rowOff>237188</xdr:rowOff>
    </xdr:from>
    <xdr:ext cx="1209381" cy="1642411"/>
    <xdr:pic>
      <xdr:nvPicPr>
        <xdr:cNvPr id="22" name="圖片 21">
          <a:extLst>
            <a:ext uri="{FF2B5EF4-FFF2-40B4-BE49-F238E27FC236}">
              <a16:creationId xmlns:a16="http://schemas.microsoft.com/office/drawing/2014/main" id="{74BEA70C-6D1F-40B6-8A05-419DB167A8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2842" b="93073" l="62300" r="961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1070" r="7323" b="10426"/>
        <a:stretch/>
      </xdr:blipFill>
      <xdr:spPr>
        <a:xfrm>
          <a:off x="13545224" y="9340548"/>
          <a:ext cx="1209381" cy="1642411"/>
        </a:xfrm>
        <a:prstGeom prst="rect">
          <a:avLst/>
        </a:prstGeom>
      </xdr:spPr>
    </xdr:pic>
    <xdr:clientData/>
  </xdr:oneCellAnchor>
  <xdr:twoCellAnchor editAs="oneCell">
    <xdr:from>
      <xdr:col>13</xdr:col>
      <xdr:colOff>62752</xdr:colOff>
      <xdr:row>5</xdr:row>
      <xdr:rowOff>258780</xdr:rowOff>
    </xdr:from>
    <xdr:to>
      <xdr:col>14</xdr:col>
      <xdr:colOff>599440</xdr:colOff>
      <xdr:row>7</xdr:row>
      <xdr:rowOff>133871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B05B5A4A-B0C6-444D-9ADD-FC975D4519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09" t="49849" r="28341" b="45556"/>
        <a:stretch>
          <a:fillRect/>
        </a:stretch>
      </xdr:blipFill>
      <xdr:spPr bwMode="auto">
        <a:xfrm>
          <a:off x="9023872" y="1467820"/>
          <a:ext cx="1268208" cy="4237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222844</xdr:colOff>
      <xdr:row>3</xdr:row>
      <xdr:rowOff>72306</xdr:rowOff>
    </xdr:from>
    <xdr:to>
      <xdr:col>6</xdr:col>
      <xdr:colOff>189649</xdr:colOff>
      <xdr:row>7</xdr:row>
      <xdr:rowOff>161642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D8866140-D93E-4070-9925-F4DE8BCD6C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0000" b="90000" l="10000" r="90882">
                      <a14:foregroundMark x1="29092" y1="65757" x2="41078" y2="57157"/>
                      <a14:foregroundMark x1="19216" y1="72843" x2="21318" y2="71335"/>
                      <a14:foregroundMark x1="41078" y1="57157" x2="51961" y2="56961"/>
                      <a14:foregroundMark x1="15784" y1="59804" x2="60392" y2="49118"/>
                      <a14:foregroundMark x1="33023" y1="67312" x2="33333" y2="67157"/>
                      <a14:foregroundMark x1="26251" y1="70699" x2="27892" y2="69878"/>
                      <a14:foregroundMark x1="19804" y1="73922" x2="22421" y2="72613"/>
                      <a14:foregroundMark x1="62647" y1="46863" x2="76765" y2="42941"/>
                      <a14:foregroundMark x1="59314" y1="60980" x2="88039" y2="62647"/>
                      <a14:foregroundMark x1="60980" y1="57549" x2="84706" y2="55882"/>
                      <a14:foregroundMark x1="68333" y1="55294" x2="84706" y2="57549"/>
                      <a14:foregroundMark x1="55882" y1="60392" x2="84706" y2="59804"/>
                      <a14:foregroundMark x1="59804" y1="56471" x2="85196" y2="54216"/>
                      <a14:foregroundMark x1="64902" y1="49118" x2="79608" y2="44020"/>
                      <a14:foregroundMark x1="89216" y1="50196" x2="89216" y2="50196"/>
                      <a14:foregroundMark x1="85196" y1="56471" x2="90882" y2="51961"/>
                      <a14:backgroundMark x1="23725" y1="70000" x2="23725" y2="70000"/>
                      <a14:backgroundMark x1="29314" y1="70000" x2="33333" y2="73333"/>
                      <a14:backgroundMark x1="25392" y1="67157" x2="33333" y2="69412"/>
                      <a14:backgroundMark x1="21471" y1="68333" x2="28235" y2="76176"/>
                      <a14:backgroundMark x1="25980" y1="66569" x2="33824" y2="7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578" b="20978"/>
        <a:stretch>
          <a:fillRect/>
        </a:stretch>
      </xdr:blipFill>
      <xdr:spPr>
        <a:xfrm rot="20612577">
          <a:off x="2600284" y="732706"/>
          <a:ext cx="1429845" cy="1186616"/>
        </a:xfrm>
        <a:prstGeom prst="rect">
          <a:avLst/>
        </a:prstGeom>
      </xdr:spPr>
    </xdr:pic>
    <xdr:clientData/>
  </xdr:twoCellAnchor>
  <xdr:twoCellAnchor>
    <xdr:from>
      <xdr:col>7</xdr:col>
      <xdr:colOff>660400</xdr:colOff>
      <xdr:row>3</xdr:row>
      <xdr:rowOff>91439</xdr:rowOff>
    </xdr:from>
    <xdr:to>
      <xdr:col>9</xdr:col>
      <xdr:colOff>603020</xdr:colOff>
      <xdr:row>8</xdr:row>
      <xdr:rowOff>103714</xdr:rowOff>
    </xdr:to>
    <xdr:sp macro="" textlink="">
      <xdr:nvSpPr>
        <xdr:cNvPr id="11" name="橢圓 10">
          <a:extLst>
            <a:ext uri="{FF2B5EF4-FFF2-40B4-BE49-F238E27FC236}">
              <a16:creationId xmlns:a16="http://schemas.microsoft.com/office/drawing/2014/main" id="{F3A6CEC5-EFF0-4315-A27D-0D9DF8DEA4B9}"/>
            </a:ext>
          </a:extLst>
        </xdr:cNvPr>
        <xdr:cNvSpPr/>
      </xdr:nvSpPr>
      <xdr:spPr>
        <a:xfrm rot="21088017">
          <a:off x="5232400" y="751839"/>
          <a:ext cx="1405660" cy="1383875"/>
        </a:xfrm>
        <a:prstGeom prst="ellipse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endParaRPr lang="zh-TW" altLang="en-US" sz="4200" b="1" i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13</xdr:col>
      <xdr:colOff>26596</xdr:colOff>
      <xdr:row>2</xdr:row>
      <xdr:rowOff>148687</xdr:rowOff>
    </xdr:from>
    <xdr:to>
      <xdr:col>14</xdr:col>
      <xdr:colOff>94952</xdr:colOff>
      <xdr:row>5</xdr:row>
      <xdr:rowOff>89243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CBA76928-56AB-4C14-B936-C058D041A8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0" b="100000" l="0" r="5062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8987716" y="534767"/>
          <a:ext cx="799876" cy="763516"/>
        </a:xfrm>
        <a:prstGeom prst="rect">
          <a:avLst/>
        </a:prstGeom>
      </xdr:spPr>
    </xdr:pic>
    <xdr:clientData/>
  </xdr:twoCellAnchor>
  <xdr:twoCellAnchor>
    <xdr:from>
      <xdr:col>8</xdr:col>
      <xdr:colOff>30480</xdr:colOff>
      <xdr:row>3</xdr:row>
      <xdr:rowOff>243840</xdr:rowOff>
    </xdr:from>
    <xdr:to>
      <xdr:col>9</xdr:col>
      <xdr:colOff>450202</xdr:colOff>
      <xdr:row>9</xdr:row>
      <xdr:rowOff>106273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DC1A4DE-47BB-4507-A920-9A27F38D65C9}"/>
            </a:ext>
          </a:extLst>
        </xdr:cNvPr>
        <xdr:cNvSpPr txBox="1">
          <a:spLocks noChangeArrowheads="1"/>
        </xdr:cNvSpPr>
      </xdr:nvSpPr>
      <xdr:spPr bwMode="auto">
        <a:xfrm rot="20273891">
          <a:off x="5334000" y="904240"/>
          <a:ext cx="1151242" cy="13965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zh-TW" altLang="en-US" sz="32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選 選</a:t>
          </a:r>
          <a:endParaRPr lang="en-US" altLang="zh-TW" sz="3200" b="1" i="0" u="none" strike="noStrike" baseline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  <a:p>
          <a:pPr algn="ctr" rtl="0">
            <a:defRPr sz="1000"/>
          </a:pPr>
          <a:r>
            <a:rPr lang="zh-TW" altLang="en-US" sz="32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我 我</a:t>
          </a:r>
        </a:p>
      </xdr:txBody>
    </xdr:sp>
    <xdr:clientData/>
  </xdr:twoCellAnchor>
  <xdr:twoCellAnchor editAs="oneCell">
    <xdr:from>
      <xdr:col>4</xdr:col>
      <xdr:colOff>60960</xdr:colOff>
      <xdr:row>13</xdr:row>
      <xdr:rowOff>121920</xdr:rowOff>
    </xdr:from>
    <xdr:to>
      <xdr:col>5</xdr:col>
      <xdr:colOff>410563</xdr:colOff>
      <xdr:row>16</xdr:row>
      <xdr:rowOff>207342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E33936C-5B92-4290-9277-A34DA04EE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3220720"/>
          <a:ext cx="1081123" cy="908382"/>
        </a:xfrm>
        <a:prstGeom prst="rect">
          <a:avLst/>
        </a:prstGeom>
      </xdr:spPr>
    </xdr:pic>
    <xdr:clientData/>
  </xdr:twoCellAnchor>
  <xdr:oneCellAnchor>
    <xdr:from>
      <xdr:col>16</xdr:col>
      <xdr:colOff>284480</xdr:colOff>
      <xdr:row>13</xdr:row>
      <xdr:rowOff>121920</xdr:rowOff>
    </xdr:from>
    <xdr:ext cx="1127760" cy="1041287"/>
    <xdr:pic>
      <xdr:nvPicPr>
        <xdr:cNvPr id="9" name="圖片 8">
          <a:extLst>
            <a:ext uri="{FF2B5EF4-FFF2-40B4-BE49-F238E27FC236}">
              <a16:creationId xmlns:a16="http://schemas.microsoft.com/office/drawing/2014/main" id="{1EDEAF56-A1AC-4E8D-A2C9-C89DF049B5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60"/>
        <a:stretch/>
      </xdr:blipFill>
      <xdr:spPr>
        <a:xfrm>
          <a:off x="11440160" y="3220720"/>
          <a:ext cx="1127760" cy="1041287"/>
        </a:xfrm>
        <a:prstGeom prst="rect">
          <a:avLst/>
        </a:prstGeom>
      </xdr:spPr>
    </xdr:pic>
    <xdr:clientData/>
  </xdr:oneCellAnchor>
  <xdr:twoCellAnchor editAs="oneCell">
    <xdr:from>
      <xdr:col>7</xdr:col>
      <xdr:colOff>711200</xdr:colOff>
      <xdr:row>11</xdr:row>
      <xdr:rowOff>264160</xdr:rowOff>
    </xdr:from>
    <xdr:to>
      <xdr:col>10</xdr:col>
      <xdr:colOff>237944</xdr:colOff>
      <xdr:row>17</xdr:row>
      <xdr:rowOff>29175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1F366849-E39E-44D6-A573-AEB758446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3200" y="2814320"/>
          <a:ext cx="1721304" cy="1410935"/>
        </a:xfrm>
        <a:prstGeom prst="rect">
          <a:avLst/>
        </a:prstGeom>
      </xdr:spPr>
    </xdr:pic>
    <xdr:clientData/>
  </xdr:twoCellAnchor>
  <xdr:twoCellAnchor editAs="oneCell">
    <xdr:from>
      <xdr:col>4</xdr:col>
      <xdr:colOff>81281</xdr:colOff>
      <xdr:row>21</xdr:row>
      <xdr:rowOff>146660</xdr:rowOff>
    </xdr:from>
    <xdr:to>
      <xdr:col>5</xdr:col>
      <xdr:colOff>670560</xdr:colOff>
      <xdr:row>26</xdr:row>
      <xdr:rowOff>3264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789A527B-5940-4C9E-BD72-1962B3C175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0" b="84800" l="0" r="89332">
                      <a14:foregroundMark x1="44900" y1="84800" x2="44900" y2="84800"/>
                      <a14:foregroundMark x1="27081" y1="35200" x2="27081" y2="35200"/>
                      <a14:foregroundMark x1="14537" y1="18000" x2="16999" y2="17600"/>
                      <a14:foregroundMark x1="27550" y1="35200" x2="27550" y2="35200"/>
                      <a14:foregroundMark x1="27550" y1="35200" x2="27550" y2="35200"/>
                      <a14:foregroundMark x1="13013" y1="32600" x2="32825" y2="29400"/>
                      <a14:foregroundMark x1="10551" y1="50200" x2="8910" y2="64200"/>
                      <a14:foregroundMark x1="23447" y1="52200" x2="17819" y2="56800"/>
                      <a14:foregroundMark x1="25088" y1="54200" x2="31536" y2="62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405" t="1034" r="41819" b="10569"/>
        <a:stretch>
          <a:fillRect/>
        </a:stretch>
      </xdr:blipFill>
      <xdr:spPr>
        <a:xfrm>
          <a:off x="2458721" y="5135220"/>
          <a:ext cx="1320799" cy="1228204"/>
        </a:xfrm>
        <a:prstGeom prst="rect">
          <a:avLst/>
        </a:prstGeom>
      </xdr:spPr>
    </xdr:pic>
    <xdr:clientData/>
  </xdr:twoCellAnchor>
  <xdr:twoCellAnchor editAs="oneCell">
    <xdr:from>
      <xdr:col>12</xdr:col>
      <xdr:colOff>91440</xdr:colOff>
      <xdr:row>12</xdr:row>
      <xdr:rowOff>223520</xdr:rowOff>
    </xdr:from>
    <xdr:to>
      <xdr:col>13</xdr:col>
      <xdr:colOff>459377</xdr:colOff>
      <xdr:row>17</xdr:row>
      <xdr:rowOff>57321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4404C63A-769A-4CB8-BAE6-88BB38669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9796" b="89796" l="1942" r="9951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1040" y="3048000"/>
          <a:ext cx="1099457" cy="1205401"/>
        </a:xfrm>
        <a:prstGeom prst="rect">
          <a:avLst/>
        </a:prstGeom>
      </xdr:spPr>
    </xdr:pic>
    <xdr:clientData/>
  </xdr:twoCellAnchor>
  <xdr:twoCellAnchor editAs="oneCell">
    <xdr:from>
      <xdr:col>8</xdr:col>
      <xdr:colOff>213360</xdr:colOff>
      <xdr:row>21</xdr:row>
      <xdr:rowOff>152400</xdr:rowOff>
    </xdr:from>
    <xdr:to>
      <xdr:col>9</xdr:col>
      <xdr:colOff>579120</xdr:colOff>
      <xdr:row>25</xdr:row>
      <xdr:rowOff>209006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DFFBE5CA-BDBE-4D88-85E4-830C673A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5140960"/>
          <a:ext cx="1097280" cy="1153886"/>
        </a:xfrm>
        <a:prstGeom prst="rect">
          <a:avLst/>
        </a:prstGeom>
      </xdr:spPr>
    </xdr:pic>
    <xdr:clientData/>
  </xdr:twoCellAnchor>
  <xdr:twoCellAnchor editAs="oneCell">
    <xdr:from>
      <xdr:col>12</xdr:col>
      <xdr:colOff>71120</xdr:colOff>
      <xdr:row>22</xdr:row>
      <xdr:rowOff>80968</xdr:rowOff>
    </xdr:from>
    <xdr:to>
      <xdr:col>13</xdr:col>
      <xdr:colOff>386080</xdr:colOff>
      <xdr:row>26</xdr:row>
      <xdr:rowOff>77328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C5DB7290-D569-4EA7-A36F-5D84F7C96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0720" y="5343848"/>
          <a:ext cx="1046480" cy="1093640"/>
        </a:xfrm>
        <a:prstGeom prst="rect">
          <a:avLst/>
        </a:prstGeom>
      </xdr:spPr>
    </xdr:pic>
    <xdr:clientData/>
  </xdr:twoCellAnchor>
  <xdr:twoCellAnchor editAs="oneCell">
    <xdr:from>
      <xdr:col>12</xdr:col>
      <xdr:colOff>284480</xdr:colOff>
      <xdr:row>19</xdr:row>
      <xdr:rowOff>50800</xdr:rowOff>
    </xdr:from>
    <xdr:to>
      <xdr:col>13</xdr:col>
      <xdr:colOff>545738</xdr:colOff>
      <xdr:row>22</xdr:row>
      <xdr:rowOff>174904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D8AE172E-945E-4D21-B1CA-6E2404ED7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4080" y="4572000"/>
          <a:ext cx="992778" cy="865784"/>
        </a:xfrm>
        <a:prstGeom prst="rect">
          <a:avLst/>
        </a:prstGeom>
      </xdr:spPr>
    </xdr:pic>
    <xdr:clientData/>
  </xdr:twoCellAnchor>
  <xdr:twoCellAnchor editAs="oneCell">
    <xdr:from>
      <xdr:col>4</xdr:col>
      <xdr:colOff>193040</xdr:colOff>
      <xdr:row>31</xdr:row>
      <xdr:rowOff>111760</xdr:rowOff>
    </xdr:from>
    <xdr:to>
      <xdr:col>5</xdr:col>
      <xdr:colOff>467359</xdr:colOff>
      <xdr:row>35</xdr:row>
      <xdr:rowOff>41366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91F9F4A5-3E41-4A51-A1D3-25E818184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0480" y="7538720"/>
          <a:ext cx="1005839" cy="1026886"/>
        </a:xfrm>
        <a:prstGeom prst="rect">
          <a:avLst/>
        </a:prstGeom>
      </xdr:spPr>
    </xdr:pic>
    <xdr:clientData/>
  </xdr:twoCellAnchor>
  <xdr:twoCellAnchor>
    <xdr:from>
      <xdr:col>8</xdr:col>
      <xdr:colOff>193040</xdr:colOff>
      <xdr:row>31</xdr:row>
      <xdr:rowOff>0</xdr:rowOff>
    </xdr:from>
    <xdr:to>
      <xdr:col>9</xdr:col>
      <xdr:colOff>507998</xdr:colOff>
      <xdr:row>34</xdr:row>
      <xdr:rowOff>258670</xdr:rowOff>
    </xdr:to>
    <xdr:grpSp>
      <xdr:nvGrpSpPr>
        <xdr:cNvPr id="27" name="群組 26">
          <a:extLst>
            <a:ext uri="{FF2B5EF4-FFF2-40B4-BE49-F238E27FC236}">
              <a16:creationId xmlns:a16="http://schemas.microsoft.com/office/drawing/2014/main" id="{97127CA6-3223-4E99-A6A4-21C2CD0CF184}"/>
            </a:ext>
          </a:extLst>
        </xdr:cNvPr>
        <xdr:cNvGrpSpPr/>
      </xdr:nvGrpSpPr>
      <xdr:grpSpPr>
        <a:xfrm>
          <a:off x="5496560" y="7426960"/>
          <a:ext cx="1046478" cy="1081630"/>
          <a:chOff x="11627304" y="5624285"/>
          <a:chExt cx="1927678" cy="1209793"/>
        </a:xfrm>
      </xdr:grpSpPr>
      <xdr:pic>
        <xdr:nvPicPr>
          <xdr:cNvPr id="28" name="圖片 27">
            <a:extLst>
              <a:ext uri="{FF2B5EF4-FFF2-40B4-BE49-F238E27FC236}">
                <a16:creationId xmlns:a16="http://schemas.microsoft.com/office/drawing/2014/main" id="{CECAA811-569E-42A4-FD38-1B30BCCD834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5771" b="20751"/>
          <a:stretch/>
        </xdr:blipFill>
        <xdr:spPr>
          <a:xfrm rot="452446">
            <a:off x="12216554" y="5736393"/>
            <a:ext cx="1028649" cy="1097685"/>
          </a:xfrm>
          <a:prstGeom prst="rect">
            <a:avLst/>
          </a:prstGeom>
        </xdr:spPr>
      </xdr:pic>
      <xdr:pic>
        <xdr:nvPicPr>
          <xdr:cNvPr id="29" name="圖片 28">
            <a:extLst>
              <a:ext uri="{FF2B5EF4-FFF2-40B4-BE49-F238E27FC236}">
                <a16:creationId xmlns:a16="http://schemas.microsoft.com/office/drawing/2014/main" id="{6BCF1273-9974-A319-0C37-DC3B7C7B99E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9398"/>
          <a:stretch/>
        </xdr:blipFill>
        <xdr:spPr>
          <a:xfrm>
            <a:off x="11627304" y="5624285"/>
            <a:ext cx="1927678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16</xdr:col>
      <xdr:colOff>284480</xdr:colOff>
      <xdr:row>22</xdr:row>
      <xdr:rowOff>152400</xdr:rowOff>
    </xdr:from>
    <xdr:to>
      <xdr:col>17</xdr:col>
      <xdr:colOff>520166</xdr:colOff>
      <xdr:row>25</xdr:row>
      <xdr:rowOff>262709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27889455-AA9E-4819-BAF0-741CA9C207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383" b="96935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998" r="4842"/>
        <a:stretch/>
      </xdr:blipFill>
      <xdr:spPr>
        <a:xfrm>
          <a:off x="11440160" y="5415280"/>
          <a:ext cx="967206" cy="933269"/>
        </a:xfrm>
        <a:prstGeom prst="rect">
          <a:avLst/>
        </a:prstGeom>
      </xdr:spPr>
    </xdr:pic>
    <xdr:clientData/>
  </xdr:twoCellAnchor>
  <xdr:twoCellAnchor editAs="oneCell">
    <xdr:from>
      <xdr:col>16</xdr:col>
      <xdr:colOff>274320</xdr:colOff>
      <xdr:row>30</xdr:row>
      <xdr:rowOff>249558</xdr:rowOff>
    </xdr:from>
    <xdr:to>
      <xdr:col>17</xdr:col>
      <xdr:colOff>538480</xdr:colOff>
      <xdr:row>34</xdr:row>
      <xdr:rowOff>246035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C37903C2-4548-40C0-93AD-850416B900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58" t="10396" r="8567" b="19307"/>
        <a:stretch/>
      </xdr:blipFill>
      <xdr:spPr>
        <a:xfrm>
          <a:off x="11430000" y="7402198"/>
          <a:ext cx="995680" cy="1093757"/>
        </a:xfrm>
        <a:prstGeom prst="rect">
          <a:avLst/>
        </a:prstGeom>
      </xdr:spPr>
    </xdr:pic>
    <xdr:clientData/>
  </xdr:twoCellAnchor>
  <xdr:twoCellAnchor>
    <xdr:from>
      <xdr:col>4</xdr:col>
      <xdr:colOff>314957</xdr:colOff>
      <xdr:row>40</xdr:row>
      <xdr:rowOff>13521</xdr:rowOff>
    </xdr:from>
    <xdr:to>
      <xdr:col>5</xdr:col>
      <xdr:colOff>457199</xdr:colOff>
      <xdr:row>43</xdr:row>
      <xdr:rowOff>228420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D05E98A8-49CC-4E66-AE23-6BB6509F2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92397" y="9665521"/>
          <a:ext cx="873762" cy="1037859"/>
        </a:xfrm>
        <a:prstGeom prst="rect">
          <a:avLst/>
        </a:prstGeom>
      </xdr:spPr>
    </xdr:pic>
    <xdr:clientData/>
  </xdr:twoCellAnchor>
  <xdr:twoCellAnchor editAs="oneCell">
    <xdr:from>
      <xdr:col>8</xdr:col>
      <xdr:colOff>81280</xdr:colOff>
      <xdr:row>40</xdr:row>
      <xdr:rowOff>30480</xdr:rowOff>
    </xdr:from>
    <xdr:to>
      <xdr:col>9</xdr:col>
      <xdr:colOff>333268</xdr:colOff>
      <xdr:row>44</xdr:row>
      <xdr:rowOff>2891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6687BA37-AB27-42B8-BFD0-AAE9E18B1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800" y="9682480"/>
          <a:ext cx="983508" cy="1069691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</xdr:colOff>
      <xdr:row>42</xdr:row>
      <xdr:rowOff>101600</xdr:rowOff>
    </xdr:from>
    <xdr:to>
      <xdr:col>13</xdr:col>
      <xdr:colOff>701039</xdr:colOff>
      <xdr:row>45</xdr:row>
      <xdr:rowOff>135505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FAAE1E2C-1FAC-46DB-A0C7-9B740EE876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7" t="12577" r="53029" b="13858"/>
        <a:stretch/>
      </xdr:blipFill>
      <xdr:spPr>
        <a:xfrm>
          <a:off x="9052560" y="10302240"/>
          <a:ext cx="609599" cy="7451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589512</xdr:colOff>
      <xdr:row>4</xdr:row>
      <xdr:rowOff>185059</xdr:rowOff>
    </xdr:from>
    <xdr:ext cx="2248461" cy="1312602"/>
    <xdr:pic>
      <xdr:nvPicPr>
        <xdr:cNvPr id="29" name="圖片 28">
          <a:extLst>
            <a:ext uri="{FF2B5EF4-FFF2-40B4-BE49-F238E27FC236}">
              <a16:creationId xmlns:a16="http://schemas.microsoft.com/office/drawing/2014/main" id="{B0EFA334-ECAA-479F-9DC4-06CBF8412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6609312" y="1393373"/>
          <a:ext cx="2248461" cy="1312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329862</xdr:colOff>
      <xdr:row>2</xdr:row>
      <xdr:rowOff>10886</xdr:rowOff>
    </xdr:from>
    <xdr:to>
      <xdr:col>18</xdr:col>
      <xdr:colOff>76199</xdr:colOff>
      <xdr:row>10</xdr:row>
      <xdr:rowOff>197131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85127C01-56E6-4BFD-B8C4-1D2452FBC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376" y="457200"/>
          <a:ext cx="2663709" cy="2615937"/>
        </a:xfrm>
        <a:prstGeom prst="rect">
          <a:avLst/>
        </a:prstGeom>
      </xdr:spPr>
    </xdr:pic>
    <xdr:clientData/>
  </xdr:twoCellAnchor>
  <xdr:twoCellAnchor editAs="oneCell">
    <xdr:from>
      <xdr:col>16</xdr:col>
      <xdr:colOff>256993</xdr:colOff>
      <xdr:row>31</xdr:row>
      <xdr:rowOff>327914</xdr:rowOff>
    </xdr:from>
    <xdr:to>
      <xdr:col>17</xdr:col>
      <xdr:colOff>609599</xdr:colOff>
      <xdr:row>35</xdr:row>
      <xdr:rowOff>96429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E4E4645A-EB21-4165-BD6A-DAB9B939E3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58" t="10396" r="8567" b="19307"/>
        <a:stretch/>
      </xdr:blipFill>
      <xdr:spPr>
        <a:xfrm>
          <a:off x="11382193" y="10125057"/>
          <a:ext cx="1081949" cy="1175675"/>
        </a:xfrm>
        <a:prstGeom prst="rect">
          <a:avLst/>
        </a:prstGeom>
      </xdr:spPr>
    </xdr:pic>
    <xdr:clientData/>
  </xdr:twoCellAnchor>
  <xdr:twoCellAnchor>
    <xdr:from>
      <xdr:col>8</xdr:col>
      <xdr:colOff>343991</xdr:colOff>
      <xdr:row>30</xdr:row>
      <xdr:rowOff>296817</xdr:rowOff>
    </xdr:from>
    <xdr:to>
      <xdr:col>9</xdr:col>
      <xdr:colOff>658949</xdr:colOff>
      <xdr:row>33</xdr:row>
      <xdr:rowOff>311647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D9A44117-2653-4B9A-BDBC-20B06AE215BB}"/>
            </a:ext>
          </a:extLst>
        </xdr:cNvPr>
        <xdr:cNvGrpSpPr/>
      </xdr:nvGrpSpPr>
      <xdr:grpSpPr>
        <a:xfrm>
          <a:off x="5647511" y="9237617"/>
          <a:ext cx="1046478" cy="1081630"/>
          <a:chOff x="11627304" y="5624285"/>
          <a:chExt cx="1927678" cy="1209793"/>
        </a:xfrm>
      </xdr:grpSpPr>
      <xdr:pic>
        <xdr:nvPicPr>
          <xdr:cNvPr id="6" name="圖片 5">
            <a:extLst>
              <a:ext uri="{FF2B5EF4-FFF2-40B4-BE49-F238E27FC236}">
                <a16:creationId xmlns:a16="http://schemas.microsoft.com/office/drawing/2014/main" id="{F30480DD-5AE5-2CA8-1A17-ECC5FB2AB2E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5771" b="20751"/>
          <a:stretch/>
        </xdr:blipFill>
        <xdr:spPr>
          <a:xfrm rot="452446">
            <a:off x="12216554" y="5736393"/>
            <a:ext cx="1028649" cy="1097685"/>
          </a:xfrm>
          <a:prstGeom prst="rect">
            <a:avLst/>
          </a:prstGeom>
        </xdr:spPr>
      </xdr:pic>
      <xdr:pic>
        <xdr:nvPicPr>
          <xdr:cNvPr id="7" name="圖片 6">
            <a:extLst>
              <a:ext uri="{FF2B5EF4-FFF2-40B4-BE49-F238E27FC236}">
                <a16:creationId xmlns:a16="http://schemas.microsoft.com/office/drawing/2014/main" id="{A2E37D70-9225-0B23-377F-833AF2F41E0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9398"/>
          <a:stretch/>
        </xdr:blipFill>
        <xdr:spPr>
          <a:xfrm>
            <a:off x="11627304" y="5624285"/>
            <a:ext cx="1927678" cy="46672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515720</xdr:colOff>
      <xdr:row>1</xdr:row>
      <xdr:rowOff>141514</xdr:rowOff>
    </xdr:from>
    <xdr:to>
      <xdr:col>12</xdr:col>
      <xdr:colOff>529599</xdr:colOff>
      <xdr:row>3</xdr:row>
      <xdr:rowOff>81281</xdr:rowOff>
    </xdr:to>
    <xdr:sp macro="" textlink="">
      <xdr:nvSpPr>
        <xdr:cNvPr id="3" name="WordArt 2433">
          <a:extLst>
            <a:ext uri="{FF2B5EF4-FFF2-40B4-BE49-F238E27FC236}">
              <a16:creationId xmlns:a16="http://schemas.microsoft.com/office/drawing/2014/main" id="{A185499C-DD56-4D29-9818-87FBF25BCF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35520" y="337457"/>
          <a:ext cx="2201908" cy="516710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5</xdr:col>
      <xdr:colOff>609600</xdr:colOff>
      <xdr:row>2</xdr:row>
      <xdr:rowOff>4722</xdr:rowOff>
    </xdr:from>
    <xdr:to>
      <xdr:col>8</xdr:col>
      <xdr:colOff>43543</xdr:colOff>
      <xdr:row>3</xdr:row>
      <xdr:rowOff>195942</xdr:rowOff>
    </xdr:to>
    <xdr:sp macro="" textlink="">
      <xdr:nvSpPr>
        <xdr:cNvPr id="12" name="WordArt 16">
          <a:extLst>
            <a:ext uri="{FF2B5EF4-FFF2-40B4-BE49-F238E27FC236}">
              <a16:creationId xmlns:a16="http://schemas.microsoft.com/office/drawing/2014/main" id="{BC390C85-2316-42F3-A645-A5D9E5AE43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718560" y="451762"/>
          <a:ext cx="1628503" cy="5468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1</xdr:col>
      <xdr:colOff>87540</xdr:colOff>
      <xdr:row>1</xdr:row>
      <xdr:rowOff>87813</xdr:rowOff>
    </xdr:from>
    <xdr:to>
      <xdr:col>4</xdr:col>
      <xdr:colOff>305653</xdr:colOff>
      <xdr:row>7</xdr:row>
      <xdr:rowOff>264161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EF865B14-DF4E-4904-8A03-CF298643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420" y="280853"/>
          <a:ext cx="2412673" cy="2208348"/>
        </a:xfrm>
        <a:prstGeom prst="rect">
          <a:avLst/>
        </a:prstGeom>
      </xdr:spPr>
    </xdr:pic>
    <xdr:clientData/>
  </xdr:twoCellAnchor>
  <xdr:twoCellAnchor editAs="oneCell">
    <xdr:from>
      <xdr:col>8</xdr:col>
      <xdr:colOff>604990</xdr:colOff>
      <xdr:row>4</xdr:row>
      <xdr:rowOff>152120</xdr:rowOff>
    </xdr:from>
    <xdr:to>
      <xdr:col>10</xdr:col>
      <xdr:colOff>67492</xdr:colOff>
      <xdr:row>6</xdr:row>
      <xdr:rowOff>332357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B0FF117F-85D2-4BCA-9A6D-A085EE4857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100000" l="0" r="5062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5908510" y="1310360"/>
          <a:ext cx="925542" cy="891437"/>
        </a:xfrm>
        <a:prstGeom prst="rect">
          <a:avLst/>
        </a:prstGeom>
      </xdr:spPr>
    </xdr:pic>
    <xdr:clientData/>
  </xdr:twoCellAnchor>
  <xdr:twoCellAnchor editAs="oneCell">
    <xdr:from>
      <xdr:col>13</xdr:col>
      <xdr:colOff>66433</xdr:colOff>
      <xdr:row>7</xdr:row>
      <xdr:rowOff>65315</xdr:rowOff>
    </xdr:from>
    <xdr:to>
      <xdr:col>15</xdr:col>
      <xdr:colOff>141514</xdr:colOff>
      <xdr:row>9</xdr:row>
      <xdr:rowOff>74023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F5E1D2D6-8B06-4C30-B2FD-E5FA207A5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9003604" y="2144486"/>
          <a:ext cx="1533767" cy="522514"/>
        </a:xfrm>
        <a:prstGeom prst="rect">
          <a:avLst/>
        </a:prstGeom>
      </xdr:spPr>
    </xdr:pic>
    <xdr:clientData/>
  </xdr:twoCellAnchor>
  <xdr:twoCellAnchor editAs="oneCell">
    <xdr:from>
      <xdr:col>13</xdr:col>
      <xdr:colOff>106296</xdr:colOff>
      <xdr:row>5</xdr:row>
      <xdr:rowOff>62111</xdr:rowOff>
    </xdr:from>
    <xdr:to>
      <xdr:col>15</xdr:col>
      <xdr:colOff>124225</xdr:colOff>
      <xdr:row>6</xdr:row>
      <xdr:rowOff>291737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A5727587-0134-453E-A8CC-5F0107CF9D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09" t="49849" r="28341" b="46400"/>
        <a:stretch>
          <a:fillRect/>
        </a:stretch>
      </xdr:blipFill>
      <xdr:spPr bwMode="auto">
        <a:xfrm>
          <a:off x="9043467" y="1488140"/>
          <a:ext cx="1476615" cy="5801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113610</xdr:colOff>
      <xdr:row>3</xdr:row>
      <xdr:rowOff>339592</xdr:rowOff>
    </xdr:from>
    <xdr:to>
      <xdr:col>6</xdr:col>
      <xdr:colOff>443548</xdr:colOff>
      <xdr:row>8</xdr:row>
      <xdr:rowOff>49569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A8C0B6E5-33A0-4B16-B4D3-19E0AA1E59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0000" b="90000" l="10000" r="90882">
                      <a14:foregroundMark x1="29092" y1="65757" x2="41078" y2="57157"/>
                      <a14:foregroundMark x1="19216" y1="72843" x2="21318" y2="71335"/>
                      <a14:foregroundMark x1="41078" y1="57157" x2="51961" y2="56961"/>
                      <a14:foregroundMark x1="15784" y1="59804" x2="60392" y2="49118"/>
                      <a14:foregroundMark x1="33023" y1="67312" x2="33333" y2="67157"/>
                      <a14:foregroundMark x1="26251" y1="70699" x2="27892" y2="69878"/>
                      <a14:foregroundMark x1="19804" y1="73922" x2="22421" y2="72613"/>
                      <a14:foregroundMark x1="62647" y1="46863" x2="76765" y2="42941"/>
                      <a14:foregroundMark x1="59314" y1="60980" x2="88039" y2="62647"/>
                      <a14:foregroundMark x1="60980" y1="57549" x2="84706" y2="55882"/>
                      <a14:foregroundMark x1="68333" y1="55294" x2="84706" y2="57549"/>
                      <a14:foregroundMark x1="55882" y1="60392" x2="84706" y2="59804"/>
                      <a14:foregroundMark x1="59804" y1="56471" x2="85196" y2="54216"/>
                      <a14:foregroundMark x1="64902" y1="49118" x2="79608" y2="44020"/>
                      <a14:foregroundMark x1="89216" y1="50196" x2="89216" y2="50196"/>
                      <a14:foregroundMark x1="85196" y1="56471" x2="90882" y2="51961"/>
                      <a14:backgroundMark x1="23725" y1="70000" x2="23725" y2="70000"/>
                      <a14:backgroundMark x1="29314" y1="70000" x2="33333" y2="73333"/>
                      <a14:backgroundMark x1="25392" y1="67157" x2="33333" y2="69412"/>
                      <a14:backgroundMark x1="21471" y1="68333" x2="28235" y2="76176"/>
                      <a14:backgroundMark x1="25980" y1="66569" x2="33824" y2="7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578" b="20978"/>
        <a:stretch>
          <a:fillRect/>
        </a:stretch>
      </xdr:blipFill>
      <xdr:spPr>
        <a:xfrm rot="20612577">
          <a:off x="2491050" y="1142232"/>
          <a:ext cx="1792978" cy="1487977"/>
        </a:xfrm>
        <a:prstGeom prst="rect">
          <a:avLst/>
        </a:prstGeom>
      </xdr:spPr>
    </xdr:pic>
    <xdr:clientData/>
  </xdr:twoCellAnchor>
  <xdr:twoCellAnchor>
    <xdr:from>
      <xdr:col>6</xdr:col>
      <xdr:colOff>603088</xdr:colOff>
      <xdr:row>4</xdr:row>
      <xdr:rowOff>120608</xdr:rowOff>
    </xdr:from>
    <xdr:to>
      <xdr:col>8</xdr:col>
      <xdr:colOff>545708</xdr:colOff>
      <xdr:row>8</xdr:row>
      <xdr:rowOff>82083</xdr:rowOff>
    </xdr:to>
    <xdr:sp macro="" textlink="">
      <xdr:nvSpPr>
        <xdr:cNvPr id="33" name="橢圓 32">
          <a:extLst>
            <a:ext uri="{FF2B5EF4-FFF2-40B4-BE49-F238E27FC236}">
              <a16:creationId xmlns:a16="http://schemas.microsoft.com/office/drawing/2014/main" id="{6C0F27D8-1E07-49A0-8028-C9FDAB956439}"/>
            </a:ext>
          </a:extLst>
        </xdr:cNvPr>
        <xdr:cNvSpPr/>
      </xdr:nvSpPr>
      <xdr:spPr>
        <a:xfrm rot="21088017">
          <a:off x="4443568" y="1278848"/>
          <a:ext cx="1405660" cy="1383875"/>
        </a:xfrm>
        <a:prstGeom prst="ellipse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endParaRPr lang="zh-TW" altLang="en-US" sz="4200" b="1" i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>
    <xdr:from>
      <xdr:col>6</xdr:col>
      <xdr:colOff>721066</xdr:colOff>
      <xdr:row>4</xdr:row>
      <xdr:rowOff>284134</xdr:rowOff>
    </xdr:from>
    <xdr:to>
      <xdr:col>8</xdr:col>
      <xdr:colOff>409268</xdr:colOff>
      <xdr:row>9</xdr:row>
      <xdr:rowOff>95767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571BEFEE-3AB4-4E48-8F0F-2A5F9392E796}"/>
            </a:ext>
          </a:extLst>
        </xdr:cNvPr>
        <xdr:cNvSpPr txBox="1">
          <a:spLocks noChangeArrowheads="1"/>
        </xdr:cNvSpPr>
      </xdr:nvSpPr>
      <xdr:spPr bwMode="auto">
        <a:xfrm rot="20273891">
          <a:off x="4552837" y="1492448"/>
          <a:ext cx="1146888" cy="1498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zh-TW" altLang="en-US" sz="32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選 選</a:t>
          </a:r>
          <a:endParaRPr lang="en-US" altLang="zh-TW" sz="3200" b="1" i="0" u="none" strike="noStrike" baseline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  <a:p>
          <a:pPr algn="ctr" rtl="0">
            <a:defRPr sz="1000"/>
          </a:pPr>
          <a:r>
            <a:rPr lang="zh-TW" altLang="en-US" sz="32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我 我</a:t>
          </a:r>
        </a:p>
      </xdr:txBody>
    </xdr:sp>
    <xdr:clientData/>
  </xdr:twoCellAnchor>
  <xdr:twoCellAnchor editAs="oneCell">
    <xdr:from>
      <xdr:col>12</xdr:col>
      <xdr:colOff>217714</xdr:colOff>
      <xdr:row>19</xdr:row>
      <xdr:rowOff>17308</xdr:rowOff>
    </xdr:from>
    <xdr:to>
      <xdr:col>13</xdr:col>
      <xdr:colOff>478972</xdr:colOff>
      <xdr:row>21</xdr:row>
      <xdr:rowOff>344612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479B1142-0A56-4DD2-9030-24EC0C6A6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543" y="5939137"/>
          <a:ext cx="990600" cy="928195"/>
        </a:xfrm>
        <a:prstGeom prst="rect">
          <a:avLst/>
        </a:prstGeom>
      </xdr:spPr>
    </xdr:pic>
    <xdr:clientData/>
  </xdr:twoCellAnchor>
  <xdr:twoCellAnchor editAs="oneCell">
    <xdr:from>
      <xdr:col>4</xdr:col>
      <xdr:colOff>5079</xdr:colOff>
      <xdr:row>14</xdr:row>
      <xdr:rowOff>304074</xdr:rowOff>
    </xdr:from>
    <xdr:to>
      <xdr:col>5</xdr:col>
      <xdr:colOff>354682</xdr:colOff>
      <xdr:row>16</xdr:row>
      <xdr:rowOff>318376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C93B5B77-8097-4748-A2BC-C5EBC6CA9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2519" y="4530634"/>
          <a:ext cx="1081123" cy="725502"/>
        </a:xfrm>
        <a:prstGeom prst="rect">
          <a:avLst/>
        </a:prstGeom>
      </xdr:spPr>
    </xdr:pic>
    <xdr:clientData/>
  </xdr:twoCellAnchor>
  <xdr:twoCellAnchor editAs="oneCell">
    <xdr:from>
      <xdr:col>8</xdr:col>
      <xdr:colOff>221343</xdr:colOff>
      <xdr:row>10</xdr:row>
      <xdr:rowOff>81279</xdr:rowOff>
    </xdr:from>
    <xdr:to>
      <xdr:col>9</xdr:col>
      <xdr:colOff>493485</xdr:colOff>
      <xdr:row>13</xdr:row>
      <xdr:rowOff>51270</xdr:rowOff>
    </xdr:to>
    <xdr:pic>
      <xdr:nvPicPr>
        <xdr:cNvPr id="43" name="圖片 42">
          <a:extLst>
            <a:ext uri="{FF2B5EF4-FFF2-40B4-BE49-F238E27FC236}">
              <a16:creationId xmlns:a16="http://schemas.microsoft.com/office/drawing/2014/main" id="{936E3A38-93BD-4060-A77B-89880700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863" y="2987039"/>
          <a:ext cx="1003662" cy="935191"/>
        </a:xfrm>
        <a:prstGeom prst="rect">
          <a:avLst/>
        </a:prstGeom>
      </xdr:spPr>
    </xdr:pic>
    <xdr:clientData/>
  </xdr:twoCellAnchor>
  <xdr:oneCellAnchor>
    <xdr:from>
      <xdr:col>16</xdr:col>
      <xdr:colOff>162560</xdr:colOff>
      <xdr:row>14</xdr:row>
      <xdr:rowOff>30480</xdr:rowOff>
    </xdr:from>
    <xdr:ext cx="1063691" cy="1041287"/>
    <xdr:pic>
      <xdr:nvPicPr>
        <xdr:cNvPr id="4" name="圖片 3">
          <a:extLst>
            <a:ext uri="{FF2B5EF4-FFF2-40B4-BE49-F238E27FC236}">
              <a16:creationId xmlns:a16="http://schemas.microsoft.com/office/drawing/2014/main" id="{8D9E55C6-1913-4E8E-A2D4-7BA7E38C1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60"/>
        <a:stretch/>
      </xdr:blipFill>
      <xdr:spPr>
        <a:xfrm>
          <a:off x="11318240" y="4257040"/>
          <a:ext cx="1063691" cy="1041287"/>
        </a:xfrm>
        <a:prstGeom prst="rect">
          <a:avLst/>
        </a:prstGeom>
      </xdr:spPr>
    </xdr:pic>
    <xdr:clientData/>
  </xdr:oneCellAnchor>
  <xdr:twoCellAnchor editAs="oneCell">
    <xdr:from>
      <xdr:col>7</xdr:col>
      <xdr:colOff>711200</xdr:colOff>
      <xdr:row>13</xdr:row>
      <xdr:rowOff>81280</xdr:rowOff>
    </xdr:from>
    <xdr:to>
      <xdr:col>10</xdr:col>
      <xdr:colOff>237944</xdr:colOff>
      <xdr:row>17</xdr:row>
      <xdr:rowOff>69815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F7875585-9F9E-4A9E-82D7-59B3116B3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3200" y="3952240"/>
          <a:ext cx="1721304" cy="1410935"/>
        </a:xfrm>
        <a:prstGeom prst="rect">
          <a:avLst/>
        </a:prstGeom>
      </xdr:spPr>
    </xdr:pic>
    <xdr:clientData/>
  </xdr:twoCellAnchor>
  <xdr:twoCellAnchor editAs="oneCell">
    <xdr:from>
      <xdr:col>4</xdr:col>
      <xdr:colOff>193040</xdr:colOff>
      <xdr:row>21</xdr:row>
      <xdr:rowOff>274320</xdr:rowOff>
    </xdr:from>
    <xdr:to>
      <xdr:col>5</xdr:col>
      <xdr:colOff>589279</xdr:colOff>
      <xdr:row>25</xdr:row>
      <xdr:rowOff>124137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36CC5712-0755-4728-8983-7DC08DC4D9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0" b="84800" l="0" r="89332">
                      <a14:foregroundMark x1="44900" y1="84800" x2="44900" y2="84800"/>
                      <a14:foregroundMark x1="27081" y1="35200" x2="27081" y2="35200"/>
                      <a14:foregroundMark x1="14537" y1="18000" x2="16999" y2="17600"/>
                      <a14:foregroundMark x1="27550" y1="35200" x2="27550" y2="35200"/>
                      <a14:foregroundMark x1="27550" y1="35200" x2="27550" y2="35200"/>
                      <a14:foregroundMark x1="13013" y1="32600" x2="32825" y2="29400"/>
                      <a14:foregroundMark x1="10551" y1="50200" x2="8910" y2="64200"/>
                      <a14:foregroundMark x1="23447" y1="52200" x2="17819" y2="56800"/>
                      <a14:foregroundMark x1="25088" y1="54200" x2="31536" y2="62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405" t="1034" r="41819" b="10569"/>
        <a:stretch>
          <a:fillRect/>
        </a:stretch>
      </xdr:blipFill>
      <xdr:spPr>
        <a:xfrm>
          <a:off x="2570480" y="6502400"/>
          <a:ext cx="1127759" cy="1272217"/>
        </a:xfrm>
        <a:prstGeom prst="rect">
          <a:avLst/>
        </a:prstGeom>
      </xdr:spPr>
    </xdr:pic>
    <xdr:clientData/>
  </xdr:twoCellAnchor>
  <xdr:twoCellAnchor editAs="oneCell">
    <xdr:from>
      <xdr:col>12</xdr:col>
      <xdr:colOff>162560</xdr:colOff>
      <xdr:row>13</xdr:row>
      <xdr:rowOff>213360</xdr:rowOff>
    </xdr:from>
    <xdr:to>
      <xdr:col>13</xdr:col>
      <xdr:colOff>530497</xdr:colOff>
      <xdr:row>16</xdr:row>
      <xdr:rowOff>351961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32E2B788-8726-43E5-8A69-065356988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9796" b="89796" l="1942" r="9951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160" y="4084320"/>
          <a:ext cx="1099457" cy="1205401"/>
        </a:xfrm>
        <a:prstGeom prst="rect">
          <a:avLst/>
        </a:prstGeom>
      </xdr:spPr>
    </xdr:pic>
    <xdr:clientData/>
  </xdr:twoCellAnchor>
  <xdr:twoCellAnchor editAs="oneCell">
    <xdr:from>
      <xdr:col>8</xdr:col>
      <xdr:colOff>325120</xdr:colOff>
      <xdr:row>22</xdr:row>
      <xdr:rowOff>132080</xdr:rowOff>
    </xdr:from>
    <xdr:to>
      <xdr:col>9</xdr:col>
      <xdr:colOff>589280</xdr:colOff>
      <xdr:row>25</xdr:row>
      <xdr:rowOff>81280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90BA2584-1634-4E5D-9B87-C43395BF4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8640" y="6715760"/>
          <a:ext cx="995680" cy="1016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193040</xdr:colOff>
      <xdr:row>23</xdr:row>
      <xdr:rowOff>2434</xdr:rowOff>
    </xdr:from>
    <xdr:to>
      <xdr:col>13</xdr:col>
      <xdr:colOff>447039</xdr:colOff>
      <xdr:row>25</xdr:row>
      <xdr:rowOff>321167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F8050BE7-31C7-45A3-BD2D-49CE86DD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2640" y="6941714"/>
          <a:ext cx="985519" cy="1029933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254000</xdr:colOff>
      <xdr:row>32</xdr:row>
      <xdr:rowOff>30480</xdr:rowOff>
    </xdr:from>
    <xdr:to>
      <xdr:col>5</xdr:col>
      <xdr:colOff>528319</xdr:colOff>
      <xdr:row>34</xdr:row>
      <xdr:rowOff>346166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8CE68B54-804D-4FA5-ABB0-7CC1C6D51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1440" y="9682480"/>
          <a:ext cx="1005839" cy="1026886"/>
        </a:xfrm>
        <a:prstGeom prst="rect">
          <a:avLst/>
        </a:prstGeom>
      </xdr:spPr>
    </xdr:pic>
    <xdr:clientData/>
  </xdr:twoCellAnchor>
  <xdr:twoCellAnchor editAs="oneCell">
    <xdr:from>
      <xdr:col>16</xdr:col>
      <xdr:colOff>152400</xdr:colOff>
      <xdr:row>23</xdr:row>
      <xdr:rowOff>20320</xdr:rowOff>
    </xdr:from>
    <xdr:to>
      <xdr:col>17</xdr:col>
      <xdr:colOff>388086</xdr:colOff>
      <xdr:row>25</xdr:row>
      <xdr:rowOff>242389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A316F44C-AF91-4B77-A456-A69BCA5647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383" b="96935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998" r="4842"/>
        <a:stretch/>
      </xdr:blipFill>
      <xdr:spPr>
        <a:xfrm>
          <a:off x="11308080" y="6959600"/>
          <a:ext cx="967206" cy="933269"/>
        </a:xfrm>
        <a:prstGeom prst="rect">
          <a:avLst/>
        </a:prstGeom>
      </xdr:spPr>
    </xdr:pic>
    <xdr:clientData/>
  </xdr:twoCellAnchor>
  <xdr:oneCellAnchor>
    <xdr:from>
      <xdr:col>12</xdr:col>
      <xdr:colOff>50800</xdr:colOff>
      <xdr:row>31</xdr:row>
      <xdr:rowOff>335280</xdr:rowOff>
    </xdr:from>
    <xdr:ext cx="1277620" cy="1121167"/>
    <xdr:pic>
      <xdr:nvPicPr>
        <xdr:cNvPr id="16" name="圖片 15">
          <a:extLst>
            <a:ext uri="{FF2B5EF4-FFF2-40B4-BE49-F238E27FC236}">
              <a16:creationId xmlns:a16="http://schemas.microsoft.com/office/drawing/2014/main" id="{6EF209F6-9081-43F6-B80A-615DD341A8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ackgroundRemoval t="0" b="38350" l="5547" r="353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491" t="12588" r="65344" b="59809"/>
        <a:stretch/>
      </xdr:blipFill>
      <xdr:spPr>
        <a:xfrm>
          <a:off x="8280400" y="9631680"/>
          <a:ext cx="1277620" cy="112116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19954</xdr:colOff>
      <xdr:row>3</xdr:row>
      <xdr:rowOff>28140</xdr:rowOff>
    </xdr:from>
    <xdr:to>
      <xdr:col>7</xdr:col>
      <xdr:colOff>599439</xdr:colOff>
      <xdr:row>10</xdr:row>
      <xdr:rowOff>24010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44B0B488-16CE-9587-8C33-0EBB84D88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8914" y="861260"/>
          <a:ext cx="2042525" cy="2149790"/>
        </a:xfrm>
        <a:prstGeom prst="rect">
          <a:avLst/>
        </a:prstGeom>
      </xdr:spPr>
    </xdr:pic>
    <xdr:clientData/>
  </xdr:twoCellAnchor>
  <xdr:oneCellAnchor>
    <xdr:from>
      <xdr:col>13</xdr:col>
      <xdr:colOff>402773</xdr:colOff>
      <xdr:row>5</xdr:row>
      <xdr:rowOff>283030</xdr:rowOff>
    </xdr:from>
    <xdr:ext cx="1894113" cy="530858"/>
    <xdr:pic>
      <xdr:nvPicPr>
        <xdr:cNvPr id="12" name="圖片 11">
          <a:extLst>
            <a:ext uri="{FF2B5EF4-FFF2-40B4-BE49-F238E27FC236}">
              <a16:creationId xmlns:a16="http://schemas.microsoft.com/office/drawing/2014/main" id="{5798A4AC-BA2D-4FC8-8561-F140CC8475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9339944" y="1861459"/>
          <a:ext cx="1894113" cy="530858"/>
        </a:xfrm>
        <a:prstGeom prst="rect">
          <a:avLst/>
        </a:prstGeom>
      </xdr:spPr>
    </xdr:pic>
    <xdr:clientData/>
  </xdr:oneCellAnchor>
  <xdr:twoCellAnchor>
    <xdr:from>
      <xdr:col>17</xdr:col>
      <xdr:colOff>586014</xdr:colOff>
      <xdr:row>1</xdr:row>
      <xdr:rowOff>97973</xdr:rowOff>
    </xdr:from>
    <xdr:to>
      <xdr:col>20</xdr:col>
      <xdr:colOff>566057</xdr:colOff>
      <xdr:row>3</xdr:row>
      <xdr:rowOff>1</xdr:rowOff>
    </xdr:to>
    <xdr:sp macro="" textlink="">
      <xdr:nvSpPr>
        <xdr:cNvPr id="17" name="WordArt 2433">
          <a:extLst>
            <a:ext uri="{FF2B5EF4-FFF2-40B4-BE49-F238E27FC236}">
              <a16:creationId xmlns:a16="http://schemas.microsoft.com/office/drawing/2014/main" id="{9B2328CC-98FD-4731-B365-059FD91A6E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40557" y="315687"/>
          <a:ext cx="2168071" cy="522514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2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10</xdr:col>
      <xdr:colOff>196096</xdr:colOff>
      <xdr:row>2</xdr:row>
      <xdr:rowOff>64952</xdr:rowOff>
    </xdr:from>
    <xdr:to>
      <xdr:col>13</xdr:col>
      <xdr:colOff>241002</xdr:colOff>
      <xdr:row>4</xdr:row>
      <xdr:rowOff>79081</xdr:rowOff>
    </xdr:to>
    <xdr:sp macro="" textlink="">
      <xdr:nvSpPr>
        <xdr:cNvPr id="18" name="WordArt 16">
          <a:extLst>
            <a:ext uri="{FF2B5EF4-FFF2-40B4-BE49-F238E27FC236}">
              <a16:creationId xmlns:a16="http://schemas.microsoft.com/office/drawing/2014/main" id="{175BE3F4-CAC2-42EA-A3C2-5293992F7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62656" y="532312"/>
          <a:ext cx="2239466" cy="74564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oneCellAnchor>
    <xdr:from>
      <xdr:col>1</xdr:col>
      <xdr:colOff>85635</xdr:colOff>
      <xdr:row>1</xdr:row>
      <xdr:rowOff>30480</xdr:rowOff>
    </xdr:from>
    <xdr:ext cx="2968474" cy="2647405"/>
    <xdr:pic>
      <xdr:nvPicPr>
        <xdr:cNvPr id="19" name="圖片 18">
          <a:extLst>
            <a:ext uri="{FF2B5EF4-FFF2-40B4-BE49-F238E27FC236}">
              <a16:creationId xmlns:a16="http://schemas.microsoft.com/office/drawing/2014/main" id="{39C04F16-625A-4C98-9FC7-5A991C543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692" y="248194"/>
          <a:ext cx="2968474" cy="2647405"/>
        </a:xfrm>
        <a:prstGeom prst="rect">
          <a:avLst/>
        </a:prstGeom>
      </xdr:spPr>
    </xdr:pic>
    <xdr:clientData/>
  </xdr:oneCellAnchor>
  <xdr:oneCellAnchor>
    <xdr:from>
      <xdr:col>15</xdr:col>
      <xdr:colOff>398055</xdr:colOff>
      <xdr:row>3</xdr:row>
      <xdr:rowOff>95496</xdr:rowOff>
    </xdr:from>
    <xdr:ext cx="872671" cy="831886"/>
    <xdr:pic>
      <xdr:nvPicPr>
        <xdr:cNvPr id="20" name="圖片 19">
          <a:extLst>
            <a:ext uri="{FF2B5EF4-FFF2-40B4-BE49-F238E27FC236}">
              <a16:creationId xmlns:a16="http://schemas.microsoft.com/office/drawing/2014/main" id="{AA78B96A-CC2C-4BCD-9626-4167F8C5F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0822215" y="928616"/>
          <a:ext cx="872671" cy="831886"/>
        </a:xfrm>
        <a:prstGeom prst="rect">
          <a:avLst/>
        </a:prstGeom>
      </xdr:spPr>
    </xdr:pic>
    <xdr:clientData/>
  </xdr:oneCellAnchor>
  <xdr:oneCellAnchor>
    <xdr:from>
      <xdr:col>6</xdr:col>
      <xdr:colOff>701039</xdr:colOff>
      <xdr:row>4</xdr:row>
      <xdr:rowOff>144185</xdr:rowOff>
    </xdr:from>
    <xdr:ext cx="2781663" cy="1731875"/>
    <xdr:pic>
      <xdr:nvPicPr>
        <xdr:cNvPr id="21" name="圖片 20">
          <a:extLst>
            <a:ext uri="{FF2B5EF4-FFF2-40B4-BE49-F238E27FC236}">
              <a16:creationId xmlns:a16="http://schemas.microsoft.com/office/drawing/2014/main" id="{59ABD19D-58D2-432B-9C00-6B5A9D4160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38350" l="5547" r="353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491" t="12588" r="65344" b="59809"/>
        <a:stretch/>
      </xdr:blipFill>
      <xdr:spPr>
        <a:xfrm>
          <a:off x="4541519" y="1343065"/>
          <a:ext cx="2781663" cy="1731875"/>
        </a:xfrm>
        <a:prstGeom prst="rect">
          <a:avLst/>
        </a:prstGeom>
      </xdr:spPr>
    </xdr:pic>
    <xdr:clientData/>
  </xdr:oneCellAnchor>
  <xdr:oneCellAnchor>
    <xdr:from>
      <xdr:col>16</xdr:col>
      <xdr:colOff>487136</xdr:colOff>
      <xdr:row>3</xdr:row>
      <xdr:rowOff>152398</xdr:rowOff>
    </xdr:from>
    <xdr:ext cx="3102429" cy="955041"/>
    <xdr:pic>
      <xdr:nvPicPr>
        <xdr:cNvPr id="26" name="圖片 25">
          <a:extLst>
            <a:ext uri="{FF2B5EF4-FFF2-40B4-BE49-F238E27FC236}">
              <a16:creationId xmlns:a16="http://schemas.microsoft.com/office/drawing/2014/main" id="{7EB6CE98-9F0E-4529-A18C-9A58DE6721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1612336" y="990598"/>
          <a:ext cx="3102429" cy="955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34652</xdr:colOff>
      <xdr:row>12</xdr:row>
      <xdr:rowOff>39370</xdr:rowOff>
    </xdr:from>
    <xdr:ext cx="1796505" cy="2102227"/>
    <xdr:pic>
      <xdr:nvPicPr>
        <xdr:cNvPr id="14" name="圖片 13">
          <a:extLst>
            <a:ext uri="{FF2B5EF4-FFF2-40B4-BE49-F238E27FC236}">
              <a16:creationId xmlns:a16="http://schemas.microsoft.com/office/drawing/2014/main" id="{D0A94B3F-4882-4DF8-B245-46B9082B1D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14" b="14572"/>
        <a:stretch/>
      </xdr:blipFill>
      <xdr:spPr>
        <a:xfrm flipH="1">
          <a:off x="11921852" y="3646170"/>
          <a:ext cx="1796505" cy="2102227"/>
        </a:xfrm>
        <a:prstGeom prst="rect">
          <a:avLst/>
        </a:prstGeom>
      </xdr:spPr>
    </xdr:pic>
    <xdr:clientData/>
  </xdr:oneCellAnchor>
  <xdr:oneCellAnchor>
    <xdr:from>
      <xdr:col>18</xdr:col>
      <xdr:colOff>588372</xdr:colOff>
      <xdr:row>11</xdr:row>
      <xdr:rowOff>258535</xdr:rowOff>
    </xdr:from>
    <xdr:ext cx="1577607" cy="2178686"/>
    <xdr:pic>
      <xdr:nvPicPr>
        <xdr:cNvPr id="15" name="圖片 14">
          <a:extLst>
            <a:ext uri="{FF2B5EF4-FFF2-40B4-BE49-F238E27FC236}">
              <a16:creationId xmlns:a16="http://schemas.microsoft.com/office/drawing/2014/main" id="{56561B30-114F-4632-A644-5DA6CBA96C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2842" b="93073" l="62300" r="961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1070" r="7323" b="10426"/>
        <a:stretch/>
      </xdr:blipFill>
      <xdr:spPr>
        <a:xfrm>
          <a:off x="13207092" y="3499575"/>
          <a:ext cx="1577607" cy="2178686"/>
        </a:xfrm>
        <a:prstGeom prst="rect">
          <a:avLst/>
        </a:prstGeom>
      </xdr:spPr>
    </xdr:pic>
    <xdr:clientData/>
  </xdr:oneCellAnchor>
  <xdr:twoCellAnchor editAs="oneCell">
    <xdr:from>
      <xdr:col>10</xdr:col>
      <xdr:colOff>631369</xdr:colOff>
      <xdr:row>5</xdr:row>
      <xdr:rowOff>293915</xdr:rowOff>
    </xdr:from>
    <xdr:to>
      <xdr:col>13</xdr:col>
      <xdr:colOff>119742</xdr:colOff>
      <xdr:row>7</xdr:row>
      <xdr:rowOff>132857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130F88EB-FD01-5102-D64B-59ACC567B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80512" y="1872344"/>
          <a:ext cx="1676401" cy="579170"/>
        </a:xfrm>
        <a:prstGeom prst="rect">
          <a:avLst/>
        </a:prstGeom>
      </xdr:spPr>
    </xdr:pic>
    <xdr:clientData/>
  </xdr:twoCellAnchor>
  <xdr:twoCellAnchor>
    <xdr:from>
      <xdr:col>4</xdr:col>
      <xdr:colOff>487680</xdr:colOff>
      <xdr:row>14</xdr:row>
      <xdr:rowOff>40640</xdr:rowOff>
    </xdr:from>
    <xdr:to>
      <xdr:col>5</xdr:col>
      <xdr:colOff>629922</xdr:colOff>
      <xdr:row>17</xdr:row>
      <xdr:rowOff>1539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15AEF32B-C75B-40FC-B533-5138EBDEC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865120" y="4378960"/>
          <a:ext cx="873762" cy="1058179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</xdr:colOff>
      <xdr:row>14</xdr:row>
      <xdr:rowOff>0</xdr:rowOff>
    </xdr:from>
    <xdr:to>
      <xdr:col>9</xdr:col>
      <xdr:colOff>282468</xdr:colOff>
      <xdr:row>16</xdr:row>
      <xdr:rowOff>338171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241AC534-A0C1-4A4E-A007-A6F31C657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4338320"/>
          <a:ext cx="983508" cy="1069691"/>
        </a:xfrm>
        <a:prstGeom prst="rect">
          <a:avLst/>
        </a:prstGeom>
      </xdr:spPr>
    </xdr:pic>
    <xdr:clientData/>
  </xdr:twoCellAnchor>
  <xdr:twoCellAnchor editAs="oneCell">
    <xdr:from>
      <xdr:col>12</xdr:col>
      <xdr:colOff>355600</xdr:colOff>
      <xdr:row>14</xdr:row>
      <xdr:rowOff>335280</xdr:rowOff>
    </xdr:from>
    <xdr:to>
      <xdr:col>13</xdr:col>
      <xdr:colOff>377991</xdr:colOff>
      <xdr:row>16</xdr:row>
      <xdr:rowOff>348865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A3B8609-B70F-4FB4-97A7-F1E65085C4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7" t="12577" r="53029" b="13858"/>
        <a:stretch/>
      </xdr:blipFill>
      <xdr:spPr>
        <a:xfrm>
          <a:off x="8585200" y="4673600"/>
          <a:ext cx="753911" cy="745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3662-1A1C-4C60-BBD9-67DA76DDACB0}">
  <sheetPr>
    <tabColor rgb="FFCCCCFF"/>
  </sheetPr>
  <dimension ref="B1:U55"/>
  <sheetViews>
    <sheetView zoomScale="75" zoomScaleNormal="75" workbookViewId="0">
      <selection activeCell="F14" sqref="F14:I14"/>
    </sheetView>
  </sheetViews>
  <sheetFormatPr defaultRowHeight="16.2"/>
  <cols>
    <col min="1" max="1" width="2.6640625" customWidth="1"/>
    <col min="2" max="21" width="10.6640625" customWidth="1"/>
  </cols>
  <sheetData>
    <row r="1" spans="2:21" s="71" customFormat="1" ht="15" customHeight="1" thickBot="1">
      <c r="B1" s="303"/>
      <c r="C1" s="303"/>
      <c r="D1" s="303"/>
      <c r="E1" s="303"/>
      <c r="F1" s="303"/>
      <c r="G1" s="95"/>
      <c r="H1" s="95"/>
      <c r="I1" s="95"/>
      <c r="J1" s="304"/>
      <c r="K1" s="304"/>
      <c r="L1" s="304"/>
      <c r="M1" s="304"/>
      <c r="N1" s="304"/>
      <c r="O1" s="304"/>
      <c r="P1" s="304"/>
      <c r="Q1" s="182"/>
      <c r="R1" s="182"/>
      <c r="S1" s="182"/>
      <c r="T1" s="182"/>
      <c r="U1" s="95"/>
    </row>
    <row r="2" spans="2:21" s="257" customFormat="1" ht="15" customHeight="1">
      <c r="B2" s="305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7"/>
      <c r="N2" s="308" t="s">
        <v>146</v>
      </c>
      <c r="O2" s="292"/>
      <c r="P2" s="292"/>
      <c r="Q2" s="309"/>
      <c r="R2" s="292" t="s">
        <v>147</v>
      </c>
      <c r="S2" s="292"/>
      <c r="T2" s="292"/>
      <c r="U2" s="293"/>
    </row>
    <row r="3" spans="2:21" s="258" customFormat="1" ht="22.05" customHeight="1">
      <c r="B3" s="294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6"/>
      <c r="N3" s="297"/>
      <c r="O3" s="298"/>
      <c r="P3" s="298"/>
      <c r="Q3" s="299"/>
      <c r="R3" s="300" t="str">
        <f>'115.1月菜單'!R3</f>
        <v>高麗菜飯(海)</v>
      </c>
      <c r="S3" s="301"/>
      <c r="T3" s="301"/>
      <c r="U3" s="302"/>
    </row>
    <row r="4" spans="2:21" s="258" customFormat="1" ht="22.05" customHeight="1">
      <c r="B4" s="318"/>
      <c r="C4" s="319"/>
      <c r="D4" s="319"/>
      <c r="E4" s="319"/>
      <c r="F4" s="320"/>
      <c r="G4" s="320"/>
      <c r="H4" s="320"/>
      <c r="I4" s="320"/>
      <c r="J4" s="321"/>
      <c r="K4" s="321"/>
      <c r="L4" s="321"/>
      <c r="M4" s="322"/>
      <c r="N4" s="323"/>
      <c r="O4" s="324"/>
      <c r="P4" s="324"/>
      <c r="Q4" s="325"/>
      <c r="R4" s="326" t="str">
        <f>'115.1月菜單'!R4</f>
        <v>卡啦雞腿堡肉(加)(炸)</v>
      </c>
      <c r="S4" s="327"/>
      <c r="T4" s="327"/>
      <c r="U4" s="328"/>
    </row>
    <row r="5" spans="2:21" s="258" customFormat="1" ht="22.05" customHeight="1">
      <c r="B5" s="329"/>
      <c r="C5" s="330"/>
      <c r="D5" s="330"/>
      <c r="E5" s="330"/>
      <c r="F5" s="331"/>
      <c r="G5" s="331"/>
      <c r="H5" s="331"/>
      <c r="I5" s="331"/>
      <c r="J5" s="332"/>
      <c r="K5" s="332"/>
      <c r="L5" s="332"/>
      <c r="M5" s="333"/>
      <c r="N5" s="334"/>
      <c r="O5" s="335"/>
      <c r="P5" s="335"/>
      <c r="Q5" s="336"/>
      <c r="R5" s="337" t="str">
        <f>'115.1月菜單'!R5</f>
        <v>港式蘿蔔糕(冷)</v>
      </c>
      <c r="S5" s="337"/>
      <c r="T5" s="337"/>
      <c r="U5" s="338"/>
    </row>
    <row r="6" spans="2:21" s="258" customFormat="1" ht="22.05" customHeight="1">
      <c r="B6" s="339"/>
      <c r="C6" s="340"/>
      <c r="D6" s="340"/>
      <c r="E6" s="340"/>
      <c r="F6" s="341"/>
      <c r="G6" s="341"/>
      <c r="H6" s="341"/>
      <c r="I6" s="341"/>
      <c r="J6" s="342"/>
      <c r="K6" s="342"/>
      <c r="L6" s="342"/>
      <c r="M6" s="343"/>
      <c r="N6" s="344"/>
      <c r="O6" s="341"/>
      <c r="P6" s="341"/>
      <c r="Q6" s="345"/>
      <c r="R6" s="346" t="str">
        <f>'115.1月菜單'!R6</f>
        <v>蝦仁洋蔥蛋(海)(豆)</v>
      </c>
      <c r="S6" s="347"/>
      <c r="T6" s="347"/>
      <c r="U6" s="348"/>
    </row>
    <row r="7" spans="2:21" s="258" customFormat="1" ht="22.05" customHeight="1">
      <c r="B7" s="287"/>
      <c r="C7" s="288"/>
      <c r="D7" s="288"/>
      <c r="E7" s="288"/>
      <c r="F7" s="288"/>
      <c r="G7" s="288"/>
      <c r="H7" s="288"/>
      <c r="I7" s="288"/>
      <c r="J7" s="349"/>
      <c r="K7" s="349"/>
      <c r="L7" s="349"/>
      <c r="M7" s="350"/>
      <c r="N7" s="351"/>
      <c r="O7" s="349"/>
      <c r="P7" s="349"/>
      <c r="Q7" s="350"/>
      <c r="R7" s="352" t="str">
        <f>'115.1月菜單'!R7</f>
        <v>深色蔬菜</v>
      </c>
      <c r="S7" s="353"/>
      <c r="T7" s="353"/>
      <c r="U7" s="354"/>
    </row>
    <row r="8" spans="2:21" s="258" customFormat="1" ht="22.05" customHeight="1">
      <c r="B8" s="314" t="s">
        <v>63</v>
      </c>
      <c r="C8" s="315"/>
      <c r="D8" s="315"/>
      <c r="E8" s="315"/>
      <c r="F8" s="315"/>
      <c r="G8" s="315"/>
      <c r="H8" s="315"/>
      <c r="I8" s="315"/>
      <c r="J8" s="295"/>
      <c r="K8" s="295"/>
      <c r="L8" s="295"/>
      <c r="M8" s="296"/>
      <c r="N8" s="355"/>
      <c r="O8" s="295"/>
      <c r="P8" s="295"/>
      <c r="Q8" s="296"/>
      <c r="R8" s="356" t="str">
        <f>'115.1月菜單'!R8</f>
        <v>洋芋濃湯(芡)/獎勵金豆奶</v>
      </c>
      <c r="S8" s="357"/>
      <c r="T8" s="357"/>
      <c r="U8" s="358"/>
    </row>
    <row r="9" spans="2:21" s="78" customFormat="1" ht="12.9" customHeight="1">
      <c r="B9" s="314"/>
      <c r="C9" s="315"/>
      <c r="D9" s="315"/>
      <c r="E9" s="315"/>
      <c r="F9" s="315"/>
      <c r="G9" s="315"/>
      <c r="H9" s="315"/>
      <c r="I9" s="315"/>
      <c r="J9" s="310" t="s">
        <v>139</v>
      </c>
      <c r="K9" s="310"/>
      <c r="L9" s="310"/>
      <c r="M9" s="311"/>
      <c r="N9" s="189"/>
      <c r="O9" s="280"/>
      <c r="P9" s="277"/>
      <c r="Q9" s="285"/>
      <c r="R9" s="98" t="s">
        <v>45</v>
      </c>
      <c r="S9" s="99">
        <f>'1月第一週明細'!V44</f>
        <v>757.1</v>
      </c>
      <c r="T9" s="98" t="s">
        <v>9</v>
      </c>
      <c r="U9" s="101">
        <f>'1月第一週明細'!V40</f>
        <v>23.5</v>
      </c>
    </row>
    <row r="10" spans="2:21" s="78" customFormat="1" ht="12.9" customHeight="1" thickBot="1">
      <c r="B10" s="316"/>
      <c r="C10" s="317"/>
      <c r="D10" s="317"/>
      <c r="E10" s="317"/>
      <c r="F10" s="317"/>
      <c r="G10" s="317"/>
      <c r="H10" s="317"/>
      <c r="I10" s="317"/>
      <c r="J10" s="312"/>
      <c r="K10" s="312"/>
      <c r="L10" s="312"/>
      <c r="M10" s="313"/>
      <c r="N10" s="188"/>
      <c r="O10" s="283"/>
      <c r="P10" s="282"/>
      <c r="Q10" s="286"/>
      <c r="R10" s="105" t="s">
        <v>7</v>
      </c>
      <c r="S10" s="104">
        <f>'1月第一週明細'!V38</f>
        <v>108</v>
      </c>
      <c r="T10" s="105" t="s">
        <v>11</v>
      </c>
      <c r="U10" s="107">
        <f>'1月第一週明細'!V42</f>
        <v>28.400000000000002</v>
      </c>
    </row>
    <row r="11" spans="2:21" s="257" customFormat="1" ht="15" customHeight="1">
      <c r="B11" s="359" t="s">
        <v>148</v>
      </c>
      <c r="C11" s="360"/>
      <c r="D11" s="360"/>
      <c r="E11" s="361"/>
      <c r="F11" s="360" t="s">
        <v>149</v>
      </c>
      <c r="G11" s="360"/>
      <c r="H11" s="360"/>
      <c r="I11" s="360"/>
      <c r="J11" s="362" t="s">
        <v>150</v>
      </c>
      <c r="K11" s="360"/>
      <c r="L11" s="360"/>
      <c r="M11" s="360"/>
      <c r="N11" s="292" t="s">
        <v>151</v>
      </c>
      <c r="O11" s="292"/>
      <c r="P11" s="292"/>
      <c r="Q11" s="309"/>
      <c r="R11" s="360" t="s">
        <v>152</v>
      </c>
      <c r="S11" s="360"/>
      <c r="T11" s="360"/>
      <c r="U11" s="363"/>
    </row>
    <row r="12" spans="2:21" s="258" customFormat="1" ht="22.05" customHeight="1">
      <c r="B12" s="364" t="str">
        <f>'115.1月菜單'!B12</f>
        <v>香Q米飯</v>
      </c>
      <c r="C12" s="365"/>
      <c r="D12" s="365"/>
      <c r="E12" s="365"/>
      <c r="F12" s="366" t="str">
        <f>'115.1月菜單'!F12</f>
        <v>五穀飯</v>
      </c>
      <c r="G12" s="365"/>
      <c r="H12" s="365"/>
      <c r="I12" s="367"/>
      <c r="J12" s="366" t="str">
        <f>'115.1月菜單'!J12</f>
        <v>香Q米飯</v>
      </c>
      <c r="K12" s="365"/>
      <c r="L12" s="365"/>
      <c r="M12" s="367"/>
      <c r="N12" s="368" t="str">
        <f>'115.1月菜單'!N12</f>
        <v>地瓜飯</v>
      </c>
      <c r="O12" s="368"/>
      <c r="P12" s="368"/>
      <c r="Q12" s="366"/>
      <c r="R12" s="369" t="str">
        <f>'115.1月菜單'!R12</f>
        <v>義式肉醬麵</v>
      </c>
      <c r="S12" s="370"/>
      <c r="T12" s="370"/>
      <c r="U12" s="371"/>
    </row>
    <row r="13" spans="2:21" s="258" customFormat="1" ht="22.05" customHeight="1">
      <c r="B13" s="372" t="str">
        <f>'115.1月菜單'!B13</f>
        <v>法式菲力雞排(加)</v>
      </c>
      <c r="C13" s="373"/>
      <c r="D13" s="373"/>
      <c r="E13" s="374"/>
      <c r="F13" s="375" t="str">
        <f>'115.1月菜單'!F13</f>
        <v>拌飯肉燥(醃)</v>
      </c>
      <c r="G13" s="376"/>
      <c r="H13" s="376"/>
      <c r="I13" s="377"/>
      <c r="J13" s="378" t="str">
        <f>'115.1月菜單'!J13</f>
        <v>醬燒功夫鴨</v>
      </c>
      <c r="K13" s="379"/>
      <c r="L13" s="379"/>
      <c r="M13" s="380"/>
      <c r="N13" s="381" t="str">
        <f>'115.1月菜單'!N13</f>
        <v>卡茲魚條(海加)(炸)</v>
      </c>
      <c r="O13" s="382"/>
      <c r="P13" s="382"/>
      <c r="Q13" s="383"/>
      <c r="R13" s="384" t="str">
        <f>'115.1月菜單'!R13</f>
        <v>烤雞腿</v>
      </c>
      <c r="S13" s="385"/>
      <c r="T13" s="385"/>
      <c r="U13" s="386"/>
    </row>
    <row r="14" spans="2:21" s="258" customFormat="1" ht="22.05" customHeight="1">
      <c r="B14" s="387" t="str">
        <f>'115.1月菜單'!B14</f>
        <v>茄汁蛋</v>
      </c>
      <c r="C14" s="388"/>
      <c r="D14" s="388"/>
      <c r="E14" s="389"/>
      <c r="F14" s="390" t="str">
        <f>'115.1月菜單'!F14</f>
        <v>咔啦翅小腿(炸)</v>
      </c>
      <c r="G14" s="391"/>
      <c r="H14" s="391"/>
      <c r="I14" s="392"/>
      <c r="J14" s="393" t="str">
        <f>'115.1月菜單'!J14</f>
        <v>回鍋肉片(豆)</v>
      </c>
      <c r="K14" s="394"/>
      <c r="L14" s="394"/>
      <c r="M14" s="395"/>
      <c r="N14" s="396" t="str">
        <f>'115.1月菜單'!N14</f>
        <v>特製手工鹹豬肉</v>
      </c>
      <c r="O14" s="397"/>
      <c r="P14" s="397"/>
      <c r="Q14" s="397"/>
      <c r="R14" s="398" t="str">
        <f>'115.1月菜單'!R14</f>
        <v>上海生煎包(冷)</v>
      </c>
      <c r="S14" s="399"/>
      <c r="T14" s="399"/>
      <c r="U14" s="400"/>
    </row>
    <row r="15" spans="2:21" s="258" customFormat="1" ht="22.05" customHeight="1">
      <c r="B15" s="401" t="str">
        <f>'115.1月菜單'!B15</f>
        <v>大滷桶(豆)</v>
      </c>
      <c r="C15" s="402"/>
      <c r="D15" s="402"/>
      <c r="E15" s="403"/>
      <c r="F15" s="404" t="str">
        <f>'115.1月菜單'!F15</f>
        <v>北海魷魚羹(海)</v>
      </c>
      <c r="G15" s="405"/>
      <c r="H15" s="405"/>
      <c r="I15" s="406"/>
      <c r="J15" s="407" t="str">
        <f>'115.1月菜單'!J15</f>
        <v>酢醬高麗菜</v>
      </c>
      <c r="K15" s="407"/>
      <c r="L15" s="407"/>
      <c r="M15" s="407"/>
      <c r="N15" s="408" t="str">
        <f>'115.1月菜單'!N15</f>
        <v>五香滷蛋</v>
      </c>
      <c r="O15" s="409"/>
      <c r="P15" s="409"/>
      <c r="Q15" s="409"/>
      <c r="R15" s="410" t="str">
        <f>'115.1月菜單'!R15</f>
        <v>白醬花椰菜</v>
      </c>
      <c r="S15" s="411"/>
      <c r="T15" s="411"/>
      <c r="U15" s="412"/>
    </row>
    <row r="16" spans="2:21" s="258" customFormat="1" ht="22.05" customHeight="1">
      <c r="B16" s="413" t="str">
        <f>'115.1月菜單'!B16</f>
        <v>深色蔬菜</v>
      </c>
      <c r="C16" s="414"/>
      <c r="D16" s="414"/>
      <c r="E16" s="415"/>
      <c r="F16" s="352" t="str">
        <f>'115.1月菜單'!F16</f>
        <v>淺色蔬菜</v>
      </c>
      <c r="G16" s="353"/>
      <c r="H16" s="353"/>
      <c r="I16" s="416"/>
      <c r="J16" s="417" t="str">
        <f>'115.1月菜單'!J16</f>
        <v>深色蔬菜</v>
      </c>
      <c r="K16" s="417"/>
      <c r="L16" s="417"/>
      <c r="M16" s="417"/>
      <c r="N16" s="417" t="str">
        <f>'115.1月菜單'!N16</f>
        <v>有機蔬菜</v>
      </c>
      <c r="O16" s="417"/>
      <c r="P16" s="417"/>
      <c r="Q16" s="417"/>
      <c r="R16" s="352" t="str">
        <f>'115.1月菜單'!R16</f>
        <v>深色蔬菜</v>
      </c>
      <c r="S16" s="353"/>
      <c r="T16" s="353"/>
      <c r="U16" s="354"/>
    </row>
    <row r="17" spans="2:21" s="258" customFormat="1" ht="22.05" customHeight="1">
      <c r="B17" s="418" t="str">
        <f>'115.1月菜單'!B17</f>
        <v>吉頭菜湯</v>
      </c>
      <c r="C17" s="357"/>
      <c r="D17" s="357"/>
      <c r="E17" s="419"/>
      <c r="F17" s="356" t="str">
        <f>'115.1月菜單'!F17</f>
        <v>紫菜蛋花湯</v>
      </c>
      <c r="G17" s="357"/>
      <c r="H17" s="357"/>
      <c r="I17" s="419"/>
      <c r="J17" s="420" t="str">
        <f>'115.1月菜單'!J17</f>
        <v>味噌菇菇湯</v>
      </c>
      <c r="K17" s="420"/>
      <c r="L17" s="420"/>
      <c r="M17" s="420"/>
      <c r="N17" s="421" t="str">
        <f>'115.1月菜單'!N17</f>
        <v>燒仙草</v>
      </c>
      <c r="O17" s="421"/>
      <c r="P17" s="421"/>
      <c r="Q17" s="421"/>
      <c r="R17" s="356" t="str">
        <f>'115.1月菜單'!R17</f>
        <v>青菜蛋花湯</v>
      </c>
      <c r="S17" s="357"/>
      <c r="T17" s="357"/>
      <c r="U17" s="358"/>
    </row>
    <row r="18" spans="2:21" s="78" customFormat="1" ht="12.9" customHeight="1">
      <c r="B18" s="108" t="s">
        <v>45</v>
      </c>
      <c r="C18" s="99">
        <f>'1月第二週明細'!V12</f>
        <v>733.3</v>
      </c>
      <c r="D18" s="98" t="s">
        <v>9</v>
      </c>
      <c r="E18" s="109">
        <f>'1月第二週明細'!V8</f>
        <v>24.5</v>
      </c>
      <c r="F18" s="98" t="s">
        <v>45</v>
      </c>
      <c r="G18" s="99">
        <f>'1月第二週明細'!V20</f>
        <v>730.9</v>
      </c>
      <c r="H18" s="98" t="s">
        <v>9</v>
      </c>
      <c r="I18" s="100">
        <f>'1月第二週明細'!V16</f>
        <v>24.5</v>
      </c>
      <c r="J18" s="98" t="s">
        <v>45</v>
      </c>
      <c r="K18" s="99">
        <f>'1月第二週明細'!V28</f>
        <v>730.9</v>
      </c>
      <c r="L18" s="98" t="s">
        <v>9</v>
      </c>
      <c r="M18" s="100">
        <f>'1月第二週明細'!V24</f>
        <v>24.5</v>
      </c>
      <c r="N18" s="98" t="s">
        <v>45</v>
      </c>
      <c r="O18" s="99">
        <f>'1月第二週明細'!V36</f>
        <v>761.5</v>
      </c>
      <c r="P18" s="98" t="s">
        <v>9</v>
      </c>
      <c r="Q18" s="109">
        <f>'1月第二週明細'!V32</f>
        <v>23.5</v>
      </c>
      <c r="R18" s="98" t="s">
        <v>45</v>
      </c>
      <c r="S18" s="99">
        <f>'1月第二週明細'!V44</f>
        <v>719.6</v>
      </c>
      <c r="T18" s="98" t="s">
        <v>9</v>
      </c>
      <c r="U18" s="101">
        <f>'1月第二週明細'!V40</f>
        <v>24.4</v>
      </c>
    </row>
    <row r="19" spans="2:21" s="78" customFormat="1" ht="12.9" customHeight="1" thickBot="1">
      <c r="B19" s="103" t="s">
        <v>7</v>
      </c>
      <c r="C19" s="104">
        <f>'1月第二週明細'!V6</f>
        <v>99.5</v>
      </c>
      <c r="D19" s="105" t="s">
        <v>11</v>
      </c>
      <c r="E19" s="104">
        <f>'1月第二週明細'!V10</f>
        <v>28.7</v>
      </c>
      <c r="F19" s="110" t="s">
        <v>7</v>
      </c>
      <c r="G19" s="111">
        <f>'1月第二週明細'!V14</f>
        <v>99</v>
      </c>
      <c r="H19" s="110" t="s">
        <v>11</v>
      </c>
      <c r="I19" s="183">
        <f>'1月第二週明細'!V18</f>
        <v>28.6</v>
      </c>
      <c r="J19" s="110" t="s">
        <v>7</v>
      </c>
      <c r="K19" s="111">
        <f>'1月第二週明細'!V22</f>
        <v>99</v>
      </c>
      <c r="L19" s="110" t="s">
        <v>11</v>
      </c>
      <c r="M19" s="183">
        <f>'1月第二週明細'!V26</f>
        <v>28.6</v>
      </c>
      <c r="N19" s="105" t="s">
        <v>7</v>
      </c>
      <c r="O19" s="104">
        <f>'1月第二週明細'!V30</f>
        <v>109</v>
      </c>
      <c r="P19" s="105" t="s">
        <v>47</v>
      </c>
      <c r="Q19" s="104">
        <f>'1月第二週明細'!V34</f>
        <v>28.500000000000004</v>
      </c>
      <c r="R19" s="110" t="s">
        <v>7</v>
      </c>
      <c r="S19" s="111">
        <f>'1月第二週明細'!V38</f>
        <v>96.7</v>
      </c>
      <c r="T19" s="110" t="s">
        <v>11</v>
      </c>
      <c r="U19" s="112">
        <f>'1月第二週明細'!V42</f>
        <v>28.3</v>
      </c>
    </row>
    <row r="20" spans="2:21" s="257" customFormat="1" ht="15" customHeight="1">
      <c r="B20" s="422" t="s">
        <v>153</v>
      </c>
      <c r="C20" s="423"/>
      <c r="D20" s="423"/>
      <c r="E20" s="423"/>
      <c r="F20" s="292" t="s">
        <v>154</v>
      </c>
      <c r="G20" s="292"/>
      <c r="H20" s="292"/>
      <c r="I20" s="309"/>
      <c r="J20" s="292" t="s">
        <v>155</v>
      </c>
      <c r="K20" s="292"/>
      <c r="L20" s="292"/>
      <c r="M20" s="292"/>
      <c r="N20" s="292" t="s">
        <v>156</v>
      </c>
      <c r="O20" s="292"/>
      <c r="P20" s="292"/>
      <c r="Q20" s="309"/>
      <c r="R20" s="309" t="s">
        <v>157</v>
      </c>
      <c r="S20" s="423"/>
      <c r="T20" s="423"/>
      <c r="U20" s="424"/>
    </row>
    <row r="21" spans="2:21" s="258" customFormat="1" ht="22.05" customHeight="1">
      <c r="B21" s="425" t="str">
        <f>'115.1月菜單'!B21</f>
        <v>香Q米飯</v>
      </c>
      <c r="C21" s="368"/>
      <c r="D21" s="368"/>
      <c r="E21" s="366"/>
      <c r="F21" s="426" t="str">
        <f>'115.1月菜單'!F21</f>
        <v>糙米飯</v>
      </c>
      <c r="G21" s="414"/>
      <c r="H21" s="414"/>
      <c r="I21" s="414"/>
      <c r="J21" s="366" t="str">
        <f>'115.1月菜單'!J21</f>
        <v>香Q米飯</v>
      </c>
      <c r="K21" s="365"/>
      <c r="L21" s="365"/>
      <c r="M21" s="367"/>
      <c r="N21" s="368" t="str">
        <f>'115.1月菜單'!N21</f>
        <v>地瓜飯</v>
      </c>
      <c r="O21" s="368"/>
      <c r="P21" s="368"/>
      <c r="Q21" s="366"/>
      <c r="R21" s="369" t="str">
        <f>'115.1月菜單'!R21</f>
        <v>台式蛋炒飯</v>
      </c>
      <c r="S21" s="370"/>
      <c r="T21" s="370"/>
      <c r="U21" s="371"/>
    </row>
    <row r="22" spans="2:21" s="258" customFormat="1" ht="22.05" customHeight="1">
      <c r="B22" s="427" t="str">
        <f>'115.1月菜單'!B22</f>
        <v>鳳尾筍滷肉(醃)</v>
      </c>
      <c r="C22" s="428"/>
      <c r="D22" s="428"/>
      <c r="E22" s="428"/>
      <c r="F22" s="429" t="str">
        <f>'115.1月菜單'!F22</f>
        <v>雙拼魚塊(海)(炸)</v>
      </c>
      <c r="G22" s="430"/>
      <c r="H22" s="430"/>
      <c r="I22" s="431"/>
      <c r="J22" s="432" t="str">
        <f>'115.1月菜單'!J22</f>
        <v>岩烤豬里肌</v>
      </c>
      <c r="K22" s="433"/>
      <c r="L22" s="433"/>
      <c r="M22" s="433"/>
      <c r="N22" s="434" t="str">
        <f>'115.1月菜單'!N22</f>
        <v>香烤嫩雞腿</v>
      </c>
      <c r="O22" s="435"/>
      <c r="P22" s="435"/>
      <c r="Q22" s="436"/>
      <c r="R22" s="437" t="str">
        <f>'115.1月菜單'!R22</f>
        <v>香酥無骨香雞排(加)(炸)</v>
      </c>
      <c r="S22" s="438"/>
      <c r="T22" s="438"/>
      <c r="U22" s="439"/>
    </row>
    <row r="23" spans="2:21" s="258" customFormat="1" ht="22.05" customHeight="1">
      <c r="B23" s="440" t="str">
        <f>'115.1月菜單'!B23</f>
        <v>油蔥蒸蛋</v>
      </c>
      <c r="C23" s="441"/>
      <c r="D23" s="441"/>
      <c r="E23" s="442"/>
      <c r="F23" s="443" t="str">
        <f>'115.1月菜單'!F23</f>
        <v>咖哩雞丁</v>
      </c>
      <c r="G23" s="444"/>
      <c r="H23" s="444"/>
      <c r="I23" s="444"/>
      <c r="J23" s="445" t="str">
        <f>'115.1月菜單'!J23</f>
        <v>古早味肉燥滷蛋</v>
      </c>
      <c r="K23" s="446"/>
      <c r="L23" s="446"/>
      <c r="M23" s="446"/>
      <c r="N23" s="447" t="str">
        <f>'115.1月菜單'!N23</f>
        <v>熱炒鐵板豬肉</v>
      </c>
      <c r="O23" s="448"/>
      <c r="P23" s="448"/>
      <c r="Q23" s="448"/>
      <c r="R23" s="449" t="str">
        <f>'115.1月菜單'!R23</f>
        <v>巧克力銀絲卷(冷)</v>
      </c>
      <c r="S23" s="450"/>
      <c r="T23" s="450"/>
      <c r="U23" s="451"/>
    </row>
    <row r="24" spans="2:21" s="258" customFormat="1" ht="22.05" customHeight="1">
      <c r="B24" s="452" t="str">
        <f>'115.1月菜單'!B24</f>
        <v>台式香腸(加)</v>
      </c>
      <c r="C24" s="453"/>
      <c r="D24" s="453"/>
      <c r="E24" s="454"/>
      <c r="F24" s="455" t="str">
        <f>'115.1月菜單'!F24</f>
        <v>羅漢嫩豆腐(豆)</v>
      </c>
      <c r="G24" s="456"/>
      <c r="H24" s="456"/>
      <c r="I24" s="456"/>
      <c r="J24" s="457" t="str">
        <f>'115.1月菜單'!J24</f>
        <v>泡菜年糕(冷)</v>
      </c>
      <c r="K24" s="458"/>
      <c r="L24" s="458"/>
      <c r="M24" s="458"/>
      <c r="N24" s="459" t="str">
        <f>'115.1月菜單'!N24</f>
        <v>玉米蝦仁(海)</v>
      </c>
      <c r="O24" s="460"/>
      <c r="P24" s="460"/>
      <c r="Q24" s="460"/>
      <c r="R24" s="461" t="str">
        <f>'115.1月菜單'!R24</f>
        <v>國宴白菜西魯肉</v>
      </c>
      <c r="S24" s="462"/>
      <c r="T24" s="462"/>
      <c r="U24" s="463"/>
    </row>
    <row r="25" spans="2:21" s="258" customFormat="1" ht="22.05" customHeight="1">
      <c r="B25" s="464" t="str">
        <f>'115.1月菜單'!B25</f>
        <v>深色蔬菜</v>
      </c>
      <c r="C25" s="417"/>
      <c r="D25" s="417"/>
      <c r="E25" s="352"/>
      <c r="F25" s="352" t="str">
        <f>'115.1月菜單'!F25</f>
        <v>淺色蔬菜</v>
      </c>
      <c r="G25" s="353"/>
      <c r="H25" s="353"/>
      <c r="I25" s="353"/>
      <c r="J25" s="417" t="str">
        <f>'115.1月菜單'!J25</f>
        <v>深色蔬菜</v>
      </c>
      <c r="K25" s="417"/>
      <c r="L25" s="417"/>
      <c r="M25" s="352"/>
      <c r="N25" s="417" t="str">
        <f>'115.1月菜單'!N25</f>
        <v>有機蔬菜</v>
      </c>
      <c r="O25" s="417"/>
      <c r="P25" s="417"/>
      <c r="Q25" s="352"/>
      <c r="R25" s="352" t="str">
        <f>'115.1月菜單'!R25</f>
        <v>深色蔬菜</v>
      </c>
      <c r="S25" s="353"/>
      <c r="T25" s="353"/>
      <c r="U25" s="354"/>
    </row>
    <row r="26" spans="2:21" s="258" customFormat="1" ht="22.05" customHeight="1">
      <c r="B26" s="465" t="str">
        <f>'115.1月菜單'!B26</f>
        <v>芹香菜頭湯</v>
      </c>
      <c r="C26" s="420"/>
      <c r="D26" s="420"/>
      <c r="E26" s="356"/>
      <c r="F26" s="356" t="str">
        <f>'115.1月菜單'!F26</f>
        <v>海芽蛋花湯</v>
      </c>
      <c r="G26" s="357"/>
      <c r="H26" s="357"/>
      <c r="I26" s="357"/>
      <c r="J26" s="356" t="str">
        <f>'115.1月菜單'!J26</f>
        <v>香菇雞湯</v>
      </c>
      <c r="K26" s="357"/>
      <c r="L26" s="357"/>
      <c r="M26" s="357"/>
      <c r="N26" s="356" t="str">
        <f>'115.1月菜單'!N26</f>
        <v>日式豆腐湯(豆)</v>
      </c>
      <c r="O26" s="357"/>
      <c r="P26" s="357"/>
      <c r="Q26" s="357"/>
      <c r="R26" s="426" t="str">
        <f>'115.1月菜單'!R26</f>
        <v>榨菜肉絲湯(醃)</v>
      </c>
      <c r="S26" s="414"/>
      <c r="T26" s="414"/>
      <c r="U26" s="466"/>
    </row>
    <row r="27" spans="2:21" s="78" customFormat="1" ht="12.9" customHeight="1">
      <c r="B27" s="184" t="s">
        <v>45</v>
      </c>
      <c r="C27" s="99">
        <f>'1月第三週明細 '!V12</f>
        <v>728.5</v>
      </c>
      <c r="D27" s="185" t="s">
        <v>46</v>
      </c>
      <c r="E27" s="109">
        <f>'1月第三週明細 '!V8</f>
        <v>24.5</v>
      </c>
      <c r="F27" s="186" t="s">
        <v>45</v>
      </c>
      <c r="G27" s="99">
        <f>'1月第三週明細 '!V20</f>
        <v>755.2</v>
      </c>
      <c r="H27" s="185" t="s">
        <v>46</v>
      </c>
      <c r="I27" s="100">
        <f>'1月第三週明細 '!V16</f>
        <v>24</v>
      </c>
      <c r="J27" s="98" t="s">
        <v>45</v>
      </c>
      <c r="K27" s="99">
        <f>'1月第三週明細 '!V28</f>
        <v>757.6</v>
      </c>
      <c r="L27" s="98" t="s">
        <v>9</v>
      </c>
      <c r="M27" s="100">
        <f>'1月第三週明細 '!V24</f>
        <v>24</v>
      </c>
      <c r="N27" s="98" t="s">
        <v>45</v>
      </c>
      <c r="O27" s="99">
        <f>'1月第三週明細 '!V36</f>
        <v>770.7</v>
      </c>
      <c r="P27" s="98" t="s">
        <v>9</v>
      </c>
      <c r="Q27" s="100">
        <f>'1月第三週明細 '!V32</f>
        <v>23.5</v>
      </c>
      <c r="R27" s="98" t="s">
        <v>45</v>
      </c>
      <c r="S27" s="99">
        <f>'1月第三週明細 '!V44</f>
        <v>735.7</v>
      </c>
      <c r="T27" s="98" t="s">
        <v>9</v>
      </c>
      <c r="U27" s="101">
        <f>'1月第三週明細 '!V40</f>
        <v>24.5</v>
      </c>
    </row>
    <row r="28" spans="2:21" s="78" customFormat="1" ht="12.9" customHeight="1" thickBot="1">
      <c r="B28" s="92" t="s">
        <v>44</v>
      </c>
      <c r="C28" s="187">
        <f>'1月第三週明細 '!V6</f>
        <v>98.5</v>
      </c>
      <c r="D28" s="188" t="s">
        <v>47</v>
      </c>
      <c r="E28" s="187">
        <f>'1月第三週明細 '!V10</f>
        <v>28.5</v>
      </c>
      <c r="F28" s="189" t="s">
        <v>44</v>
      </c>
      <c r="G28" s="190">
        <f>'1月第三週明細 '!V14</f>
        <v>106</v>
      </c>
      <c r="H28" s="189" t="s">
        <v>47</v>
      </c>
      <c r="I28" s="191">
        <f>'1月第三週明細 '!V18</f>
        <v>28.799999999999997</v>
      </c>
      <c r="J28" s="110" t="s">
        <v>7</v>
      </c>
      <c r="K28" s="111">
        <f>'1月第三週明細 '!V22</f>
        <v>106.5</v>
      </c>
      <c r="L28" s="110" t="s">
        <v>11</v>
      </c>
      <c r="M28" s="183">
        <f>'1月第三週明細 '!V26</f>
        <v>28.9</v>
      </c>
      <c r="N28" s="110" t="s">
        <v>7</v>
      </c>
      <c r="O28" s="111">
        <f>'1月第三週明細 '!V30</f>
        <v>111</v>
      </c>
      <c r="P28" s="110" t="s">
        <v>11</v>
      </c>
      <c r="Q28" s="183">
        <f>'1月第三週明細 '!V34</f>
        <v>28.8</v>
      </c>
      <c r="R28" s="110" t="s">
        <v>7</v>
      </c>
      <c r="S28" s="111">
        <f>'1月第三週明細 '!V38</f>
        <v>100</v>
      </c>
      <c r="T28" s="110" t="s">
        <v>11</v>
      </c>
      <c r="U28" s="112">
        <f>'1月第三週明細 '!V42</f>
        <v>28.8</v>
      </c>
    </row>
    <row r="29" spans="2:21" s="257" customFormat="1" ht="15" customHeight="1">
      <c r="B29" s="422" t="s">
        <v>158</v>
      </c>
      <c r="C29" s="423"/>
      <c r="D29" s="423"/>
      <c r="E29" s="308"/>
      <c r="F29" s="467" t="s">
        <v>159</v>
      </c>
      <c r="G29" s="467"/>
      <c r="H29" s="467"/>
      <c r="I29" s="467"/>
      <c r="J29" s="467" t="s">
        <v>160</v>
      </c>
      <c r="K29" s="467"/>
      <c r="L29" s="467"/>
      <c r="M29" s="468"/>
      <c r="N29" s="468" t="s">
        <v>161</v>
      </c>
      <c r="O29" s="469"/>
      <c r="P29" s="469"/>
      <c r="Q29" s="469"/>
      <c r="R29" s="467" t="s">
        <v>162</v>
      </c>
      <c r="S29" s="467"/>
      <c r="T29" s="467"/>
      <c r="U29" s="470"/>
    </row>
    <row r="30" spans="2:21" s="258" customFormat="1" ht="22.05" customHeight="1">
      <c r="B30" s="413" t="str">
        <f>'115.1月菜單'!B30</f>
        <v>香Q米飯</v>
      </c>
      <c r="C30" s="414"/>
      <c r="D30" s="414"/>
      <c r="E30" s="415"/>
      <c r="F30" s="366" t="str">
        <f>'115.1月菜單'!F30</f>
        <v>五穀飯</v>
      </c>
      <c r="G30" s="365"/>
      <c r="H30" s="365"/>
      <c r="I30" s="367"/>
      <c r="J30" s="366" t="str">
        <f>'115.1月菜單'!J30</f>
        <v>香Q米飯</v>
      </c>
      <c r="K30" s="365"/>
      <c r="L30" s="365"/>
      <c r="M30" s="365"/>
      <c r="N30" s="366" t="str">
        <f>'115.1月菜單'!N30</f>
        <v>地瓜飯</v>
      </c>
      <c r="O30" s="365"/>
      <c r="P30" s="365"/>
      <c r="Q30" s="365"/>
      <c r="R30" s="300" t="str">
        <f>'115.1月菜單'!R30</f>
        <v>麻香海苔拌飯</v>
      </c>
      <c r="S30" s="301"/>
      <c r="T30" s="301"/>
      <c r="U30" s="302"/>
    </row>
    <row r="31" spans="2:21" s="258" customFormat="1" ht="22.05" customHeight="1">
      <c r="B31" s="471" t="str">
        <f>'115.1月菜單'!B31</f>
        <v>特製BBQ雞翅</v>
      </c>
      <c r="C31" s="472"/>
      <c r="D31" s="472"/>
      <c r="E31" s="473"/>
      <c r="F31" s="474" t="str">
        <f>'115.1月菜單'!F31</f>
        <v>三杯雞</v>
      </c>
      <c r="G31" s="475"/>
      <c r="H31" s="475"/>
      <c r="I31" s="476"/>
      <c r="J31" s="477" t="str">
        <f>'115.1月菜單'!J31</f>
        <v>咔啦炸雞腿(炸)</v>
      </c>
      <c r="K31" s="478"/>
      <c r="L31" s="478"/>
      <c r="M31" s="478"/>
      <c r="N31" s="479" t="str">
        <f>'115.1月菜單'!N31</f>
        <v>泰式魚丁(海)(豆)</v>
      </c>
      <c r="O31" s="480"/>
      <c r="P31" s="480"/>
      <c r="Q31" s="480"/>
      <c r="R31" s="481" t="str">
        <f>'115.1月菜單'!R31</f>
        <v>醬汁肉片</v>
      </c>
      <c r="S31" s="482"/>
      <c r="T31" s="482"/>
      <c r="U31" s="483"/>
    </row>
    <row r="32" spans="2:21" s="258" customFormat="1" ht="22.05" customHeight="1">
      <c r="B32" s="484" t="str">
        <f>'115.1月菜單'!B32</f>
        <v>客家小炒(海)(豆)</v>
      </c>
      <c r="C32" s="485"/>
      <c r="D32" s="485"/>
      <c r="E32" s="486"/>
      <c r="F32" s="487" t="str">
        <f>'115.1月菜單'!F32</f>
        <v>椒鹽黑輪片(加)</v>
      </c>
      <c r="G32" s="488"/>
      <c r="H32" s="488"/>
      <c r="I32" s="489"/>
      <c r="J32" s="490" t="str">
        <f>'115.1月菜單'!J32</f>
        <v>咖哩肉丁</v>
      </c>
      <c r="K32" s="491"/>
      <c r="L32" s="491"/>
      <c r="M32" s="491"/>
      <c r="N32" s="492" t="str">
        <f>'115.1月菜單'!N32</f>
        <v>洋蔥炒蛋</v>
      </c>
      <c r="O32" s="493"/>
      <c r="P32" s="493"/>
      <c r="Q32" s="493"/>
      <c r="R32" s="494" t="str">
        <f>'115.1月菜單'!R32</f>
        <v>黑糖小饅頭(冷)</v>
      </c>
      <c r="S32" s="495"/>
      <c r="T32" s="495"/>
      <c r="U32" s="496"/>
    </row>
    <row r="33" spans="2:21" s="258" customFormat="1" ht="22.05" customHeight="1">
      <c r="B33" s="497" t="str">
        <f>'115.1月菜單'!B33</f>
        <v>絞肉拌高麗菜</v>
      </c>
      <c r="C33" s="498"/>
      <c r="D33" s="498"/>
      <c r="E33" s="499"/>
      <c r="F33" s="500" t="str">
        <f>'115.1月菜單'!F33</f>
        <v>香菇拌花花菜</v>
      </c>
      <c r="G33" s="501"/>
      <c r="H33" s="501"/>
      <c r="I33" s="502"/>
      <c r="J33" s="503" t="str">
        <f>'115.1月菜單'!J33</f>
        <v>沙茶蝦仁羹(海)</v>
      </c>
      <c r="K33" s="504"/>
      <c r="L33" s="504"/>
      <c r="M33" s="504"/>
      <c r="N33" s="505" t="str">
        <f>'115.1月菜單'!N33</f>
        <v>雞塊X2(加)(炸)</v>
      </c>
      <c r="O33" s="506"/>
      <c r="P33" s="506"/>
      <c r="Q33" s="506"/>
      <c r="R33" s="507" t="str">
        <f>'115.1月菜單'!R33</f>
        <v>關東煮(豆)</v>
      </c>
      <c r="S33" s="508"/>
      <c r="T33" s="508"/>
      <c r="U33" s="509"/>
    </row>
    <row r="34" spans="2:21" s="258" customFormat="1" ht="22.05" customHeight="1">
      <c r="B34" s="510" t="str">
        <f>'115.1月菜單'!B34</f>
        <v>深色蔬菜</v>
      </c>
      <c r="C34" s="353"/>
      <c r="D34" s="353"/>
      <c r="E34" s="416"/>
      <c r="F34" s="417" t="str">
        <f>'115.1月菜單'!F34</f>
        <v>淺色蔬菜</v>
      </c>
      <c r="G34" s="417"/>
      <c r="H34" s="417"/>
      <c r="I34" s="417"/>
      <c r="J34" s="417" t="str">
        <f>'115.1月菜單'!J34</f>
        <v>深色蔬菜</v>
      </c>
      <c r="K34" s="417"/>
      <c r="L34" s="417"/>
      <c r="M34" s="352"/>
      <c r="N34" s="417" t="str">
        <f>'115.1月菜單'!N34</f>
        <v>有機蔬菜</v>
      </c>
      <c r="O34" s="417"/>
      <c r="P34" s="417"/>
      <c r="Q34" s="352"/>
      <c r="R34" s="417" t="str">
        <f>'115.1月菜單'!R34</f>
        <v>深色蔬菜</v>
      </c>
      <c r="S34" s="417"/>
      <c r="T34" s="417"/>
      <c r="U34" s="511"/>
    </row>
    <row r="35" spans="2:21" s="258" customFormat="1" ht="22.05" customHeight="1">
      <c r="B35" s="418" t="str">
        <f>'115.1月菜單'!B35</f>
        <v>結頭菜湯</v>
      </c>
      <c r="C35" s="357"/>
      <c r="D35" s="357"/>
      <c r="E35" s="419"/>
      <c r="F35" s="420" t="str">
        <f>'115.1月菜單'!F35</f>
        <v>紫菜蛋花湯</v>
      </c>
      <c r="G35" s="420"/>
      <c r="H35" s="420"/>
      <c r="I35" s="420"/>
      <c r="J35" s="420" t="str">
        <f>'115.1月菜單'!J35</f>
        <v>蘿蔔香菇湯</v>
      </c>
      <c r="K35" s="420"/>
      <c r="L35" s="420"/>
      <c r="M35" s="356"/>
      <c r="N35" s="512" t="str">
        <f>'115.1月菜單'!N35</f>
        <v>冬瓜山粉圓</v>
      </c>
      <c r="O35" s="512"/>
      <c r="P35" s="512"/>
      <c r="Q35" s="513"/>
      <c r="R35" s="420" t="str">
        <f>'115.1月菜單'!R35</f>
        <v>金菇肉絲湯</v>
      </c>
      <c r="S35" s="420"/>
      <c r="T35" s="420"/>
      <c r="U35" s="514"/>
    </row>
    <row r="36" spans="2:21" s="78" customFormat="1" ht="12.9" customHeight="1">
      <c r="B36" s="108" t="s">
        <v>45</v>
      </c>
      <c r="C36" s="99">
        <f>'1月第四週明細 '!V12</f>
        <v>730.9</v>
      </c>
      <c r="D36" s="98" t="s">
        <v>9</v>
      </c>
      <c r="E36" s="109">
        <f>'1月第四週明細 '!V8</f>
        <v>24.5</v>
      </c>
      <c r="F36" s="98" t="s">
        <v>45</v>
      </c>
      <c r="G36" s="99">
        <f>'1月第四週明細 '!V20</f>
        <v>735.7</v>
      </c>
      <c r="H36" s="98" t="s">
        <v>9</v>
      </c>
      <c r="I36" s="99">
        <f>'1月第四週明細 '!V16</f>
        <v>24.5</v>
      </c>
      <c r="J36" s="98" t="s">
        <v>45</v>
      </c>
      <c r="K36" s="99">
        <f>'1月第四週明細 '!V28</f>
        <v>744</v>
      </c>
      <c r="L36" s="98" t="s">
        <v>9</v>
      </c>
      <c r="M36" s="99">
        <f>'1月第四週明細 '!V24</f>
        <v>24</v>
      </c>
      <c r="N36" s="102" t="s">
        <v>45</v>
      </c>
      <c r="O36" s="99">
        <f>'1月第四週明細 '!V36</f>
        <v>743.5</v>
      </c>
      <c r="P36" s="98" t="s">
        <v>9</v>
      </c>
      <c r="Q36" s="99">
        <f>'1月第四週明細 '!V32</f>
        <v>23.5</v>
      </c>
      <c r="R36" s="160" t="s">
        <v>45</v>
      </c>
      <c r="S36" s="99">
        <f>'1月第四週明細 '!V44</f>
        <v>754.7</v>
      </c>
      <c r="T36" s="98" t="s">
        <v>9</v>
      </c>
      <c r="U36" s="165">
        <f>'1月第四週明細 '!V40</f>
        <v>23.5</v>
      </c>
    </row>
    <row r="37" spans="2:21" s="78" customFormat="1" ht="12.9" customHeight="1" thickBot="1">
      <c r="B37" s="103" t="s">
        <v>7</v>
      </c>
      <c r="C37" s="104">
        <f>'1月第四週明細 '!V6</f>
        <v>99</v>
      </c>
      <c r="D37" s="105" t="s">
        <v>11</v>
      </c>
      <c r="E37" s="104">
        <f>'1月第四週明細 '!V10</f>
        <v>28.6</v>
      </c>
      <c r="F37" s="105" t="s">
        <v>7</v>
      </c>
      <c r="G37" s="104">
        <f>'1月第四週明細 '!V14</f>
        <v>100</v>
      </c>
      <c r="H37" s="105" t="s">
        <v>11</v>
      </c>
      <c r="I37" s="104">
        <f>'1月第四週明細 '!V18</f>
        <v>28.8</v>
      </c>
      <c r="J37" s="105" t="s">
        <v>7</v>
      </c>
      <c r="K37" s="104">
        <f>'1月第四週明細 '!V22</f>
        <v>103.5</v>
      </c>
      <c r="L37" s="105" t="s">
        <v>11</v>
      </c>
      <c r="M37" s="104">
        <f>'1月第四週明細 '!V26</f>
        <v>28.499999999999996</v>
      </c>
      <c r="N37" s="155" t="s">
        <v>7</v>
      </c>
      <c r="O37" s="104">
        <f>'1月第四週明細 '!V30</f>
        <v>105</v>
      </c>
      <c r="P37" s="105" t="s">
        <v>11</v>
      </c>
      <c r="Q37" s="104">
        <f>'1月第四週明細 '!V34</f>
        <v>28.000000000000004</v>
      </c>
      <c r="R37" s="155" t="s">
        <v>7</v>
      </c>
      <c r="S37" s="104">
        <f>'1月第四週明細 '!V38</f>
        <v>107.5</v>
      </c>
      <c r="T37" s="105" t="s">
        <v>11</v>
      </c>
      <c r="U37" s="107">
        <f>'1月第四週明細 '!V42</f>
        <v>28.3</v>
      </c>
    </row>
    <row r="38" spans="2:21" s="87" customFormat="1" ht="19.95" customHeight="1">
      <c r="B38" s="515" t="s">
        <v>140</v>
      </c>
      <c r="C38" s="516"/>
      <c r="D38" s="516"/>
      <c r="E38" s="517"/>
      <c r="F38" s="516" t="s">
        <v>141</v>
      </c>
      <c r="G38" s="516"/>
      <c r="H38" s="516"/>
      <c r="I38" s="517"/>
      <c r="J38" s="516" t="s">
        <v>142</v>
      </c>
      <c r="K38" s="516"/>
      <c r="L38" s="516"/>
      <c r="M38" s="517"/>
      <c r="N38" s="517" t="s">
        <v>143</v>
      </c>
      <c r="O38" s="518"/>
      <c r="P38" s="518"/>
      <c r="Q38" s="518"/>
      <c r="R38" s="517" t="s">
        <v>144</v>
      </c>
      <c r="S38" s="518"/>
      <c r="T38" s="518"/>
      <c r="U38" s="519"/>
    </row>
    <row r="39" spans="2:21" s="258" customFormat="1" ht="22.05" customHeight="1">
      <c r="B39" s="364" t="str">
        <f>'115.2月菜單'!B12</f>
        <v>香Q米飯</v>
      </c>
      <c r="C39" s="365"/>
      <c r="D39" s="365"/>
      <c r="E39" s="367"/>
      <c r="F39" s="366" t="str">
        <f>'115.2月菜單'!F12</f>
        <v>五穀飯</v>
      </c>
      <c r="G39" s="365"/>
      <c r="H39" s="365"/>
      <c r="I39" s="365"/>
      <c r="J39" s="366" t="str">
        <f>'115.2月菜單'!J12</f>
        <v>香Q米飯</v>
      </c>
      <c r="K39" s="365"/>
      <c r="L39" s="365"/>
      <c r="M39" s="365"/>
      <c r="N39" s="368" t="str">
        <f>'115.2月菜單'!N12</f>
        <v>地瓜飯</v>
      </c>
      <c r="O39" s="368"/>
      <c r="P39" s="368"/>
      <c r="Q39" s="366"/>
      <c r="R39" s="520" t="s">
        <v>145</v>
      </c>
      <c r="S39" s="521"/>
      <c r="T39" s="521"/>
      <c r="U39" s="522"/>
    </row>
    <row r="40" spans="2:21" s="258" customFormat="1" ht="22.05" customHeight="1">
      <c r="B40" s="523" t="str">
        <f>'115.2月菜單'!B13</f>
        <v>卡茲雞米花(炸)</v>
      </c>
      <c r="C40" s="524"/>
      <c r="D40" s="524"/>
      <c r="E40" s="525"/>
      <c r="F40" s="526" t="str">
        <f>'115.2月菜單'!F13</f>
        <v>招牌醬爆魚丁(海)</v>
      </c>
      <c r="G40" s="527"/>
      <c r="H40" s="527"/>
      <c r="I40" s="527"/>
      <c r="J40" s="528" t="str">
        <f>'115.2月菜單'!J13</f>
        <v>醬燒豬排</v>
      </c>
      <c r="K40" s="529"/>
      <c r="L40" s="529"/>
      <c r="M40" s="529"/>
      <c r="N40" s="530" t="str">
        <f>'115.2月菜單'!N13</f>
        <v>麻油燒雞(加)</v>
      </c>
      <c r="O40" s="531"/>
      <c r="P40" s="531"/>
      <c r="Q40" s="532"/>
      <c r="R40" s="533"/>
      <c r="S40" s="534"/>
      <c r="T40" s="534"/>
      <c r="U40" s="535"/>
    </row>
    <row r="41" spans="2:21" s="258" customFormat="1" ht="22.05" customHeight="1">
      <c r="B41" s="536" t="str">
        <f>'115.2月菜單'!B14</f>
        <v>沙茶洋蔥豬柳</v>
      </c>
      <c r="C41" s="537"/>
      <c r="D41" s="537"/>
      <c r="E41" s="538"/>
      <c r="F41" s="539" t="str">
        <f>'115.2月菜單'!F14</f>
        <v>日式大阪燒(海)</v>
      </c>
      <c r="G41" s="540"/>
      <c r="H41" s="540"/>
      <c r="I41" s="540"/>
      <c r="J41" s="541" t="str">
        <f>'115.2月菜單'!J14</f>
        <v>卡啦翅小腿(炸)</v>
      </c>
      <c r="K41" s="542"/>
      <c r="L41" s="542"/>
      <c r="M41" s="543"/>
      <c r="N41" s="544" t="str">
        <f>'115.2月菜單'!N14</f>
        <v>絞肉滷蛋</v>
      </c>
      <c r="O41" s="544"/>
      <c r="P41" s="544"/>
      <c r="Q41" s="544"/>
      <c r="R41" s="545"/>
      <c r="S41" s="546"/>
      <c r="T41" s="546"/>
      <c r="U41" s="547"/>
    </row>
    <row r="42" spans="2:21" s="258" customFormat="1" ht="22.05" customHeight="1">
      <c r="B42" s="548" t="str">
        <f>'115.2月菜單'!B15</f>
        <v>台式炒米粉</v>
      </c>
      <c r="C42" s="549"/>
      <c r="D42" s="549"/>
      <c r="E42" s="550"/>
      <c r="F42" s="551" t="str">
        <f>'115.2月菜單'!F15</f>
        <v>南瓜蒸肉餅</v>
      </c>
      <c r="G42" s="552"/>
      <c r="H42" s="552"/>
      <c r="I42" s="552"/>
      <c r="J42" s="553" t="str">
        <f>'115.2月菜單'!J15</f>
        <v>滷味拼盤(加)(豆)</v>
      </c>
      <c r="K42" s="554"/>
      <c r="L42" s="554"/>
      <c r="M42" s="555"/>
      <c r="N42" s="556" t="str">
        <f>'115.2月菜單'!N15</f>
        <v>花椰菜拌中卷蝦仁(海)</v>
      </c>
      <c r="O42" s="557"/>
      <c r="P42" s="557"/>
      <c r="Q42" s="557"/>
      <c r="R42" s="558"/>
      <c r="S42" s="559"/>
      <c r="T42" s="559"/>
      <c r="U42" s="560"/>
    </row>
    <row r="43" spans="2:21" s="258" customFormat="1" ht="22.05" customHeight="1">
      <c r="B43" s="510" t="str">
        <f>'115.2月菜單'!B16</f>
        <v>深色蔬菜</v>
      </c>
      <c r="C43" s="353"/>
      <c r="D43" s="353"/>
      <c r="E43" s="416"/>
      <c r="F43" s="417" t="str">
        <f>'115.2月菜單'!F16</f>
        <v>淺色蔬菜</v>
      </c>
      <c r="G43" s="417"/>
      <c r="H43" s="417"/>
      <c r="I43" s="352"/>
      <c r="J43" s="417" t="str">
        <f>'115.2月菜單'!J16</f>
        <v>深色蔬菜</v>
      </c>
      <c r="K43" s="417"/>
      <c r="L43" s="417"/>
      <c r="M43" s="417"/>
      <c r="N43" s="416" t="str">
        <f>'115.2月菜單'!N16</f>
        <v>有機蔬菜</v>
      </c>
      <c r="O43" s="417"/>
      <c r="P43" s="417"/>
      <c r="Q43" s="352"/>
      <c r="R43" s="351"/>
      <c r="S43" s="349"/>
      <c r="T43" s="349"/>
      <c r="U43" s="561"/>
    </row>
    <row r="44" spans="2:21" s="259" customFormat="1" ht="22.05" customHeight="1">
      <c r="B44" s="418" t="str">
        <f>'115.2月菜單'!B17</f>
        <v>酸辣湯(醃)(芡)(豆)</v>
      </c>
      <c r="C44" s="357"/>
      <c r="D44" s="357"/>
      <c r="E44" s="419"/>
      <c r="F44" s="420" t="str">
        <f>'115.2月菜單'!F17</f>
        <v>結頭菜湯</v>
      </c>
      <c r="G44" s="420"/>
      <c r="H44" s="420"/>
      <c r="I44" s="356"/>
      <c r="J44" s="420" t="str">
        <f>'115.2月菜單'!J17</f>
        <v>鮮蔬蛋花湯</v>
      </c>
      <c r="K44" s="420"/>
      <c r="L44" s="420"/>
      <c r="M44" s="420"/>
      <c r="N44" s="562" t="str">
        <f>'115.2月菜單'!N17</f>
        <v>味噌海芽湯</v>
      </c>
      <c r="O44" s="562"/>
      <c r="P44" s="562"/>
      <c r="Q44" s="562"/>
      <c r="R44" s="355"/>
      <c r="S44" s="295"/>
      <c r="T44" s="295"/>
      <c r="U44" s="563"/>
    </row>
    <row r="45" spans="2:21" s="78" customFormat="1" ht="12.9" customHeight="1">
      <c r="B45" s="108" t="s">
        <v>45</v>
      </c>
      <c r="C45" s="99">
        <f>'2月第一週明細'!W12</f>
        <v>755.1</v>
      </c>
      <c r="D45" s="98" t="s">
        <v>9</v>
      </c>
      <c r="E45" s="109">
        <f>'2月第一週明細'!W8</f>
        <v>23.5</v>
      </c>
      <c r="F45" s="98" t="s">
        <v>45</v>
      </c>
      <c r="G45" s="99">
        <f>'2月第一週明細'!W20</f>
        <v>757.5</v>
      </c>
      <c r="H45" s="98" t="s">
        <v>9</v>
      </c>
      <c r="I45" s="100">
        <f>'2月第一週明細'!W16</f>
        <v>23.5</v>
      </c>
      <c r="J45" s="98" t="s">
        <v>45</v>
      </c>
      <c r="K45" s="99">
        <f>'2月第一週明細'!W28</f>
        <v>730.9</v>
      </c>
      <c r="L45" s="98" t="s">
        <v>9</v>
      </c>
      <c r="M45" s="109">
        <f>'2月第一週明細'!W24</f>
        <v>24.5</v>
      </c>
      <c r="N45" s="102" t="s">
        <v>45</v>
      </c>
      <c r="O45" s="96">
        <f>'2月第一週明細'!W36</f>
        <v>761.9</v>
      </c>
      <c r="P45" s="97" t="s">
        <v>9</v>
      </c>
      <c r="Q45" s="113">
        <f>'2月第一週明細'!W32</f>
        <v>23.5</v>
      </c>
      <c r="R45" s="189"/>
      <c r="S45" s="280"/>
      <c r="T45" s="277"/>
      <c r="U45" s="290"/>
    </row>
    <row r="46" spans="2:21" s="78" customFormat="1" ht="12.9" customHeight="1" thickBot="1">
      <c r="B46" s="103" t="s">
        <v>7</v>
      </c>
      <c r="C46" s="104">
        <f>'2月第一週明細'!W6</f>
        <v>107.5</v>
      </c>
      <c r="D46" s="105" t="s">
        <v>11</v>
      </c>
      <c r="E46" s="104">
        <f>'2月第一週明細'!W10</f>
        <v>28.400000000000002</v>
      </c>
      <c r="F46" s="105" t="s">
        <v>7</v>
      </c>
      <c r="G46" s="104">
        <f>'2月第一週明細'!W14</f>
        <v>108</v>
      </c>
      <c r="H46" s="105" t="s">
        <v>47</v>
      </c>
      <c r="I46" s="106">
        <f>'2月第一週明細'!W18</f>
        <v>28.500000000000004</v>
      </c>
      <c r="J46" s="105" t="s">
        <v>7</v>
      </c>
      <c r="K46" s="104">
        <f>'2月第一週明細'!W22</f>
        <v>99</v>
      </c>
      <c r="L46" s="105" t="s">
        <v>11</v>
      </c>
      <c r="M46" s="104">
        <f>'2月第一週明細'!W26</f>
        <v>28.6</v>
      </c>
      <c r="N46" s="155" t="s">
        <v>7</v>
      </c>
      <c r="O46" s="104">
        <f>'2月第一週明細'!W30</f>
        <v>109</v>
      </c>
      <c r="P46" s="105" t="s">
        <v>11</v>
      </c>
      <c r="Q46" s="104">
        <f>'2月第一週明細'!W34</f>
        <v>28.6</v>
      </c>
      <c r="R46" s="188"/>
      <c r="S46" s="283"/>
      <c r="T46" s="282"/>
      <c r="U46" s="291"/>
    </row>
    <row r="47" spans="2:21" s="87" customFormat="1" ht="19.95" customHeight="1"/>
    <row r="48" spans="2:21" s="258" customFormat="1" ht="16.95" customHeight="1"/>
    <row r="49" s="258" customFormat="1" ht="16.95" customHeight="1"/>
    <row r="50" s="258" customFormat="1" ht="16.95" customHeight="1"/>
    <row r="51" s="258" customFormat="1" ht="16.95" customHeight="1"/>
    <row r="52" s="258" customFormat="1" ht="16.95" customHeight="1"/>
    <row r="53" s="259" customFormat="1" ht="16.95" customHeight="1"/>
    <row r="54" s="78" customFormat="1" ht="12.9" customHeight="1"/>
    <row r="55" s="78" customFormat="1" ht="12.9" customHeight="1"/>
  </sheetData>
  <mergeCells count="176">
    <mergeCell ref="B43:E43"/>
    <mergeCell ref="F43:I43"/>
    <mergeCell ref="J43:M43"/>
    <mergeCell ref="N43:Q43"/>
    <mergeCell ref="R43:U43"/>
    <mergeCell ref="B44:E44"/>
    <mergeCell ref="F44:I44"/>
    <mergeCell ref="J44:M44"/>
    <mergeCell ref="N44:Q44"/>
    <mergeCell ref="R44:U44"/>
    <mergeCell ref="B41:E41"/>
    <mergeCell ref="F41:I41"/>
    <mergeCell ref="J41:M41"/>
    <mergeCell ref="N41:Q41"/>
    <mergeCell ref="R41:U41"/>
    <mergeCell ref="B42:E42"/>
    <mergeCell ref="F42:I42"/>
    <mergeCell ref="J42:M42"/>
    <mergeCell ref="N42:Q42"/>
    <mergeCell ref="R42:U42"/>
    <mergeCell ref="B39:E39"/>
    <mergeCell ref="F39:I39"/>
    <mergeCell ref="J39:M39"/>
    <mergeCell ref="N39:Q39"/>
    <mergeCell ref="R39:U39"/>
    <mergeCell ref="B40:E40"/>
    <mergeCell ref="F40:I40"/>
    <mergeCell ref="J40:M40"/>
    <mergeCell ref="N40:Q40"/>
    <mergeCell ref="R40:U40"/>
    <mergeCell ref="B35:E35"/>
    <mergeCell ref="F35:I35"/>
    <mergeCell ref="J35:M35"/>
    <mergeCell ref="N35:Q35"/>
    <mergeCell ref="R35:U35"/>
    <mergeCell ref="B38:E38"/>
    <mergeCell ref="F38:I38"/>
    <mergeCell ref="J38:M38"/>
    <mergeCell ref="N38:Q38"/>
    <mergeCell ref="R38:U38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1:E21"/>
    <mergeCell ref="F21:I21"/>
    <mergeCell ref="J21:M21"/>
    <mergeCell ref="N21:Q21"/>
    <mergeCell ref="R21:U21"/>
    <mergeCell ref="B22:E22"/>
    <mergeCell ref="F22:I22"/>
    <mergeCell ref="J22:M22"/>
    <mergeCell ref="N22:Q22"/>
    <mergeCell ref="R22:U22"/>
    <mergeCell ref="B17:E17"/>
    <mergeCell ref="F17:I17"/>
    <mergeCell ref="J17:M17"/>
    <mergeCell ref="N17:Q17"/>
    <mergeCell ref="R17:U17"/>
    <mergeCell ref="B20:E20"/>
    <mergeCell ref="F20:I20"/>
    <mergeCell ref="J20:M20"/>
    <mergeCell ref="N20:Q20"/>
    <mergeCell ref="R20:U20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3:E13"/>
    <mergeCell ref="F13:I13"/>
    <mergeCell ref="J13:M13"/>
    <mergeCell ref="N13:Q13"/>
    <mergeCell ref="R13:U13"/>
    <mergeCell ref="B14:E14"/>
    <mergeCell ref="F14:I14"/>
    <mergeCell ref="J14:M14"/>
    <mergeCell ref="N14:Q14"/>
    <mergeCell ref="R14:U14"/>
    <mergeCell ref="B11:E11"/>
    <mergeCell ref="F11:I11"/>
    <mergeCell ref="J11:M11"/>
    <mergeCell ref="N11:Q11"/>
    <mergeCell ref="R11:U11"/>
    <mergeCell ref="B12:E12"/>
    <mergeCell ref="F12:I12"/>
    <mergeCell ref="J12:M12"/>
    <mergeCell ref="N12:Q12"/>
    <mergeCell ref="R12:U12"/>
    <mergeCell ref="J9:M10"/>
    <mergeCell ref="B8:I10"/>
    <mergeCell ref="B4:E4"/>
    <mergeCell ref="F4:I4"/>
    <mergeCell ref="J4:M4"/>
    <mergeCell ref="N4:Q4"/>
    <mergeCell ref="R4:U4"/>
    <mergeCell ref="B5:E5"/>
    <mergeCell ref="F5:I5"/>
    <mergeCell ref="J5:M5"/>
    <mergeCell ref="N5:Q5"/>
    <mergeCell ref="R5:U5"/>
    <mergeCell ref="B6:E6"/>
    <mergeCell ref="F6:I6"/>
    <mergeCell ref="J6:M6"/>
    <mergeCell ref="N6:Q6"/>
    <mergeCell ref="R6:U6"/>
    <mergeCell ref="J7:M7"/>
    <mergeCell ref="N7:Q7"/>
    <mergeCell ref="R7:U7"/>
    <mergeCell ref="J8:M8"/>
    <mergeCell ref="N8:Q8"/>
    <mergeCell ref="R8:U8"/>
    <mergeCell ref="R2:U2"/>
    <mergeCell ref="B3:E3"/>
    <mergeCell ref="F3:I3"/>
    <mergeCell ref="J3:M3"/>
    <mergeCell ref="N3:Q3"/>
    <mergeCell ref="R3:U3"/>
    <mergeCell ref="B1:F1"/>
    <mergeCell ref="J1:M1"/>
    <mergeCell ref="N1:P1"/>
    <mergeCell ref="B2:E2"/>
    <mergeCell ref="F2:I2"/>
    <mergeCell ref="J2:M2"/>
    <mergeCell ref="N2:Q2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09A5-20B2-4EF4-9768-8ADD1C874780}">
  <sheetPr>
    <tabColor rgb="FFFFFF00"/>
  </sheetPr>
  <dimension ref="B1:U38"/>
  <sheetViews>
    <sheetView zoomScale="75" zoomScaleNormal="75" workbookViewId="0">
      <selection activeCell="X14" sqref="X14"/>
    </sheetView>
  </sheetViews>
  <sheetFormatPr defaultColWidth="9" defaultRowHeight="16.2"/>
  <cols>
    <col min="1" max="1" width="2.6640625" style="71" customWidth="1"/>
    <col min="2" max="21" width="10.6640625" style="95" customWidth="1"/>
    <col min="22" max="16384" width="9" style="71"/>
  </cols>
  <sheetData>
    <row r="1" spans="2:21" ht="15" customHeight="1" thickBot="1">
      <c r="B1" s="303"/>
      <c r="C1" s="303"/>
      <c r="D1" s="303"/>
      <c r="E1" s="303"/>
      <c r="F1" s="303"/>
      <c r="J1" s="304"/>
      <c r="K1" s="304"/>
      <c r="L1" s="304"/>
      <c r="M1" s="304"/>
      <c r="N1" s="304"/>
      <c r="O1" s="304"/>
      <c r="P1" s="304"/>
      <c r="Q1" s="182"/>
      <c r="R1" s="182"/>
      <c r="S1" s="182"/>
      <c r="T1" s="182"/>
    </row>
    <row r="2" spans="2:21" s="87" customFormat="1" ht="19.95" customHeight="1">
      <c r="B2" s="627"/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9"/>
      <c r="N2" s="292" t="s">
        <v>146</v>
      </c>
      <c r="O2" s="292"/>
      <c r="P2" s="292"/>
      <c r="Q2" s="309"/>
      <c r="R2" s="292" t="s">
        <v>147</v>
      </c>
      <c r="S2" s="292"/>
      <c r="T2" s="292"/>
      <c r="U2" s="293"/>
    </row>
    <row r="3" spans="2:21" s="265" customFormat="1" ht="28.05" customHeight="1">
      <c r="B3" s="630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2"/>
      <c r="N3" s="649"/>
      <c r="O3" s="650"/>
      <c r="P3" s="650"/>
      <c r="Q3" s="651"/>
      <c r="R3" s="649" t="s">
        <v>165</v>
      </c>
      <c r="S3" s="650"/>
      <c r="T3" s="650"/>
      <c r="U3" s="732"/>
    </row>
    <row r="4" spans="2:21" s="265" customFormat="1" ht="28.05" customHeight="1">
      <c r="B4" s="633"/>
      <c r="C4" s="634"/>
      <c r="D4" s="634"/>
      <c r="E4" s="634"/>
      <c r="F4" s="635"/>
      <c r="G4" s="635"/>
      <c r="H4" s="635"/>
      <c r="I4" s="635"/>
      <c r="J4" s="636"/>
      <c r="K4" s="636"/>
      <c r="L4" s="636"/>
      <c r="M4" s="637"/>
      <c r="N4" s="584"/>
      <c r="O4" s="585"/>
      <c r="P4" s="585"/>
      <c r="Q4" s="652"/>
      <c r="R4" s="733" t="s">
        <v>228</v>
      </c>
      <c r="S4" s="734"/>
      <c r="T4" s="734"/>
      <c r="U4" s="735"/>
    </row>
    <row r="5" spans="2:21" s="265" customFormat="1" ht="28.05" customHeight="1">
      <c r="B5" s="644"/>
      <c r="C5" s="645"/>
      <c r="D5" s="645"/>
      <c r="E5" s="645"/>
      <c r="F5" s="646"/>
      <c r="G5" s="646"/>
      <c r="H5" s="646"/>
      <c r="I5" s="646"/>
      <c r="J5" s="647"/>
      <c r="K5" s="647"/>
      <c r="L5" s="647"/>
      <c r="M5" s="648"/>
      <c r="N5" s="584"/>
      <c r="O5" s="585"/>
      <c r="P5" s="585"/>
      <c r="Q5" s="652"/>
      <c r="R5" s="736" t="s">
        <v>187</v>
      </c>
      <c r="S5" s="737"/>
      <c r="T5" s="737"/>
      <c r="U5" s="738"/>
    </row>
    <row r="6" spans="2:21" s="265" customFormat="1" ht="28.05" customHeight="1">
      <c r="B6" s="639"/>
      <c r="C6" s="640"/>
      <c r="D6" s="640"/>
      <c r="E6" s="640"/>
      <c r="F6" s="641"/>
      <c r="G6" s="641"/>
      <c r="H6" s="641"/>
      <c r="I6" s="641"/>
      <c r="J6" s="642"/>
      <c r="K6" s="642"/>
      <c r="L6" s="642"/>
      <c r="M6" s="643"/>
      <c r="N6" s="584"/>
      <c r="O6" s="585"/>
      <c r="P6" s="585"/>
      <c r="Q6" s="652"/>
      <c r="R6" s="739" t="s">
        <v>229</v>
      </c>
      <c r="S6" s="740"/>
      <c r="T6" s="740"/>
      <c r="U6" s="741"/>
    </row>
    <row r="7" spans="2:21" s="265" customFormat="1" ht="28.05" customHeight="1">
      <c r="B7" s="275"/>
      <c r="C7" s="276"/>
      <c r="D7" s="276"/>
      <c r="E7" s="276"/>
      <c r="F7" s="276"/>
      <c r="G7" s="276"/>
      <c r="H7" s="276"/>
      <c r="I7" s="276"/>
      <c r="J7" s="742"/>
      <c r="K7" s="742"/>
      <c r="L7" s="742"/>
      <c r="M7" s="743"/>
      <c r="N7" s="584"/>
      <c r="O7" s="585"/>
      <c r="P7" s="585"/>
      <c r="Q7" s="652"/>
      <c r="R7" s="624" t="s">
        <v>54</v>
      </c>
      <c r="S7" s="622"/>
      <c r="T7" s="622"/>
      <c r="U7" s="626"/>
    </row>
    <row r="8" spans="2:21" s="266" customFormat="1" ht="28.05" customHeight="1">
      <c r="B8" s="745" t="s">
        <v>63</v>
      </c>
      <c r="C8" s="746"/>
      <c r="D8" s="746"/>
      <c r="E8" s="746"/>
      <c r="F8" s="746"/>
      <c r="G8" s="746"/>
      <c r="H8" s="746"/>
      <c r="I8" s="746"/>
      <c r="J8" s="631"/>
      <c r="K8" s="631"/>
      <c r="L8" s="631"/>
      <c r="M8" s="632"/>
      <c r="N8" s="584"/>
      <c r="O8" s="585"/>
      <c r="P8" s="585"/>
      <c r="Q8" s="652"/>
      <c r="R8" s="567" t="s">
        <v>286</v>
      </c>
      <c r="S8" s="565"/>
      <c r="T8" s="565"/>
      <c r="U8" s="697"/>
    </row>
    <row r="9" spans="2:21" s="78" customFormat="1" ht="12.9" customHeight="1">
      <c r="B9" s="745"/>
      <c r="C9" s="746"/>
      <c r="D9" s="746"/>
      <c r="E9" s="746"/>
      <c r="F9" s="746"/>
      <c r="G9" s="746"/>
      <c r="H9" s="746"/>
      <c r="I9" s="746"/>
      <c r="J9" s="749" t="s">
        <v>139</v>
      </c>
      <c r="K9" s="749"/>
      <c r="L9" s="749"/>
      <c r="M9" s="750"/>
      <c r="N9" s="584"/>
      <c r="O9" s="585"/>
      <c r="P9" s="585"/>
      <c r="Q9" s="652"/>
      <c r="R9" s="98" t="s">
        <v>45</v>
      </c>
      <c r="S9" s="99">
        <f>'1月第一週明細'!V44</f>
        <v>757.1</v>
      </c>
      <c r="T9" s="98" t="s">
        <v>9</v>
      </c>
      <c r="U9" s="101">
        <f>'1月第一週明細'!V40</f>
        <v>23.5</v>
      </c>
    </row>
    <row r="10" spans="2:21" s="78" customFormat="1" ht="12.9" customHeight="1" thickBot="1">
      <c r="B10" s="747"/>
      <c r="C10" s="748"/>
      <c r="D10" s="748"/>
      <c r="E10" s="748"/>
      <c r="F10" s="748"/>
      <c r="G10" s="748"/>
      <c r="H10" s="748"/>
      <c r="I10" s="748"/>
      <c r="J10" s="751"/>
      <c r="K10" s="751"/>
      <c r="L10" s="751"/>
      <c r="M10" s="752"/>
      <c r="N10" s="653"/>
      <c r="O10" s="654"/>
      <c r="P10" s="654"/>
      <c r="Q10" s="655"/>
      <c r="R10" s="105" t="s">
        <v>7</v>
      </c>
      <c r="S10" s="104">
        <f>'1月第一週明細'!V38</f>
        <v>108</v>
      </c>
      <c r="T10" s="105" t="s">
        <v>11</v>
      </c>
      <c r="U10" s="107">
        <f>'1月第一週明細'!V42</f>
        <v>28.400000000000002</v>
      </c>
    </row>
    <row r="11" spans="2:21" s="87" customFormat="1" ht="19.95" customHeight="1">
      <c r="B11" s="638" t="s">
        <v>148</v>
      </c>
      <c r="C11" s="292"/>
      <c r="D11" s="292"/>
      <c r="E11" s="309"/>
      <c r="F11" s="292" t="s">
        <v>149</v>
      </c>
      <c r="G11" s="292"/>
      <c r="H11" s="292"/>
      <c r="I11" s="292"/>
      <c r="J11" s="308" t="s">
        <v>150</v>
      </c>
      <c r="K11" s="292"/>
      <c r="L11" s="292"/>
      <c r="M11" s="292"/>
      <c r="N11" s="292" t="s">
        <v>151</v>
      </c>
      <c r="O11" s="292"/>
      <c r="P11" s="292"/>
      <c r="Q11" s="309"/>
      <c r="R11" s="360" t="s">
        <v>152</v>
      </c>
      <c r="S11" s="360"/>
      <c r="T11" s="360"/>
      <c r="U11" s="363"/>
    </row>
    <row r="12" spans="2:21" s="267" customFormat="1" ht="28.05" customHeight="1">
      <c r="B12" s="656" t="s">
        <v>49</v>
      </c>
      <c r="C12" s="616"/>
      <c r="D12" s="616"/>
      <c r="E12" s="616"/>
      <c r="F12" s="615" t="s">
        <v>177</v>
      </c>
      <c r="G12" s="616"/>
      <c r="H12" s="616"/>
      <c r="I12" s="617"/>
      <c r="J12" s="615" t="s">
        <v>49</v>
      </c>
      <c r="K12" s="616"/>
      <c r="L12" s="616"/>
      <c r="M12" s="617"/>
      <c r="N12" s="618" t="s">
        <v>53</v>
      </c>
      <c r="O12" s="618"/>
      <c r="P12" s="618"/>
      <c r="Q12" s="615"/>
      <c r="R12" s="584" t="s">
        <v>218</v>
      </c>
      <c r="S12" s="585"/>
      <c r="T12" s="585"/>
      <c r="U12" s="586"/>
    </row>
    <row r="13" spans="2:21" s="265" customFormat="1" ht="28.05" customHeight="1">
      <c r="B13" s="657" t="s">
        <v>166</v>
      </c>
      <c r="C13" s="658"/>
      <c r="D13" s="658"/>
      <c r="E13" s="658"/>
      <c r="F13" s="659" t="s">
        <v>191</v>
      </c>
      <c r="G13" s="660"/>
      <c r="H13" s="660"/>
      <c r="I13" s="661"/>
      <c r="J13" s="662" t="s">
        <v>283</v>
      </c>
      <c r="K13" s="663"/>
      <c r="L13" s="663"/>
      <c r="M13" s="664"/>
      <c r="N13" s="665" t="s">
        <v>234</v>
      </c>
      <c r="O13" s="666"/>
      <c r="P13" s="666"/>
      <c r="Q13" s="667"/>
      <c r="R13" s="668" t="s">
        <v>232</v>
      </c>
      <c r="S13" s="669"/>
      <c r="T13" s="669"/>
      <c r="U13" s="670"/>
    </row>
    <row r="14" spans="2:21" s="265" customFormat="1" ht="28.05" customHeight="1">
      <c r="B14" s="671" t="s">
        <v>230</v>
      </c>
      <c r="C14" s="672"/>
      <c r="D14" s="672"/>
      <c r="E14" s="672"/>
      <c r="F14" s="673" t="s">
        <v>167</v>
      </c>
      <c r="G14" s="674"/>
      <c r="H14" s="674"/>
      <c r="I14" s="675"/>
      <c r="J14" s="676" t="s">
        <v>268</v>
      </c>
      <c r="K14" s="677"/>
      <c r="L14" s="677"/>
      <c r="M14" s="678"/>
      <c r="N14" s="679" t="s">
        <v>233</v>
      </c>
      <c r="O14" s="680"/>
      <c r="P14" s="680"/>
      <c r="Q14" s="680"/>
      <c r="R14" s="681" t="s">
        <v>168</v>
      </c>
      <c r="S14" s="682"/>
      <c r="T14" s="682"/>
      <c r="U14" s="683"/>
    </row>
    <row r="15" spans="2:21" s="265" customFormat="1" ht="28.05" customHeight="1">
      <c r="B15" s="684" t="s">
        <v>231</v>
      </c>
      <c r="C15" s="685"/>
      <c r="D15" s="685"/>
      <c r="E15" s="685"/>
      <c r="F15" s="686" t="s">
        <v>192</v>
      </c>
      <c r="G15" s="687"/>
      <c r="H15" s="687"/>
      <c r="I15" s="687"/>
      <c r="J15" s="688" t="s">
        <v>111</v>
      </c>
      <c r="K15" s="689"/>
      <c r="L15" s="689"/>
      <c r="M15" s="689"/>
      <c r="N15" s="690" t="s">
        <v>101</v>
      </c>
      <c r="O15" s="691"/>
      <c r="P15" s="691"/>
      <c r="Q15" s="691"/>
      <c r="R15" s="692" t="s">
        <v>189</v>
      </c>
      <c r="S15" s="693"/>
      <c r="T15" s="693"/>
      <c r="U15" s="694"/>
    </row>
    <row r="16" spans="2:21" s="265" customFormat="1" ht="28.05" customHeight="1">
      <c r="B16" s="613" t="s">
        <v>54</v>
      </c>
      <c r="C16" s="571"/>
      <c r="D16" s="571"/>
      <c r="E16" s="571"/>
      <c r="F16" s="625" t="s">
        <v>55</v>
      </c>
      <c r="G16" s="625"/>
      <c r="H16" s="625"/>
      <c r="I16" s="625"/>
      <c r="J16" s="625" t="s">
        <v>54</v>
      </c>
      <c r="K16" s="625"/>
      <c r="L16" s="625"/>
      <c r="M16" s="625"/>
      <c r="N16" s="625" t="s">
        <v>73</v>
      </c>
      <c r="O16" s="625"/>
      <c r="P16" s="625"/>
      <c r="Q16" s="625"/>
      <c r="R16" s="624" t="s">
        <v>54</v>
      </c>
      <c r="S16" s="622"/>
      <c r="T16" s="622"/>
      <c r="U16" s="626"/>
    </row>
    <row r="17" spans="2:21" s="265" customFormat="1" ht="28.05" customHeight="1">
      <c r="B17" s="564" t="s">
        <v>164</v>
      </c>
      <c r="C17" s="565"/>
      <c r="D17" s="565"/>
      <c r="E17" s="565"/>
      <c r="F17" s="695" t="s">
        <v>113</v>
      </c>
      <c r="G17" s="695"/>
      <c r="H17" s="695"/>
      <c r="I17" s="695"/>
      <c r="J17" s="695" t="s">
        <v>117</v>
      </c>
      <c r="K17" s="695"/>
      <c r="L17" s="695"/>
      <c r="M17" s="695"/>
      <c r="N17" s="696" t="s">
        <v>272</v>
      </c>
      <c r="O17" s="696"/>
      <c r="P17" s="696"/>
      <c r="Q17" s="696"/>
      <c r="R17" s="567" t="s">
        <v>112</v>
      </c>
      <c r="S17" s="565"/>
      <c r="T17" s="565"/>
      <c r="U17" s="697"/>
    </row>
    <row r="18" spans="2:21" s="78" customFormat="1" ht="12.9" customHeight="1">
      <c r="B18" s="108" t="s">
        <v>45</v>
      </c>
      <c r="C18" s="99">
        <f>'1月第二週明細'!V12</f>
        <v>733.3</v>
      </c>
      <c r="D18" s="98" t="s">
        <v>9</v>
      </c>
      <c r="E18" s="109">
        <f>'1月第二週明細'!V8</f>
        <v>24.5</v>
      </c>
      <c r="F18" s="98" t="s">
        <v>45</v>
      </c>
      <c r="G18" s="99">
        <f>'1月第二週明細'!V20</f>
        <v>730.9</v>
      </c>
      <c r="H18" s="98" t="s">
        <v>9</v>
      </c>
      <c r="I18" s="100">
        <f>'1月第二週明細'!V16</f>
        <v>24.5</v>
      </c>
      <c r="J18" s="98" t="s">
        <v>45</v>
      </c>
      <c r="K18" s="99">
        <f>'1月第二週明細'!V28</f>
        <v>730.9</v>
      </c>
      <c r="L18" s="98" t="s">
        <v>9</v>
      </c>
      <c r="M18" s="100">
        <f>'1月第二週明細'!V24</f>
        <v>24.5</v>
      </c>
      <c r="N18" s="98" t="s">
        <v>45</v>
      </c>
      <c r="O18" s="99">
        <f>'1月第二週明細'!V36</f>
        <v>761.5</v>
      </c>
      <c r="P18" s="98" t="s">
        <v>9</v>
      </c>
      <c r="Q18" s="109">
        <f>'1月第二週明細'!V32</f>
        <v>23.5</v>
      </c>
      <c r="R18" s="98" t="s">
        <v>45</v>
      </c>
      <c r="S18" s="99">
        <f>'1月第二週明細'!V44</f>
        <v>719.6</v>
      </c>
      <c r="T18" s="98" t="s">
        <v>9</v>
      </c>
      <c r="U18" s="101">
        <f>'1月第二週明細'!V40</f>
        <v>24.4</v>
      </c>
    </row>
    <row r="19" spans="2:21" s="78" customFormat="1" ht="12.9" customHeight="1" thickBot="1">
      <c r="B19" s="103" t="s">
        <v>7</v>
      </c>
      <c r="C19" s="104">
        <f>'1月第二週明細'!V6</f>
        <v>99.5</v>
      </c>
      <c r="D19" s="105" t="s">
        <v>11</v>
      </c>
      <c r="E19" s="104">
        <f>'1月第二週明細'!V10</f>
        <v>28.7</v>
      </c>
      <c r="F19" s="110" t="s">
        <v>7</v>
      </c>
      <c r="G19" s="111">
        <f>'1月第二週明細'!V14</f>
        <v>99</v>
      </c>
      <c r="H19" s="110" t="s">
        <v>11</v>
      </c>
      <c r="I19" s="183">
        <f>'1月第二週明細'!V18</f>
        <v>28.6</v>
      </c>
      <c r="J19" s="110" t="s">
        <v>7</v>
      </c>
      <c r="K19" s="111">
        <f>'1月第二週明細'!V22</f>
        <v>99</v>
      </c>
      <c r="L19" s="110" t="s">
        <v>11</v>
      </c>
      <c r="M19" s="183">
        <f>'1月第二週明細'!V26</f>
        <v>28.6</v>
      </c>
      <c r="N19" s="105" t="s">
        <v>7</v>
      </c>
      <c r="O19" s="104">
        <f>'1月第二週明細'!V30</f>
        <v>109</v>
      </c>
      <c r="P19" s="105" t="s">
        <v>47</v>
      </c>
      <c r="Q19" s="104">
        <f>'1月第二週明細'!V34</f>
        <v>28.500000000000004</v>
      </c>
      <c r="R19" s="110" t="s">
        <v>7</v>
      </c>
      <c r="S19" s="111">
        <f>'1月第二週明細'!V38</f>
        <v>96.7</v>
      </c>
      <c r="T19" s="110" t="s">
        <v>11</v>
      </c>
      <c r="U19" s="112">
        <f>'1月第二週明細'!V42</f>
        <v>28.3</v>
      </c>
    </row>
    <row r="20" spans="2:21" s="87" customFormat="1" ht="19.95" customHeight="1">
      <c r="B20" s="422" t="s">
        <v>153</v>
      </c>
      <c r="C20" s="423"/>
      <c r="D20" s="423"/>
      <c r="E20" s="423"/>
      <c r="F20" s="292" t="s">
        <v>154</v>
      </c>
      <c r="G20" s="292"/>
      <c r="H20" s="292"/>
      <c r="I20" s="309"/>
      <c r="J20" s="292" t="s">
        <v>155</v>
      </c>
      <c r="K20" s="292"/>
      <c r="L20" s="292"/>
      <c r="M20" s="292"/>
      <c r="N20" s="292" t="s">
        <v>156</v>
      </c>
      <c r="O20" s="292"/>
      <c r="P20" s="292"/>
      <c r="Q20" s="309"/>
      <c r="R20" s="309" t="s">
        <v>157</v>
      </c>
      <c r="S20" s="423"/>
      <c r="T20" s="423"/>
      <c r="U20" s="424"/>
    </row>
    <row r="21" spans="2:21" s="265" customFormat="1" ht="28.05" customHeight="1">
      <c r="B21" s="698" t="s">
        <v>49</v>
      </c>
      <c r="C21" s="618"/>
      <c r="D21" s="618"/>
      <c r="E21" s="615"/>
      <c r="F21" s="570" t="s">
        <v>59</v>
      </c>
      <c r="G21" s="571"/>
      <c r="H21" s="571"/>
      <c r="I21" s="571"/>
      <c r="J21" s="615" t="s">
        <v>49</v>
      </c>
      <c r="K21" s="616"/>
      <c r="L21" s="616"/>
      <c r="M21" s="617"/>
      <c r="N21" s="618" t="s">
        <v>53</v>
      </c>
      <c r="O21" s="618"/>
      <c r="P21" s="618"/>
      <c r="Q21" s="615"/>
      <c r="R21" s="584" t="s">
        <v>172</v>
      </c>
      <c r="S21" s="585"/>
      <c r="T21" s="585"/>
      <c r="U21" s="586"/>
    </row>
    <row r="22" spans="2:21" s="265" customFormat="1" ht="28.05" customHeight="1">
      <c r="B22" s="703" t="s">
        <v>247</v>
      </c>
      <c r="C22" s="704"/>
      <c r="D22" s="704"/>
      <c r="E22" s="704"/>
      <c r="F22" s="705" t="s">
        <v>248</v>
      </c>
      <c r="G22" s="706"/>
      <c r="H22" s="706"/>
      <c r="I22" s="707"/>
      <c r="J22" s="708" t="s">
        <v>114</v>
      </c>
      <c r="K22" s="709"/>
      <c r="L22" s="709"/>
      <c r="M22" s="709"/>
      <c r="N22" s="710" t="s">
        <v>175</v>
      </c>
      <c r="O22" s="711"/>
      <c r="P22" s="711"/>
      <c r="Q22" s="712"/>
      <c r="R22" s="713" t="s">
        <v>173</v>
      </c>
      <c r="S22" s="714"/>
      <c r="T22" s="714"/>
      <c r="U22" s="715"/>
    </row>
    <row r="23" spans="2:21" s="265" customFormat="1" ht="28.05" customHeight="1">
      <c r="B23" s="716" t="s">
        <v>115</v>
      </c>
      <c r="C23" s="717"/>
      <c r="D23" s="717"/>
      <c r="E23" s="718"/>
      <c r="F23" s="719" t="s">
        <v>171</v>
      </c>
      <c r="G23" s="720"/>
      <c r="H23" s="720"/>
      <c r="I23" s="720"/>
      <c r="J23" s="721" t="s">
        <v>183</v>
      </c>
      <c r="K23" s="722"/>
      <c r="L23" s="722"/>
      <c r="M23" s="722"/>
      <c r="N23" s="723" t="s">
        <v>256</v>
      </c>
      <c r="O23" s="724"/>
      <c r="P23" s="724"/>
      <c r="Q23" s="724"/>
      <c r="R23" s="725" t="s">
        <v>174</v>
      </c>
      <c r="S23" s="726"/>
      <c r="T23" s="726"/>
      <c r="U23" s="727"/>
    </row>
    <row r="24" spans="2:21" s="265" customFormat="1" ht="28.05" customHeight="1">
      <c r="B24" s="753" t="s">
        <v>235</v>
      </c>
      <c r="C24" s="754"/>
      <c r="D24" s="754"/>
      <c r="E24" s="755"/>
      <c r="F24" s="756" t="s">
        <v>110</v>
      </c>
      <c r="G24" s="757"/>
      <c r="H24" s="757"/>
      <c r="I24" s="757"/>
      <c r="J24" s="728" t="s">
        <v>250</v>
      </c>
      <c r="K24" s="729"/>
      <c r="L24" s="729"/>
      <c r="M24" s="729"/>
      <c r="N24" s="730" t="s">
        <v>249</v>
      </c>
      <c r="O24" s="731"/>
      <c r="P24" s="731"/>
      <c r="Q24" s="731"/>
      <c r="R24" s="699" t="s">
        <v>182</v>
      </c>
      <c r="S24" s="700"/>
      <c r="T24" s="700"/>
      <c r="U24" s="701"/>
    </row>
    <row r="25" spans="2:21" s="265" customFormat="1" ht="28.05" customHeight="1">
      <c r="B25" s="702" t="s">
        <v>54</v>
      </c>
      <c r="C25" s="625"/>
      <c r="D25" s="625"/>
      <c r="E25" s="624"/>
      <c r="F25" s="624" t="s">
        <v>55</v>
      </c>
      <c r="G25" s="622"/>
      <c r="H25" s="622"/>
      <c r="I25" s="622"/>
      <c r="J25" s="625" t="s">
        <v>54</v>
      </c>
      <c r="K25" s="625"/>
      <c r="L25" s="625"/>
      <c r="M25" s="624"/>
      <c r="N25" s="625" t="s">
        <v>73</v>
      </c>
      <c r="O25" s="625"/>
      <c r="P25" s="625"/>
      <c r="Q25" s="624"/>
      <c r="R25" s="624" t="s">
        <v>54</v>
      </c>
      <c r="S25" s="622"/>
      <c r="T25" s="622"/>
      <c r="U25" s="626"/>
    </row>
    <row r="26" spans="2:21" s="266" customFormat="1" ht="28.05" customHeight="1">
      <c r="B26" s="744" t="s">
        <v>116</v>
      </c>
      <c r="C26" s="695"/>
      <c r="D26" s="695"/>
      <c r="E26" s="567"/>
      <c r="F26" s="567" t="s">
        <v>285</v>
      </c>
      <c r="G26" s="565"/>
      <c r="H26" s="565"/>
      <c r="I26" s="565"/>
      <c r="J26" s="567" t="s">
        <v>170</v>
      </c>
      <c r="K26" s="565"/>
      <c r="L26" s="565"/>
      <c r="M26" s="565"/>
      <c r="N26" s="567" t="s">
        <v>252</v>
      </c>
      <c r="O26" s="565"/>
      <c r="P26" s="565"/>
      <c r="Q26" s="565"/>
      <c r="R26" s="570" t="s">
        <v>118</v>
      </c>
      <c r="S26" s="571"/>
      <c r="T26" s="571"/>
      <c r="U26" s="572"/>
    </row>
    <row r="27" spans="2:21" s="78" customFormat="1" ht="12.9" customHeight="1">
      <c r="B27" s="184" t="s">
        <v>45</v>
      </c>
      <c r="C27" s="99">
        <f>'1月第三週明細 '!V12</f>
        <v>728.5</v>
      </c>
      <c r="D27" s="185" t="s">
        <v>46</v>
      </c>
      <c r="E27" s="109">
        <f>'1月第三週明細 '!V8</f>
        <v>24.5</v>
      </c>
      <c r="F27" s="186" t="s">
        <v>45</v>
      </c>
      <c r="G27" s="99">
        <f>'1月第三週明細 '!V20</f>
        <v>755.2</v>
      </c>
      <c r="H27" s="185" t="s">
        <v>46</v>
      </c>
      <c r="I27" s="100">
        <f>'1月第三週明細 '!V16</f>
        <v>24</v>
      </c>
      <c r="J27" s="98" t="s">
        <v>45</v>
      </c>
      <c r="K27" s="99">
        <f>'1月第三週明細 '!V28</f>
        <v>757.6</v>
      </c>
      <c r="L27" s="98" t="s">
        <v>9</v>
      </c>
      <c r="M27" s="100">
        <f>'1月第三週明細 '!V24</f>
        <v>24</v>
      </c>
      <c r="N27" s="98" t="s">
        <v>45</v>
      </c>
      <c r="O27" s="99">
        <f>'1月第三週明細 '!V36</f>
        <v>770.7</v>
      </c>
      <c r="P27" s="98" t="s">
        <v>9</v>
      </c>
      <c r="Q27" s="100">
        <f>'1月第三週明細 '!V32</f>
        <v>23.5</v>
      </c>
      <c r="R27" s="98" t="s">
        <v>45</v>
      </c>
      <c r="S27" s="99">
        <f>'1月第三週明細 '!V44</f>
        <v>735.7</v>
      </c>
      <c r="T27" s="98" t="s">
        <v>9</v>
      </c>
      <c r="U27" s="101">
        <f>'1月第三週明細 '!V40</f>
        <v>24.5</v>
      </c>
    </row>
    <row r="28" spans="2:21" s="78" customFormat="1" ht="12.9" customHeight="1" thickBot="1">
      <c r="B28" s="92" t="s">
        <v>44</v>
      </c>
      <c r="C28" s="187">
        <f>'1月第三週明細 '!V6</f>
        <v>98.5</v>
      </c>
      <c r="D28" s="188" t="s">
        <v>47</v>
      </c>
      <c r="E28" s="187">
        <f>'1月第三週明細 '!V10</f>
        <v>28.5</v>
      </c>
      <c r="F28" s="189" t="s">
        <v>44</v>
      </c>
      <c r="G28" s="190">
        <f>'1月第三週明細 '!V14</f>
        <v>106</v>
      </c>
      <c r="H28" s="189" t="s">
        <v>47</v>
      </c>
      <c r="I28" s="191">
        <f>'1月第三週明細 '!V18</f>
        <v>28.799999999999997</v>
      </c>
      <c r="J28" s="110" t="s">
        <v>7</v>
      </c>
      <c r="K28" s="111">
        <f>'1月第三週明細 '!V22</f>
        <v>106.5</v>
      </c>
      <c r="L28" s="110" t="s">
        <v>11</v>
      </c>
      <c r="M28" s="183">
        <f>'1月第三週明細 '!V26</f>
        <v>28.9</v>
      </c>
      <c r="N28" s="110" t="s">
        <v>7</v>
      </c>
      <c r="O28" s="111">
        <f>'1月第三週明細 '!V30</f>
        <v>111</v>
      </c>
      <c r="P28" s="110" t="s">
        <v>11</v>
      </c>
      <c r="Q28" s="183">
        <f>'1月第三週明細 '!V34</f>
        <v>28.8</v>
      </c>
      <c r="R28" s="110" t="s">
        <v>7</v>
      </c>
      <c r="S28" s="111">
        <f>'1月第三週明細 '!V38</f>
        <v>100</v>
      </c>
      <c r="T28" s="110" t="s">
        <v>11</v>
      </c>
      <c r="U28" s="112">
        <f>'1月第三週明細 '!V42</f>
        <v>28.8</v>
      </c>
    </row>
    <row r="29" spans="2:21" s="87" customFormat="1" ht="19.95" customHeight="1">
      <c r="B29" s="422" t="s">
        <v>158</v>
      </c>
      <c r="C29" s="423"/>
      <c r="D29" s="423"/>
      <c r="E29" s="308"/>
      <c r="F29" s="292" t="s">
        <v>159</v>
      </c>
      <c r="G29" s="292"/>
      <c r="H29" s="292"/>
      <c r="I29" s="309"/>
      <c r="J29" s="292" t="s">
        <v>160</v>
      </c>
      <c r="K29" s="292"/>
      <c r="L29" s="292"/>
      <c r="M29" s="292"/>
      <c r="N29" s="292" t="s">
        <v>161</v>
      </c>
      <c r="O29" s="292"/>
      <c r="P29" s="292"/>
      <c r="Q29" s="309"/>
      <c r="R29" s="309" t="s">
        <v>162</v>
      </c>
      <c r="S29" s="423"/>
      <c r="T29" s="423"/>
      <c r="U29" s="424"/>
    </row>
    <row r="30" spans="2:21" s="265" customFormat="1" ht="28.05" customHeight="1">
      <c r="B30" s="613" t="s">
        <v>49</v>
      </c>
      <c r="C30" s="571"/>
      <c r="D30" s="571"/>
      <c r="E30" s="614"/>
      <c r="F30" s="570" t="s">
        <v>177</v>
      </c>
      <c r="G30" s="571"/>
      <c r="H30" s="571"/>
      <c r="I30" s="571"/>
      <c r="J30" s="615" t="s">
        <v>49</v>
      </c>
      <c r="K30" s="616"/>
      <c r="L30" s="616"/>
      <c r="M30" s="617"/>
      <c r="N30" s="618" t="s">
        <v>53</v>
      </c>
      <c r="O30" s="618"/>
      <c r="P30" s="618"/>
      <c r="Q30" s="615"/>
      <c r="R30" s="584" t="s">
        <v>178</v>
      </c>
      <c r="S30" s="585"/>
      <c r="T30" s="585"/>
      <c r="U30" s="586"/>
    </row>
    <row r="31" spans="2:21" s="265" customFormat="1" ht="28.05" customHeight="1">
      <c r="B31" s="587" t="s">
        <v>236</v>
      </c>
      <c r="C31" s="588"/>
      <c r="D31" s="588"/>
      <c r="E31" s="589"/>
      <c r="F31" s="590" t="s">
        <v>238</v>
      </c>
      <c r="G31" s="591"/>
      <c r="H31" s="591"/>
      <c r="I31" s="592"/>
      <c r="J31" s="593" t="s">
        <v>284</v>
      </c>
      <c r="K31" s="594"/>
      <c r="L31" s="594"/>
      <c r="M31" s="594"/>
      <c r="N31" s="595" t="s">
        <v>226</v>
      </c>
      <c r="O31" s="596"/>
      <c r="P31" s="596"/>
      <c r="Q31" s="597"/>
      <c r="R31" s="598" t="s">
        <v>240</v>
      </c>
      <c r="S31" s="599"/>
      <c r="T31" s="599"/>
      <c r="U31" s="600"/>
    </row>
    <row r="32" spans="2:21" s="265" customFormat="1" ht="28.05" customHeight="1">
      <c r="B32" s="601" t="s">
        <v>246</v>
      </c>
      <c r="C32" s="602"/>
      <c r="D32" s="602"/>
      <c r="E32" s="603"/>
      <c r="F32" s="604" t="s">
        <v>237</v>
      </c>
      <c r="G32" s="605"/>
      <c r="H32" s="605"/>
      <c r="I32" s="605"/>
      <c r="J32" s="606" t="s">
        <v>180</v>
      </c>
      <c r="K32" s="607"/>
      <c r="L32" s="607"/>
      <c r="M32" s="607"/>
      <c r="N32" s="611" t="s">
        <v>239</v>
      </c>
      <c r="O32" s="612"/>
      <c r="P32" s="612"/>
      <c r="Q32" s="612"/>
      <c r="R32" s="608" t="s">
        <v>188</v>
      </c>
      <c r="S32" s="609"/>
      <c r="T32" s="609"/>
      <c r="U32" s="610"/>
    </row>
    <row r="33" spans="2:21" s="265" customFormat="1" ht="28.05" customHeight="1">
      <c r="B33" s="573" t="s">
        <v>190</v>
      </c>
      <c r="C33" s="574"/>
      <c r="D33" s="574"/>
      <c r="E33" s="575"/>
      <c r="F33" s="576" t="s">
        <v>186</v>
      </c>
      <c r="G33" s="577"/>
      <c r="H33" s="577"/>
      <c r="I33" s="577"/>
      <c r="J33" s="578" t="s">
        <v>193</v>
      </c>
      <c r="K33" s="579"/>
      <c r="L33" s="579"/>
      <c r="M33" s="579"/>
      <c r="N33" s="619" t="s">
        <v>169</v>
      </c>
      <c r="O33" s="620"/>
      <c r="P33" s="620"/>
      <c r="Q33" s="620"/>
      <c r="R33" s="580" t="s">
        <v>185</v>
      </c>
      <c r="S33" s="581"/>
      <c r="T33" s="581"/>
      <c r="U33" s="582"/>
    </row>
    <row r="34" spans="2:21" s="265" customFormat="1" ht="28.05" customHeight="1">
      <c r="B34" s="621" t="s">
        <v>54</v>
      </c>
      <c r="C34" s="622"/>
      <c r="D34" s="622"/>
      <c r="E34" s="623"/>
      <c r="F34" s="624" t="s">
        <v>55</v>
      </c>
      <c r="G34" s="622"/>
      <c r="H34" s="622"/>
      <c r="I34" s="622"/>
      <c r="J34" s="625" t="s">
        <v>54</v>
      </c>
      <c r="K34" s="625"/>
      <c r="L34" s="625"/>
      <c r="M34" s="624"/>
      <c r="N34" s="625" t="s">
        <v>73</v>
      </c>
      <c r="O34" s="625"/>
      <c r="P34" s="625"/>
      <c r="Q34" s="624"/>
      <c r="R34" s="624" t="s">
        <v>54</v>
      </c>
      <c r="S34" s="622"/>
      <c r="T34" s="622"/>
      <c r="U34" s="626"/>
    </row>
    <row r="35" spans="2:21" s="266" customFormat="1" ht="28.05" customHeight="1">
      <c r="B35" s="564" t="s">
        <v>100</v>
      </c>
      <c r="C35" s="565"/>
      <c r="D35" s="565"/>
      <c r="E35" s="566"/>
      <c r="F35" s="567" t="s">
        <v>113</v>
      </c>
      <c r="G35" s="565"/>
      <c r="H35" s="565"/>
      <c r="I35" s="565"/>
      <c r="J35" s="567" t="s">
        <v>176</v>
      </c>
      <c r="K35" s="565"/>
      <c r="L35" s="565"/>
      <c r="M35" s="565"/>
      <c r="N35" s="568" t="s">
        <v>273</v>
      </c>
      <c r="O35" s="569"/>
      <c r="P35" s="569"/>
      <c r="Q35" s="569"/>
      <c r="R35" s="570" t="s">
        <v>194</v>
      </c>
      <c r="S35" s="571"/>
      <c r="T35" s="571"/>
      <c r="U35" s="572"/>
    </row>
    <row r="36" spans="2:21" s="78" customFormat="1" ht="12.9" customHeight="1">
      <c r="B36" s="108" t="s">
        <v>45</v>
      </c>
      <c r="C36" s="99">
        <f>'1月第四週明細 '!V12</f>
        <v>730.9</v>
      </c>
      <c r="D36" s="98" t="s">
        <v>9</v>
      </c>
      <c r="E36" s="109">
        <f>'1月第四週明細 '!V8</f>
        <v>24.5</v>
      </c>
      <c r="F36" s="186" t="s">
        <v>45</v>
      </c>
      <c r="G36" s="99">
        <f>'1月第四週明細 '!V20</f>
        <v>735.7</v>
      </c>
      <c r="H36" s="185" t="s">
        <v>46</v>
      </c>
      <c r="I36" s="100">
        <f>'1月第四週明細 '!V16</f>
        <v>24.5</v>
      </c>
      <c r="J36" s="98" t="s">
        <v>45</v>
      </c>
      <c r="K36" s="99">
        <f>'1月第四週明細 '!V28</f>
        <v>744</v>
      </c>
      <c r="L36" s="98" t="s">
        <v>9</v>
      </c>
      <c r="M36" s="100">
        <f>'1月第四週明細 '!V24</f>
        <v>24</v>
      </c>
      <c r="N36" s="98" t="s">
        <v>45</v>
      </c>
      <c r="O36" s="99">
        <f>'1月第四週明細 '!V36</f>
        <v>743.5</v>
      </c>
      <c r="P36" s="98" t="s">
        <v>9</v>
      </c>
      <c r="Q36" s="100">
        <f>'1月第四週明細 '!V32</f>
        <v>23.5</v>
      </c>
      <c r="R36" s="98" t="s">
        <v>45</v>
      </c>
      <c r="S36" s="99">
        <f>'1月第四週明細 '!V44</f>
        <v>754.7</v>
      </c>
      <c r="T36" s="98" t="s">
        <v>9</v>
      </c>
      <c r="U36" s="101">
        <f>'1月第四週明細 '!V40</f>
        <v>23.5</v>
      </c>
    </row>
    <row r="37" spans="2:21" s="78" customFormat="1" ht="12.9" customHeight="1" thickBot="1">
      <c r="B37" s="103" t="s">
        <v>7</v>
      </c>
      <c r="C37" s="104">
        <f>'1月第四週明細 '!V6</f>
        <v>99</v>
      </c>
      <c r="D37" s="105" t="s">
        <v>11</v>
      </c>
      <c r="E37" s="104">
        <f>'1月第四週明細 '!V10</f>
        <v>28.6</v>
      </c>
      <c r="F37" s="188" t="s">
        <v>44</v>
      </c>
      <c r="G37" s="187">
        <f>'1月第四週明細 '!V14</f>
        <v>100</v>
      </c>
      <c r="H37" s="188" t="s">
        <v>47</v>
      </c>
      <c r="I37" s="268">
        <f>'1月第四週明細 '!V18</f>
        <v>28.8</v>
      </c>
      <c r="J37" s="105" t="s">
        <v>7</v>
      </c>
      <c r="K37" s="104">
        <f>'1月第四週明細 '!V22</f>
        <v>103.5</v>
      </c>
      <c r="L37" s="105" t="s">
        <v>11</v>
      </c>
      <c r="M37" s="106">
        <f>'1月第四週明細 '!V26</f>
        <v>28.499999999999996</v>
      </c>
      <c r="N37" s="105" t="s">
        <v>7</v>
      </c>
      <c r="O37" s="104">
        <f>'1月第四週明細 '!V30</f>
        <v>105</v>
      </c>
      <c r="P37" s="105" t="s">
        <v>11</v>
      </c>
      <c r="Q37" s="106">
        <f>'1月第四週明細 '!V34</f>
        <v>28.000000000000004</v>
      </c>
      <c r="R37" s="105" t="s">
        <v>7</v>
      </c>
      <c r="S37" s="104">
        <f>'1月第四週明細 '!V38</f>
        <v>107.5</v>
      </c>
      <c r="T37" s="105" t="s">
        <v>11</v>
      </c>
      <c r="U37" s="107">
        <f>'1月第四週明細 '!V42</f>
        <v>28.3</v>
      </c>
    </row>
    <row r="38" spans="2:21">
      <c r="B38" s="264"/>
      <c r="C38" s="264"/>
      <c r="D38" s="264"/>
      <c r="E38" s="264"/>
      <c r="F38" s="264"/>
      <c r="G38" s="264"/>
      <c r="H38" s="264"/>
      <c r="I38" s="264"/>
      <c r="J38" s="583"/>
      <c r="K38" s="583"/>
      <c r="L38" s="583"/>
      <c r="M38" s="583"/>
      <c r="N38" s="583"/>
      <c r="O38" s="583"/>
      <c r="P38" s="583"/>
      <c r="Q38" s="583"/>
      <c r="R38" s="583"/>
      <c r="S38" s="583"/>
      <c r="T38" s="583"/>
      <c r="U38" s="583"/>
    </row>
  </sheetData>
  <mergeCells count="139">
    <mergeCell ref="B1:F1"/>
    <mergeCell ref="J1:M1"/>
    <mergeCell ref="N1:P1"/>
    <mergeCell ref="R3:U3"/>
    <mergeCell ref="R4:U4"/>
    <mergeCell ref="R5:U5"/>
    <mergeCell ref="B29:E29"/>
    <mergeCell ref="F29:I29"/>
    <mergeCell ref="J29:M29"/>
    <mergeCell ref="N29:Q29"/>
    <mergeCell ref="R29:U29"/>
    <mergeCell ref="R6:U6"/>
    <mergeCell ref="J7:M7"/>
    <mergeCell ref="J8:M8"/>
    <mergeCell ref="R8:U8"/>
    <mergeCell ref="B26:E26"/>
    <mergeCell ref="F26:I26"/>
    <mergeCell ref="J26:M26"/>
    <mergeCell ref="N26:Q26"/>
    <mergeCell ref="R26:U26"/>
    <mergeCell ref="B8:I10"/>
    <mergeCell ref="J9:M10"/>
    <mergeCell ref="B24:E24"/>
    <mergeCell ref="F24:I24"/>
    <mergeCell ref="R24:U24"/>
    <mergeCell ref="B25:E25"/>
    <mergeCell ref="F25:I25"/>
    <mergeCell ref="J25:M25"/>
    <mergeCell ref="N25:Q25"/>
    <mergeCell ref="R25:U25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J24:M24"/>
    <mergeCell ref="N24:Q24"/>
    <mergeCell ref="B20:E20"/>
    <mergeCell ref="F20:I20"/>
    <mergeCell ref="J20:M20"/>
    <mergeCell ref="N20:Q20"/>
    <mergeCell ref="R20:U20"/>
    <mergeCell ref="B21:E21"/>
    <mergeCell ref="F21:I21"/>
    <mergeCell ref="J21:M21"/>
    <mergeCell ref="N21:Q21"/>
    <mergeCell ref="R21:U21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11:E11"/>
    <mergeCell ref="F11:I11"/>
    <mergeCell ref="J11:M11"/>
    <mergeCell ref="N11:Q11"/>
    <mergeCell ref="R11:U11"/>
    <mergeCell ref="B6:E6"/>
    <mergeCell ref="F6:I6"/>
    <mergeCell ref="J6:M6"/>
    <mergeCell ref="B5:E5"/>
    <mergeCell ref="F5:I5"/>
    <mergeCell ref="J5:M5"/>
    <mergeCell ref="N3:Q10"/>
    <mergeCell ref="B2:E2"/>
    <mergeCell ref="F2:I2"/>
    <mergeCell ref="J2:M2"/>
    <mergeCell ref="N2:Q2"/>
    <mergeCell ref="R7:U7"/>
    <mergeCell ref="R2:U2"/>
    <mergeCell ref="B3:E3"/>
    <mergeCell ref="F3:I3"/>
    <mergeCell ref="J3:M3"/>
    <mergeCell ref="B4:E4"/>
    <mergeCell ref="F4:I4"/>
    <mergeCell ref="J4:M4"/>
    <mergeCell ref="J38:M38"/>
    <mergeCell ref="N38:Q38"/>
    <mergeCell ref="R38:U38"/>
    <mergeCell ref="R30:U30"/>
    <mergeCell ref="B31:E31"/>
    <mergeCell ref="F31:I31"/>
    <mergeCell ref="J31:M31"/>
    <mergeCell ref="N31:Q31"/>
    <mergeCell ref="R31:U31"/>
    <mergeCell ref="B32:E32"/>
    <mergeCell ref="F32:I32"/>
    <mergeCell ref="J32:M32"/>
    <mergeCell ref="R32:U32"/>
    <mergeCell ref="N32:Q32"/>
    <mergeCell ref="B30:E30"/>
    <mergeCell ref="F30:I30"/>
    <mergeCell ref="J30:M30"/>
    <mergeCell ref="N30:Q30"/>
    <mergeCell ref="N33:Q33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3:E33"/>
    <mergeCell ref="F33:I33"/>
    <mergeCell ref="J33:M33"/>
    <mergeCell ref="R33:U33"/>
  </mergeCells>
  <phoneticPr fontId="19" type="noConversion"/>
  <pageMargins left="0.19685039370078741" right="0.19685039370078741" top="3.937007874015748E-2" bottom="3.937007874015748E-2" header="3.937007874015748E-2" footer="3.937007874015748E-2"/>
  <pageSetup paperSize="9" scale="6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99"/>
  </sheetPr>
  <dimension ref="B1:U37"/>
  <sheetViews>
    <sheetView zoomScale="75" zoomScaleNormal="75" workbookViewId="0">
      <selection activeCell="J13" sqref="J13:M13"/>
    </sheetView>
  </sheetViews>
  <sheetFormatPr defaultColWidth="9" defaultRowHeight="16.2"/>
  <cols>
    <col min="1" max="1" width="2.6640625" style="71" customWidth="1"/>
    <col min="2" max="21" width="10.6640625" style="95" customWidth="1"/>
    <col min="22" max="16384" width="9" style="71"/>
  </cols>
  <sheetData>
    <row r="1" spans="2:21" ht="16.8" thickBot="1"/>
    <row r="2" spans="2:21" s="87" customFormat="1" ht="19.95" customHeight="1">
      <c r="B2" s="813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  <c r="O2" s="814"/>
      <c r="P2" s="814"/>
      <c r="Q2" s="814"/>
      <c r="R2" s="814"/>
      <c r="S2" s="814"/>
      <c r="T2" s="814"/>
      <c r="U2" s="815"/>
    </row>
    <row r="3" spans="2:21" s="156" customFormat="1" ht="28.95" customHeight="1">
      <c r="B3" s="613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277"/>
      <c r="S3" s="277"/>
      <c r="T3" s="277"/>
      <c r="U3" s="278"/>
    </row>
    <row r="4" spans="2:21" s="156" customFormat="1" ht="28.95" customHeight="1">
      <c r="B4" s="822"/>
      <c r="C4" s="823"/>
      <c r="D4" s="823"/>
      <c r="E4" s="823"/>
      <c r="F4" s="824"/>
      <c r="G4" s="824"/>
      <c r="H4" s="824"/>
      <c r="I4" s="824"/>
      <c r="J4" s="812"/>
      <c r="K4" s="812"/>
      <c r="L4" s="812"/>
      <c r="M4" s="812"/>
      <c r="N4" s="825"/>
      <c r="O4" s="825"/>
      <c r="P4" s="825"/>
      <c r="Q4" s="825"/>
      <c r="R4" s="277"/>
      <c r="S4" s="277"/>
      <c r="T4" s="277"/>
      <c r="U4" s="278"/>
    </row>
    <row r="5" spans="2:21" s="156" customFormat="1" ht="28.95" customHeight="1">
      <c r="B5" s="804"/>
      <c r="C5" s="805"/>
      <c r="D5" s="805"/>
      <c r="E5" s="805"/>
      <c r="F5" s="806"/>
      <c r="G5" s="806"/>
      <c r="H5" s="806"/>
      <c r="I5" s="806"/>
      <c r="J5" s="807"/>
      <c r="K5" s="807"/>
      <c r="L5" s="807"/>
      <c r="M5" s="807"/>
      <c r="N5" s="803"/>
      <c r="O5" s="803"/>
      <c r="P5" s="803"/>
      <c r="Q5" s="803"/>
      <c r="R5" s="277"/>
      <c r="S5" s="277"/>
      <c r="T5" s="277"/>
      <c r="U5" s="278"/>
    </row>
    <row r="6" spans="2:21" s="156" customFormat="1" ht="28.95" customHeight="1">
      <c r="B6" s="808"/>
      <c r="C6" s="809"/>
      <c r="D6" s="809"/>
      <c r="E6" s="809"/>
      <c r="F6" s="810"/>
      <c r="G6" s="810"/>
      <c r="H6" s="810"/>
      <c r="I6" s="810"/>
      <c r="J6" s="811"/>
      <c r="K6" s="811"/>
      <c r="L6" s="811"/>
      <c r="M6" s="811"/>
      <c r="N6" s="812"/>
      <c r="O6" s="812"/>
      <c r="P6" s="812"/>
      <c r="Q6" s="812"/>
      <c r="R6" s="277"/>
      <c r="S6" s="277"/>
      <c r="T6" s="277"/>
      <c r="U6" s="278"/>
    </row>
    <row r="7" spans="2:21" s="156" customFormat="1" ht="28.95" customHeight="1">
      <c r="B7" s="621"/>
      <c r="C7" s="622"/>
      <c r="D7" s="622"/>
      <c r="E7" s="622"/>
      <c r="F7" s="622"/>
      <c r="G7" s="622"/>
      <c r="H7" s="622"/>
      <c r="I7" s="622"/>
      <c r="J7" s="279"/>
      <c r="K7" s="279"/>
      <c r="L7" s="279"/>
      <c r="M7" s="279"/>
      <c r="N7" s="279"/>
      <c r="O7" s="279"/>
      <c r="P7" s="279"/>
      <c r="Q7" s="279"/>
      <c r="R7" s="816" t="s">
        <v>99</v>
      </c>
      <c r="S7" s="816"/>
      <c r="T7" s="816"/>
      <c r="U7" s="817"/>
    </row>
    <row r="8" spans="2:21" s="157" customFormat="1" ht="28.95" customHeight="1">
      <c r="B8" s="613"/>
      <c r="C8" s="571"/>
      <c r="D8" s="571"/>
      <c r="E8" s="571"/>
      <c r="F8" s="571"/>
      <c r="G8" s="571"/>
      <c r="H8" s="571"/>
      <c r="I8" s="571"/>
      <c r="J8" s="279"/>
      <c r="K8" s="818" t="s">
        <v>78</v>
      </c>
      <c r="L8" s="818"/>
      <c r="M8" s="818"/>
      <c r="N8" s="818"/>
      <c r="O8" s="818"/>
      <c r="P8" s="818"/>
      <c r="Q8" s="818"/>
      <c r="R8" s="818"/>
      <c r="S8" s="818"/>
      <c r="T8" s="818"/>
      <c r="U8" s="819"/>
    </row>
    <row r="9" spans="2:21" s="78" customFormat="1" ht="12.9" customHeight="1">
      <c r="B9" s="289"/>
      <c r="C9" s="280"/>
      <c r="D9" s="277"/>
      <c r="E9" s="281"/>
      <c r="F9" s="277"/>
      <c r="G9" s="280"/>
      <c r="H9" s="277"/>
      <c r="I9" s="281"/>
      <c r="J9" s="279"/>
      <c r="K9" s="818"/>
      <c r="L9" s="818"/>
      <c r="M9" s="818"/>
      <c r="N9" s="818"/>
      <c r="O9" s="818"/>
      <c r="P9" s="818"/>
      <c r="Q9" s="818"/>
      <c r="R9" s="818"/>
      <c r="S9" s="818"/>
      <c r="T9" s="818"/>
      <c r="U9" s="819"/>
    </row>
    <row r="10" spans="2:21" s="78" customFormat="1" ht="12.9" customHeight="1" thickBot="1">
      <c r="B10" s="92"/>
      <c r="C10" s="283"/>
      <c r="D10" s="282"/>
      <c r="E10" s="283"/>
      <c r="F10" s="282"/>
      <c r="G10" s="283"/>
      <c r="H10" s="282"/>
      <c r="I10" s="283"/>
      <c r="J10" s="284"/>
      <c r="K10" s="820"/>
      <c r="L10" s="820"/>
      <c r="M10" s="820"/>
      <c r="N10" s="820"/>
      <c r="O10" s="820"/>
      <c r="P10" s="820"/>
      <c r="Q10" s="820"/>
      <c r="R10" s="820"/>
      <c r="S10" s="820"/>
      <c r="T10" s="820"/>
      <c r="U10" s="821"/>
    </row>
    <row r="11" spans="2:21" s="87" customFormat="1" ht="19.95" customHeight="1">
      <c r="B11" s="775" t="s">
        <v>140</v>
      </c>
      <c r="C11" s="518"/>
      <c r="D11" s="518"/>
      <c r="E11" s="776"/>
      <c r="F11" s="516" t="s">
        <v>141</v>
      </c>
      <c r="G11" s="516"/>
      <c r="H11" s="516"/>
      <c r="I11" s="516"/>
      <c r="J11" s="516" t="s">
        <v>142</v>
      </c>
      <c r="K11" s="516"/>
      <c r="L11" s="516"/>
      <c r="M11" s="516"/>
      <c r="N11" s="777" t="s">
        <v>143</v>
      </c>
      <c r="O11" s="777"/>
      <c r="P11" s="777"/>
      <c r="Q11" s="777"/>
      <c r="R11" s="517" t="s">
        <v>144</v>
      </c>
      <c r="S11" s="518"/>
      <c r="T11" s="518"/>
      <c r="U11" s="519"/>
    </row>
    <row r="12" spans="2:21" s="158" customFormat="1" ht="28.95" customHeight="1">
      <c r="B12" s="656" t="s">
        <v>49</v>
      </c>
      <c r="C12" s="616"/>
      <c r="D12" s="616"/>
      <c r="E12" s="617"/>
      <c r="F12" s="615" t="s">
        <v>177</v>
      </c>
      <c r="G12" s="616"/>
      <c r="H12" s="616"/>
      <c r="I12" s="617"/>
      <c r="J12" s="615" t="s">
        <v>49</v>
      </c>
      <c r="K12" s="616"/>
      <c r="L12" s="616"/>
      <c r="M12" s="617"/>
      <c r="N12" s="617" t="s">
        <v>53</v>
      </c>
      <c r="O12" s="618"/>
      <c r="P12" s="618"/>
      <c r="Q12" s="615"/>
      <c r="R12" s="649" t="s">
        <v>145</v>
      </c>
      <c r="S12" s="650"/>
      <c r="T12" s="650"/>
      <c r="U12" s="732"/>
    </row>
    <row r="13" spans="2:21" s="156" customFormat="1" ht="28.95" customHeight="1">
      <c r="B13" s="778" t="s">
        <v>199</v>
      </c>
      <c r="C13" s="779"/>
      <c r="D13" s="779"/>
      <c r="E13" s="780"/>
      <c r="F13" s="781" t="s">
        <v>260</v>
      </c>
      <c r="G13" s="782"/>
      <c r="H13" s="782"/>
      <c r="I13" s="783"/>
      <c r="J13" s="784" t="s">
        <v>198</v>
      </c>
      <c r="K13" s="785"/>
      <c r="L13" s="785"/>
      <c r="M13" s="786"/>
      <c r="N13" s="787" t="s">
        <v>244</v>
      </c>
      <c r="O13" s="788"/>
      <c r="P13" s="788"/>
      <c r="Q13" s="789"/>
      <c r="R13" s="790"/>
      <c r="S13" s="791"/>
      <c r="T13" s="791"/>
      <c r="U13" s="792"/>
    </row>
    <row r="14" spans="2:21" s="156" customFormat="1" ht="28.95" customHeight="1">
      <c r="B14" s="793" t="s">
        <v>197</v>
      </c>
      <c r="C14" s="794"/>
      <c r="D14" s="794"/>
      <c r="E14" s="795"/>
      <c r="F14" s="796" t="s">
        <v>262</v>
      </c>
      <c r="G14" s="797"/>
      <c r="H14" s="797"/>
      <c r="I14" s="798"/>
      <c r="J14" s="604" t="s">
        <v>181</v>
      </c>
      <c r="K14" s="799"/>
      <c r="L14" s="799"/>
      <c r="M14" s="800"/>
      <c r="N14" s="801" t="s">
        <v>242</v>
      </c>
      <c r="O14" s="802"/>
      <c r="P14" s="802"/>
      <c r="Q14" s="802"/>
      <c r="R14" s="758"/>
      <c r="S14" s="759"/>
      <c r="T14" s="759"/>
      <c r="U14" s="760"/>
    </row>
    <row r="15" spans="2:21" s="156" customFormat="1" ht="28.95" customHeight="1">
      <c r="B15" s="762" t="s">
        <v>195</v>
      </c>
      <c r="C15" s="763"/>
      <c r="D15" s="763"/>
      <c r="E15" s="764"/>
      <c r="F15" s="765" t="s">
        <v>241</v>
      </c>
      <c r="G15" s="766"/>
      <c r="H15" s="766"/>
      <c r="I15" s="767"/>
      <c r="J15" s="699" t="s">
        <v>243</v>
      </c>
      <c r="K15" s="768"/>
      <c r="L15" s="768"/>
      <c r="M15" s="769"/>
      <c r="N15" s="770" t="s">
        <v>267</v>
      </c>
      <c r="O15" s="771"/>
      <c r="P15" s="771"/>
      <c r="Q15" s="771"/>
      <c r="R15" s="772"/>
      <c r="S15" s="773"/>
      <c r="T15" s="773"/>
      <c r="U15" s="774"/>
    </row>
    <row r="16" spans="2:21" s="156" customFormat="1" ht="28.95" customHeight="1">
      <c r="B16" s="621" t="s">
        <v>54</v>
      </c>
      <c r="C16" s="622"/>
      <c r="D16" s="622"/>
      <c r="E16" s="623"/>
      <c r="F16" s="625" t="s">
        <v>55</v>
      </c>
      <c r="G16" s="625"/>
      <c r="H16" s="625"/>
      <c r="I16" s="625"/>
      <c r="J16" s="625" t="s">
        <v>54</v>
      </c>
      <c r="K16" s="625"/>
      <c r="L16" s="625"/>
      <c r="M16" s="625"/>
      <c r="N16" s="623" t="s">
        <v>86</v>
      </c>
      <c r="O16" s="625"/>
      <c r="P16" s="625"/>
      <c r="Q16" s="624"/>
      <c r="R16" s="624"/>
      <c r="S16" s="622"/>
      <c r="T16" s="622"/>
      <c r="U16" s="626"/>
    </row>
    <row r="17" spans="2:21" s="156" customFormat="1" ht="28.95" customHeight="1">
      <c r="B17" s="564" t="s">
        <v>196</v>
      </c>
      <c r="C17" s="565"/>
      <c r="D17" s="565"/>
      <c r="E17" s="566"/>
      <c r="F17" s="695" t="s">
        <v>100</v>
      </c>
      <c r="G17" s="695"/>
      <c r="H17" s="695"/>
      <c r="I17" s="695"/>
      <c r="J17" s="695" t="s">
        <v>245</v>
      </c>
      <c r="K17" s="695"/>
      <c r="L17" s="695"/>
      <c r="M17" s="695"/>
      <c r="N17" s="761" t="s">
        <v>184</v>
      </c>
      <c r="O17" s="761"/>
      <c r="P17" s="761"/>
      <c r="Q17" s="761"/>
      <c r="R17" s="570"/>
      <c r="S17" s="571"/>
      <c r="T17" s="571"/>
      <c r="U17" s="572"/>
    </row>
    <row r="18" spans="2:21" s="78" customFormat="1" ht="12.9" customHeight="1">
      <c r="B18" s="108" t="s">
        <v>45</v>
      </c>
      <c r="C18" s="99">
        <f>'2月第一週明細'!W12</f>
        <v>755.1</v>
      </c>
      <c r="D18" s="98" t="s">
        <v>9</v>
      </c>
      <c r="E18" s="109">
        <f>'2月第一週明細'!W8</f>
        <v>23.5</v>
      </c>
      <c r="F18" s="98" t="s">
        <v>45</v>
      </c>
      <c r="G18" s="99">
        <f>'2月第一週明細'!W20</f>
        <v>757.5</v>
      </c>
      <c r="H18" s="98" t="s">
        <v>9</v>
      </c>
      <c r="I18" s="99">
        <f>'2月第一週明細'!W16</f>
        <v>23.5</v>
      </c>
      <c r="J18" s="98" t="s">
        <v>45</v>
      </c>
      <c r="K18" s="99">
        <f>'2月第一週明細'!W28</f>
        <v>730.9</v>
      </c>
      <c r="L18" s="98" t="s">
        <v>9</v>
      </c>
      <c r="M18" s="99">
        <f>'2月第一週明細'!W24</f>
        <v>24.5</v>
      </c>
      <c r="N18" s="102" t="s">
        <v>45</v>
      </c>
      <c r="O18" s="99">
        <f>'2月第一週明細'!W36</f>
        <v>761.9</v>
      </c>
      <c r="P18" s="98" t="s">
        <v>9</v>
      </c>
      <c r="Q18" s="99">
        <f>'2月第一週明細'!W32</f>
        <v>23.5</v>
      </c>
      <c r="R18" s="189"/>
      <c r="S18" s="280"/>
      <c r="T18" s="277"/>
      <c r="U18" s="290"/>
    </row>
    <row r="19" spans="2:21" s="78" customFormat="1" ht="12.9" customHeight="1" thickBot="1">
      <c r="B19" s="103" t="s">
        <v>7</v>
      </c>
      <c r="C19" s="104">
        <f>'2月第一週明細'!W6</f>
        <v>107.5</v>
      </c>
      <c r="D19" s="105" t="s">
        <v>11</v>
      </c>
      <c r="E19" s="104">
        <f>'2月第一週明細'!W10</f>
        <v>28.400000000000002</v>
      </c>
      <c r="F19" s="105" t="s">
        <v>7</v>
      </c>
      <c r="G19" s="104">
        <f>'2月第一週明細'!W14</f>
        <v>108</v>
      </c>
      <c r="H19" s="105" t="s">
        <v>11</v>
      </c>
      <c r="I19" s="104">
        <f>'2月第一週明細'!W18</f>
        <v>28.500000000000004</v>
      </c>
      <c r="J19" s="105" t="s">
        <v>7</v>
      </c>
      <c r="K19" s="104">
        <f>'2月第一週明細'!W22</f>
        <v>99</v>
      </c>
      <c r="L19" s="105" t="s">
        <v>11</v>
      </c>
      <c r="M19" s="104">
        <f>'2月第一週明細'!W26</f>
        <v>28.6</v>
      </c>
      <c r="N19" s="155" t="s">
        <v>7</v>
      </c>
      <c r="O19" s="104">
        <f>'2月第一週明細'!W30</f>
        <v>109</v>
      </c>
      <c r="P19" s="105" t="s">
        <v>11</v>
      </c>
      <c r="Q19" s="104">
        <f>'2月第一週明細'!W34</f>
        <v>28.6</v>
      </c>
      <c r="R19" s="188"/>
      <c r="S19" s="283"/>
      <c r="T19" s="282"/>
      <c r="U19" s="291"/>
    </row>
    <row r="20" spans="2:21" s="87" customFormat="1" ht="19.95" customHeight="1"/>
    <row r="21" spans="2:21" s="156" customFormat="1" ht="28.95" customHeight="1"/>
    <row r="22" spans="2:21" s="156" customFormat="1" ht="28.95" customHeight="1"/>
    <row r="23" spans="2:21" s="156" customFormat="1" ht="28.95" customHeight="1"/>
    <row r="24" spans="2:21" s="156" customFormat="1" ht="28.95" customHeight="1"/>
    <row r="25" spans="2:21" s="156" customFormat="1" ht="28.95" customHeight="1"/>
    <row r="26" spans="2:21" s="157" customFormat="1" ht="28.95" customHeight="1"/>
    <row r="27" spans="2:21" s="78" customFormat="1" ht="12.9" customHeight="1"/>
    <row r="28" spans="2:21" s="78" customFormat="1" ht="12.9" customHeight="1"/>
    <row r="29" spans="2:21" s="87" customFormat="1" ht="19.95" customHeight="1"/>
    <row r="30" spans="2:21" s="156" customFormat="1" ht="28.95" customHeight="1"/>
    <row r="31" spans="2:21" s="156" customFormat="1" ht="28.95" customHeight="1"/>
    <row r="32" spans="2:21" s="156" customFormat="1" ht="28.95" customHeight="1"/>
    <row r="33" s="156" customFormat="1" ht="28.95" customHeight="1"/>
    <row r="34" s="156" customFormat="1" ht="28.95" customHeight="1"/>
    <row r="35" s="157" customFormat="1" ht="28.95" customHeight="1"/>
    <row r="36" s="78" customFormat="1" ht="12.9" customHeight="1"/>
    <row r="37" s="78" customFormat="1" ht="12.9" customHeight="1"/>
  </sheetData>
  <mergeCells count="62">
    <mergeCell ref="R7:U7"/>
    <mergeCell ref="K8:U10"/>
    <mergeCell ref="B3:E3"/>
    <mergeCell ref="F3:I3"/>
    <mergeCell ref="J3:M3"/>
    <mergeCell ref="N3:Q3"/>
    <mergeCell ref="B4:E4"/>
    <mergeCell ref="F4:I4"/>
    <mergeCell ref="J4:M4"/>
    <mergeCell ref="N4:Q4"/>
    <mergeCell ref="B2:E2"/>
    <mergeCell ref="F2:I2"/>
    <mergeCell ref="J2:M2"/>
    <mergeCell ref="N2:Q2"/>
    <mergeCell ref="R2:U2"/>
    <mergeCell ref="B14:E14"/>
    <mergeCell ref="F14:I14"/>
    <mergeCell ref="J14:M14"/>
    <mergeCell ref="N14:Q14"/>
    <mergeCell ref="N5:Q5"/>
    <mergeCell ref="B5:E5"/>
    <mergeCell ref="F5:I5"/>
    <mergeCell ref="J5:M5"/>
    <mergeCell ref="B8:E8"/>
    <mergeCell ref="F8:I8"/>
    <mergeCell ref="B6:E6"/>
    <mergeCell ref="F6:I6"/>
    <mergeCell ref="J6:M6"/>
    <mergeCell ref="N6:Q6"/>
    <mergeCell ref="B7:E7"/>
    <mergeCell ref="F7:I7"/>
    <mergeCell ref="B13:E13"/>
    <mergeCell ref="F13:I13"/>
    <mergeCell ref="J13:M13"/>
    <mergeCell ref="N13:Q13"/>
    <mergeCell ref="R13:U13"/>
    <mergeCell ref="B12:E12"/>
    <mergeCell ref="F12:I12"/>
    <mergeCell ref="J12:M12"/>
    <mergeCell ref="N12:Q12"/>
    <mergeCell ref="R12:U12"/>
    <mergeCell ref="B11:E11"/>
    <mergeCell ref="F11:I11"/>
    <mergeCell ref="J11:M11"/>
    <mergeCell ref="N11:Q11"/>
    <mergeCell ref="R11:U11"/>
    <mergeCell ref="R14:U14"/>
    <mergeCell ref="B17:E17"/>
    <mergeCell ref="F17:I17"/>
    <mergeCell ref="J17:M17"/>
    <mergeCell ref="N17:Q17"/>
    <mergeCell ref="R17:U17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</mergeCells>
  <phoneticPr fontId="19" type="noConversion"/>
  <pageMargins left="0.19685039370078741" right="0.19685039370078741" top="3.937007874015748E-2" bottom="3.937007874015748E-2" header="3.937007874015748E-2" footer="3.937007874015748E-2"/>
  <pageSetup paperSize="9" scale="6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64727-9F65-4565-9650-FC06406D5DF3}">
  <dimension ref="A1:Y54"/>
  <sheetViews>
    <sheetView tabSelected="1" topLeftCell="A32" zoomScale="75" zoomScaleNormal="75" workbookViewId="0">
      <selection activeCell="K33" sqref="K33"/>
    </sheetView>
  </sheetViews>
  <sheetFormatPr defaultRowHeight="21"/>
  <cols>
    <col min="1" max="1" width="4.88671875" style="219" customWidth="1"/>
    <col min="2" max="2" width="0" style="194" hidden="1" customWidth="1"/>
    <col min="3" max="3" width="18.6640625" style="194" customWidth="1"/>
    <col min="4" max="4" width="5.6640625" style="220" customWidth="1"/>
    <col min="5" max="5" width="9.6640625" style="194" customWidth="1"/>
    <col min="6" max="6" width="18.6640625" style="194" customWidth="1"/>
    <col min="7" max="7" width="5.6640625" style="220" customWidth="1"/>
    <col min="8" max="8" width="9.6640625" style="194" customWidth="1"/>
    <col min="9" max="9" width="18.6640625" style="194" customWidth="1"/>
    <col min="10" max="10" width="5.6640625" style="220" customWidth="1"/>
    <col min="11" max="11" width="9.6640625" style="194" customWidth="1"/>
    <col min="12" max="12" width="18.6640625" style="194" customWidth="1"/>
    <col min="13" max="13" width="5.6640625" style="220" customWidth="1"/>
    <col min="14" max="14" width="9.6640625" style="194" customWidth="1"/>
    <col min="15" max="15" width="18.6640625" style="194" customWidth="1"/>
    <col min="16" max="16" width="5.6640625" style="220" customWidth="1"/>
    <col min="17" max="17" width="9.6640625" style="194" customWidth="1"/>
    <col min="18" max="18" width="18.6640625" style="194" customWidth="1"/>
    <col min="19" max="19" width="5.6640625" style="220" customWidth="1"/>
    <col min="20" max="20" width="9.6640625" style="194" customWidth="1"/>
    <col min="21" max="21" width="5.21875" style="194" customWidth="1"/>
    <col min="22" max="22" width="11.77734375" style="66" customWidth="1"/>
    <col min="23" max="23" width="11.21875" style="67" customWidth="1"/>
    <col min="24" max="24" width="6.6640625" style="68" customWidth="1"/>
    <col min="25" max="25" width="6.6640625" style="194" customWidth="1"/>
  </cols>
  <sheetData>
    <row r="1" spans="1:25" ht="39">
      <c r="A1" s="826" t="s">
        <v>287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  <c r="R1" s="826"/>
      <c r="S1" s="826"/>
      <c r="T1" s="826"/>
      <c r="U1" s="826"/>
      <c r="V1" s="826"/>
      <c r="W1" s="826"/>
      <c r="X1" s="826"/>
      <c r="Y1" s="3"/>
    </row>
    <row r="2" spans="1:25" ht="33">
      <c r="A2" s="827"/>
      <c r="B2" s="828"/>
      <c r="C2" s="828"/>
      <c r="D2" s="828"/>
      <c r="E2" s="828"/>
      <c r="F2" s="828"/>
      <c r="G2" s="6"/>
      <c r="H2" s="3"/>
      <c r="I2" s="3"/>
      <c r="J2" s="6"/>
      <c r="K2" s="3"/>
      <c r="L2" s="3"/>
      <c r="M2" s="6"/>
      <c r="N2" s="3"/>
      <c r="O2" s="3"/>
      <c r="P2" s="6"/>
      <c r="Q2" s="3"/>
      <c r="R2" s="3"/>
      <c r="S2" s="6"/>
      <c r="T2" s="3"/>
      <c r="U2" s="3"/>
      <c r="V2" s="7"/>
      <c r="W2" s="8"/>
      <c r="X2" s="7"/>
      <c r="Y2" s="3"/>
    </row>
    <row r="3" spans="1:25" ht="25.2" thickBot="1">
      <c r="A3" s="70" t="s">
        <v>43</v>
      </c>
      <c r="B3" s="192"/>
      <c r="C3" s="193"/>
      <c r="D3" s="193"/>
      <c r="E3" s="829" t="s">
        <v>63</v>
      </c>
      <c r="F3" s="829"/>
      <c r="G3" s="829"/>
      <c r="H3" s="829"/>
      <c r="I3" s="829"/>
      <c r="J3" s="829"/>
      <c r="K3" s="193"/>
      <c r="L3" s="193"/>
      <c r="M3" s="193"/>
      <c r="N3" s="193"/>
      <c r="O3" s="193"/>
      <c r="P3" s="193"/>
      <c r="Q3" s="193"/>
      <c r="S3" s="193"/>
      <c r="T3" s="193"/>
      <c r="U3" s="193"/>
      <c r="V3" s="11"/>
      <c r="W3" s="12"/>
      <c r="X3" s="13"/>
      <c r="Y3" s="195"/>
    </row>
    <row r="4" spans="1:25" ht="100.2">
      <c r="A4" s="17" t="s">
        <v>0</v>
      </c>
      <c r="B4" s="18" t="s">
        <v>1</v>
      </c>
      <c r="C4" s="19" t="s">
        <v>2</v>
      </c>
      <c r="D4" s="20" t="s">
        <v>41</v>
      </c>
      <c r="E4" s="19"/>
      <c r="F4" s="19" t="s">
        <v>3</v>
      </c>
      <c r="G4" s="20" t="s">
        <v>41</v>
      </c>
      <c r="H4" s="19"/>
      <c r="I4" s="19" t="s">
        <v>4</v>
      </c>
      <c r="J4" s="20" t="s">
        <v>41</v>
      </c>
      <c r="K4" s="21"/>
      <c r="L4" s="19" t="s">
        <v>4</v>
      </c>
      <c r="M4" s="20" t="s">
        <v>41</v>
      </c>
      <c r="N4" s="19"/>
      <c r="O4" s="19" t="s">
        <v>4</v>
      </c>
      <c r="P4" s="20" t="s">
        <v>41</v>
      </c>
      <c r="Q4" s="19"/>
      <c r="R4" s="22" t="s">
        <v>5</v>
      </c>
      <c r="S4" s="20" t="s">
        <v>41</v>
      </c>
      <c r="T4" s="19"/>
      <c r="U4" s="72" t="s">
        <v>48</v>
      </c>
      <c r="V4" s="23" t="s">
        <v>6</v>
      </c>
      <c r="W4" s="24" t="s">
        <v>13</v>
      </c>
      <c r="X4" s="25" t="s">
        <v>14</v>
      </c>
      <c r="Y4" s="26"/>
    </row>
    <row r="5" spans="1:25" ht="44.4">
      <c r="A5" s="30"/>
      <c r="B5" s="830"/>
      <c r="C5" s="31"/>
      <c r="D5" s="31"/>
      <c r="E5" s="1" t="s">
        <v>16</v>
      </c>
      <c r="F5" s="31"/>
      <c r="G5" s="31"/>
      <c r="H5" s="1" t="s">
        <v>16</v>
      </c>
      <c r="I5" s="31"/>
      <c r="J5" s="31"/>
      <c r="K5" s="1" t="s">
        <v>16</v>
      </c>
      <c r="L5" s="31"/>
      <c r="M5" s="31"/>
      <c r="N5" s="1" t="s">
        <v>16</v>
      </c>
      <c r="O5" s="31"/>
      <c r="P5" s="31"/>
      <c r="Q5" s="1" t="s">
        <v>16</v>
      </c>
      <c r="R5" s="31"/>
      <c r="S5" s="31"/>
      <c r="T5" s="1" t="s">
        <v>16</v>
      </c>
      <c r="U5" s="831"/>
      <c r="V5" s="32"/>
      <c r="W5" s="33"/>
      <c r="X5" s="34"/>
    </row>
    <row r="6" spans="1:25" ht="28.2">
      <c r="A6" s="36"/>
      <c r="B6" s="830"/>
      <c r="C6" s="2"/>
      <c r="D6" s="2"/>
      <c r="E6" s="2"/>
      <c r="F6" s="159"/>
      <c r="G6" s="174"/>
      <c r="H6" s="2"/>
      <c r="I6" s="79"/>
      <c r="J6" s="79"/>
      <c r="K6" s="79"/>
      <c r="L6" s="2"/>
      <c r="M6" s="2"/>
      <c r="N6" s="2"/>
      <c r="O6" s="2"/>
      <c r="P6" s="2"/>
      <c r="Q6" s="2"/>
      <c r="R6" s="2"/>
      <c r="S6" s="2"/>
      <c r="T6" s="2"/>
      <c r="U6" s="832"/>
      <c r="V6" s="75"/>
      <c r="W6" s="37"/>
      <c r="X6" s="38"/>
      <c r="Y6" s="195"/>
    </row>
    <row r="7" spans="1:25" ht="28.2">
      <c r="A7" s="36"/>
      <c r="B7" s="830"/>
      <c r="C7" s="2"/>
      <c r="D7" s="2"/>
      <c r="E7" s="2"/>
      <c r="F7" s="159"/>
      <c r="G7" s="174"/>
      <c r="H7" s="2"/>
      <c r="I7" s="79"/>
      <c r="J7" s="196"/>
      <c r="K7" s="79"/>
      <c r="L7" s="152"/>
      <c r="M7" s="150"/>
      <c r="N7" s="2"/>
      <c r="O7" s="2"/>
      <c r="P7" s="2"/>
      <c r="Q7" s="2"/>
      <c r="R7" s="2"/>
      <c r="S7" s="74"/>
      <c r="T7" s="2"/>
      <c r="U7" s="832"/>
      <c r="V7" s="39"/>
      <c r="W7" s="40"/>
      <c r="X7" s="38"/>
    </row>
    <row r="8" spans="1:25" ht="28.2">
      <c r="A8" s="36"/>
      <c r="B8" s="830"/>
      <c r="C8" s="2"/>
      <c r="D8" s="2"/>
      <c r="E8" s="2"/>
      <c r="F8" s="152"/>
      <c r="G8" s="150"/>
      <c r="H8" s="2"/>
      <c r="I8" s="2"/>
      <c r="J8" s="44"/>
      <c r="K8" s="2"/>
      <c r="L8" s="2"/>
      <c r="M8" s="73"/>
      <c r="N8" s="2"/>
      <c r="O8" s="2"/>
      <c r="P8" s="44"/>
      <c r="Q8" s="2"/>
      <c r="R8" s="2"/>
      <c r="S8" s="2"/>
      <c r="T8" s="2"/>
      <c r="U8" s="832"/>
      <c r="V8" s="75"/>
      <c r="W8" s="40"/>
      <c r="X8" s="38"/>
      <c r="Y8" s="195"/>
    </row>
    <row r="9" spans="1:25" ht="28.2">
      <c r="A9" s="834"/>
      <c r="B9" s="830"/>
      <c r="C9" s="2"/>
      <c r="D9" s="2"/>
      <c r="E9" s="2"/>
      <c r="F9" s="2"/>
      <c r="G9" s="44"/>
      <c r="H9" s="2"/>
      <c r="I9" s="2"/>
      <c r="J9" s="44"/>
      <c r="K9" s="2"/>
      <c r="L9" s="2"/>
      <c r="M9" s="2"/>
      <c r="N9" s="2"/>
      <c r="O9" s="2"/>
      <c r="P9" s="44"/>
      <c r="Q9" s="2"/>
      <c r="R9" s="2"/>
      <c r="S9" s="197"/>
      <c r="T9" s="2"/>
      <c r="U9" s="832"/>
      <c r="V9" s="39"/>
      <c r="W9" s="40"/>
      <c r="X9" s="38"/>
    </row>
    <row r="10" spans="1:25" ht="28.2">
      <c r="A10" s="834"/>
      <c r="B10" s="830"/>
      <c r="C10" s="2"/>
      <c r="D10" s="2"/>
      <c r="E10" s="2"/>
      <c r="F10" s="2"/>
      <c r="G10" s="44"/>
      <c r="H10" s="2"/>
      <c r="I10" s="2"/>
      <c r="J10" s="44"/>
      <c r="K10" s="2"/>
      <c r="L10" s="2"/>
      <c r="M10" s="2"/>
      <c r="N10" s="2"/>
      <c r="O10" s="2"/>
      <c r="P10" s="44"/>
      <c r="Q10" s="2"/>
      <c r="R10" s="2"/>
      <c r="S10" s="2"/>
      <c r="T10" s="2"/>
      <c r="U10" s="832"/>
      <c r="V10" s="75"/>
      <c r="W10" s="69"/>
      <c r="X10" s="45"/>
      <c r="Y10" s="195"/>
    </row>
    <row r="11" spans="1:25" ht="28.2">
      <c r="A11" s="198"/>
      <c r="B11" s="199"/>
      <c r="C11" s="2"/>
      <c r="D11" s="44"/>
      <c r="E11" s="2"/>
      <c r="F11" s="2"/>
      <c r="G11" s="44"/>
      <c r="H11" s="2"/>
      <c r="I11" s="2"/>
      <c r="J11" s="44"/>
      <c r="K11" s="2"/>
      <c r="L11" s="2"/>
      <c r="M11" s="44"/>
      <c r="N11" s="2"/>
      <c r="O11" s="2"/>
      <c r="P11" s="44"/>
      <c r="Q11" s="2"/>
      <c r="R11" s="2"/>
      <c r="S11" s="44"/>
      <c r="T11" s="2"/>
      <c r="U11" s="832"/>
      <c r="V11" s="39"/>
      <c r="W11" s="48"/>
      <c r="X11" s="38"/>
    </row>
    <row r="12" spans="1:25" ht="28.2">
      <c r="A12" s="200"/>
      <c r="B12" s="201"/>
      <c r="C12" s="44"/>
      <c r="D12" s="44"/>
      <c r="E12" s="2"/>
      <c r="F12" s="2"/>
      <c r="G12" s="44"/>
      <c r="H12" s="2"/>
      <c r="I12" s="2"/>
      <c r="J12" s="44"/>
      <c r="K12" s="2"/>
      <c r="L12" s="2"/>
      <c r="M12" s="44"/>
      <c r="N12" s="2"/>
      <c r="O12" s="2"/>
      <c r="P12" s="44"/>
      <c r="Q12" s="2"/>
      <c r="R12" s="2"/>
      <c r="S12" s="44"/>
      <c r="T12" s="2"/>
      <c r="U12" s="833"/>
      <c r="V12" s="202"/>
      <c r="W12" s="50"/>
      <c r="X12" s="51"/>
      <c r="Y12" s="195"/>
    </row>
    <row r="13" spans="1:25" ht="28.2">
      <c r="A13" s="30"/>
      <c r="B13" s="8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831"/>
      <c r="V13" s="32"/>
      <c r="W13" s="33"/>
      <c r="X13" s="34"/>
    </row>
    <row r="14" spans="1:25" ht="28.2">
      <c r="A14" s="36"/>
      <c r="B14" s="830"/>
      <c r="C14" s="2"/>
      <c r="D14" s="2"/>
      <c r="E14" s="2"/>
      <c r="F14" s="2"/>
      <c r="G14" s="2"/>
      <c r="H14" s="2"/>
      <c r="I14" s="79"/>
      <c r="J14" s="79"/>
      <c r="K14" s="79"/>
      <c r="L14" s="2"/>
      <c r="M14" s="2"/>
      <c r="N14" s="2"/>
      <c r="O14" s="2"/>
      <c r="P14" s="2"/>
      <c r="Q14" s="2"/>
      <c r="R14" s="2"/>
      <c r="S14" s="2"/>
      <c r="T14" s="2"/>
      <c r="U14" s="832"/>
      <c r="V14" s="75"/>
      <c r="W14" s="37"/>
      <c r="X14" s="38"/>
      <c r="Y14" s="195"/>
    </row>
    <row r="15" spans="1:25" ht="28.2">
      <c r="A15" s="36"/>
      <c r="B15" s="830"/>
      <c r="C15" s="2"/>
      <c r="D15" s="2"/>
      <c r="E15" s="2"/>
      <c r="F15" s="2"/>
      <c r="G15" s="2"/>
      <c r="H15" s="2"/>
      <c r="I15" s="79"/>
      <c r="J15" s="196"/>
      <c r="K15" s="79"/>
      <c r="L15" s="2"/>
      <c r="M15" s="2"/>
      <c r="N15" s="2"/>
      <c r="O15" s="2"/>
      <c r="P15" s="2"/>
      <c r="Q15" s="2"/>
      <c r="R15" s="2"/>
      <c r="S15" s="2"/>
      <c r="T15" s="2"/>
      <c r="U15" s="832"/>
      <c r="V15" s="39"/>
      <c r="W15" s="40"/>
      <c r="X15" s="38"/>
    </row>
    <row r="16" spans="1:25" ht="28.2">
      <c r="A16" s="36"/>
      <c r="B16" s="830"/>
      <c r="C16" s="44"/>
      <c r="D16" s="44"/>
      <c r="E16" s="2"/>
      <c r="F16" s="2"/>
      <c r="G16" s="2"/>
      <c r="H16" s="2"/>
      <c r="I16" s="2"/>
      <c r="J16" s="44"/>
      <c r="K16" s="2"/>
      <c r="L16" s="2"/>
      <c r="M16" s="2"/>
      <c r="N16" s="2"/>
      <c r="O16" s="2"/>
      <c r="P16" s="44"/>
      <c r="Q16" s="2"/>
      <c r="R16" s="2"/>
      <c r="S16" s="73"/>
      <c r="T16" s="2"/>
      <c r="U16" s="832"/>
      <c r="V16" s="75"/>
      <c r="W16" s="40"/>
      <c r="X16" s="38"/>
      <c r="Y16" s="195"/>
    </row>
    <row r="17" spans="1:25" ht="28.2">
      <c r="A17" s="834"/>
      <c r="B17" s="830"/>
      <c r="C17" s="44"/>
      <c r="D17" s="44"/>
      <c r="E17" s="2"/>
      <c r="F17" s="2"/>
      <c r="G17" s="2"/>
      <c r="H17" s="2"/>
      <c r="I17" s="2"/>
      <c r="J17" s="74"/>
      <c r="K17" s="2"/>
      <c r="L17" s="2"/>
      <c r="M17" s="197"/>
      <c r="N17" s="2"/>
      <c r="O17" s="2"/>
      <c r="P17" s="44"/>
      <c r="Q17" s="2"/>
      <c r="R17" s="2"/>
      <c r="S17" s="44"/>
      <c r="T17" s="2"/>
      <c r="U17" s="832"/>
      <c r="V17" s="39"/>
      <c r="W17" s="40"/>
      <c r="X17" s="38"/>
    </row>
    <row r="18" spans="1:25" ht="28.2">
      <c r="A18" s="834"/>
      <c r="B18" s="830"/>
      <c r="C18" s="44"/>
      <c r="D18" s="44"/>
      <c r="E18" s="2"/>
      <c r="F18" s="2"/>
      <c r="G18" s="44"/>
      <c r="H18" s="2"/>
      <c r="I18" s="152"/>
      <c r="J18" s="151"/>
      <c r="K18" s="2"/>
      <c r="L18" s="2"/>
      <c r="M18" s="2"/>
      <c r="N18" s="2"/>
      <c r="O18" s="2"/>
      <c r="P18" s="44"/>
      <c r="Q18" s="2"/>
      <c r="R18" s="2"/>
      <c r="S18" s="44"/>
      <c r="T18" s="2"/>
      <c r="U18" s="832"/>
      <c r="V18" s="75"/>
      <c r="W18" s="69"/>
      <c r="X18" s="45"/>
      <c r="Y18" s="195"/>
    </row>
    <row r="19" spans="1:25" ht="28.2">
      <c r="A19" s="198"/>
      <c r="B19" s="199"/>
      <c r="C19" s="44"/>
      <c r="D19" s="44"/>
      <c r="E19" s="2"/>
      <c r="F19" s="2"/>
      <c r="G19" s="44"/>
      <c r="H19" s="2"/>
      <c r="I19"/>
      <c r="J19" s="154"/>
      <c r="K19" s="2"/>
      <c r="L19" s="2"/>
      <c r="M19" s="2"/>
      <c r="N19" s="2"/>
      <c r="O19" s="2"/>
      <c r="P19" s="44"/>
      <c r="Q19" s="2"/>
      <c r="R19" s="2"/>
      <c r="S19" s="44"/>
      <c r="T19" s="2"/>
      <c r="U19" s="832"/>
      <c r="V19" s="39"/>
      <c r="W19" s="48"/>
      <c r="X19" s="38"/>
    </row>
    <row r="20" spans="1:25" ht="28.2">
      <c r="A20" s="200"/>
      <c r="B20" s="201"/>
      <c r="C20" s="44"/>
      <c r="D20" s="44"/>
      <c r="E20" s="2"/>
      <c r="F20" s="2"/>
      <c r="G20" s="44"/>
      <c r="H20" s="2"/>
      <c r="I20" s="81"/>
      <c r="J20" s="203"/>
      <c r="K20" s="82"/>
      <c r="L20" s="2"/>
      <c r="M20" s="2"/>
      <c r="N20" s="2"/>
      <c r="O20" s="2"/>
      <c r="P20" s="44"/>
      <c r="Q20" s="2"/>
      <c r="R20" s="2"/>
      <c r="S20" s="44"/>
      <c r="T20" s="2"/>
      <c r="U20" s="833"/>
      <c r="V20" s="202"/>
      <c r="W20" s="50"/>
      <c r="X20" s="51"/>
      <c r="Y20" s="195"/>
    </row>
    <row r="21" spans="1:25" ht="28.2">
      <c r="A21" s="30"/>
      <c r="B21" s="8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831"/>
      <c r="V21" s="32"/>
      <c r="W21" s="33"/>
      <c r="X21" s="34"/>
    </row>
    <row r="22" spans="1:25" ht="28.2">
      <c r="A22" s="36"/>
      <c r="B22" s="83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832"/>
      <c r="V22" s="75"/>
      <c r="W22" s="37"/>
      <c r="X22" s="38"/>
      <c r="Y22" s="52"/>
    </row>
    <row r="23" spans="1:25" ht="28.2">
      <c r="A23" s="36"/>
      <c r="B23" s="83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832"/>
      <c r="V23" s="39"/>
      <c r="W23" s="40"/>
      <c r="X23" s="38"/>
      <c r="Y23" s="54"/>
    </row>
    <row r="24" spans="1:25" ht="28.2">
      <c r="A24" s="36"/>
      <c r="B24" s="830"/>
      <c r="C24" s="159"/>
      <c r="D24" s="174"/>
      <c r="E24" s="2"/>
      <c r="F24" s="2"/>
      <c r="G24" s="2"/>
      <c r="H24" s="2"/>
      <c r="I24" s="2"/>
      <c r="J24" s="73"/>
      <c r="K24" s="2"/>
      <c r="L24" s="2"/>
      <c r="M24" s="2"/>
      <c r="N24" s="2"/>
      <c r="O24" s="2"/>
      <c r="P24" s="44"/>
      <c r="Q24" s="2"/>
      <c r="R24" s="2"/>
      <c r="S24" s="44"/>
      <c r="T24" s="2"/>
      <c r="U24" s="832"/>
      <c r="V24" s="75"/>
      <c r="W24" s="40"/>
      <c r="X24" s="38"/>
      <c r="Y24" s="52"/>
    </row>
    <row r="25" spans="1:25" ht="28.2">
      <c r="A25" s="834"/>
      <c r="B25" s="830"/>
      <c r="C25" s="2"/>
      <c r="D25" s="2"/>
      <c r="E25" s="2"/>
      <c r="F25" s="204"/>
      <c r="G25" s="205"/>
      <c r="H25" s="2"/>
      <c r="I25" s="2"/>
      <c r="J25" s="73"/>
      <c r="K25" s="2"/>
      <c r="L25" s="2"/>
      <c r="M25" s="44"/>
      <c r="N25" s="2"/>
      <c r="O25" s="2"/>
      <c r="P25" s="44"/>
      <c r="Q25" s="2"/>
      <c r="R25" s="2"/>
      <c r="S25" s="44"/>
      <c r="T25" s="2"/>
      <c r="U25" s="832"/>
      <c r="V25" s="39"/>
      <c r="W25" s="40"/>
      <c r="X25" s="38"/>
      <c r="Y25" s="54"/>
    </row>
    <row r="26" spans="1:25" ht="28.2">
      <c r="A26" s="834"/>
      <c r="B26" s="830"/>
      <c r="C26" s="79"/>
      <c r="D26" s="79"/>
      <c r="E26" s="79"/>
      <c r="F26" s="206"/>
      <c r="G26" s="205"/>
      <c r="H26" s="2"/>
      <c r="I26" s="2"/>
      <c r="J26" s="154"/>
      <c r="K26" s="2"/>
      <c r="L26" s="2"/>
      <c r="M26" s="44"/>
      <c r="N26" s="2"/>
      <c r="O26" s="2"/>
      <c r="P26" s="44"/>
      <c r="Q26" s="2"/>
      <c r="R26" s="2"/>
      <c r="S26" s="44"/>
      <c r="T26" s="2"/>
      <c r="U26" s="832"/>
      <c r="V26" s="75"/>
      <c r="W26" s="69"/>
      <c r="X26" s="45"/>
      <c r="Y26" s="52"/>
    </row>
    <row r="27" spans="1:25" ht="28.2">
      <c r="A27" s="198"/>
      <c r="B27" s="59"/>
      <c r="C27" s="159"/>
      <c r="D27" s="207"/>
      <c r="E27" s="86"/>
      <c r="F27" s="84"/>
      <c r="G27" s="205"/>
      <c r="H27" s="2"/>
      <c r="I27" s="2"/>
      <c r="J27" s="44"/>
      <c r="K27" s="2"/>
      <c r="L27" s="2"/>
      <c r="M27" s="44"/>
      <c r="N27" s="2"/>
      <c r="O27" s="2"/>
      <c r="P27" s="44"/>
      <c r="Q27" s="2"/>
      <c r="R27" s="2"/>
      <c r="S27" s="44"/>
      <c r="T27" s="2"/>
      <c r="U27" s="832"/>
      <c r="V27" s="39"/>
      <c r="W27" s="48"/>
      <c r="X27" s="38"/>
      <c r="Y27" s="54"/>
    </row>
    <row r="28" spans="1:25" ht="28.8" thickBot="1">
      <c r="A28" s="260"/>
      <c r="B28" s="209"/>
      <c r="C28" s="210"/>
      <c r="D28" s="211"/>
      <c r="E28" s="212"/>
      <c r="F28" s="213"/>
      <c r="G28" s="205"/>
      <c r="H28" s="2"/>
      <c r="I28" s="2"/>
      <c r="J28" s="44"/>
      <c r="K28" s="2"/>
      <c r="L28" s="2"/>
      <c r="M28" s="44"/>
      <c r="N28" s="2"/>
      <c r="O28" s="2"/>
      <c r="P28" s="44"/>
      <c r="Q28" s="2"/>
      <c r="R28" s="2"/>
      <c r="S28" s="44"/>
      <c r="T28" s="2"/>
      <c r="U28" s="833"/>
      <c r="V28" s="202"/>
      <c r="W28" s="50"/>
      <c r="X28" s="51"/>
      <c r="Y28" s="52"/>
    </row>
    <row r="29" spans="1:25" ht="28.2">
      <c r="A29" s="30">
        <v>1</v>
      </c>
      <c r="B29" s="830"/>
      <c r="C29" s="93" t="s">
        <v>163</v>
      </c>
      <c r="D29" s="93"/>
      <c r="E29" s="93"/>
      <c r="F29" s="93"/>
      <c r="G29" s="31"/>
      <c r="H29" s="31"/>
      <c r="I29" s="31"/>
      <c r="J29" s="214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838"/>
      <c r="V29" s="32"/>
      <c r="W29" s="33"/>
      <c r="X29" s="34"/>
    </row>
    <row r="30" spans="1:25" ht="28.2">
      <c r="A30" s="36" t="s">
        <v>8</v>
      </c>
      <c r="B30" s="830"/>
      <c r="C30" s="2"/>
      <c r="D30" s="2"/>
      <c r="E30" s="2"/>
      <c r="F30" s="215"/>
      <c r="G30" s="216"/>
      <c r="H30" s="2"/>
      <c r="I30" s="152"/>
      <c r="J30" s="151"/>
      <c r="K30" s="2"/>
      <c r="L30" s="2"/>
      <c r="M30" s="2"/>
      <c r="N30" s="2"/>
      <c r="O30" s="2"/>
      <c r="P30" s="2"/>
      <c r="Q30" s="2"/>
      <c r="R30" s="2"/>
      <c r="S30" s="2"/>
      <c r="T30" s="2"/>
      <c r="U30" s="839"/>
      <c r="V30" s="75"/>
      <c r="W30" s="37"/>
      <c r="X30" s="38"/>
      <c r="Y30" s="195"/>
    </row>
    <row r="31" spans="1:25" ht="28.2">
      <c r="A31" s="36">
        <v>1</v>
      </c>
      <c r="B31" s="830"/>
      <c r="C31" s="2"/>
      <c r="D31" s="2"/>
      <c r="E31" s="2"/>
      <c r="F31" s="2"/>
      <c r="G31" s="2"/>
      <c r="H31" s="2"/>
      <c r="I31" s="152"/>
      <c r="J31" s="151"/>
      <c r="K31" s="2"/>
      <c r="L31" s="2"/>
      <c r="M31" s="2"/>
      <c r="N31" s="2"/>
      <c r="O31" s="2"/>
      <c r="P31" s="2"/>
      <c r="Q31" s="2"/>
      <c r="R31" s="2"/>
      <c r="S31" s="2"/>
      <c r="T31" s="2"/>
      <c r="U31" s="839"/>
      <c r="V31" s="39"/>
      <c r="W31" s="40"/>
      <c r="X31" s="38"/>
    </row>
    <row r="32" spans="1:25" ht="28.2">
      <c r="A32" s="36" t="s">
        <v>10</v>
      </c>
      <c r="B32" s="830"/>
      <c r="C32" s="44"/>
      <c r="D32" s="44"/>
      <c r="E32" s="2"/>
      <c r="F32" s="2"/>
      <c r="G32" s="4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197"/>
      <c r="T32" s="2"/>
      <c r="U32" s="839"/>
      <c r="V32" s="75"/>
      <c r="W32" s="40"/>
      <c r="X32" s="38"/>
      <c r="Y32" s="195"/>
    </row>
    <row r="33" spans="1:25" ht="28.2">
      <c r="A33" s="834" t="s">
        <v>40</v>
      </c>
      <c r="B33" s="830"/>
      <c r="C33" s="44"/>
      <c r="D33" s="44"/>
      <c r="E33" s="2"/>
      <c r="F33" s="2"/>
      <c r="G33" s="44"/>
      <c r="H33" s="2"/>
      <c r="I33" s="2"/>
      <c r="J33" s="2"/>
      <c r="K33" s="2"/>
      <c r="L33" s="2"/>
      <c r="M33" s="44"/>
      <c r="N33" s="2"/>
      <c r="O33" s="2"/>
      <c r="P33" s="197"/>
      <c r="Q33" s="2"/>
      <c r="R33" s="2"/>
      <c r="S33" s="44"/>
      <c r="T33" s="2"/>
      <c r="U33" s="839"/>
      <c r="V33" s="39"/>
      <c r="W33" s="40"/>
      <c r="X33" s="38"/>
    </row>
    <row r="34" spans="1:25" ht="28.2">
      <c r="A34" s="834"/>
      <c r="B34" s="830"/>
      <c r="C34" s="44"/>
      <c r="D34" s="44"/>
      <c r="E34" s="2"/>
      <c r="F34" s="2"/>
      <c r="G34" s="44"/>
      <c r="H34" s="2"/>
      <c r="I34" s="2"/>
      <c r="J34" s="44"/>
      <c r="K34" s="2"/>
      <c r="L34" s="2"/>
      <c r="M34" s="44"/>
      <c r="N34" s="2"/>
      <c r="O34" s="2"/>
      <c r="P34" s="44"/>
      <c r="Q34" s="2"/>
      <c r="R34" s="2"/>
      <c r="S34" s="44"/>
      <c r="T34" s="2"/>
      <c r="U34" s="839"/>
      <c r="V34" s="75"/>
      <c r="W34" s="69"/>
      <c r="X34" s="45"/>
      <c r="Y34" s="195"/>
    </row>
    <row r="35" spans="1:25" ht="28.2">
      <c r="A35" s="198" t="s">
        <v>36</v>
      </c>
      <c r="B35" s="199"/>
      <c r="C35" s="44"/>
      <c r="D35" s="44"/>
      <c r="E35" s="2"/>
      <c r="F35" s="2"/>
      <c r="G35" s="44"/>
      <c r="H35" s="2"/>
      <c r="I35" s="2"/>
      <c r="J35" s="44"/>
      <c r="K35" s="2"/>
      <c r="L35" s="2"/>
      <c r="M35" s="44"/>
      <c r="N35" s="2"/>
      <c r="O35" s="2"/>
      <c r="P35" s="44"/>
      <c r="Q35" s="2"/>
      <c r="R35" s="2"/>
      <c r="S35" s="44"/>
      <c r="T35" s="2"/>
      <c r="U35" s="839"/>
      <c r="V35" s="39"/>
      <c r="W35" s="48"/>
      <c r="X35" s="38"/>
    </row>
    <row r="36" spans="1:25" ht="28.2">
      <c r="A36" s="200"/>
      <c r="B36" s="201"/>
      <c r="C36" s="44"/>
      <c r="D36" s="44"/>
      <c r="E36" s="2"/>
      <c r="F36" s="2"/>
      <c r="G36" s="44"/>
      <c r="H36" s="2"/>
      <c r="I36" s="2"/>
      <c r="J36" s="44"/>
      <c r="K36" s="2"/>
      <c r="L36" s="2"/>
      <c r="M36" s="44"/>
      <c r="N36" s="2"/>
      <c r="O36" s="2"/>
      <c r="P36" s="44"/>
      <c r="Q36" s="2"/>
      <c r="R36" s="2"/>
      <c r="S36" s="44"/>
      <c r="T36" s="2"/>
      <c r="U36" s="840"/>
      <c r="V36" s="202"/>
      <c r="W36" s="50"/>
      <c r="X36" s="51"/>
      <c r="Y36" s="195"/>
    </row>
    <row r="37" spans="1:25" ht="28.2">
      <c r="A37" s="30">
        <v>1</v>
      </c>
      <c r="B37" s="830"/>
      <c r="C37" s="31" t="str">
        <f>'115.1月菜單'!R3</f>
        <v>高麗菜飯(海)</v>
      </c>
      <c r="D37" s="31" t="s">
        <v>200</v>
      </c>
      <c r="E37" s="31"/>
      <c r="F37" s="31" t="str">
        <f>'115.1月菜單'!R4</f>
        <v>卡啦雞腿堡肉(加)(炸)</v>
      </c>
      <c r="G37" s="31" t="s">
        <v>60</v>
      </c>
      <c r="H37" s="31"/>
      <c r="I37" s="31" t="str">
        <f>'115.1月菜單'!R5</f>
        <v>港式蘿蔔糕(冷)</v>
      </c>
      <c r="J37" s="31" t="s">
        <v>57</v>
      </c>
      <c r="K37" s="31"/>
      <c r="L37" s="31" t="str">
        <f>'115.1月菜單'!R6</f>
        <v>蝦仁洋蔥蛋(海)(豆)</v>
      </c>
      <c r="M37" s="31" t="s">
        <v>17</v>
      </c>
      <c r="N37" s="31"/>
      <c r="O37" s="31" t="str">
        <f>'115.1月菜單'!R7</f>
        <v>深色蔬菜</v>
      </c>
      <c r="P37" s="31" t="s">
        <v>18</v>
      </c>
      <c r="Q37" s="31"/>
      <c r="R37" s="31" t="str">
        <f>'115.1月菜單'!R8</f>
        <v>洋芋濃湯(芡)/獎勵金豆奶</v>
      </c>
      <c r="S37" s="31" t="s">
        <v>84</v>
      </c>
      <c r="T37" s="31"/>
      <c r="U37" s="863" t="s">
        <v>271</v>
      </c>
      <c r="V37" s="32" t="s">
        <v>44</v>
      </c>
      <c r="W37" s="33" t="s">
        <v>19</v>
      </c>
      <c r="X37" s="34">
        <v>5.6</v>
      </c>
    </row>
    <row r="38" spans="1:25" ht="28.2">
      <c r="A38" s="36" t="s">
        <v>8</v>
      </c>
      <c r="B38" s="830"/>
      <c r="C38" s="2" t="s">
        <v>24</v>
      </c>
      <c r="D38" s="2"/>
      <c r="E38" s="2">
        <v>100</v>
      </c>
      <c r="F38" s="226" t="s">
        <v>251</v>
      </c>
      <c r="G38" s="227" t="s">
        <v>107</v>
      </c>
      <c r="H38" s="2">
        <v>50</v>
      </c>
      <c r="I38" s="2" t="s">
        <v>203</v>
      </c>
      <c r="J38" s="2" t="s">
        <v>90</v>
      </c>
      <c r="K38" s="2">
        <v>30</v>
      </c>
      <c r="L38" s="79" t="s">
        <v>93</v>
      </c>
      <c r="M38" s="79" t="s">
        <v>82</v>
      </c>
      <c r="N38" s="79">
        <v>10</v>
      </c>
      <c r="O38" s="2" t="s">
        <v>52</v>
      </c>
      <c r="P38" s="2" t="s">
        <v>282</v>
      </c>
      <c r="Q38" s="2">
        <v>100</v>
      </c>
      <c r="R38" s="269" t="s">
        <v>104</v>
      </c>
      <c r="S38" s="270"/>
      <c r="T38" s="2">
        <v>20</v>
      </c>
      <c r="U38" s="864"/>
      <c r="V38" s="75">
        <f>X37*15+X38*0+X39*5+X40*0+X41*15+X42*12+15</f>
        <v>108</v>
      </c>
      <c r="W38" s="37" t="s">
        <v>25</v>
      </c>
      <c r="X38" s="38">
        <v>2.2000000000000002</v>
      </c>
      <c r="Y38" s="195"/>
    </row>
    <row r="39" spans="1:25" ht="28.2">
      <c r="A39" s="36">
        <v>2</v>
      </c>
      <c r="B39" s="830"/>
      <c r="C39" s="2" t="s">
        <v>69</v>
      </c>
      <c r="D39" s="2"/>
      <c r="E39" s="2">
        <v>30</v>
      </c>
      <c r="F39" s="152"/>
      <c r="G39" s="150"/>
      <c r="H39" s="2"/>
      <c r="I39" s="2"/>
      <c r="J39" s="2"/>
      <c r="K39" s="2"/>
      <c r="L39" s="2" t="s">
        <v>62</v>
      </c>
      <c r="M39" s="79"/>
      <c r="N39" s="79">
        <v>50</v>
      </c>
      <c r="O39" s="2"/>
      <c r="P39" s="2"/>
      <c r="Q39" s="2"/>
      <c r="R39" s="152" t="s">
        <v>68</v>
      </c>
      <c r="S39" s="150"/>
      <c r="T39" s="2">
        <v>1</v>
      </c>
      <c r="U39" s="864"/>
      <c r="V39" s="39" t="s">
        <v>46</v>
      </c>
      <c r="W39" s="40" t="s">
        <v>27</v>
      </c>
      <c r="X39" s="38">
        <v>1.8</v>
      </c>
    </row>
    <row r="40" spans="1:25" ht="28.2">
      <c r="A40" s="36" t="s">
        <v>10</v>
      </c>
      <c r="B40" s="830"/>
      <c r="C40" s="2" t="s">
        <v>50</v>
      </c>
      <c r="D40" s="2"/>
      <c r="E40" s="2">
        <v>10</v>
      </c>
      <c r="F40" s="2"/>
      <c r="G40" s="2"/>
      <c r="H40" s="2"/>
      <c r="I40" s="2"/>
      <c r="J40" s="44"/>
      <c r="K40" s="2"/>
      <c r="L40" s="2" t="s">
        <v>71</v>
      </c>
      <c r="M40" s="2"/>
      <c r="N40" s="2">
        <v>20</v>
      </c>
      <c r="O40" s="2"/>
      <c r="P40" s="2"/>
      <c r="Q40" s="2"/>
      <c r="R40" s="81"/>
      <c r="S40" s="271"/>
      <c r="T40" s="2"/>
      <c r="U40" s="864"/>
      <c r="V40" s="75">
        <f>X37*0+X38*5+X39*0+X40*5+X41*0+X42*4</f>
        <v>23.5</v>
      </c>
      <c r="W40" s="40" t="s">
        <v>30</v>
      </c>
      <c r="X40" s="38">
        <v>2.5</v>
      </c>
      <c r="Y40" s="195"/>
    </row>
    <row r="41" spans="1:25" ht="28.2">
      <c r="A41" s="834" t="s">
        <v>32</v>
      </c>
      <c r="B41" s="830"/>
      <c r="C41" s="2" t="s">
        <v>201</v>
      </c>
      <c r="D41" s="2"/>
      <c r="E41" s="2">
        <v>1</v>
      </c>
      <c r="F41" s="2"/>
      <c r="G41" s="2"/>
      <c r="H41" s="2"/>
      <c r="I41" s="2"/>
      <c r="J41" s="44"/>
      <c r="K41" s="2"/>
      <c r="L41" s="2" t="s">
        <v>66</v>
      </c>
      <c r="M41" s="74" t="s">
        <v>58</v>
      </c>
      <c r="N41" s="2">
        <v>20</v>
      </c>
      <c r="O41" s="2"/>
      <c r="P41" s="2"/>
      <c r="Q41" s="2"/>
      <c r="R41" s="2"/>
      <c r="S41" s="44"/>
      <c r="T41" s="2"/>
      <c r="U41" s="864"/>
      <c r="V41" s="39" t="s">
        <v>47</v>
      </c>
      <c r="W41" s="40" t="s">
        <v>33</v>
      </c>
      <c r="X41" s="38">
        <v>0</v>
      </c>
    </row>
    <row r="42" spans="1:25" ht="28.2">
      <c r="A42" s="834"/>
      <c r="B42" s="830"/>
      <c r="C42" s="2" t="s">
        <v>62</v>
      </c>
      <c r="D42" s="2"/>
      <c r="E42" s="2">
        <v>10</v>
      </c>
      <c r="F42" s="2"/>
      <c r="G42" s="44"/>
      <c r="H42" s="2"/>
      <c r="I42" s="2"/>
      <c r="J42" s="44"/>
      <c r="K42" s="2"/>
      <c r="L42" s="2"/>
      <c r="M42" s="44"/>
      <c r="N42" s="2"/>
      <c r="O42" s="2"/>
      <c r="P42" s="44"/>
      <c r="Q42" s="2"/>
      <c r="R42" s="2"/>
      <c r="S42" s="44"/>
      <c r="T42" s="2"/>
      <c r="U42" s="864"/>
      <c r="V42" s="75">
        <f>X37*2+X38*7+X39*1+X40*0+X41*0+X42*8</f>
        <v>28.400000000000002</v>
      </c>
      <c r="W42" s="69" t="s">
        <v>42</v>
      </c>
      <c r="X42" s="45">
        <v>0</v>
      </c>
      <c r="Y42" s="195"/>
    </row>
    <row r="43" spans="1:25" ht="28.2">
      <c r="A43" s="198" t="s">
        <v>36</v>
      </c>
      <c r="B43" s="199"/>
      <c r="C43" s="2" t="s">
        <v>202</v>
      </c>
      <c r="D43" s="74" t="s">
        <v>82</v>
      </c>
      <c r="E43" s="2">
        <v>1</v>
      </c>
      <c r="F43" s="2"/>
      <c r="G43" s="44"/>
      <c r="H43" s="2"/>
      <c r="I43" s="2"/>
      <c r="J43" s="44"/>
      <c r="K43" s="2"/>
      <c r="L43" s="2"/>
      <c r="M43" s="44"/>
      <c r="N43" s="2"/>
      <c r="O43" s="2"/>
      <c r="P43" s="44"/>
      <c r="Q43" s="2"/>
      <c r="R43" s="2"/>
      <c r="S43" s="44"/>
      <c r="T43" s="2"/>
      <c r="U43" s="864"/>
      <c r="V43" s="39" t="s">
        <v>12</v>
      </c>
      <c r="W43" s="48"/>
      <c r="X43" s="38"/>
    </row>
    <row r="44" spans="1:25" ht="28.8" thickBot="1">
      <c r="A44" s="217"/>
      <c r="B44" s="201"/>
      <c r="C44" s="139"/>
      <c r="D44" s="90"/>
      <c r="E44" s="91"/>
      <c r="F44" s="64"/>
      <c r="G44" s="63"/>
      <c r="H44" s="64"/>
      <c r="I44" s="64"/>
      <c r="J44" s="63"/>
      <c r="K44" s="64"/>
      <c r="L44" s="64"/>
      <c r="M44" s="63"/>
      <c r="N44" s="64"/>
      <c r="O44" s="64"/>
      <c r="P44" s="63"/>
      <c r="Q44" s="64"/>
      <c r="R44" s="64"/>
      <c r="S44" s="63"/>
      <c r="T44" s="64"/>
      <c r="U44" s="865"/>
      <c r="V44" s="218">
        <f>V38*4+V42*4+V40*9</f>
        <v>757.1</v>
      </c>
      <c r="W44" s="50"/>
      <c r="X44" s="51"/>
      <c r="Y44" s="195"/>
    </row>
    <row r="45" spans="1:25" ht="22.2">
      <c r="I45" s="835"/>
      <c r="J45" s="835"/>
      <c r="K45" s="835"/>
      <c r="L45" s="835"/>
      <c r="M45" s="835"/>
      <c r="N45" s="835"/>
      <c r="O45" s="835"/>
      <c r="P45" s="835"/>
      <c r="Q45" s="835"/>
      <c r="R45" s="835"/>
      <c r="S45" s="835"/>
      <c r="T45" s="835"/>
      <c r="U45" s="835"/>
      <c r="V45" s="835"/>
      <c r="W45" s="835"/>
      <c r="X45" s="835"/>
      <c r="Y45" s="221"/>
    </row>
    <row r="46" spans="1:25">
      <c r="C46" s="836"/>
      <c r="D46" s="836"/>
      <c r="E46" s="837"/>
      <c r="F46" s="837"/>
      <c r="G46" s="222"/>
      <c r="J46" s="222"/>
      <c r="M46" s="222"/>
      <c r="P46" s="222"/>
      <c r="S46" s="222"/>
    </row>
    <row r="48" spans="1:25">
      <c r="F48" s="220"/>
      <c r="G48" s="194"/>
      <c r="I48" s="220"/>
      <c r="J48" s="194"/>
      <c r="L48" s="220"/>
      <c r="M48" s="194"/>
      <c r="O48" s="220"/>
      <c r="P48" s="194"/>
      <c r="R48" s="66"/>
      <c r="S48" s="67"/>
      <c r="T48" s="68"/>
      <c r="V48" s="194"/>
      <c r="W48" s="219"/>
      <c r="X48" s="194"/>
    </row>
    <row r="49" spans="6:24">
      <c r="F49" s="220"/>
      <c r="G49" s="194"/>
      <c r="I49" s="220"/>
      <c r="J49" s="194"/>
      <c r="L49" s="220"/>
      <c r="M49" s="194"/>
      <c r="O49" s="220"/>
      <c r="P49" s="194"/>
      <c r="R49" s="66"/>
      <c r="S49" s="67"/>
      <c r="T49" s="68"/>
      <c r="V49" s="194"/>
      <c r="W49" s="219"/>
      <c r="X49" s="194"/>
    </row>
    <row r="50" spans="6:24">
      <c r="F50" s="220"/>
      <c r="G50" s="194"/>
      <c r="I50" s="220"/>
      <c r="J50" s="194"/>
      <c r="L50" s="220"/>
      <c r="M50" s="194"/>
      <c r="O50" s="220"/>
      <c r="P50" s="194"/>
      <c r="R50" s="66"/>
      <c r="S50" s="67"/>
      <c r="T50" s="68"/>
      <c r="V50" s="194"/>
      <c r="W50" s="219"/>
      <c r="X50" s="194"/>
    </row>
    <row r="51" spans="6:24">
      <c r="F51" s="220"/>
      <c r="G51" s="194"/>
      <c r="I51" s="220"/>
      <c r="J51" s="194"/>
      <c r="L51" s="220"/>
      <c r="M51" s="194"/>
      <c r="O51" s="220"/>
      <c r="P51" s="194"/>
      <c r="R51" s="66"/>
      <c r="S51" s="67"/>
      <c r="T51" s="68"/>
      <c r="V51" s="194"/>
      <c r="W51" s="219"/>
      <c r="X51" s="194"/>
    </row>
    <row r="52" spans="6:24">
      <c r="F52" s="220"/>
      <c r="G52" s="194"/>
      <c r="I52" s="220"/>
      <c r="J52" s="194"/>
      <c r="L52" s="220"/>
      <c r="M52" s="194"/>
      <c r="O52" s="220"/>
      <c r="P52" s="194"/>
      <c r="R52" s="66"/>
      <c r="S52" s="67"/>
      <c r="T52" s="68"/>
      <c r="V52" s="194"/>
      <c r="W52" s="219"/>
      <c r="X52" s="194"/>
    </row>
    <row r="53" spans="6:24">
      <c r="F53" s="220"/>
      <c r="G53" s="194"/>
      <c r="I53" s="220"/>
      <c r="J53" s="194"/>
      <c r="L53" s="220"/>
      <c r="M53" s="194"/>
      <c r="O53" s="220"/>
      <c r="P53" s="194"/>
      <c r="R53" s="66"/>
      <c r="S53" s="67"/>
      <c r="T53" s="68"/>
      <c r="V53" s="194"/>
      <c r="W53" s="219"/>
      <c r="X53" s="194"/>
    </row>
    <row r="54" spans="6:24">
      <c r="F54" s="220"/>
      <c r="G54" s="194"/>
      <c r="I54" s="220"/>
      <c r="J54" s="194"/>
      <c r="L54" s="220"/>
      <c r="M54" s="194"/>
      <c r="O54" s="220"/>
      <c r="P54" s="194"/>
      <c r="R54" s="66"/>
      <c r="S54" s="67"/>
      <c r="T54" s="68"/>
      <c r="V54" s="194"/>
      <c r="W54" s="219"/>
      <c r="X54" s="194"/>
    </row>
  </sheetData>
  <mergeCells count="20">
    <mergeCell ref="I45:X45"/>
    <mergeCell ref="C46:F46"/>
    <mergeCell ref="B29:B34"/>
    <mergeCell ref="U29:U36"/>
    <mergeCell ref="A33:A34"/>
    <mergeCell ref="B37:B42"/>
    <mergeCell ref="U37:U44"/>
    <mergeCell ref="A41:A42"/>
    <mergeCell ref="B13:B18"/>
    <mergeCell ref="U13:U20"/>
    <mergeCell ref="A17:A18"/>
    <mergeCell ref="B21:B26"/>
    <mergeCell ref="U21:U28"/>
    <mergeCell ref="A25:A26"/>
    <mergeCell ref="A1:X1"/>
    <mergeCell ref="A2:F2"/>
    <mergeCell ref="E3:J3"/>
    <mergeCell ref="B5:B10"/>
    <mergeCell ref="U5:U12"/>
    <mergeCell ref="A9:A10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36C1-C029-4A39-A9DF-D0114F0D3D1C}">
  <dimension ref="A1:Y54"/>
  <sheetViews>
    <sheetView zoomScale="75" zoomScaleNormal="75" workbookViewId="0">
      <selection activeCell="M5" sqref="M5"/>
    </sheetView>
  </sheetViews>
  <sheetFormatPr defaultRowHeight="21"/>
  <cols>
    <col min="1" max="1" width="4.88671875" style="219" customWidth="1"/>
    <col min="2" max="2" width="0" style="194" hidden="1" customWidth="1"/>
    <col min="3" max="3" width="18.6640625" style="194" customWidth="1"/>
    <col min="4" max="4" width="5.6640625" style="220" customWidth="1"/>
    <col min="5" max="5" width="9.6640625" style="194" customWidth="1"/>
    <col min="6" max="6" width="18.6640625" style="194" customWidth="1"/>
    <col min="7" max="7" width="5.6640625" style="220" customWidth="1"/>
    <col min="8" max="8" width="9.6640625" style="194" customWidth="1"/>
    <col min="9" max="9" width="18.6640625" style="194" customWidth="1"/>
    <col min="10" max="10" width="5.6640625" style="220" customWidth="1"/>
    <col min="11" max="11" width="9.6640625" style="194" customWidth="1"/>
    <col min="12" max="12" width="18.6640625" style="194" customWidth="1"/>
    <col min="13" max="13" width="5.6640625" style="220" customWidth="1"/>
    <col min="14" max="14" width="9.6640625" style="194" customWidth="1"/>
    <col min="15" max="15" width="18.6640625" style="194" customWidth="1"/>
    <col min="16" max="16" width="5.6640625" style="220" customWidth="1"/>
    <col min="17" max="17" width="9.6640625" style="194" customWidth="1"/>
    <col min="18" max="18" width="18.6640625" style="194" customWidth="1"/>
    <col min="19" max="19" width="5.6640625" style="220" customWidth="1"/>
    <col min="20" max="20" width="9.6640625" style="194" customWidth="1"/>
    <col min="21" max="21" width="5.21875" style="194" customWidth="1"/>
    <col min="22" max="22" width="11.77734375" style="66" customWidth="1"/>
    <col min="23" max="23" width="11.21875" style="67" customWidth="1"/>
    <col min="24" max="24" width="6.6640625" style="68" customWidth="1"/>
    <col min="25" max="25" width="6.6640625" style="194" customWidth="1"/>
  </cols>
  <sheetData>
    <row r="1" spans="1:25" ht="39">
      <c r="A1" s="826" t="s">
        <v>288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  <c r="R1" s="826"/>
      <c r="S1" s="826"/>
      <c r="T1" s="826"/>
      <c r="U1" s="826"/>
      <c r="V1" s="826"/>
      <c r="W1" s="826"/>
      <c r="X1" s="826"/>
      <c r="Y1" s="3"/>
    </row>
    <row r="2" spans="1:25" ht="33">
      <c r="A2" s="827"/>
      <c r="B2" s="828"/>
      <c r="C2" s="828"/>
      <c r="D2" s="828"/>
      <c r="E2" s="828"/>
      <c r="F2" s="828"/>
      <c r="G2" s="6"/>
      <c r="H2" s="3"/>
      <c r="I2" s="3"/>
      <c r="J2" s="6"/>
      <c r="K2" s="3"/>
      <c r="L2" s="3"/>
      <c r="M2" s="6"/>
      <c r="N2" s="3"/>
      <c r="O2" s="3"/>
      <c r="P2" s="6"/>
      <c r="Q2" s="3"/>
      <c r="R2" s="3"/>
      <c r="S2" s="6"/>
      <c r="T2" s="3"/>
      <c r="U2" s="3"/>
      <c r="V2" s="7"/>
      <c r="W2" s="8"/>
      <c r="X2" s="7"/>
      <c r="Y2" s="3"/>
    </row>
    <row r="3" spans="1:25" ht="25.2" thickBot="1">
      <c r="A3" s="70" t="s">
        <v>43</v>
      </c>
      <c r="B3" s="192"/>
      <c r="C3" s="193"/>
      <c r="D3" s="193"/>
      <c r="E3" s="829" t="s">
        <v>63</v>
      </c>
      <c r="F3" s="829"/>
      <c r="G3" s="829"/>
      <c r="H3" s="829"/>
      <c r="I3" s="829"/>
      <c r="J3" s="829"/>
      <c r="K3" s="193"/>
      <c r="L3" s="193"/>
      <c r="M3" s="193"/>
      <c r="N3" s="193"/>
      <c r="O3" s="193"/>
      <c r="P3" s="193"/>
      <c r="Q3" s="193"/>
      <c r="S3" s="193"/>
      <c r="T3" s="193"/>
      <c r="U3" s="193"/>
      <c r="V3" s="11"/>
      <c r="W3" s="12"/>
      <c r="X3" s="13"/>
      <c r="Y3" s="195"/>
    </row>
    <row r="4" spans="1:25" ht="100.2">
      <c r="A4" s="17" t="s">
        <v>0</v>
      </c>
      <c r="B4" s="18" t="s">
        <v>1</v>
      </c>
      <c r="C4" s="19" t="s">
        <v>2</v>
      </c>
      <c r="D4" s="20" t="s">
        <v>41</v>
      </c>
      <c r="E4" s="19"/>
      <c r="F4" s="19" t="s">
        <v>3</v>
      </c>
      <c r="G4" s="20" t="s">
        <v>41</v>
      </c>
      <c r="H4" s="19"/>
      <c r="I4" s="19" t="s">
        <v>4</v>
      </c>
      <c r="J4" s="20" t="s">
        <v>41</v>
      </c>
      <c r="K4" s="21"/>
      <c r="L4" s="19" t="s">
        <v>4</v>
      </c>
      <c r="M4" s="20" t="s">
        <v>41</v>
      </c>
      <c r="N4" s="19"/>
      <c r="O4" s="19" t="s">
        <v>4</v>
      </c>
      <c r="P4" s="20" t="s">
        <v>41</v>
      </c>
      <c r="Q4" s="19"/>
      <c r="R4" s="22" t="s">
        <v>5</v>
      </c>
      <c r="S4" s="20" t="s">
        <v>41</v>
      </c>
      <c r="T4" s="19"/>
      <c r="U4" s="72" t="s">
        <v>48</v>
      </c>
      <c r="V4" s="23" t="s">
        <v>6</v>
      </c>
      <c r="W4" s="24" t="s">
        <v>13</v>
      </c>
      <c r="X4" s="25" t="s">
        <v>14</v>
      </c>
      <c r="Y4" s="26"/>
    </row>
    <row r="5" spans="1:25" ht="44.4">
      <c r="A5" s="30">
        <v>1</v>
      </c>
      <c r="B5" s="830"/>
      <c r="C5" s="31" t="str">
        <f>'115.1月菜單'!B12</f>
        <v>香Q米飯</v>
      </c>
      <c r="D5" s="31" t="s">
        <v>15</v>
      </c>
      <c r="E5" s="1" t="s">
        <v>16</v>
      </c>
      <c r="F5" s="31" t="str">
        <f>'115.1月菜單'!B13</f>
        <v>法式菲力雞排(加)</v>
      </c>
      <c r="G5" s="31" t="s">
        <v>57</v>
      </c>
      <c r="H5" s="1" t="s">
        <v>16</v>
      </c>
      <c r="I5" s="31" t="str">
        <f>'115.1月菜單'!B14</f>
        <v>茄汁蛋</v>
      </c>
      <c r="J5" s="31" t="s">
        <v>17</v>
      </c>
      <c r="K5" s="1" t="s">
        <v>16</v>
      </c>
      <c r="L5" s="31" t="str">
        <f>'115.1月菜單'!B15</f>
        <v>大滷桶(豆)</v>
      </c>
      <c r="M5" s="31" t="s">
        <v>17</v>
      </c>
      <c r="N5" s="1" t="s">
        <v>16</v>
      </c>
      <c r="O5" s="31" t="str">
        <f>'115.1月菜單'!B16</f>
        <v>深色蔬菜</v>
      </c>
      <c r="P5" s="31" t="s">
        <v>18</v>
      </c>
      <c r="Q5" s="1" t="s">
        <v>16</v>
      </c>
      <c r="R5" s="31" t="str">
        <f>'115.1月菜單'!B17</f>
        <v>吉頭菜湯</v>
      </c>
      <c r="S5" s="31" t="s">
        <v>17</v>
      </c>
      <c r="T5" s="1" t="s">
        <v>16</v>
      </c>
      <c r="U5" s="831"/>
      <c r="V5" s="32" t="s">
        <v>44</v>
      </c>
      <c r="W5" s="33" t="s">
        <v>19</v>
      </c>
      <c r="X5" s="34">
        <v>5</v>
      </c>
    </row>
    <row r="6" spans="1:25" ht="28.2">
      <c r="A6" s="36" t="s">
        <v>8</v>
      </c>
      <c r="B6" s="830"/>
      <c r="C6" s="2" t="s">
        <v>24</v>
      </c>
      <c r="D6" s="2"/>
      <c r="E6" s="2">
        <v>100</v>
      </c>
      <c r="F6" s="226" t="s">
        <v>205</v>
      </c>
      <c r="G6" s="227" t="s">
        <v>107</v>
      </c>
      <c r="H6" s="2">
        <v>50</v>
      </c>
      <c r="I6" s="2" t="s">
        <v>179</v>
      </c>
      <c r="J6" s="74"/>
      <c r="K6" s="2">
        <v>50</v>
      </c>
      <c r="L6" s="81" t="s">
        <v>106</v>
      </c>
      <c r="M6" s="223" t="s">
        <v>58</v>
      </c>
      <c r="N6" s="224">
        <v>30</v>
      </c>
      <c r="O6" s="2" t="s">
        <v>52</v>
      </c>
      <c r="P6" s="2" t="s">
        <v>282</v>
      </c>
      <c r="Q6" s="2">
        <v>100</v>
      </c>
      <c r="R6" s="133" t="s">
        <v>97</v>
      </c>
      <c r="S6" s="2"/>
      <c r="T6" s="2">
        <v>30</v>
      </c>
      <c r="U6" s="832"/>
      <c r="V6" s="75">
        <f>X5*15+X6*0+X7*5+X8*0+X9*15+X10*12+15</f>
        <v>99.5</v>
      </c>
      <c r="W6" s="37" t="s">
        <v>25</v>
      </c>
      <c r="X6" s="38">
        <v>2.4</v>
      </c>
      <c r="Y6" s="195"/>
    </row>
    <row r="7" spans="1:25" ht="28.2">
      <c r="A7" s="36">
        <v>5</v>
      </c>
      <c r="B7" s="830"/>
      <c r="C7" s="2"/>
      <c r="D7" s="2"/>
      <c r="E7" s="2"/>
      <c r="F7" s="2"/>
      <c r="G7" s="73"/>
      <c r="H7" s="2"/>
      <c r="I7" s="2" t="s">
        <v>71</v>
      </c>
      <c r="J7" s="74"/>
      <c r="K7" s="2">
        <v>40</v>
      </c>
      <c r="L7" s="54" t="s">
        <v>215</v>
      </c>
      <c r="M7" s="137" t="s">
        <v>58</v>
      </c>
      <c r="N7" s="225">
        <v>20</v>
      </c>
      <c r="O7" s="2"/>
      <c r="P7" s="2"/>
      <c r="Q7" s="2"/>
      <c r="R7" s="2"/>
      <c r="S7" s="2"/>
      <c r="T7" s="2"/>
      <c r="U7" s="832"/>
      <c r="V7" s="39" t="s">
        <v>46</v>
      </c>
      <c r="W7" s="40" t="s">
        <v>27</v>
      </c>
      <c r="X7" s="38">
        <v>1.9</v>
      </c>
    </row>
    <row r="8" spans="1:25" ht="28.2">
      <c r="A8" s="36" t="s">
        <v>10</v>
      </c>
      <c r="B8" s="830"/>
      <c r="C8" s="2"/>
      <c r="D8" s="2"/>
      <c r="E8" s="2"/>
      <c r="F8" s="152"/>
      <c r="G8" s="150"/>
      <c r="H8" s="2"/>
      <c r="I8" s="2"/>
      <c r="J8" s="74"/>
      <c r="K8" s="2"/>
      <c r="L8" s="54" t="s">
        <v>80</v>
      </c>
      <c r="M8" s="137"/>
      <c r="N8" s="225">
        <v>10</v>
      </c>
      <c r="O8" s="2"/>
      <c r="P8" s="44"/>
      <c r="Q8" s="2"/>
      <c r="R8" s="2"/>
      <c r="S8" s="44"/>
      <c r="T8" s="2"/>
      <c r="U8" s="832"/>
      <c r="V8" s="75">
        <f>X5*0+X6*5+X7*0+X8*5+X9*0+X10*4</f>
        <v>24.5</v>
      </c>
      <c r="W8" s="40" t="s">
        <v>30</v>
      </c>
      <c r="X8" s="38">
        <v>2.5</v>
      </c>
      <c r="Y8" s="195"/>
    </row>
    <row r="9" spans="1:25" ht="28.2">
      <c r="A9" s="834" t="s">
        <v>37</v>
      </c>
      <c r="B9" s="830"/>
      <c r="C9" s="2"/>
      <c r="D9" s="2"/>
      <c r="E9" s="2"/>
      <c r="F9" s="2"/>
      <c r="G9" s="44"/>
      <c r="H9" s="2"/>
      <c r="I9" s="2"/>
      <c r="J9" s="74"/>
      <c r="K9" s="2"/>
      <c r="L9" s="54" t="s">
        <v>61</v>
      </c>
      <c r="M9" s="137"/>
      <c r="N9" s="80">
        <v>1</v>
      </c>
      <c r="O9" s="2"/>
      <c r="P9" s="44"/>
      <c r="Q9" s="2"/>
      <c r="R9" s="2"/>
      <c r="S9" s="2"/>
      <c r="T9" s="2"/>
      <c r="U9" s="832"/>
      <c r="V9" s="39" t="s">
        <v>47</v>
      </c>
      <c r="W9" s="40" t="s">
        <v>33</v>
      </c>
      <c r="X9" s="38">
        <v>0</v>
      </c>
    </row>
    <row r="10" spans="1:25" ht="28.2">
      <c r="A10" s="834"/>
      <c r="B10" s="830"/>
      <c r="C10" s="2"/>
      <c r="D10" s="2"/>
      <c r="E10" s="2"/>
      <c r="F10" s="2"/>
      <c r="G10" s="44"/>
      <c r="H10" s="2"/>
      <c r="I10" s="2"/>
      <c r="J10" s="44"/>
      <c r="K10" s="2"/>
      <c r="L10" s="2"/>
      <c r="M10" s="44"/>
      <c r="N10" s="2"/>
      <c r="O10" s="2"/>
      <c r="P10" s="44"/>
      <c r="Q10" s="2"/>
      <c r="R10" s="2"/>
      <c r="S10" s="73"/>
      <c r="T10" s="2"/>
      <c r="U10" s="832"/>
      <c r="V10" s="75">
        <f>X5*2+X6*7+X7*1+X8*0+X9*0+X10*8</f>
        <v>28.7</v>
      </c>
      <c r="W10" s="69" t="s">
        <v>42</v>
      </c>
      <c r="X10" s="45">
        <v>0</v>
      </c>
      <c r="Y10" s="195"/>
    </row>
    <row r="11" spans="1:25" ht="28.2">
      <c r="A11" s="198" t="s">
        <v>36</v>
      </c>
      <c r="B11" s="199"/>
      <c r="C11" s="2"/>
      <c r="D11" s="44"/>
      <c r="E11" s="2"/>
      <c r="F11" s="2"/>
      <c r="G11" s="44"/>
      <c r="H11" s="2"/>
      <c r="I11" s="2"/>
      <c r="J11" s="44"/>
      <c r="K11" s="2"/>
      <c r="L11" s="2"/>
      <c r="M11" s="44"/>
      <c r="N11" s="2"/>
      <c r="O11" s="2"/>
      <c r="P11" s="44"/>
      <c r="Q11" s="2"/>
      <c r="R11" s="2"/>
      <c r="S11" s="44"/>
      <c r="T11" s="2"/>
      <c r="U11" s="832"/>
      <c r="V11" s="39" t="s">
        <v>12</v>
      </c>
      <c r="W11" s="48"/>
      <c r="X11" s="38"/>
    </row>
    <row r="12" spans="1:25" ht="28.2">
      <c r="A12" s="200"/>
      <c r="B12" s="201"/>
      <c r="C12" s="44"/>
      <c r="D12" s="44"/>
      <c r="E12" s="2"/>
      <c r="F12" s="2"/>
      <c r="G12" s="44"/>
      <c r="H12" s="2"/>
      <c r="I12" s="2"/>
      <c r="J12" s="44"/>
      <c r="K12" s="2"/>
      <c r="L12" s="2"/>
      <c r="M12" s="44"/>
      <c r="N12" s="2"/>
      <c r="O12" s="2"/>
      <c r="P12" s="44"/>
      <c r="Q12" s="2"/>
      <c r="R12" s="2"/>
      <c r="S12" s="44"/>
      <c r="T12" s="2"/>
      <c r="U12" s="833"/>
      <c r="V12" s="202">
        <f>V6*4+V10*4+V8*9</f>
        <v>733.3</v>
      </c>
      <c r="W12" s="50"/>
      <c r="X12" s="51"/>
      <c r="Y12" s="195"/>
    </row>
    <row r="13" spans="1:25" ht="28.2">
      <c r="A13" s="30">
        <v>1</v>
      </c>
      <c r="B13" s="830"/>
      <c r="C13" s="31" t="str">
        <f>'115.1月菜單'!F12</f>
        <v>五穀飯</v>
      </c>
      <c r="D13" s="31" t="s">
        <v>15</v>
      </c>
      <c r="E13" s="31"/>
      <c r="F13" s="31" t="str">
        <f>'115.1月菜單'!F13</f>
        <v>拌飯肉燥(醃)</v>
      </c>
      <c r="G13" s="31" t="s">
        <v>17</v>
      </c>
      <c r="H13" s="31"/>
      <c r="I13" s="31" t="str">
        <f>'115.1月菜單'!F14</f>
        <v>咔啦翅小腿(炸)</v>
      </c>
      <c r="J13" s="31" t="s">
        <v>60</v>
      </c>
      <c r="K13" s="31"/>
      <c r="L13" s="31" t="str">
        <f>'115.1月菜單'!F15</f>
        <v>北海魷魚羹(海)</v>
      </c>
      <c r="M13" s="31" t="s">
        <v>17</v>
      </c>
      <c r="N13" s="31"/>
      <c r="O13" s="31" t="str">
        <f>'115.1月菜單'!F16</f>
        <v>淺色蔬菜</v>
      </c>
      <c r="P13" s="31" t="s">
        <v>18</v>
      </c>
      <c r="Q13" s="31"/>
      <c r="R13" s="31" t="str">
        <f>'115.1月菜單'!F17</f>
        <v>紫菜蛋花湯</v>
      </c>
      <c r="S13" s="31" t="s">
        <v>17</v>
      </c>
      <c r="T13" s="31"/>
      <c r="U13" s="831"/>
      <c r="V13" s="32" t="s">
        <v>44</v>
      </c>
      <c r="W13" s="33" t="s">
        <v>19</v>
      </c>
      <c r="X13" s="34">
        <v>5</v>
      </c>
    </row>
    <row r="14" spans="1:25" ht="28.2">
      <c r="A14" s="36" t="s">
        <v>8</v>
      </c>
      <c r="B14" s="830"/>
      <c r="C14" s="2" t="s">
        <v>24</v>
      </c>
      <c r="D14" s="2"/>
      <c r="E14" s="2">
        <v>60</v>
      </c>
      <c r="F14" s="226" t="s">
        <v>121</v>
      </c>
      <c r="G14" s="227" t="s">
        <v>122</v>
      </c>
      <c r="H14" s="2">
        <v>28</v>
      </c>
      <c r="I14" s="2" t="s">
        <v>94</v>
      </c>
      <c r="J14" s="2"/>
      <c r="K14" s="2">
        <v>30</v>
      </c>
      <c r="L14" s="2" t="s">
        <v>124</v>
      </c>
      <c r="M14" s="2" t="s">
        <v>82</v>
      </c>
      <c r="N14" s="2">
        <v>20</v>
      </c>
      <c r="O14" s="2" t="s">
        <v>52</v>
      </c>
      <c r="P14" s="2"/>
      <c r="Q14" s="2">
        <v>100</v>
      </c>
      <c r="R14" s="2" t="s">
        <v>85</v>
      </c>
      <c r="S14" s="2"/>
      <c r="T14" s="2">
        <v>1</v>
      </c>
      <c r="U14" s="832"/>
      <c r="V14" s="75">
        <f>X13*15+X14*0+X15*5+X16*0+X17*15+X18*12+15</f>
        <v>99</v>
      </c>
      <c r="W14" s="37" t="s">
        <v>25</v>
      </c>
      <c r="X14" s="38">
        <v>2.4</v>
      </c>
      <c r="Y14" s="195"/>
    </row>
    <row r="15" spans="1:25" ht="28.2">
      <c r="A15" s="36">
        <v>6</v>
      </c>
      <c r="B15" s="830"/>
      <c r="C15" s="2" t="s">
        <v>206</v>
      </c>
      <c r="D15" s="2"/>
      <c r="E15" s="2">
        <v>40</v>
      </c>
      <c r="F15" s="841" t="s">
        <v>120</v>
      </c>
      <c r="G15" s="842"/>
      <c r="H15" s="2">
        <v>30</v>
      </c>
      <c r="I15" s="2"/>
      <c r="J15" s="2"/>
      <c r="K15" s="2"/>
      <c r="L15" s="2" t="s">
        <v>204</v>
      </c>
      <c r="M15" s="2"/>
      <c r="N15" s="2">
        <v>10</v>
      </c>
      <c r="O15" s="2"/>
      <c r="P15" s="2"/>
      <c r="Q15" s="2"/>
      <c r="R15" s="2" t="s">
        <v>71</v>
      </c>
      <c r="S15" s="2"/>
      <c r="T15" s="2">
        <v>10</v>
      </c>
      <c r="U15" s="832"/>
      <c r="V15" s="39" t="s">
        <v>46</v>
      </c>
      <c r="W15" s="40" t="s">
        <v>27</v>
      </c>
      <c r="X15" s="38">
        <v>1.8</v>
      </c>
    </row>
    <row r="16" spans="1:25" ht="28.2">
      <c r="A16" s="36" t="s">
        <v>10</v>
      </c>
      <c r="B16" s="830"/>
      <c r="C16" s="44"/>
      <c r="D16" s="44"/>
      <c r="E16" s="2"/>
      <c r="F16" s="2" t="s">
        <v>96</v>
      </c>
      <c r="G16" s="2"/>
      <c r="H16" s="2">
        <v>1</v>
      </c>
      <c r="I16" s="153"/>
      <c r="J16" s="154"/>
      <c r="K16" s="2"/>
      <c r="L16" s="2" t="s">
        <v>74</v>
      </c>
      <c r="M16" s="44"/>
      <c r="N16" s="2">
        <v>40</v>
      </c>
      <c r="O16" s="2"/>
      <c r="P16" s="44"/>
      <c r="Q16" s="2"/>
      <c r="R16" s="2" t="s">
        <v>65</v>
      </c>
      <c r="S16" s="2"/>
      <c r="T16" s="2">
        <v>1</v>
      </c>
      <c r="U16" s="832"/>
      <c r="V16" s="75">
        <f>X13*0+X14*5+X15*0+X16*5+X17*0+X18*4</f>
        <v>24.5</v>
      </c>
      <c r="W16" s="40" t="s">
        <v>30</v>
      </c>
      <c r="X16" s="38">
        <v>2.5</v>
      </c>
      <c r="Y16" s="195"/>
    </row>
    <row r="17" spans="1:25" ht="28.2">
      <c r="A17" s="834" t="s">
        <v>38</v>
      </c>
      <c r="B17" s="830"/>
      <c r="C17" s="44"/>
      <c r="D17" s="44"/>
      <c r="E17" s="2"/>
      <c r="F17"/>
      <c r="G17" s="154"/>
      <c r="H17"/>
      <c r="I17" s="2"/>
      <c r="J17" s="2"/>
      <c r="K17" s="2"/>
      <c r="L17" s="2" t="s">
        <v>61</v>
      </c>
      <c r="M17" s="44"/>
      <c r="N17" s="2">
        <v>1</v>
      </c>
      <c r="O17" s="228"/>
      <c r="P17" s="154"/>
      <c r="Q17" s="228"/>
      <c r="R17" s="2"/>
      <c r="S17" s="2"/>
      <c r="T17" s="2"/>
      <c r="U17" s="832"/>
      <c r="V17" s="39" t="s">
        <v>47</v>
      </c>
      <c r="W17" s="40" t="s">
        <v>33</v>
      </c>
      <c r="X17" s="38">
        <v>0</v>
      </c>
    </row>
    <row r="18" spans="1:25" ht="28.2">
      <c r="A18" s="834"/>
      <c r="B18" s="830"/>
      <c r="C18" s="44"/>
      <c r="D18" s="44"/>
      <c r="E18" s="2"/>
      <c r="F18" s="81"/>
      <c r="G18" s="138"/>
      <c r="H18" s="82"/>
      <c r="I18" s="2"/>
      <c r="J18" s="44"/>
      <c r="K18" s="2"/>
      <c r="L18" s="2" t="s">
        <v>201</v>
      </c>
      <c r="M18" s="44"/>
      <c r="N18" s="2">
        <v>1</v>
      </c>
      <c r="O18" s="2"/>
      <c r="P18" s="44"/>
      <c r="Q18" s="2"/>
      <c r="R18" s="2"/>
      <c r="S18" s="44"/>
      <c r="T18" s="2"/>
      <c r="U18" s="832"/>
      <c r="V18" s="75">
        <f>X13*2+X14*7+X15*1+X16*0+X17*0+X18*8</f>
        <v>28.6</v>
      </c>
      <c r="W18" s="69" t="s">
        <v>42</v>
      </c>
      <c r="X18" s="45">
        <v>0</v>
      </c>
      <c r="Y18" s="195"/>
    </row>
    <row r="19" spans="1:25" ht="28.2">
      <c r="A19" s="198" t="s">
        <v>36</v>
      </c>
      <c r="B19" s="199"/>
      <c r="C19" s="44"/>
      <c r="D19" s="44"/>
      <c r="E19" s="2"/>
      <c r="F19" s="2"/>
      <c r="G19" s="44"/>
      <c r="H19" s="2"/>
      <c r="I19" s="2"/>
      <c r="J19" s="44"/>
      <c r="K19" s="2"/>
      <c r="L19" s="2"/>
      <c r="M19" s="44"/>
      <c r="N19" s="2"/>
      <c r="O19" s="2"/>
      <c r="P19" s="44"/>
      <c r="Q19" s="2"/>
      <c r="R19" s="79"/>
      <c r="S19" s="196"/>
      <c r="T19" s="79"/>
      <c r="U19" s="832"/>
      <c r="V19" s="39" t="s">
        <v>12</v>
      </c>
      <c r="W19" s="48"/>
      <c r="X19" s="38"/>
    </row>
    <row r="20" spans="1:25" ht="28.2">
      <c r="A20" s="200"/>
      <c r="B20" s="201"/>
      <c r="C20" s="44"/>
      <c r="D20" s="44"/>
      <c r="E20" s="2"/>
      <c r="F20" s="2"/>
      <c r="G20" s="44"/>
      <c r="H20" s="2"/>
      <c r="I20" s="2"/>
      <c r="J20" s="44"/>
      <c r="K20" s="2"/>
      <c r="L20" s="2"/>
      <c r="M20" s="44"/>
      <c r="N20" s="2"/>
      <c r="O20" s="2"/>
      <c r="P20" s="44"/>
      <c r="Q20" s="2"/>
      <c r="R20" s="2"/>
      <c r="S20" s="44"/>
      <c r="T20" s="2"/>
      <c r="U20" s="833"/>
      <c r="V20" s="202">
        <f>V14*4+V18*4+V16*9</f>
        <v>730.9</v>
      </c>
      <c r="W20" s="50"/>
      <c r="X20" s="51"/>
      <c r="Y20" s="195"/>
    </row>
    <row r="21" spans="1:25" ht="28.2">
      <c r="A21" s="30">
        <v>1</v>
      </c>
      <c r="B21" s="830"/>
      <c r="C21" s="31" t="str">
        <f>'115.1月菜單'!J12</f>
        <v>香Q米飯</v>
      </c>
      <c r="D21" s="31" t="s">
        <v>15</v>
      </c>
      <c r="E21" s="31"/>
      <c r="F21" s="31" t="str">
        <f>'115.1月菜單'!J13</f>
        <v>醬燒功夫鴨</v>
      </c>
      <c r="G21" s="31" t="s">
        <v>200</v>
      </c>
      <c r="H21" s="31"/>
      <c r="I21" s="31" t="str">
        <f>'115.1月菜單'!J14</f>
        <v>回鍋肉片(豆)</v>
      </c>
      <c r="J21" s="31" t="s">
        <v>17</v>
      </c>
      <c r="K21" s="31"/>
      <c r="L21" s="31" t="str">
        <f>'115.1月菜單'!J15</f>
        <v>酢醬高麗菜</v>
      </c>
      <c r="M21" s="31" t="s">
        <v>17</v>
      </c>
      <c r="N21" s="31"/>
      <c r="O21" s="31" t="str">
        <f>'115.1月菜單'!J16</f>
        <v>深色蔬菜</v>
      </c>
      <c r="P21" s="31" t="s">
        <v>18</v>
      </c>
      <c r="Q21" s="31"/>
      <c r="R21" s="31" t="str">
        <f>'115.1月菜單'!J17</f>
        <v>味噌菇菇湯</v>
      </c>
      <c r="S21" s="31" t="s">
        <v>17</v>
      </c>
      <c r="T21" s="31"/>
      <c r="U21" s="831"/>
      <c r="V21" s="32" t="s">
        <v>44</v>
      </c>
      <c r="W21" s="33" t="s">
        <v>19</v>
      </c>
      <c r="X21" s="34">
        <v>5</v>
      </c>
    </row>
    <row r="22" spans="1:25" ht="28.2">
      <c r="A22" s="36" t="s">
        <v>8</v>
      </c>
      <c r="B22" s="830"/>
      <c r="C22" s="2" t="s">
        <v>24</v>
      </c>
      <c r="D22" s="2"/>
      <c r="E22" s="2">
        <v>100</v>
      </c>
      <c r="F22" s="152" t="s">
        <v>207</v>
      </c>
      <c r="G22" s="2"/>
      <c r="H22" s="2">
        <v>40</v>
      </c>
      <c r="I22" s="2" t="s">
        <v>106</v>
      </c>
      <c r="J22" s="2" t="s">
        <v>58</v>
      </c>
      <c r="K22" s="2">
        <v>40</v>
      </c>
      <c r="L22" s="2" t="s">
        <v>69</v>
      </c>
      <c r="M22" s="2"/>
      <c r="N22" s="2">
        <v>50</v>
      </c>
      <c r="O22" s="2" t="s">
        <v>52</v>
      </c>
      <c r="P22" s="2" t="s">
        <v>282</v>
      </c>
      <c r="Q22" s="2">
        <v>100</v>
      </c>
      <c r="R22" s="2" t="s">
        <v>119</v>
      </c>
      <c r="S22" s="2"/>
      <c r="T22" s="2">
        <v>1</v>
      </c>
      <c r="U22" s="832"/>
      <c r="V22" s="75">
        <f>X21*15+X22*0+X23*5+X24*0+X25*15+X26*12+15</f>
        <v>99</v>
      </c>
      <c r="W22" s="37" t="s">
        <v>25</v>
      </c>
      <c r="X22" s="38">
        <v>2.4</v>
      </c>
      <c r="Y22" s="52"/>
    </row>
    <row r="23" spans="1:25" ht="28.2">
      <c r="A23" s="36">
        <v>7</v>
      </c>
      <c r="B23" s="830"/>
      <c r="C23" s="2"/>
      <c r="D23" s="2"/>
      <c r="E23" s="2"/>
      <c r="F23" s="152"/>
      <c r="G23" s="150"/>
      <c r="H23" s="2"/>
      <c r="I23" s="843" t="s">
        <v>98</v>
      </c>
      <c r="J23" s="844"/>
      <c r="K23" s="2">
        <v>20</v>
      </c>
      <c r="L23" s="2" t="s">
        <v>50</v>
      </c>
      <c r="M23" s="2"/>
      <c r="N23" s="2">
        <v>3</v>
      </c>
      <c r="O23" s="2"/>
      <c r="P23" s="2"/>
      <c r="Q23" s="2"/>
      <c r="R23" s="2" t="s">
        <v>87</v>
      </c>
      <c r="S23" s="74"/>
      <c r="T23" s="2">
        <v>1</v>
      </c>
      <c r="U23" s="832"/>
      <c r="V23" s="39" t="s">
        <v>46</v>
      </c>
      <c r="W23" s="40" t="s">
        <v>27</v>
      </c>
      <c r="X23" s="38">
        <v>1.8</v>
      </c>
      <c r="Y23" s="54"/>
    </row>
    <row r="24" spans="1:25" ht="28.2">
      <c r="A24" s="36" t="s">
        <v>10</v>
      </c>
      <c r="B24" s="830"/>
      <c r="C24" s="2"/>
      <c r="D24" s="2"/>
      <c r="E24" s="2"/>
      <c r="F24" s="2"/>
      <c r="G24" s="73"/>
      <c r="H24" s="2"/>
      <c r="I24" s="2"/>
      <c r="J24" s="44"/>
      <c r="K24" s="2"/>
      <c r="L24" s="153" t="s">
        <v>96</v>
      </c>
      <c r="M24" s="154"/>
      <c r="N24" s="2">
        <v>1</v>
      </c>
      <c r="O24" s="2"/>
      <c r="P24" s="44"/>
      <c r="Q24" s="2"/>
      <c r="R24" s="2" t="s">
        <v>131</v>
      </c>
      <c r="S24" s="2"/>
      <c r="T24" s="2">
        <v>1</v>
      </c>
      <c r="U24" s="832"/>
      <c r="V24" s="75">
        <f>X21*0+X22*5+X23*0+X24*5+X25*0+X26*4</f>
        <v>24.5</v>
      </c>
      <c r="W24" s="40" t="s">
        <v>30</v>
      </c>
      <c r="X24" s="38">
        <v>2.5</v>
      </c>
      <c r="Y24" s="52"/>
    </row>
    <row r="25" spans="1:25" ht="28.2" customHeight="1">
      <c r="A25" s="834" t="s">
        <v>39</v>
      </c>
      <c r="B25" s="830"/>
      <c r="C25" s="2"/>
      <c r="D25" s="2"/>
      <c r="E25" s="2"/>
      <c r="F25" s="2"/>
      <c r="G25" s="73"/>
      <c r="H25" s="2"/>
      <c r="I25" s="2"/>
      <c r="J25" s="44"/>
      <c r="K25" s="2"/>
      <c r="L25" s="2" t="s">
        <v>61</v>
      </c>
      <c r="M25" s="2"/>
      <c r="N25" s="2">
        <v>1</v>
      </c>
      <c r="O25" s="2"/>
      <c r="P25" s="44"/>
      <c r="Q25" s="2"/>
      <c r="R25" s="2" t="s">
        <v>127</v>
      </c>
      <c r="S25" s="73"/>
      <c r="T25" s="2">
        <v>30</v>
      </c>
      <c r="U25" s="832"/>
      <c r="V25" s="39" t="s">
        <v>47</v>
      </c>
      <c r="W25" s="40" t="s">
        <v>33</v>
      </c>
      <c r="X25" s="38">
        <v>0</v>
      </c>
      <c r="Y25" s="54"/>
    </row>
    <row r="26" spans="1:25" ht="28.2">
      <c r="A26" s="834"/>
      <c r="B26" s="830"/>
      <c r="C26" s="229"/>
      <c r="D26" s="230"/>
      <c r="E26" s="79"/>
      <c r="F26" s="2"/>
      <c r="G26" s="44"/>
      <c r="H26" s="2"/>
      <c r="I26" s="2"/>
      <c r="J26" s="44"/>
      <c r="K26" s="2"/>
      <c r="L26" s="2"/>
      <c r="M26" s="44"/>
      <c r="N26" s="2"/>
      <c r="O26" s="2"/>
      <c r="P26" s="44"/>
      <c r="Q26" s="2"/>
      <c r="R26" s="2" t="s">
        <v>204</v>
      </c>
      <c r="S26" s="44"/>
      <c r="T26" s="2">
        <v>10</v>
      </c>
      <c r="U26" s="832"/>
      <c r="V26" s="75">
        <f>X21*2+X22*7+X23*1+X24*0+X25*0+X26*8</f>
        <v>28.6</v>
      </c>
      <c r="W26" s="69" t="s">
        <v>42</v>
      </c>
      <c r="X26" s="45">
        <v>0</v>
      </c>
      <c r="Y26" s="52"/>
    </row>
    <row r="27" spans="1:25" ht="28.2">
      <c r="A27" s="198" t="s">
        <v>36</v>
      </c>
      <c r="B27" s="59"/>
      <c r="C27" s="2"/>
      <c r="D27" s="231"/>
      <c r="E27" s="232"/>
      <c r="F27" s="2"/>
      <c r="G27" s="44"/>
      <c r="H27" s="2"/>
      <c r="I27" s="2"/>
      <c r="J27" s="44"/>
      <c r="K27" s="2"/>
      <c r="L27" s="2"/>
      <c r="M27" s="44"/>
      <c r="N27" s="2"/>
      <c r="O27" s="2"/>
      <c r="P27" s="44"/>
      <c r="Q27" s="2"/>
      <c r="R27" s="2"/>
      <c r="S27" s="44"/>
      <c r="T27" s="2"/>
      <c r="U27" s="832"/>
      <c r="V27" s="39" t="s">
        <v>12</v>
      </c>
      <c r="W27" s="48"/>
      <c r="X27" s="38"/>
      <c r="Y27" s="54"/>
    </row>
    <row r="28" spans="1:25" ht="28.8" thickBot="1">
      <c r="A28" s="208"/>
      <c r="B28" s="60"/>
      <c r="C28" s="44"/>
      <c r="D28" s="44"/>
      <c r="E28" s="2"/>
      <c r="F28" s="2"/>
      <c r="G28" s="44"/>
      <c r="H28" s="2"/>
      <c r="I28" s="2"/>
      <c r="J28" s="44"/>
      <c r="K28" s="2"/>
      <c r="L28" s="2"/>
      <c r="M28" s="44"/>
      <c r="N28" s="2"/>
      <c r="O28" s="2"/>
      <c r="P28" s="44"/>
      <c r="Q28" s="2"/>
      <c r="R28" s="2"/>
      <c r="S28" s="44"/>
      <c r="T28" s="2"/>
      <c r="U28" s="833"/>
      <c r="V28" s="202">
        <f>V22*4+V26*4+V24*9</f>
        <v>730.9</v>
      </c>
      <c r="W28" s="50"/>
      <c r="X28" s="51"/>
      <c r="Y28" s="52"/>
    </row>
    <row r="29" spans="1:25" ht="28.2">
      <c r="A29" s="30">
        <v>1</v>
      </c>
      <c r="B29" s="830"/>
      <c r="C29" s="31" t="str">
        <f>'115.1月菜單'!N12</f>
        <v>地瓜飯</v>
      </c>
      <c r="D29" s="31" t="s">
        <v>15</v>
      </c>
      <c r="E29" s="31"/>
      <c r="F29" s="31" t="str">
        <f>'115.1月菜單'!N13</f>
        <v>卡茲魚條(海加)(炸)</v>
      </c>
      <c r="G29" s="31" t="s">
        <v>60</v>
      </c>
      <c r="H29" s="31"/>
      <c r="I29" s="31" t="str">
        <f>'115.1月菜單'!N14</f>
        <v>特製手工鹹豬肉</v>
      </c>
      <c r="J29" s="31" t="s">
        <v>17</v>
      </c>
      <c r="K29" s="31"/>
      <c r="L29" s="31" t="str">
        <f>'115.1月菜單'!N15</f>
        <v>五香滷蛋</v>
      </c>
      <c r="M29" s="31" t="s">
        <v>17</v>
      </c>
      <c r="N29" s="31"/>
      <c r="O29" s="31" t="str">
        <f>'115.1月菜單'!N16</f>
        <v>有機蔬菜</v>
      </c>
      <c r="P29" s="31" t="s">
        <v>18</v>
      </c>
      <c r="Q29" s="31"/>
      <c r="R29" s="31" t="str">
        <f>'115.1月菜單'!N17</f>
        <v>燒仙草</v>
      </c>
      <c r="S29" s="31" t="s">
        <v>17</v>
      </c>
      <c r="T29" s="31"/>
      <c r="U29" s="831"/>
      <c r="V29" s="32" t="s">
        <v>44</v>
      </c>
      <c r="W29" s="33" t="s">
        <v>19</v>
      </c>
      <c r="X29" s="34">
        <v>5.7</v>
      </c>
    </row>
    <row r="30" spans="1:25" ht="28.2">
      <c r="A30" s="36" t="s">
        <v>8</v>
      </c>
      <c r="B30" s="830"/>
      <c r="C30" s="2" t="s">
        <v>24</v>
      </c>
      <c r="D30" s="2"/>
      <c r="E30" s="2">
        <v>90</v>
      </c>
      <c r="F30" s="152" t="s">
        <v>253</v>
      </c>
      <c r="G30" s="227" t="s">
        <v>269</v>
      </c>
      <c r="H30" s="2">
        <v>30</v>
      </c>
      <c r="I30" s="843" t="s">
        <v>125</v>
      </c>
      <c r="J30" s="844"/>
      <c r="K30" s="2">
        <v>30</v>
      </c>
      <c r="L30" s="233" t="s">
        <v>92</v>
      </c>
      <c r="M30" s="234"/>
      <c r="N30" s="235">
        <v>55</v>
      </c>
      <c r="O30" s="2" t="s">
        <v>52</v>
      </c>
      <c r="P30" s="2"/>
      <c r="Q30" s="2">
        <v>100</v>
      </c>
      <c r="R30" s="133" t="s">
        <v>274</v>
      </c>
      <c r="S30" s="2"/>
      <c r="T30" s="2">
        <v>30</v>
      </c>
      <c r="U30" s="832"/>
      <c r="V30" s="75">
        <f>X29*15+X30*0+X31*5+X32*0+X33*15+X34*12+15</f>
        <v>109</v>
      </c>
      <c r="W30" s="37" t="s">
        <v>25</v>
      </c>
      <c r="X30" s="38">
        <v>2.2000000000000002</v>
      </c>
      <c r="Y30" s="195"/>
    </row>
    <row r="31" spans="1:25" ht="28.2">
      <c r="A31" s="36">
        <v>8</v>
      </c>
      <c r="B31" s="830"/>
      <c r="C31" s="2" t="s">
        <v>56</v>
      </c>
      <c r="D31" s="2"/>
      <c r="E31" s="2">
        <v>50</v>
      </c>
      <c r="F31" s="152" t="s">
        <v>81</v>
      </c>
      <c r="G31" s="150"/>
      <c r="H31" s="2">
        <v>25</v>
      </c>
      <c r="I31" s="152" t="s">
        <v>126</v>
      </c>
      <c r="J31" s="150"/>
      <c r="K31" s="2">
        <v>40</v>
      </c>
      <c r="L31" s="233"/>
      <c r="M31" s="234"/>
      <c r="N31" s="235"/>
      <c r="O31" s="2"/>
      <c r="P31" s="2"/>
      <c r="Q31" s="2"/>
      <c r="R31" s="2" t="s">
        <v>275</v>
      </c>
      <c r="S31" s="2" t="s">
        <v>279</v>
      </c>
      <c r="T31" s="2">
        <v>2</v>
      </c>
      <c r="U31" s="832"/>
      <c r="V31" s="39" t="s">
        <v>46</v>
      </c>
      <c r="W31" s="40" t="s">
        <v>27</v>
      </c>
      <c r="X31" s="38">
        <v>1.7</v>
      </c>
    </row>
    <row r="32" spans="1:25" ht="28.2">
      <c r="A32" s="36" t="s">
        <v>10</v>
      </c>
      <c r="B32" s="830"/>
      <c r="C32" s="44"/>
      <c r="D32" s="44"/>
      <c r="E32" s="2"/>
      <c r="F32" s="2"/>
      <c r="G32" s="44"/>
      <c r="H32" s="2"/>
      <c r="I32" s="236"/>
      <c r="J32" s="237"/>
      <c r="K32" s="238"/>
      <c r="L32" s="2"/>
      <c r="M32" s="44"/>
      <c r="N32" s="2"/>
      <c r="O32" s="2"/>
      <c r="P32" s="44"/>
      <c r="Q32" s="2"/>
      <c r="R32" s="2" t="s">
        <v>276</v>
      </c>
      <c r="S32" s="2" t="s">
        <v>279</v>
      </c>
      <c r="T32" s="2">
        <v>2</v>
      </c>
      <c r="U32" s="832"/>
      <c r="V32" s="75">
        <f>X29*0+X30*5+X31*0+X32*5+X33*0+X34*4</f>
        <v>23.5</v>
      </c>
      <c r="W32" s="40" t="s">
        <v>30</v>
      </c>
      <c r="X32" s="38">
        <v>2.5</v>
      </c>
      <c r="Y32" s="195"/>
    </row>
    <row r="33" spans="1:25" ht="28.2" customHeight="1">
      <c r="A33" s="834" t="s">
        <v>40</v>
      </c>
      <c r="B33" s="830"/>
      <c r="C33" s="44"/>
      <c r="D33" s="44"/>
      <c r="E33" s="2"/>
      <c r="F33" s="2"/>
      <c r="G33" s="44"/>
      <c r="H33" s="2"/>
      <c r="I33" s="2"/>
      <c r="J33" s="74"/>
      <c r="K33" s="2"/>
      <c r="L33" s="2"/>
      <c r="M33" s="74"/>
      <c r="N33" s="2"/>
      <c r="O33" s="2"/>
      <c r="P33" s="44"/>
      <c r="Q33" s="2"/>
      <c r="R33" s="2" t="s">
        <v>277</v>
      </c>
      <c r="S33" s="2" t="s">
        <v>279</v>
      </c>
      <c r="T33" s="2">
        <v>2</v>
      </c>
      <c r="U33" s="832"/>
      <c r="V33" s="39" t="s">
        <v>47</v>
      </c>
      <c r="W33" s="40" t="s">
        <v>33</v>
      </c>
      <c r="X33" s="38">
        <v>0</v>
      </c>
    </row>
    <row r="34" spans="1:25" ht="28.2">
      <c r="A34" s="834"/>
      <c r="B34" s="830"/>
      <c r="C34" s="44"/>
      <c r="D34" s="44"/>
      <c r="E34" s="2"/>
      <c r="F34" s="2"/>
      <c r="G34" s="44"/>
      <c r="H34" s="2"/>
      <c r="I34" s="2"/>
      <c r="J34" s="44"/>
      <c r="K34" s="2"/>
      <c r="L34" s="2"/>
      <c r="M34" s="44"/>
      <c r="N34" s="2"/>
      <c r="O34" s="2"/>
      <c r="P34" s="44"/>
      <c r="Q34" s="2"/>
      <c r="R34" s="2" t="s">
        <v>278</v>
      </c>
      <c r="S34" s="197"/>
      <c r="T34" s="2">
        <v>10</v>
      </c>
      <c r="U34" s="832"/>
      <c r="V34" s="75">
        <f>X29*2+X30*7+X31*1+X32*0+X33*0+X34*8</f>
        <v>28.500000000000004</v>
      </c>
      <c r="W34" s="69" t="s">
        <v>42</v>
      </c>
      <c r="X34" s="45">
        <v>0</v>
      </c>
      <c r="Y34" s="195"/>
    </row>
    <row r="35" spans="1:25" ht="28.2">
      <c r="A35" s="198" t="s">
        <v>36</v>
      </c>
      <c r="B35" s="199"/>
      <c r="C35" s="44"/>
      <c r="D35" s="44"/>
      <c r="E35" s="2"/>
      <c r="F35" s="2"/>
      <c r="G35" s="44"/>
      <c r="H35" s="2"/>
      <c r="I35" s="2"/>
      <c r="J35" s="44"/>
      <c r="K35" s="2"/>
      <c r="L35" s="2"/>
      <c r="M35" s="44"/>
      <c r="N35" s="2"/>
      <c r="O35" s="2"/>
      <c r="P35" s="44"/>
      <c r="Q35" s="2"/>
      <c r="R35" s="2"/>
      <c r="S35" s="44"/>
      <c r="T35" s="2"/>
      <c r="U35" s="832"/>
      <c r="V35" s="39" t="s">
        <v>12</v>
      </c>
      <c r="W35" s="48"/>
      <c r="X35" s="38"/>
    </row>
    <row r="36" spans="1:25" ht="28.2">
      <c r="A36" s="200"/>
      <c r="B36" s="201"/>
      <c r="C36" s="44"/>
      <c r="D36" s="44"/>
      <c r="E36" s="2"/>
      <c r="F36" s="2"/>
      <c r="G36" s="44"/>
      <c r="H36" s="2"/>
      <c r="I36" s="2"/>
      <c r="J36" s="44"/>
      <c r="K36" s="2"/>
      <c r="L36" s="2"/>
      <c r="M36" s="44"/>
      <c r="N36" s="2"/>
      <c r="O36" s="2"/>
      <c r="P36" s="44"/>
      <c r="Q36" s="2"/>
      <c r="R36" s="2"/>
      <c r="S36" s="44"/>
      <c r="T36" s="2"/>
      <c r="U36" s="833"/>
      <c r="V36" s="202">
        <f>V30*4+V34*4+V32*9</f>
        <v>761.5</v>
      </c>
      <c r="W36" s="50"/>
      <c r="X36" s="51"/>
      <c r="Y36" s="195"/>
    </row>
    <row r="37" spans="1:25" ht="28.2">
      <c r="A37" s="30">
        <v>1</v>
      </c>
      <c r="B37" s="830"/>
      <c r="C37" s="31" t="str">
        <f>'115.1月菜單'!R12</f>
        <v>義式肉醬麵</v>
      </c>
      <c r="D37" s="31" t="s">
        <v>17</v>
      </c>
      <c r="E37" s="31"/>
      <c r="F37" s="31" t="str">
        <f>'115.1月菜單'!R13</f>
        <v>烤雞腿</v>
      </c>
      <c r="G37" s="31" t="s">
        <v>57</v>
      </c>
      <c r="H37" s="31"/>
      <c r="I37" s="31" t="str">
        <f>'115.1月菜單'!R14</f>
        <v>上海生煎包(冷)</v>
      </c>
      <c r="J37" s="31" t="s">
        <v>15</v>
      </c>
      <c r="K37" s="31"/>
      <c r="L37" s="31" t="str">
        <f>'115.1月菜單'!R15</f>
        <v>白醬花椰菜</v>
      </c>
      <c r="M37" s="31" t="s">
        <v>17</v>
      </c>
      <c r="N37" s="31"/>
      <c r="O37" s="31" t="str">
        <f>'115.1月菜單'!R16</f>
        <v>深色蔬菜</v>
      </c>
      <c r="P37" s="31" t="s">
        <v>18</v>
      </c>
      <c r="Q37" s="31"/>
      <c r="R37" s="31" t="str">
        <f>'115.1月菜單'!R17</f>
        <v>青菜蛋花湯</v>
      </c>
      <c r="S37" s="31" t="s">
        <v>17</v>
      </c>
      <c r="T37" s="31"/>
      <c r="U37" s="831"/>
      <c r="V37" s="32" t="s">
        <v>44</v>
      </c>
      <c r="W37" s="33" t="s">
        <v>19</v>
      </c>
      <c r="X37" s="34">
        <v>4.7</v>
      </c>
    </row>
    <row r="38" spans="1:25" ht="28.2">
      <c r="A38" s="36" t="s">
        <v>8</v>
      </c>
      <c r="B38" s="830"/>
      <c r="C38" s="2" t="s">
        <v>76</v>
      </c>
      <c r="D38" s="2"/>
      <c r="E38" s="2">
        <v>120</v>
      </c>
      <c r="F38" s="226" t="s">
        <v>102</v>
      </c>
      <c r="G38" s="227"/>
      <c r="H38" s="2">
        <v>60</v>
      </c>
      <c r="I38" s="2" t="s">
        <v>208</v>
      </c>
      <c r="J38" s="2" t="s">
        <v>90</v>
      </c>
      <c r="K38" s="2">
        <v>20</v>
      </c>
      <c r="L38" s="2" t="s">
        <v>209</v>
      </c>
      <c r="M38" s="2"/>
      <c r="N38" s="2">
        <v>60</v>
      </c>
      <c r="O38" s="2" t="s">
        <v>52</v>
      </c>
      <c r="P38" s="2" t="s">
        <v>282</v>
      </c>
      <c r="Q38" s="2">
        <v>100</v>
      </c>
      <c r="R38" s="2" t="s">
        <v>69</v>
      </c>
      <c r="S38" s="2"/>
      <c r="T38" s="2">
        <v>30</v>
      </c>
      <c r="U38" s="832"/>
      <c r="V38" s="75">
        <f>X37*15+X38*0+X39*5+X40*0+X41*15+X42*12+15</f>
        <v>96.7</v>
      </c>
      <c r="W38" s="37" t="s">
        <v>25</v>
      </c>
      <c r="X38" s="38">
        <v>2.2999999999999998</v>
      </c>
      <c r="Y38" s="195"/>
    </row>
    <row r="39" spans="1:25" ht="28.2">
      <c r="A39" s="36">
        <v>9</v>
      </c>
      <c r="B39" s="830"/>
      <c r="C39" s="2" t="s">
        <v>50</v>
      </c>
      <c r="D39" s="2"/>
      <c r="E39" s="2">
        <v>20</v>
      </c>
      <c r="F39" s="2"/>
      <c r="G39" s="2"/>
      <c r="H39" s="2"/>
      <c r="I39" s="2"/>
      <c r="J39" s="2"/>
      <c r="K39" s="2"/>
      <c r="L39" s="81" t="s">
        <v>104</v>
      </c>
      <c r="M39" s="135"/>
      <c r="N39" s="2">
        <v>10</v>
      </c>
      <c r="O39" s="2"/>
      <c r="P39" s="2"/>
      <c r="Q39" s="2"/>
      <c r="R39" s="2" t="s">
        <v>71</v>
      </c>
      <c r="S39" s="2"/>
      <c r="T39" s="2">
        <v>10</v>
      </c>
      <c r="U39" s="832"/>
      <c r="V39" s="39" t="s">
        <v>46</v>
      </c>
      <c r="W39" s="40" t="s">
        <v>27</v>
      </c>
      <c r="X39" s="38">
        <v>2</v>
      </c>
    </row>
    <row r="40" spans="1:25" ht="28.2">
      <c r="A40" s="36" t="s">
        <v>10</v>
      </c>
      <c r="B40" s="830"/>
      <c r="C40" s="2" t="s">
        <v>62</v>
      </c>
      <c r="D40" s="2"/>
      <c r="E40" s="2">
        <v>10</v>
      </c>
      <c r="F40" s="2"/>
      <c r="G40" s="2"/>
      <c r="H40" s="2"/>
      <c r="I40" s="843"/>
      <c r="J40" s="844"/>
      <c r="K40" s="2"/>
      <c r="L40" s="152" t="s">
        <v>210</v>
      </c>
      <c r="M40" s="150"/>
      <c r="N40" s="2">
        <v>3</v>
      </c>
      <c r="O40" s="2"/>
      <c r="P40" s="2"/>
      <c r="Q40" s="2"/>
      <c r="R40" s="2" t="s">
        <v>61</v>
      </c>
      <c r="S40" s="44"/>
      <c r="T40" s="2">
        <v>1</v>
      </c>
      <c r="U40" s="832"/>
      <c r="V40" s="75">
        <f>X37*0+X38*5+X39*0+X40*5+X41*0+X42*4</f>
        <v>24.4</v>
      </c>
      <c r="W40" s="40" t="s">
        <v>30</v>
      </c>
      <c r="X40" s="38">
        <v>2.5</v>
      </c>
      <c r="Y40" s="195"/>
    </row>
    <row r="41" spans="1:25" ht="28.2" customHeight="1">
      <c r="A41" s="834" t="s">
        <v>32</v>
      </c>
      <c r="B41" s="830"/>
      <c r="C41" s="2" t="s">
        <v>68</v>
      </c>
      <c r="D41" s="2"/>
      <c r="E41" s="2">
        <v>1</v>
      </c>
      <c r="F41" s="2"/>
      <c r="G41" s="2"/>
      <c r="H41" s="2"/>
      <c r="I41" s="152"/>
      <c r="J41" s="150"/>
      <c r="K41" s="2"/>
      <c r="L41" s="2"/>
      <c r="M41" s="2"/>
      <c r="N41" s="2"/>
      <c r="O41" s="2"/>
      <c r="P41" s="2"/>
      <c r="Q41" s="2"/>
      <c r="R41" s="2" t="s">
        <v>51</v>
      </c>
      <c r="S41" s="2"/>
      <c r="T41" s="2">
        <v>1</v>
      </c>
      <c r="U41" s="832"/>
      <c r="V41" s="39" t="s">
        <v>47</v>
      </c>
      <c r="W41" s="40" t="s">
        <v>33</v>
      </c>
      <c r="X41" s="38">
        <v>0</v>
      </c>
    </row>
    <row r="42" spans="1:25" ht="28.2">
      <c r="A42" s="834"/>
      <c r="B42" s="830"/>
      <c r="C42" s="2"/>
      <c r="D42" s="44"/>
      <c r="E42" s="2"/>
      <c r="F42" s="2"/>
      <c r="G42" s="44"/>
      <c r="H42" s="2"/>
      <c r="I42" s="2"/>
      <c r="J42" s="44"/>
      <c r="K42" s="2"/>
      <c r="L42"/>
      <c r="M42" s="239"/>
      <c r="N42" s="240"/>
      <c r="O42" s="2"/>
      <c r="P42" s="44"/>
      <c r="Q42" s="2"/>
      <c r="R42" s="2"/>
      <c r="S42" s="44"/>
      <c r="T42" s="2"/>
      <c r="U42" s="832"/>
      <c r="V42" s="75">
        <f>X37*2+X38*7+X39*1+X40*0+X41*0+X42*8</f>
        <v>28.3</v>
      </c>
      <c r="W42" s="69" t="s">
        <v>42</v>
      </c>
      <c r="X42" s="45">
        <v>0.1</v>
      </c>
      <c r="Y42" s="195"/>
    </row>
    <row r="43" spans="1:25" ht="28.2">
      <c r="A43" s="198" t="s">
        <v>36</v>
      </c>
      <c r="B43" s="199"/>
      <c r="C43" s="2"/>
      <c r="D43" s="44"/>
      <c r="E43" s="2"/>
      <c r="F43" s="2"/>
      <c r="G43" s="44"/>
      <c r="H43" s="2"/>
      <c r="I43" s="2"/>
      <c r="J43" s="44"/>
      <c r="K43" s="2"/>
      <c r="L43" s="81"/>
      <c r="M43" s="241"/>
      <c r="N43" s="2"/>
      <c r="O43" s="2"/>
      <c r="P43" s="44"/>
      <c r="Q43" s="2"/>
      <c r="R43" s="79"/>
      <c r="S43" s="196"/>
      <c r="T43" s="79"/>
      <c r="U43" s="832"/>
      <c r="V43" s="39" t="s">
        <v>12</v>
      </c>
      <c r="W43" s="48"/>
      <c r="X43" s="38"/>
    </row>
    <row r="44" spans="1:25" ht="28.8" thickBot="1">
      <c r="A44" s="217"/>
      <c r="B44" s="201"/>
      <c r="C44" s="63"/>
      <c r="D44" s="63"/>
      <c r="E44" s="64"/>
      <c r="F44" s="64"/>
      <c r="G44" s="63"/>
      <c r="H44" s="64"/>
      <c r="I44" s="64"/>
      <c r="J44" s="63"/>
      <c r="K44" s="64"/>
      <c r="L44" s="64"/>
      <c r="M44" s="63"/>
      <c r="N44" s="64"/>
      <c r="O44" s="64"/>
      <c r="P44" s="63"/>
      <c r="Q44" s="64"/>
      <c r="R44" s="64"/>
      <c r="S44" s="63"/>
      <c r="T44" s="64"/>
      <c r="U44" s="833"/>
      <c r="V44" s="218">
        <f>V38*4+V42*4+V40*9</f>
        <v>719.6</v>
      </c>
      <c r="W44" s="50"/>
      <c r="X44" s="51"/>
      <c r="Y44" s="195"/>
    </row>
    <row r="45" spans="1:25" ht="22.2">
      <c r="I45" s="835"/>
      <c r="J45" s="835"/>
      <c r="K45" s="835"/>
      <c r="L45" s="835"/>
      <c r="M45" s="835"/>
      <c r="N45" s="835"/>
      <c r="O45" s="835"/>
      <c r="P45" s="835"/>
      <c r="Q45" s="835"/>
      <c r="R45" s="835"/>
      <c r="S45" s="835"/>
      <c r="T45" s="835"/>
      <c r="U45" s="835"/>
      <c r="V45" s="835"/>
      <c r="W45" s="835"/>
      <c r="X45" s="835"/>
      <c r="Y45" s="221"/>
    </row>
    <row r="46" spans="1:25" ht="28.2">
      <c r="C46" s="836"/>
      <c r="D46" s="836"/>
      <c r="E46" s="837"/>
      <c r="F46" s="837"/>
      <c r="G46" s="222"/>
      <c r="J46" s="222"/>
      <c r="L46" s="86"/>
      <c r="M46" s="86"/>
      <c r="N46" s="86"/>
      <c r="P46" s="222"/>
      <c r="S46" s="222"/>
    </row>
    <row r="47" spans="1:25" ht="28.2"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</row>
    <row r="48" spans="1:25" ht="28.2"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V48" s="194"/>
    </row>
    <row r="49" spans="6:24">
      <c r="F49" s="220"/>
      <c r="G49" s="194"/>
      <c r="I49" s="220"/>
      <c r="J49" s="194"/>
      <c r="L49" s="220"/>
      <c r="M49" s="194"/>
      <c r="O49" s="220"/>
      <c r="P49" s="194"/>
      <c r="R49" s="66"/>
      <c r="S49" s="67"/>
      <c r="T49" s="68"/>
      <c r="V49" s="194"/>
      <c r="W49" s="219"/>
      <c r="X49" s="194"/>
    </row>
    <row r="50" spans="6:24">
      <c r="F50" s="220"/>
      <c r="G50" s="194"/>
      <c r="I50" s="220"/>
      <c r="J50" s="194"/>
      <c r="L50" s="220"/>
      <c r="M50" s="194"/>
      <c r="O50" s="220"/>
      <c r="P50" s="194"/>
      <c r="R50" s="66"/>
      <c r="S50" s="67"/>
      <c r="T50" s="68"/>
      <c r="V50" s="194"/>
      <c r="W50" s="219"/>
      <c r="X50" s="194"/>
    </row>
    <row r="51" spans="6:24">
      <c r="F51" s="220"/>
      <c r="G51" s="194"/>
      <c r="I51" s="220"/>
      <c r="J51" s="194"/>
      <c r="L51" s="220"/>
      <c r="M51" s="194"/>
      <c r="O51" s="220"/>
      <c r="P51" s="194"/>
      <c r="R51" s="66"/>
      <c r="S51" s="67"/>
      <c r="T51" s="68"/>
      <c r="V51" s="194"/>
      <c r="W51" s="219"/>
      <c r="X51" s="194"/>
    </row>
    <row r="52" spans="6:24">
      <c r="F52" s="220"/>
      <c r="G52" s="194"/>
      <c r="I52" s="220"/>
      <c r="J52" s="194"/>
      <c r="L52" s="220"/>
      <c r="M52" s="194"/>
      <c r="O52" s="220"/>
      <c r="P52" s="194"/>
      <c r="R52" s="66"/>
      <c r="S52" s="67"/>
      <c r="T52" s="68"/>
      <c r="V52" s="194"/>
      <c r="W52" s="219"/>
      <c r="X52" s="194"/>
    </row>
    <row r="53" spans="6:24">
      <c r="F53" s="220"/>
      <c r="G53" s="194"/>
      <c r="I53" s="220"/>
      <c r="J53" s="194"/>
      <c r="L53" s="220"/>
      <c r="M53" s="194"/>
      <c r="O53" s="220"/>
      <c r="P53" s="194"/>
      <c r="R53" s="66"/>
      <c r="S53" s="67"/>
      <c r="T53" s="68"/>
      <c r="V53" s="194"/>
      <c r="W53" s="219"/>
      <c r="X53" s="194"/>
    </row>
    <row r="54" spans="6:24">
      <c r="F54" s="220"/>
      <c r="G54" s="194"/>
      <c r="I54" s="220"/>
      <c r="J54" s="194"/>
      <c r="L54" s="220"/>
      <c r="M54" s="194"/>
      <c r="O54" s="220"/>
      <c r="P54" s="194"/>
      <c r="R54" s="66"/>
      <c r="S54" s="67"/>
      <c r="T54" s="68"/>
      <c r="V54" s="194"/>
      <c r="W54" s="219"/>
      <c r="X54" s="194"/>
    </row>
  </sheetData>
  <mergeCells count="24">
    <mergeCell ref="I45:X45"/>
    <mergeCell ref="C46:F46"/>
    <mergeCell ref="F15:G15"/>
    <mergeCell ref="I40:J40"/>
    <mergeCell ref="I23:J23"/>
    <mergeCell ref="I30:J30"/>
    <mergeCell ref="B29:B34"/>
    <mergeCell ref="U29:U36"/>
    <mergeCell ref="A33:A34"/>
    <mergeCell ref="B37:B42"/>
    <mergeCell ref="U37:U44"/>
    <mergeCell ref="A41:A42"/>
    <mergeCell ref="B13:B18"/>
    <mergeCell ref="U13:U20"/>
    <mergeCell ref="A17:A18"/>
    <mergeCell ref="B21:B26"/>
    <mergeCell ref="U21:U28"/>
    <mergeCell ref="A25:A26"/>
    <mergeCell ref="A1:X1"/>
    <mergeCell ref="A2:F2"/>
    <mergeCell ref="E3:J3"/>
    <mergeCell ref="B5:B10"/>
    <mergeCell ref="U5:U12"/>
    <mergeCell ref="A9:A10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A994-2039-4F71-ACAA-0EA9E00D8824}">
  <dimension ref="A1:X44"/>
  <sheetViews>
    <sheetView zoomScale="75" zoomScaleNormal="75" workbookViewId="0">
      <selection activeCell="P8" sqref="P8"/>
    </sheetView>
  </sheetViews>
  <sheetFormatPr defaultRowHeight="21"/>
  <cols>
    <col min="1" max="1" width="4.88671875" style="219" customWidth="1"/>
    <col min="2" max="2" width="0" style="194" hidden="1" customWidth="1"/>
    <col min="3" max="3" width="18.6640625" style="194" customWidth="1"/>
    <col min="4" max="4" width="5.6640625" style="220" customWidth="1"/>
    <col min="5" max="5" width="9.6640625" style="194" customWidth="1"/>
    <col min="6" max="6" width="18.6640625" style="194" customWidth="1"/>
    <col min="7" max="7" width="5.6640625" style="220" customWidth="1"/>
    <col min="8" max="8" width="9.6640625" style="194" customWidth="1"/>
    <col min="9" max="9" width="18.6640625" style="194" customWidth="1"/>
    <col min="10" max="10" width="5.6640625" style="220" customWidth="1"/>
    <col min="11" max="11" width="9.6640625" style="194" customWidth="1"/>
    <col min="12" max="12" width="18.6640625" style="194" customWidth="1"/>
    <col min="13" max="13" width="5.6640625" style="220" customWidth="1"/>
    <col min="14" max="14" width="9.6640625" style="194" customWidth="1"/>
    <col min="15" max="15" width="18.6640625" style="194" customWidth="1"/>
    <col min="16" max="16" width="5.6640625" style="220" customWidth="1"/>
    <col min="17" max="17" width="9.6640625" style="194" customWidth="1"/>
    <col min="18" max="18" width="18.6640625" style="194" customWidth="1"/>
    <col min="19" max="19" width="5.6640625" style="220" customWidth="1"/>
    <col min="20" max="20" width="9.6640625" style="194" customWidth="1"/>
    <col min="21" max="21" width="5.21875" style="194" customWidth="1"/>
    <col min="22" max="22" width="11.77734375" style="66" customWidth="1"/>
    <col min="23" max="23" width="11.21875" style="67" customWidth="1"/>
    <col min="24" max="24" width="6.6640625" style="68" customWidth="1"/>
  </cols>
  <sheetData>
    <row r="1" spans="1:24" ht="39">
      <c r="A1" s="826" t="s">
        <v>289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  <c r="R1" s="826"/>
      <c r="S1" s="826"/>
      <c r="T1" s="826"/>
      <c r="U1" s="826"/>
      <c r="V1" s="826"/>
      <c r="W1" s="826"/>
      <c r="X1" s="826"/>
    </row>
    <row r="2" spans="1:24" ht="33">
      <c r="A2" s="827"/>
      <c r="B2" s="828"/>
      <c r="C2" s="828"/>
      <c r="D2" s="828"/>
      <c r="E2" s="828"/>
      <c r="F2" s="828"/>
      <c r="G2" s="6"/>
      <c r="H2" s="3"/>
      <c r="I2" s="3"/>
      <c r="J2" s="6"/>
      <c r="K2" s="3"/>
      <c r="L2" s="3"/>
      <c r="M2" s="6"/>
      <c r="N2" s="3"/>
      <c r="O2" s="3"/>
      <c r="P2" s="6"/>
      <c r="Q2" s="3"/>
      <c r="R2" s="3"/>
      <c r="S2" s="6"/>
      <c r="T2" s="3"/>
      <c r="U2" s="3"/>
      <c r="V2" s="7"/>
      <c r="W2" s="8"/>
      <c r="X2" s="7"/>
    </row>
    <row r="3" spans="1:24" ht="25.2" thickBot="1">
      <c r="A3" s="70" t="s">
        <v>43</v>
      </c>
      <c r="B3" s="192"/>
      <c r="C3" s="193"/>
      <c r="D3" s="193"/>
      <c r="E3" s="829" t="s">
        <v>63</v>
      </c>
      <c r="F3" s="829"/>
      <c r="G3" s="829"/>
      <c r="H3" s="829"/>
      <c r="I3" s="829"/>
      <c r="J3" s="829"/>
      <c r="K3" s="193"/>
      <c r="L3" s="193"/>
      <c r="M3" s="193"/>
      <c r="N3" s="193"/>
      <c r="O3" s="193"/>
      <c r="P3" s="193"/>
      <c r="Q3" s="193"/>
      <c r="S3" s="193"/>
      <c r="T3" s="193"/>
      <c r="U3" s="193"/>
      <c r="V3" s="11"/>
      <c r="W3" s="12"/>
      <c r="X3" s="13"/>
    </row>
    <row r="4" spans="1:24" ht="100.2">
      <c r="A4" s="17" t="s">
        <v>0</v>
      </c>
      <c r="B4" s="18" t="s">
        <v>1</v>
      </c>
      <c r="C4" s="19" t="s">
        <v>2</v>
      </c>
      <c r="D4" s="20" t="s">
        <v>41</v>
      </c>
      <c r="E4" s="19"/>
      <c r="F4" s="19" t="s">
        <v>3</v>
      </c>
      <c r="G4" s="20" t="s">
        <v>41</v>
      </c>
      <c r="H4" s="19"/>
      <c r="I4" s="19" t="s">
        <v>4</v>
      </c>
      <c r="J4" s="20" t="s">
        <v>41</v>
      </c>
      <c r="K4" s="21"/>
      <c r="L4" s="19" t="s">
        <v>4</v>
      </c>
      <c r="M4" s="20" t="s">
        <v>41</v>
      </c>
      <c r="N4" s="19"/>
      <c r="O4" s="19" t="s">
        <v>4</v>
      </c>
      <c r="P4" s="20" t="s">
        <v>41</v>
      </c>
      <c r="Q4" s="19"/>
      <c r="R4" s="22" t="s">
        <v>5</v>
      </c>
      <c r="S4" s="20" t="s">
        <v>41</v>
      </c>
      <c r="T4" s="19"/>
      <c r="U4" s="72" t="s">
        <v>48</v>
      </c>
      <c r="V4" s="23" t="s">
        <v>6</v>
      </c>
      <c r="W4" s="24" t="s">
        <v>13</v>
      </c>
      <c r="X4" s="25" t="s">
        <v>14</v>
      </c>
    </row>
    <row r="5" spans="1:24" ht="44.4">
      <c r="A5" s="30">
        <v>1</v>
      </c>
      <c r="B5" s="830"/>
      <c r="C5" s="31" t="str">
        <f>'115.1月菜單'!B21</f>
        <v>香Q米飯</v>
      </c>
      <c r="D5" s="31" t="s">
        <v>15</v>
      </c>
      <c r="E5" s="1" t="s">
        <v>16</v>
      </c>
      <c r="F5" s="31" t="str">
        <f>'115.1月菜單'!B22</f>
        <v>鳳尾筍滷肉(醃)</v>
      </c>
      <c r="G5" s="31" t="s">
        <v>17</v>
      </c>
      <c r="H5" s="1" t="s">
        <v>16</v>
      </c>
      <c r="I5" s="31" t="str">
        <f>'115.1月菜單'!B23</f>
        <v>油蔥蒸蛋</v>
      </c>
      <c r="J5" s="31" t="s">
        <v>15</v>
      </c>
      <c r="K5" s="1" t="s">
        <v>16</v>
      </c>
      <c r="L5" s="31" t="str">
        <f>'115.1月菜單'!B24</f>
        <v>台式香腸(加)</v>
      </c>
      <c r="M5" s="31" t="s">
        <v>57</v>
      </c>
      <c r="N5" s="1" t="s">
        <v>16</v>
      </c>
      <c r="O5" s="31" t="str">
        <f>'115.1月菜單'!B25</f>
        <v>深色蔬菜</v>
      </c>
      <c r="P5" s="31" t="s">
        <v>18</v>
      </c>
      <c r="Q5" s="1" t="s">
        <v>16</v>
      </c>
      <c r="R5" s="31" t="str">
        <f>'115.1月菜單'!B26</f>
        <v>芹香菜頭湯</v>
      </c>
      <c r="S5" s="31" t="s">
        <v>17</v>
      </c>
      <c r="T5" s="1" t="s">
        <v>16</v>
      </c>
      <c r="U5" s="831"/>
      <c r="V5" s="32" t="s">
        <v>44</v>
      </c>
      <c r="W5" s="33" t="s">
        <v>19</v>
      </c>
      <c r="X5" s="34">
        <v>5</v>
      </c>
    </row>
    <row r="6" spans="1:24" ht="28.2">
      <c r="A6" s="36" t="s">
        <v>8</v>
      </c>
      <c r="B6" s="830"/>
      <c r="C6" s="2" t="s">
        <v>24</v>
      </c>
      <c r="D6" s="2"/>
      <c r="E6" s="2">
        <v>100</v>
      </c>
      <c r="F6" s="226" t="s">
        <v>128</v>
      </c>
      <c r="G6" s="227" t="s">
        <v>75</v>
      </c>
      <c r="H6" s="2">
        <v>20</v>
      </c>
      <c r="I6" s="81" t="s">
        <v>71</v>
      </c>
      <c r="J6" s="223"/>
      <c r="K6" s="224">
        <v>55</v>
      </c>
      <c r="L6" s="2" t="s">
        <v>254</v>
      </c>
      <c r="M6" s="2" t="s">
        <v>107</v>
      </c>
      <c r="N6" s="2">
        <v>30</v>
      </c>
      <c r="O6" s="2" t="s">
        <v>52</v>
      </c>
      <c r="P6" s="2" t="s">
        <v>282</v>
      </c>
      <c r="Q6" s="2">
        <v>100</v>
      </c>
      <c r="R6" s="79" t="s">
        <v>79</v>
      </c>
      <c r="S6" s="79"/>
      <c r="T6" s="79">
        <v>30</v>
      </c>
      <c r="U6" s="832"/>
      <c r="V6" s="75">
        <f>X5*15+X6*0+X7*5+X8*0+X9*15+X10*12+15</f>
        <v>98.5</v>
      </c>
      <c r="W6" s="37" t="s">
        <v>25</v>
      </c>
      <c r="X6" s="38">
        <v>2.4</v>
      </c>
    </row>
    <row r="7" spans="1:24" ht="28.2">
      <c r="A7" s="36">
        <v>12</v>
      </c>
      <c r="B7" s="830"/>
      <c r="C7" s="2"/>
      <c r="D7" s="2"/>
      <c r="E7" s="2"/>
      <c r="F7" s="843" t="s">
        <v>129</v>
      </c>
      <c r="G7" s="844"/>
      <c r="H7" s="2">
        <v>40</v>
      </c>
      <c r="I7" s="54" t="s">
        <v>96</v>
      </c>
      <c r="J7" s="137"/>
      <c r="K7" s="225">
        <v>1</v>
      </c>
      <c r="L7" s="204" t="s">
        <v>62</v>
      </c>
      <c r="M7" s="82"/>
      <c r="N7" s="2">
        <v>20</v>
      </c>
      <c r="O7" s="2"/>
      <c r="P7" s="2"/>
      <c r="Q7" s="2"/>
      <c r="R7" s="79" t="s">
        <v>130</v>
      </c>
      <c r="S7" s="79"/>
      <c r="T7" s="79">
        <v>1</v>
      </c>
      <c r="U7" s="832"/>
      <c r="V7" s="39" t="s">
        <v>46</v>
      </c>
      <c r="W7" s="40" t="s">
        <v>27</v>
      </c>
      <c r="X7" s="38">
        <v>1.7</v>
      </c>
    </row>
    <row r="8" spans="1:24" ht="28.2">
      <c r="A8" s="36" t="s">
        <v>10</v>
      </c>
      <c r="B8" s="830"/>
      <c r="C8" s="2"/>
      <c r="D8" s="2"/>
      <c r="E8" s="2"/>
      <c r="F8" s="2"/>
      <c r="G8" s="2"/>
      <c r="H8" s="2"/>
      <c r="I8" s="54"/>
      <c r="J8" s="137"/>
      <c r="K8" s="225"/>
      <c r="L8" s="2"/>
      <c r="M8" s="73"/>
      <c r="N8" s="2"/>
      <c r="O8" s="2"/>
      <c r="P8" s="44"/>
      <c r="Q8" s="2"/>
      <c r="R8" s="242"/>
      <c r="S8" s="243"/>
      <c r="T8" s="79"/>
      <c r="U8" s="832"/>
      <c r="V8" s="75">
        <f>X5*0+X6*5+X7*0+X8*5+X9*0+X10*4</f>
        <v>24.5</v>
      </c>
      <c r="W8" s="40" t="s">
        <v>30</v>
      </c>
      <c r="X8" s="38">
        <v>2.5</v>
      </c>
    </row>
    <row r="9" spans="1:24" ht="28.2" customHeight="1">
      <c r="A9" s="834" t="s">
        <v>37</v>
      </c>
      <c r="B9" s="830"/>
      <c r="C9" s="2"/>
      <c r="D9" s="2"/>
      <c r="E9" s="2"/>
      <c r="F9" s="2"/>
      <c r="G9" s="2"/>
      <c r="H9" s="2"/>
      <c r="I9" s="54"/>
      <c r="J9" s="137"/>
      <c r="K9" s="80"/>
      <c r="L9" s="2"/>
      <c r="M9" s="74"/>
      <c r="N9" s="2"/>
      <c r="O9" s="2"/>
      <c r="P9" s="44"/>
      <c r="Q9" s="2"/>
      <c r="R9" s="2"/>
      <c r="S9" s="2"/>
      <c r="T9" s="2"/>
      <c r="U9" s="832"/>
      <c r="V9" s="39" t="s">
        <v>47</v>
      </c>
      <c r="W9" s="40" t="s">
        <v>33</v>
      </c>
      <c r="X9" s="38">
        <v>0</v>
      </c>
    </row>
    <row r="10" spans="1:24" ht="28.2">
      <c r="A10" s="834"/>
      <c r="B10" s="830"/>
      <c r="C10" s="2"/>
      <c r="D10" s="2"/>
      <c r="E10" s="2"/>
      <c r="F10" s="2"/>
      <c r="G10" s="44"/>
      <c r="H10" s="2"/>
      <c r="I10" s="54"/>
      <c r="J10" s="137"/>
      <c r="K10" s="225"/>
      <c r="L10" s="2"/>
      <c r="M10" s="44"/>
      <c r="N10" s="2"/>
      <c r="O10" s="2"/>
      <c r="P10" s="44"/>
      <c r="Q10" s="2"/>
      <c r="R10" s="2"/>
      <c r="S10" s="44"/>
      <c r="T10" s="2"/>
      <c r="U10" s="832"/>
      <c r="V10" s="75">
        <f>X5*2+X6*7+X7*1+X8*0+X9*0+X10*8</f>
        <v>28.5</v>
      </c>
      <c r="W10" s="69" t="s">
        <v>42</v>
      </c>
      <c r="X10" s="45">
        <v>0</v>
      </c>
    </row>
    <row r="11" spans="1:24" ht="28.2">
      <c r="A11" s="198" t="s">
        <v>36</v>
      </c>
      <c r="B11" s="199"/>
      <c r="C11" s="2"/>
      <c r="D11" s="44"/>
      <c r="E11" s="2"/>
      <c r="F11" s="2"/>
      <c r="G11" s="44"/>
      <c r="H11" s="2"/>
      <c r="I11" s="54"/>
      <c r="J11" s="137"/>
      <c r="K11" s="80"/>
      <c r="L11" s="2"/>
      <c r="M11" s="44"/>
      <c r="N11" s="2"/>
      <c r="O11" s="2"/>
      <c r="P11" s="44"/>
      <c r="Q11" s="2"/>
      <c r="R11" s="2"/>
      <c r="S11" s="44"/>
      <c r="T11" s="2"/>
      <c r="U11" s="832"/>
      <c r="V11" s="39" t="s">
        <v>12</v>
      </c>
      <c r="W11" s="48"/>
      <c r="X11" s="38"/>
    </row>
    <row r="12" spans="1:24" ht="28.2">
      <c r="A12" s="200"/>
      <c r="B12" s="201"/>
      <c r="C12" s="44"/>
      <c r="D12" s="44"/>
      <c r="E12" s="2"/>
      <c r="F12" s="2"/>
      <c r="G12" s="44"/>
      <c r="H12" s="2"/>
      <c r="I12" s="2"/>
      <c r="J12" s="44"/>
      <c r="K12" s="2"/>
      <c r="L12" s="2"/>
      <c r="M12" s="44"/>
      <c r="N12" s="2"/>
      <c r="O12" s="2"/>
      <c r="P12" s="44"/>
      <c r="Q12" s="2"/>
      <c r="R12" s="2"/>
      <c r="S12" s="44"/>
      <c r="T12" s="2"/>
      <c r="U12" s="833"/>
      <c r="V12" s="202">
        <f>V6*4+V10*4+V8*9</f>
        <v>728.5</v>
      </c>
      <c r="W12" s="50"/>
      <c r="X12" s="51"/>
    </row>
    <row r="13" spans="1:24" ht="28.2">
      <c r="A13" s="30">
        <v>1</v>
      </c>
      <c r="B13" s="830"/>
      <c r="C13" s="31" t="str">
        <f>'115.1月菜單'!F21</f>
        <v>糙米飯</v>
      </c>
      <c r="D13" s="31" t="s">
        <v>15</v>
      </c>
      <c r="E13" s="31"/>
      <c r="F13" s="31" t="str">
        <f>'115.1月菜單'!F22</f>
        <v>雙拼魚塊(海)(炸)</v>
      </c>
      <c r="G13" s="31" t="s">
        <v>17</v>
      </c>
      <c r="H13" s="31"/>
      <c r="I13" s="31" t="str">
        <f>'115.1月菜單'!F23</f>
        <v>咖哩雞丁</v>
      </c>
      <c r="J13" s="31" t="s">
        <v>17</v>
      </c>
      <c r="K13" s="31"/>
      <c r="L13" s="31" t="str">
        <f>'115.1月菜單'!F24</f>
        <v>羅漢嫩豆腐(豆)</v>
      </c>
      <c r="M13" s="31" t="s">
        <v>17</v>
      </c>
      <c r="N13" s="31"/>
      <c r="O13" s="31" t="str">
        <f>'115.1月菜單'!F25</f>
        <v>淺色蔬菜</v>
      </c>
      <c r="P13" s="31" t="s">
        <v>18</v>
      </c>
      <c r="Q13" s="31"/>
      <c r="R13" s="31" t="str">
        <f>'115.1月菜單'!F26</f>
        <v>海芽蛋花湯</v>
      </c>
      <c r="S13" s="31" t="s">
        <v>17</v>
      </c>
      <c r="T13" s="31"/>
      <c r="U13" s="831"/>
      <c r="V13" s="32" t="s">
        <v>44</v>
      </c>
      <c r="W13" s="33" t="s">
        <v>19</v>
      </c>
      <c r="X13" s="34">
        <v>5.5</v>
      </c>
    </row>
    <row r="14" spans="1:24" ht="28.2">
      <c r="A14" s="36" t="s">
        <v>8</v>
      </c>
      <c r="B14" s="830"/>
      <c r="C14" s="2" t="s">
        <v>70</v>
      </c>
      <c r="D14" s="2"/>
      <c r="E14" s="2">
        <v>40</v>
      </c>
      <c r="F14" s="2" t="s">
        <v>77</v>
      </c>
      <c r="G14" s="2" t="s">
        <v>82</v>
      </c>
      <c r="H14" s="2">
        <v>40</v>
      </c>
      <c r="I14" s="2" t="s">
        <v>104</v>
      </c>
      <c r="J14" s="2"/>
      <c r="K14" s="2">
        <v>45</v>
      </c>
      <c r="L14" s="2" t="s">
        <v>103</v>
      </c>
      <c r="M14" s="2"/>
      <c r="N14" s="2">
        <v>10</v>
      </c>
      <c r="O14" s="2" t="s">
        <v>52</v>
      </c>
      <c r="P14" s="2"/>
      <c r="Q14" s="2">
        <v>100</v>
      </c>
      <c r="R14" s="2" t="s">
        <v>212</v>
      </c>
      <c r="S14" s="2"/>
      <c r="T14" s="2">
        <v>5</v>
      </c>
      <c r="U14" s="832"/>
      <c r="V14" s="75">
        <f>X13*15+X14*0+X15*5+X16*0+X17*15+X18*12+15</f>
        <v>106</v>
      </c>
      <c r="W14" s="37" t="s">
        <v>25</v>
      </c>
      <c r="X14" s="38">
        <v>2.2999999999999998</v>
      </c>
    </row>
    <row r="15" spans="1:24" ht="28.2">
      <c r="A15" s="36">
        <v>13</v>
      </c>
      <c r="B15" s="830"/>
      <c r="C15" s="2" t="s">
        <v>24</v>
      </c>
      <c r="D15" s="2"/>
      <c r="E15" s="2">
        <v>60</v>
      </c>
      <c r="F15" s="2" t="s">
        <v>81</v>
      </c>
      <c r="G15" s="2"/>
      <c r="H15" s="2">
        <v>25</v>
      </c>
      <c r="I15" s="2" t="s">
        <v>105</v>
      </c>
      <c r="J15" s="73"/>
      <c r="K15" s="2">
        <v>20</v>
      </c>
      <c r="L15" s="2" t="s">
        <v>127</v>
      </c>
      <c r="M15" s="2"/>
      <c r="N15" s="2">
        <v>10</v>
      </c>
      <c r="O15" s="2"/>
      <c r="P15" s="2"/>
      <c r="Q15" s="2"/>
      <c r="R15" s="159" t="s">
        <v>71</v>
      </c>
      <c r="S15" s="174"/>
      <c r="T15" s="2">
        <v>10</v>
      </c>
      <c r="U15" s="832"/>
      <c r="V15" s="39" t="s">
        <v>46</v>
      </c>
      <c r="W15" s="40" t="s">
        <v>27</v>
      </c>
      <c r="X15" s="38">
        <v>1.7</v>
      </c>
    </row>
    <row r="16" spans="1:24" ht="28.2">
      <c r="A16" s="36" t="s">
        <v>10</v>
      </c>
      <c r="B16" s="830"/>
      <c r="C16" s="44"/>
      <c r="D16" s="44"/>
      <c r="E16" s="2"/>
      <c r="F16" s="54"/>
      <c r="G16" s="83"/>
      <c r="H16" s="80"/>
      <c r="I16" s="2" t="s">
        <v>61</v>
      </c>
      <c r="J16" s="73"/>
      <c r="K16" s="2">
        <v>10</v>
      </c>
      <c r="L16" s="2" t="s">
        <v>204</v>
      </c>
      <c r="M16" s="74"/>
      <c r="N16" s="2">
        <v>10</v>
      </c>
      <c r="O16" s="2"/>
      <c r="P16" s="44"/>
      <c r="Q16" s="2"/>
      <c r="R16" s="2" t="s">
        <v>65</v>
      </c>
      <c r="S16" s="197"/>
      <c r="T16" s="2">
        <v>1</v>
      </c>
      <c r="U16" s="832"/>
      <c r="V16" s="75">
        <f>X13*0+X14*5+X15*0+X16*5+X17*0+X18*4</f>
        <v>24</v>
      </c>
      <c r="W16" s="40" t="s">
        <v>30</v>
      </c>
      <c r="X16" s="38">
        <v>2.5</v>
      </c>
    </row>
    <row r="17" spans="1:24" ht="28.2" customHeight="1">
      <c r="A17" s="834" t="s">
        <v>38</v>
      </c>
      <c r="B17" s="830"/>
      <c r="C17" s="44"/>
      <c r="D17" s="44"/>
      <c r="E17" s="2"/>
      <c r="F17" s="2"/>
      <c r="G17" s="44"/>
      <c r="H17" s="2"/>
      <c r="I17" s="2" t="s">
        <v>213</v>
      </c>
      <c r="J17" s="44"/>
      <c r="K17" s="2">
        <v>1</v>
      </c>
      <c r="L17" s="2" t="s">
        <v>66</v>
      </c>
      <c r="M17" s="74" t="s">
        <v>58</v>
      </c>
      <c r="N17" s="2">
        <v>50</v>
      </c>
      <c r="O17" s="2"/>
      <c r="P17" s="44"/>
      <c r="Q17" s="2"/>
      <c r="R17" s="2"/>
      <c r="S17" s="197"/>
      <c r="T17" s="2"/>
      <c r="U17" s="832"/>
      <c r="V17" s="39" t="s">
        <v>47</v>
      </c>
      <c r="W17" s="40" t="s">
        <v>33</v>
      </c>
      <c r="X17" s="38">
        <v>0</v>
      </c>
    </row>
    <row r="18" spans="1:24" ht="28.2">
      <c r="A18" s="834"/>
      <c r="B18" s="830"/>
      <c r="C18" s="44"/>
      <c r="D18" s="44"/>
      <c r="E18" s="2"/>
      <c r="F18" s="2"/>
      <c r="G18" s="44"/>
      <c r="H18" s="2"/>
      <c r="I18" s="2"/>
      <c r="J18" s="2"/>
      <c r="K18" s="2"/>
      <c r="L18" s="2" t="s">
        <v>61</v>
      </c>
      <c r="M18" s="2"/>
      <c r="N18" s="2">
        <v>1</v>
      </c>
      <c r="O18" s="2"/>
      <c r="P18" s="44"/>
      <c r="Q18" s="2"/>
      <c r="R18" s="2"/>
      <c r="S18" s="197"/>
      <c r="T18" s="2"/>
      <c r="U18" s="832"/>
      <c r="V18" s="75">
        <f>X13*2+X14*7+X15*1+X16*0+X17*0+X18*8</f>
        <v>28.799999999999997</v>
      </c>
      <c r="W18" s="69" t="s">
        <v>42</v>
      </c>
      <c r="X18" s="45">
        <v>0</v>
      </c>
    </row>
    <row r="19" spans="1:24" ht="28.2">
      <c r="A19" s="198" t="s">
        <v>36</v>
      </c>
      <c r="B19" s="199"/>
      <c r="C19" s="44"/>
      <c r="D19" s="44"/>
      <c r="E19" s="2"/>
      <c r="F19" s="2"/>
      <c r="G19" s="44"/>
      <c r="H19" s="2"/>
      <c r="I19" s="2"/>
      <c r="J19" s="44"/>
      <c r="K19" s="2"/>
      <c r="L19" s="2"/>
      <c r="M19" s="44"/>
      <c r="N19" s="2"/>
      <c r="O19" s="2"/>
      <c r="P19" s="44"/>
      <c r="Q19" s="2"/>
      <c r="R19" s="2"/>
      <c r="S19" s="197"/>
      <c r="T19" s="197"/>
      <c r="U19" s="832"/>
      <c r="V19" s="39" t="s">
        <v>12</v>
      </c>
      <c r="W19" s="48"/>
      <c r="X19" s="38"/>
    </row>
    <row r="20" spans="1:24" ht="28.2">
      <c r="A20" s="200"/>
      <c r="B20" s="201"/>
      <c r="C20" s="44"/>
      <c r="D20" s="44"/>
      <c r="E20" s="2"/>
      <c r="F20" s="2"/>
      <c r="G20" s="44"/>
      <c r="H20" s="2"/>
      <c r="I20" s="2"/>
      <c r="J20" s="44"/>
      <c r="K20" s="2"/>
      <c r="L20" s="2"/>
      <c r="M20" s="44"/>
      <c r="N20" s="2"/>
      <c r="O20" s="2"/>
      <c r="P20" s="44"/>
      <c r="Q20" s="2"/>
      <c r="R20" s="2"/>
      <c r="S20" s="44"/>
      <c r="T20" s="2"/>
      <c r="U20" s="833"/>
      <c r="V20" s="202">
        <f>V14*4+V18*4+V16*9</f>
        <v>755.2</v>
      </c>
      <c r="W20" s="50"/>
      <c r="X20" s="51"/>
    </row>
    <row r="21" spans="1:24" ht="28.2">
      <c r="A21" s="30">
        <v>1</v>
      </c>
      <c r="B21" s="830"/>
      <c r="C21" s="31" t="str">
        <f>'115.1月菜單'!J21</f>
        <v>香Q米飯</v>
      </c>
      <c r="D21" s="31" t="s">
        <v>15</v>
      </c>
      <c r="E21" s="31"/>
      <c r="F21" s="31" t="str">
        <f>'115.1月菜單'!J22</f>
        <v>岩烤豬里肌</v>
      </c>
      <c r="G21" s="31" t="s">
        <v>83</v>
      </c>
      <c r="H21" s="31"/>
      <c r="I21" s="31" t="str">
        <f>'115.1月菜單'!J23</f>
        <v>古早味肉燥滷蛋</v>
      </c>
      <c r="J21" s="31" t="s">
        <v>17</v>
      </c>
      <c r="K21" s="31"/>
      <c r="L21" s="31" t="str">
        <f>'115.1月菜單'!J24</f>
        <v>泡菜年糕(冷)</v>
      </c>
      <c r="M21" s="31" t="s">
        <v>17</v>
      </c>
      <c r="N21" s="31"/>
      <c r="O21" s="31" t="str">
        <f>'115.1月菜單'!J25</f>
        <v>深色蔬菜</v>
      </c>
      <c r="P21" s="31" t="s">
        <v>18</v>
      </c>
      <c r="Q21" s="31"/>
      <c r="R21" s="31" t="str">
        <f>'115.1月菜單'!J26</f>
        <v>香菇雞湯</v>
      </c>
      <c r="S21" s="31" t="s">
        <v>17</v>
      </c>
      <c r="T21" s="31"/>
      <c r="U21" s="831"/>
      <c r="V21" s="32" t="s">
        <v>44</v>
      </c>
      <c r="W21" s="33" t="s">
        <v>19</v>
      </c>
      <c r="X21" s="34">
        <v>5.5</v>
      </c>
    </row>
    <row r="22" spans="1:24" ht="28.2">
      <c r="A22" s="36" t="s">
        <v>8</v>
      </c>
      <c r="B22" s="830"/>
      <c r="C22" s="2" t="s">
        <v>24</v>
      </c>
      <c r="D22" s="2"/>
      <c r="E22" s="2">
        <v>100</v>
      </c>
      <c r="F22" s="845" t="s">
        <v>64</v>
      </c>
      <c r="G22" s="846"/>
      <c r="H22" s="2">
        <v>40</v>
      </c>
      <c r="I22" s="180" t="s">
        <v>50</v>
      </c>
      <c r="J22" s="181"/>
      <c r="K22" s="2">
        <v>5</v>
      </c>
      <c r="L22" s="2" t="s">
        <v>74</v>
      </c>
      <c r="M22" s="2"/>
      <c r="N22" s="2">
        <v>50</v>
      </c>
      <c r="O22" s="2" t="s">
        <v>52</v>
      </c>
      <c r="P22" s="2" t="s">
        <v>282</v>
      </c>
      <c r="Q22" s="2">
        <v>100</v>
      </c>
      <c r="R22" s="2" t="s">
        <v>132</v>
      </c>
      <c r="S22" s="2"/>
      <c r="T22" s="2">
        <v>1</v>
      </c>
      <c r="U22" s="832"/>
      <c r="V22" s="75">
        <f>X21*15+X22*0+X23*5+X24*0+X25*15+X26*12+15</f>
        <v>106.5</v>
      </c>
      <c r="W22" s="37" t="s">
        <v>25</v>
      </c>
      <c r="X22" s="38">
        <v>2.2999999999999998</v>
      </c>
    </row>
    <row r="23" spans="1:24" ht="28.2">
      <c r="A23" s="36">
        <v>14</v>
      </c>
      <c r="B23" s="830"/>
      <c r="C23" s="2"/>
      <c r="D23" s="2"/>
      <c r="E23" s="2"/>
      <c r="F23" s="2"/>
      <c r="G23" s="2"/>
      <c r="H23" s="2"/>
      <c r="I23" s="2" t="s">
        <v>92</v>
      </c>
      <c r="J23" s="2"/>
      <c r="K23" s="2">
        <v>55</v>
      </c>
      <c r="L23" s="2" t="s">
        <v>61</v>
      </c>
      <c r="M23" s="2"/>
      <c r="N23" s="2">
        <v>1</v>
      </c>
      <c r="O23" s="2"/>
      <c r="P23" s="2"/>
      <c r="Q23" s="2"/>
      <c r="R23" s="2" t="s">
        <v>81</v>
      </c>
      <c r="S23" s="74"/>
      <c r="T23" s="2">
        <v>30</v>
      </c>
      <c r="U23" s="832"/>
      <c r="V23" s="39" t="s">
        <v>46</v>
      </c>
      <c r="W23" s="40" t="s">
        <v>27</v>
      </c>
      <c r="X23" s="38">
        <v>1.8</v>
      </c>
    </row>
    <row r="24" spans="1:24" ht="28.2">
      <c r="A24" s="36" t="s">
        <v>10</v>
      </c>
      <c r="B24" s="830"/>
      <c r="C24" s="2"/>
      <c r="D24" s="73"/>
      <c r="E24" s="2"/>
      <c r="F24" s="159"/>
      <c r="G24" s="83"/>
      <c r="H24" s="82"/>
      <c r="I24" s="2"/>
      <c r="J24" s="2"/>
      <c r="K24" s="2"/>
      <c r="L24" s="159" t="s">
        <v>108</v>
      </c>
      <c r="M24" s="173" t="s">
        <v>90</v>
      </c>
      <c r="N24" s="82">
        <v>10</v>
      </c>
      <c r="O24" s="2"/>
      <c r="P24" s="44"/>
      <c r="Q24" s="2"/>
      <c r="R24" s="2" t="s">
        <v>105</v>
      </c>
      <c r="S24" s="2"/>
      <c r="T24" s="2">
        <v>10</v>
      </c>
      <c r="U24" s="832"/>
      <c r="V24" s="75">
        <f>X21*0+X22*5+X23*0+X24*5+X25*0+X26*4</f>
        <v>24</v>
      </c>
      <c r="W24" s="40" t="s">
        <v>30</v>
      </c>
      <c r="X24" s="38">
        <v>2.5</v>
      </c>
    </row>
    <row r="25" spans="1:24" ht="28.2" customHeight="1">
      <c r="A25" s="834" t="s">
        <v>39</v>
      </c>
      <c r="B25" s="830"/>
      <c r="C25" s="2"/>
      <c r="D25" s="2"/>
      <c r="E25" s="2"/>
      <c r="F25" s="2"/>
      <c r="G25" s="2"/>
      <c r="H25" s="2"/>
      <c r="I25" s="2"/>
      <c r="J25" s="2"/>
      <c r="K25" s="2"/>
      <c r="L25" s="2"/>
      <c r="M25" s="74"/>
      <c r="N25" s="2"/>
      <c r="O25" s="2"/>
      <c r="P25" s="44"/>
      <c r="Q25" s="2"/>
      <c r="R25" s="2"/>
      <c r="S25" s="73"/>
      <c r="T25" s="2"/>
      <c r="U25" s="832"/>
      <c r="V25" s="39" t="s">
        <v>47</v>
      </c>
      <c r="W25" s="40" t="s">
        <v>33</v>
      </c>
      <c r="X25" s="38">
        <v>0</v>
      </c>
    </row>
    <row r="26" spans="1:24" ht="28.2">
      <c r="A26" s="834"/>
      <c r="B26" s="830"/>
      <c r="C26" s="2"/>
      <c r="D26" s="73"/>
      <c r="E26" s="2"/>
      <c r="F26" s="2"/>
      <c r="G26" s="2"/>
      <c r="H26" s="2"/>
      <c r="I26" s="2"/>
      <c r="J26" s="2"/>
      <c r="K26" s="2"/>
      <c r="L26" s="2"/>
      <c r="M26" s="74"/>
      <c r="N26" s="2"/>
      <c r="O26" s="2"/>
      <c r="P26" s="44"/>
      <c r="Q26" s="2"/>
      <c r="R26" s="2"/>
      <c r="S26" s="44"/>
      <c r="T26" s="2"/>
      <c r="U26" s="832"/>
      <c r="V26" s="75">
        <f>X21*2+X22*7+X23*1+X24*0+X25*0+X26*8</f>
        <v>28.9</v>
      </c>
      <c r="W26" s="69" t="s">
        <v>42</v>
      </c>
      <c r="X26" s="45">
        <v>0</v>
      </c>
    </row>
    <row r="27" spans="1:24" ht="28.2">
      <c r="A27" s="198" t="s">
        <v>36</v>
      </c>
      <c r="B27" s="59"/>
      <c r="C27" s="2"/>
      <c r="D27" s="2"/>
      <c r="E27" s="2"/>
      <c r="F27" s="2"/>
      <c r="G27" s="44"/>
      <c r="H27" s="2"/>
      <c r="I27" s="81"/>
      <c r="J27" s="150"/>
      <c r="K27" s="2"/>
      <c r="L27" s="152"/>
      <c r="M27" s="174"/>
      <c r="N27" s="2"/>
      <c r="O27" s="2"/>
      <c r="P27" s="44"/>
      <c r="Q27" s="2"/>
      <c r="R27" s="79"/>
      <c r="S27" s="196"/>
      <c r="T27" s="79"/>
      <c r="U27" s="832"/>
      <c r="V27" s="39" t="s">
        <v>12</v>
      </c>
      <c r="W27" s="48"/>
      <c r="X27" s="38"/>
    </row>
    <row r="28" spans="1:24" ht="28.8" thickBot="1">
      <c r="A28" s="200"/>
      <c r="B28" s="60"/>
      <c r="C28" s="74"/>
      <c r="D28" s="74"/>
      <c r="E28" s="2"/>
      <c r="F28" s="2"/>
      <c r="G28" s="44"/>
      <c r="H28" s="2"/>
      <c r="I28" s="170"/>
      <c r="J28" s="244"/>
      <c r="K28" s="2"/>
      <c r="L28" s="2"/>
      <c r="M28" s="44"/>
      <c r="N28" s="2"/>
      <c r="O28" s="2"/>
      <c r="P28" s="44"/>
      <c r="Q28" s="2"/>
      <c r="R28" s="2"/>
      <c r="S28" s="44"/>
      <c r="T28" s="2"/>
      <c r="U28" s="833"/>
      <c r="V28" s="202">
        <f>V22*4+V26*4+V24*9</f>
        <v>757.6</v>
      </c>
      <c r="W28" s="50"/>
      <c r="X28" s="51"/>
    </row>
    <row r="29" spans="1:24" ht="28.2">
      <c r="A29" s="30">
        <v>1</v>
      </c>
      <c r="B29" s="830"/>
      <c r="C29" s="31" t="str">
        <f>'115.1月菜單'!N21</f>
        <v>地瓜飯</v>
      </c>
      <c r="D29" s="31" t="s">
        <v>15</v>
      </c>
      <c r="E29" s="31"/>
      <c r="F29" s="31" t="str">
        <f>'115.1月菜單'!N22</f>
        <v>香烤嫩雞腿</v>
      </c>
      <c r="G29" s="31" t="s">
        <v>57</v>
      </c>
      <c r="H29" s="31"/>
      <c r="I29" s="31" t="str">
        <f>'115.1月菜單'!N23</f>
        <v>熱炒鐵板豬肉</v>
      </c>
      <c r="J29" s="31" t="s">
        <v>17</v>
      </c>
      <c r="K29" s="31"/>
      <c r="L29" s="31" t="str">
        <f>'115.1月菜單'!N24</f>
        <v>玉米蝦仁(海)</v>
      </c>
      <c r="M29" s="31" t="s">
        <v>17</v>
      </c>
      <c r="N29" s="31"/>
      <c r="O29" s="31" t="str">
        <f>'115.1月菜單'!N25</f>
        <v>有機蔬菜</v>
      </c>
      <c r="P29" s="31" t="s">
        <v>18</v>
      </c>
      <c r="Q29" s="31"/>
      <c r="R29" s="31" t="str">
        <f>'115.1月菜單'!N26</f>
        <v>日式豆腐湯(豆)</v>
      </c>
      <c r="S29" s="31" t="s">
        <v>17</v>
      </c>
      <c r="T29" s="31"/>
      <c r="U29" s="831"/>
      <c r="V29" s="32" t="s">
        <v>44</v>
      </c>
      <c r="W29" s="33" t="s">
        <v>19</v>
      </c>
      <c r="X29" s="34">
        <v>5.8</v>
      </c>
    </row>
    <row r="30" spans="1:24" ht="28.2">
      <c r="A30" s="36" t="s">
        <v>8</v>
      </c>
      <c r="B30" s="830"/>
      <c r="C30" s="2" t="s">
        <v>24</v>
      </c>
      <c r="D30" s="2"/>
      <c r="E30" s="2">
        <v>90</v>
      </c>
      <c r="F30" s="2" t="s">
        <v>102</v>
      </c>
      <c r="G30" s="2"/>
      <c r="H30" s="2">
        <v>60</v>
      </c>
      <c r="I30" s="845" t="s">
        <v>67</v>
      </c>
      <c r="J30" s="846"/>
      <c r="K30" s="2">
        <v>15</v>
      </c>
      <c r="L30" s="2" t="s">
        <v>72</v>
      </c>
      <c r="M30" s="2"/>
      <c r="N30" s="2">
        <v>30</v>
      </c>
      <c r="O30" s="2" t="s">
        <v>73</v>
      </c>
      <c r="P30" s="2"/>
      <c r="Q30" s="2">
        <v>100</v>
      </c>
      <c r="R30" s="2" t="s">
        <v>211</v>
      </c>
      <c r="S30" s="2"/>
      <c r="T30" s="2">
        <v>1</v>
      </c>
      <c r="U30" s="832"/>
      <c r="V30" s="75">
        <f>X29*15+X30*0+X31*5+X32*0+X33*15+X34*12+15</f>
        <v>111</v>
      </c>
      <c r="W30" s="37" t="s">
        <v>25</v>
      </c>
      <c r="X30" s="38">
        <v>2.2000000000000002</v>
      </c>
    </row>
    <row r="31" spans="1:24" ht="28.2">
      <c r="A31" s="36">
        <v>15</v>
      </c>
      <c r="B31" s="830"/>
      <c r="C31" s="2" t="s">
        <v>56</v>
      </c>
      <c r="D31" s="2"/>
      <c r="E31" s="2">
        <v>50</v>
      </c>
      <c r="F31" s="2"/>
      <c r="G31" s="2"/>
      <c r="H31" s="2"/>
      <c r="I31" s="152" t="s">
        <v>62</v>
      </c>
      <c r="J31" s="150"/>
      <c r="K31" s="2">
        <v>20</v>
      </c>
      <c r="L31" s="2" t="s">
        <v>93</v>
      </c>
      <c r="M31" s="2" t="s">
        <v>82</v>
      </c>
      <c r="N31" s="2">
        <v>10</v>
      </c>
      <c r="O31" s="2"/>
      <c r="P31" s="2"/>
      <c r="Q31" s="2"/>
      <c r="R31" s="2" t="s">
        <v>66</v>
      </c>
      <c r="S31" s="2" t="s">
        <v>58</v>
      </c>
      <c r="T31" s="2">
        <v>30</v>
      </c>
      <c r="U31" s="832"/>
      <c r="V31" s="39" t="s">
        <v>46</v>
      </c>
      <c r="W31" s="40" t="s">
        <v>27</v>
      </c>
      <c r="X31" s="38">
        <v>1.8</v>
      </c>
    </row>
    <row r="32" spans="1:24" ht="29.4">
      <c r="A32" s="36" t="s">
        <v>10</v>
      </c>
      <c r="B32" s="830"/>
      <c r="C32" s="44"/>
      <c r="D32" s="44"/>
      <c r="E32" s="2"/>
      <c r="F32" s="2"/>
      <c r="G32" s="44"/>
      <c r="H32" s="2"/>
      <c r="I32" s="2" t="s">
        <v>255</v>
      </c>
      <c r="J32" s="2"/>
      <c r="K32" s="2">
        <v>50</v>
      </c>
      <c r="L32" s="2" t="s">
        <v>214</v>
      </c>
      <c r="M32" s="73" t="s">
        <v>58</v>
      </c>
      <c r="N32" s="2">
        <v>5</v>
      </c>
      <c r="O32" s="2"/>
      <c r="P32" s="44"/>
      <c r="Q32" s="2"/>
      <c r="R32" s="2" t="s">
        <v>65</v>
      </c>
      <c r="S32" s="2"/>
      <c r="T32" s="2">
        <v>1</v>
      </c>
      <c r="U32" s="832"/>
      <c r="V32" s="75">
        <f>X29*0+X30*5+X31*0+X32*5+X33*0+X34*4</f>
        <v>23.5</v>
      </c>
      <c r="W32" s="40" t="s">
        <v>30</v>
      </c>
      <c r="X32" s="38">
        <v>2.5</v>
      </c>
    </row>
    <row r="33" spans="1:24" ht="28.2" customHeight="1">
      <c r="A33" s="834" t="s">
        <v>40</v>
      </c>
      <c r="B33" s="830"/>
      <c r="C33" s="44"/>
      <c r="D33" s="44"/>
      <c r="E33" s="2"/>
      <c r="F33" s="2"/>
      <c r="G33" s="44"/>
      <c r="H33" s="2"/>
      <c r="I33" s="2" t="s">
        <v>61</v>
      </c>
      <c r="J33" s="2"/>
      <c r="K33" s="2">
        <v>1</v>
      </c>
      <c r="L33" s="2" t="s">
        <v>61</v>
      </c>
      <c r="M33" s="44"/>
      <c r="N33" s="2">
        <v>5</v>
      </c>
      <c r="O33" s="2"/>
      <c r="P33" s="44"/>
      <c r="Q33" s="2"/>
      <c r="R33" s="2"/>
      <c r="S33" s="2"/>
      <c r="T33" s="2"/>
      <c r="U33" s="832"/>
      <c r="V33" s="39" t="s">
        <v>47</v>
      </c>
      <c r="W33" s="40" t="s">
        <v>33</v>
      </c>
      <c r="X33" s="38">
        <v>0</v>
      </c>
    </row>
    <row r="34" spans="1:24" ht="28.2">
      <c r="A34" s="834"/>
      <c r="B34" s="830"/>
      <c r="C34" s="44"/>
      <c r="D34" s="44"/>
      <c r="E34" s="2"/>
      <c r="F34" s="2"/>
      <c r="G34" s="44"/>
      <c r="H34" s="2"/>
      <c r="I34" s="2"/>
      <c r="J34" s="44"/>
      <c r="K34" s="2"/>
      <c r="L34" s="2"/>
      <c r="M34" s="44"/>
      <c r="N34" s="2"/>
      <c r="O34" s="2"/>
      <c r="P34" s="44"/>
      <c r="Q34" s="2"/>
      <c r="R34" s="2"/>
      <c r="S34" s="74"/>
      <c r="T34" s="2"/>
      <c r="U34" s="832"/>
      <c r="V34" s="75">
        <f>X29*2+X30*7+X31*1+X32*0+X33*0+X34*8</f>
        <v>28.8</v>
      </c>
      <c r="W34" s="69" t="s">
        <v>42</v>
      </c>
      <c r="X34" s="45">
        <v>0</v>
      </c>
    </row>
    <row r="35" spans="1:24" ht="28.2">
      <c r="A35" s="198" t="s">
        <v>36</v>
      </c>
      <c r="B35" s="199"/>
      <c r="C35" s="44"/>
      <c r="D35" s="44"/>
      <c r="E35" s="2"/>
      <c r="F35" s="2"/>
      <c r="G35" s="44"/>
      <c r="H35" s="2"/>
      <c r="I35" s="2"/>
      <c r="J35" s="44"/>
      <c r="K35" s="2"/>
      <c r="L35" s="2"/>
      <c r="M35" s="44"/>
      <c r="N35" s="2"/>
      <c r="O35" s="2"/>
      <c r="P35" s="44"/>
      <c r="Q35" s="2"/>
      <c r="R35" s="2"/>
      <c r="S35" s="44"/>
      <c r="T35" s="2"/>
      <c r="U35" s="832"/>
      <c r="V35" s="39" t="s">
        <v>12</v>
      </c>
      <c r="W35" s="48"/>
      <c r="X35" s="38"/>
    </row>
    <row r="36" spans="1:24" ht="28.2">
      <c r="A36" s="200"/>
      <c r="B36" s="201"/>
      <c r="C36" s="44"/>
      <c r="D36" s="44"/>
      <c r="E36" s="2"/>
      <c r="F36" s="2"/>
      <c r="G36" s="44"/>
      <c r="H36" s="2"/>
      <c r="I36" s="2"/>
      <c r="J36" s="44"/>
      <c r="K36" s="2"/>
      <c r="L36" s="2"/>
      <c r="M36" s="44"/>
      <c r="N36" s="2"/>
      <c r="O36" s="2"/>
      <c r="P36" s="44"/>
      <c r="Q36" s="2"/>
      <c r="R36" s="2"/>
      <c r="S36" s="44"/>
      <c r="T36" s="2"/>
      <c r="U36" s="833"/>
      <c r="V36" s="202">
        <f>V30*4+V34*4+V32*9</f>
        <v>770.7</v>
      </c>
      <c r="W36" s="50"/>
      <c r="X36" s="51"/>
    </row>
    <row r="37" spans="1:24" ht="28.2">
      <c r="A37" s="30">
        <v>1</v>
      </c>
      <c r="B37" s="830"/>
      <c r="C37" s="31" t="str">
        <f>'115.1月菜單'!R21</f>
        <v>台式蛋炒飯</v>
      </c>
      <c r="D37" s="31" t="s">
        <v>200</v>
      </c>
      <c r="E37" s="31"/>
      <c r="F37" s="31" t="str">
        <f>'115.1月菜單'!R22</f>
        <v>香酥無骨香雞排(加)(炸)</v>
      </c>
      <c r="G37" s="31" t="s">
        <v>60</v>
      </c>
      <c r="H37" s="31"/>
      <c r="I37" s="31" t="str">
        <f>'115.1月菜單'!R23</f>
        <v>巧克力銀絲卷(冷)</v>
      </c>
      <c r="J37" s="31" t="s">
        <v>15</v>
      </c>
      <c r="K37" s="31"/>
      <c r="L37" s="31" t="str">
        <f>'115.1月菜單'!R24</f>
        <v>國宴白菜西魯肉</v>
      </c>
      <c r="M37" s="31" t="s">
        <v>17</v>
      </c>
      <c r="N37" s="31"/>
      <c r="O37" s="31" t="str">
        <f>'115.1月菜單'!R25</f>
        <v>深色蔬菜</v>
      </c>
      <c r="P37" s="31" t="s">
        <v>18</v>
      </c>
      <c r="Q37" s="31"/>
      <c r="R37" s="31" t="str">
        <f>'115.1月菜單'!R26</f>
        <v>榨菜肉絲湯(醃)</v>
      </c>
      <c r="S37" s="31" t="s">
        <v>17</v>
      </c>
      <c r="T37" s="31"/>
      <c r="U37" s="831"/>
      <c r="V37" s="32" t="s">
        <v>44</v>
      </c>
      <c r="W37" s="33" t="s">
        <v>19</v>
      </c>
      <c r="X37" s="34">
        <v>5</v>
      </c>
    </row>
    <row r="38" spans="1:24" ht="28.2">
      <c r="A38" s="36" t="s">
        <v>8</v>
      </c>
      <c r="B38" s="830"/>
      <c r="C38" s="2" t="s">
        <v>24</v>
      </c>
      <c r="D38" s="2"/>
      <c r="E38" s="2">
        <v>80</v>
      </c>
      <c r="F38" s="2" t="s">
        <v>217</v>
      </c>
      <c r="G38" s="2" t="s">
        <v>107</v>
      </c>
      <c r="H38" s="2">
        <v>50</v>
      </c>
      <c r="I38" s="180" t="s">
        <v>216</v>
      </c>
      <c r="J38" s="181" t="s">
        <v>90</v>
      </c>
      <c r="K38" s="2">
        <v>30</v>
      </c>
      <c r="L38" s="845" t="s">
        <v>98</v>
      </c>
      <c r="M38" s="846"/>
      <c r="N38" s="2">
        <v>10</v>
      </c>
      <c r="O38" s="2" t="s">
        <v>52</v>
      </c>
      <c r="P38" s="2" t="s">
        <v>282</v>
      </c>
      <c r="Q38" s="2">
        <v>100</v>
      </c>
      <c r="R38" s="2" t="s">
        <v>134</v>
      </c>
      <c r="S38" s="2" t="s">
        <v>75</v>
      </c>
      <c r="T38" s="2">
        <v>30</v>
      </c>
      <c r="U38" s="832"/>
      <c r="V38" s="75">
        <f>X37*15+X38*0+X39*5+X40*0+X41*15+X42*12+15</f>
        <v>100</v>
      </c>
      <c r="W38" s="37" t="s">
        <v>25</v>
      </c>
      <c r="X38" s="38">
        <v>2.4</v>
      </c>
    </row>
    <row r="39" spans="1:24" ht="28.2">
      <c r="A39" s="36">
        <v>16</v>
      </c>
      <c r="B39" s="830"/>
      <c r="C39" s="2" t="s">
        <v>71</v>
      </c>
      <c r="D39" s="2"/>
      <c r="E39" s="2">
        <v>20</v>
      </c>
      <c r="F39" s="2"/>
      <c r="G39" s="2"/>
      <c r="H39" s="2"/>
      <c r="I39" s="2"/>
      <c r="J39" s="2"/>
      <c r="K39" s="2"/>
      <c r="L39" s="2" t="s">
        <v>95</v>
      </c>
      <c r="M39" s="73"/>
      <c r="N39" s="2">
        <v>50</v>
      </c>
      <c r="O39" s="2"/>
      <c r="P39" s="2"/>
      <c r="Q39" s="2"/>
      <c r="R39" s="843" t="s">
        <v>67</v>
      </c>
      <c r="S39" s="844"/>
      <c r="T39" s="2">
        <v>5</v>
      </c>
      <c r="U39" s="832"/>
      <c r="V39" s="39" t="s">
        <v>46</v>
      </c>
      <c r="W39" s="40" t="s">
        <v>27</v>
      </c>
      <c r="X39" s="38">
        <v>2</v>
      </c>
    </row>
    <row r="40" spans="1:24" ht="28.2">
      <c r="A40" s="36" t="s">
        <v>10</v>
      </c>
      <c r="B40" s="830"/>
      <c r="C40" s="2" t="s">
        <v>50</v>
      </c>
      <c r="D40" s="73"/>
      <c r="E40" s="2">
        <v>10</v>
      </c>
      <c r="F40" s="2"/>
      <c r="G40" s="2"/>
      <c r="H40" s="2"/>
      <c r="I40" s="2"/>
      <c r="J40" s="2"/>
      <c r="K40" s="2"/>
      <c r="L40" s="2" t="s">
        <v>87</v>
      </c>
      <c r="M40" s="44"/>
      <c r="N40" s="2">
        <v>1</v>
      </c>
      <c r="O40" s="2"/>
      <c r="P40" s="2"/>
      <c r="Q40" s="2"/>
      <c r="R40" s="2" t="s">
        <v>65</v>
      </c>
      <c r="S40" s="2"/>
      <c r="T40" s="2">
        <v>1</v>
      </c>
      <c r="U40" s="832"/>
      <c r="V40" s="75">
        <f>X37*0+X38*5+X39*0+X40*5+X41*0+X42*4</f>
        <v>24.5</v>
      </c>
      <c r="W40" s="40" t="s">
        <v>30</v>
      </c>
      <c r="X40" s="38">
        <v>2.5</v>
      </c>
    </row>
    <row r="41" spans="1:24" ht="28.2" customHeight="1">
      <c r="A41" s="834" t="s">
        <v>32</v>
      </c>
      <c r="B41" s="830"/>
      <c r="C41" s="2" t="s">
        <v>62</v>
      </c>
      <c r="D41" s="2"/>
      <c r="E41" s="2">
        <v>10</v>
      </c>
      <c r="F41" s="2"/>
      <c r="G41" s="2"/>
      <c r="H41" s="2"/>
      <c r="I41" s="2"/>
      <c r="J41" s="2"/>
      <c r="K41" s="2"/>
      <c r="L41" s="2" t="s">
        <v>204</v>
      </c>
      <c r="M41" s="44"/>
      <c r="N41" s="2">
        <v>10</v>
      </c>
      <c r="O41" s="2"/>
      <c r="P41" s="2"/>
      <c r="Q41" s="2"/>
      <c r="R41" s="2"/>
      <c r="S41" s="2"/>
      <c r="T41" s="2"/>
      <c r="U41" s="832"/>
      <c r="V41" s="39" t="s">
        <v>47</v>
      </c>
      <c r="W41" s="40" t="s">
        <v>33</v>
      </c>
      <c r="X41" s="38">
        <v>0</v>
      </c>
    </row>
    <row r="42" spans="1:24" ht="28.2">
      <c r="A42" s="834"/>
      <c r="B42" s="830"/>
      <c r="C42" s="74" t="s">
        <v>214</v>
      </c>
      <c r="D42" s="74"/>
      <c r="E42" s="2">
        <v>1</v>
      </c>
      <c r="F42" s="2"/>
      <c r="G42" s="44"/>
      <c r="H42" s="2"/>
      <c r="I42" s="2"/>
      <c r="J42" s="2"/>
      <c r="K42" s="2"/>
      <c r="L42" s="2" t="s">
        <v>201</v>
      </c>
      <c r="M42" s="239"/>
      <c r="N42" s="2">
        <v>1</v>
      </c>
      <c r="O42" s="2"/>
      <c r="P42" s="44"/>
      <c r="Q42" s="2"/>
      <c r="R42" s="2"/>
      <c r="S42" s="44"/>
      <c r="T42" s="2"/>
      <c r="U42" s="832"/>
      <c r="V42" s="75">
        <f>X37*2+X38*7+X39*1+X40*0+X41*0+X42*8</f>
        <v>28.8</v>
      </c>
      <c r="W42" s="69" t="s">
        <v>42</v>
      </c>
      <c r="X42" s="45">
        <v>0</v>
      </c>
    </row>
    <row r="43" spans="1:24" ht="28.2">
      <c r="A43" s="198" t="s">
        <v>36</v>
      </c>
      <c r="B43" s="199"/>
      <c r="C43" s="74" t="s">
        <v>201</v>
      </c>
      <c r="D43" s="44"/>
      <c r="E43" s="2">
        <v>1</v>
      </c>
      <c r="F43" s="2"/>
      <c r="G43" s="44"/>
      <c r="H43" s="2"/>
      <c r="I43" s="2"/>
      <c r="J43" s="44"/>
      <c r="K43" s="2"/>
      <c r="L43" s="81"/>
      <c r="M43" s="241"/>
      <c r="N43" s="2"/>
      <c r="O43" s="2"/>
      <c r="P43" s="44"/>
      <c r="Q43" s="2"/>
      <c r="R43" s="2"/>
      <c r="S43" s="44"/>
      <c r="T43" s="2"/>
      <c r="U43" s="832"/>
      <c r="V43" s="39" t="s">
        <v>12</v>
      </c>
      <c r="W43" s="48"/>
      <c r="X43" s="38"/>
    </row>
    <row r="44" spans="1:24" ht="28.8" thickBot="1">
      <c r="A44" s="217"/>
      <c r="B44" s="201"/>
      <c r="C44" s="63"/>
      <c r="D44" s="63"/>
      <c r="E44" s="64"/>
      <c r="F44" s="64"/>
      <c r="G44" s="63"/>
      <c r="H44" s="64"/>
      <c r="I44" s="64"/>
      <c r="J44" s="63"/>
      <c r="K44" s="64"/>
      <c r="L44" s="64"/>
      <c r="M44" s="63"/>
      <c r="N44" s="64"/>
      <c r="O44" s="64"/>
      <c r="P44" s="63"/>
      <c r="Q44" s="64"/>
      <c r="R44" s="91"/>
      <c r="S44" s="90"/>
      <c r="T44" s="91"/>
      <c r="U44" s="847"/>
      <c r="V44" s="218">
        <f>V38*4+V42*4+V40*9</f>
        <v>735.7</v>
      </c>
      <c r="W44" s="94"/>
      <c r="X44" s="272"/>
    </row>
  </sheetData>
  <mergeCells count="23">
    <mergeCell ref="B29:B34"/>
    <mergeCell ref="U29:U36"/>
    <mergeCell ref="A33:A34"/>
    <mergeCell ref="B37:B42"/>
    <mergeCell ref="U37:U44"/>
    <mergeCell ref="A41:A42"/>
    <mergeCell ref="I30:J30"/>
    <mergeCell ref="R39:S39"/>
    <mergeCell ref="L38:M38"/>
    <mergeCell ref="B13:B18"/>
    <mergeCell ref="U13:U20"/>
    <mergeCell ref="A17:A18"/>
    <mergeCell ref="B21:B26"/>
    <mergeCell ref="U21:U28"/>
    <mergeCell ref="A25:A26"/>
    <mergeCell ref="F22:G22"/>
    <mergeCell ref="A1:X1"/>
    <mergeCell ref="A2:F2"/>
    <mergeCell ref="E3:J3"/>
    <mergeCell ref="B5:B10"/>
    <mergeCell ref="U5:U12"/>
    <mergeCell ref="A9:A10"/>
    <mergeCell ref="F7:G7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A9D8D-1E4A-4012-80E5-8576114304C6}">
  <dimension ref="A1:Y54"/>
  <sheetViews>
    <sheetView zoomScale="75" zoomScaleNormal="75" workbookViewId="0">
      <selection activeCell="N4" sqref="N4"/>
    </sheetView>
  </sheetViews>
  <sheetFormatPr defaultRowHeight="21"/>
  <cols>
    <col min="1" max="1" width="4.88671875" style="219" customWidth="1"/>
    <col min="2" max="2" width="0" style="194" hidden="1" customWidth="1"/>
    <col min="3" max="3" width="18.6640625" style="194" customWidth="1"/>
    <col min="4" max="4" width="5.6640625" style="220" customWidth="1"/>
    <col min="5" max="5" width="9.6640625" style="194" customWidth="1"/>
    <col min="6" max="6" width="18.6640625" style="194" customWidth="1"/>
    <col min="7" max="7" width="5.6640625" style="220" customWidth="1"/>
    <col min="8" max="8" width="9.6640625" style="194" customWidth="1"/>
    <col min="9" max="9" width="18.6640625" style="194" customWidth="1"/>
    <col min="10" max="10" width="5.6640625" style="220" customWidth="1"/>
    <col min="11" max="11" width="9.6640625" style="194" customWidth="1"/>
    <col min="12" max="12" width="18.6640625" style="194" customWidth="1"/>
    <col min="13" max="13" width="5.6640625" style="220" customWidth="1"/>
    <col min="14" max="14" width="9.6640625" style="194" customWidth="1"/>
    <col min="15" max="15" width="18.6640625" style="194" customWidth="1"/>
    <col min="16" max="16" width="5.6640625" style="220" customWidth="1"/>
    <col min="17" max="17" width="9.6640625" style="194" customWidth="1"/>
    <col min="18" max="18" width="18.6640625" style="194" customWidth="1"/>
    <col min="19" max="19" width="5.6640625" style="220" customWidth="1"/>
    <col min="20" max="20" width="9.6640625" style="194" customWidth="1"/>
    <col min="21" max="21" width="5.21875" style="194" customWidth="1"/>
    <col min="22" max="22" width="11.77734375" style="66" customWidth="1"/>
    <col min="23" max="23" width="11.21875" style="67" customWidth="1"/>
    <col min="24" max="24" width="6.6640625" style="68" customWidth="1"/>
    <col min="25" max="25" width="6.6640625" style="194" customWidth="1"/>
  </cols>
  <sheetData>
    <row r="1" spans="1:25" ht="39">
      <c r="A1" s="826" t="s">
        <v>290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  <c r="R1" s="826"/>
      <c r="S1" s="826"/>
      <c r="T1" s="826"/>
      <c r="U1" s="826"/>
      <c r="V1" s="826"/>
      <c r="W1" s="826"/>
      <c r="X1" s="826"/>
      <c r="Y1" s="3"/>
    </row>
    <row r="2" spans="1:25" ht="33">
      <c r="A2" s="827"/>
      <c r="B2" s="828"/>
      <c r="C2" s="828"/>
      <c r="D2" s="828"/>
      <c r="E2" s="828"/>
      <c r="F2" s="828"/>
      <c r="G2" s="6"/>
      <c r="H2" s="3"/>
      <c r="I2" s="3"/>
      <c r="J2" s="6"/>
      <c r="K2" s="3"/>
      <c r="L2" s="3"/>
      <c r="M2" s="6"/>
      <c r="N2" s="3"/>
      <c r="O2" s="3"/>
      <c r="P2" s="6"/>
      <c r="Q2" s="3"/>
      <c r="R2" s="3"/>
      <c r="S2" s="6"/>
      <c r="T2" s="3"/>
      <c r="U2" s="3"/>
      <c r="V2" s="7"/>
      <c r="W2" s="8"/>
      <c r="X2" s="7"/>
      <c r="Y2" s="3"/>
    </row>
    <row r="3" spans="1:25" ht="25.2" thickBot="1">
      <c r="A3" s="70" t="s">
        <v>43</v>
      </c>
      <c r="B3" s="70"/>
      <c r="C3" s="245"/>
      <c r="D3" s="193"/>
      <c r="E3" s="829" t="s">
        <v>63</v>
      </c>
      <c r="F3" s="829"/>
      <c r="G3" s="829"/>
      <c r="H3" s="829"/>
      <c r="I3" s="829"/>
      <c r="J3" s="829"/>
      <c r="K3" s="193"/>
      <c r="L3" s="193"/>
      <c r="M3" s="193"/>
      <c r="N3" s="193"/>
      <c r="O3" s="193"/>
      <c r="P3" s="193"/>
      <c r="Q3" s="193"/>
      <c r="S3" s="193"/>
      <c r="T3" s="193"/>
      <c r="U3" s="193"/>
      <c r="V3" s="11"/>
      <c r="W3" s="12"/>
      <c r="X3" s="13"/>
      <c r="Y3" s="195"/>
    </row>
    <row r="4" spans="1:25" ht="100.2">
      <c r="A4" s="17" t="s">
        <v>0</v>
      </c>
      <c r="B4" s="18" t="s">
        <v>1</v>
      </c>
      <c r="C4" s="19" t="s">
        <v>2</v>
      </c>
      <c r="D4" s="20" t="s">
        <v>41</v>
      </c>
      <c r="E4" s="19"/>
      <c r="F4" s="19" t="s">
        <v>3</v>
      </c>
      <c r="G4" s="20" t="s">
        <v>41</v>
      </c>
      <c r="H4" s="19"/>
      <c r="I4" s="19" t="s">
        <v>4</v>
      </c>
      <c r="J4" s="20" t="s">
        <v>41</v>
      </c>
      <c r="K4" s="19"/>
      <c r="L4" s="19" t="s">
        <v>4</v>
      </c>
      <c r="M4" s="20" t="s">
        <v>41</v>
      </c>
      <c r="N4" s="19"/>
      <c r="O4" s="19" t="s">
        <v>4</v>
      </c>
      <c r="P4" s="20" t="s">
        <v>41</v>
      </c>
      <c r="Q4" s="19"/>
      <c r="R4" s="22" t="s">
        <v>5</v>
      </c>
      <c r="S4" s="20" t="s">
        <v>41</v>
      </c>
      <c r="T4" s="19"/>
      <c r="U4" s="72" t="s">
        <v>48</v>
      </c>
      <c r="V4" s="23" t="s">
        <v>6</v>
      </c>
      <c r="W4" s="24" t="s">
        <v>13</v>
      </c>
      <c r="X4" s="25" t="s">
        <v>14</v>
      </c>
      <c r="Y4" s="26"/>
    </row>
    <row r="5" spans="1:25" ht="44.4">
      <c r="A5" s="246">
        <v>1</v>
      </c>
      <c r="B5" s="848"/>
      <c r="C5" s="31" t="str">
        <f>'115.1月菜單'!B30</f>
        <v>香Q米飯</v>
      </c>
      <c r="D5" s="31" t="s">
        <v>15</v>
      </c>
      <c r="E5" s="1" t="s">
        <v>16</v>
      </c>
      <c r="F5" s="31" t="str">
        <f>'115.1月菜單'!B31</f>
        <v>特製BBQ雞翅</v>
      </c>
      <c r="G5" s="31" t="s">
        <v>57</v>
      </c>
      <c r="H5" s="1" t="s">
        <v>16</v>
      </c>
      <c r="I5" s="31" t="str">
        <f>'115.1月菜單'!B32</f>
        <v>客家小炒(海)(豆)</v>
      </c>
      <c r="J5" s="31" t="s">
        <v>17</v>
      </c>
      <c r="K5" s="1" t="s">
        <v>16</v>
      </c>
      <c r="L5" s="131" t="str">
        <f>'115.1月菜單'!B33</f>
        <v>絞肉拌高麗菜</v>
      </c>
      <c r="M5" s="31" t="s">
        <v>17</v>
      </c>
      <c r="N5" s="1" t="s">
        <v>16</v>
      </c>
      <c r="O5" s="31" t="str">
        <f>'115.1月菜單'!B34</f>
        <v>深色蔬菜</v>
      </c>
      <c r="P5" s="31" t="s">
        <v>18</v>
      </c>
      <c r="Q5" s="1" t="s">
        <v>16</v>
      </c>
      <c r="R5" s="31" t="str">
        <f>'115.1月菜單'!B35</f>
        <v>結頭菜湯</v>
      </c>
      <c r="S5" s="31" t="s">
        <v>17</v>
      </c>
      <c r="T5" s="1" t="s">
        <v>16</v>
      </c>
      <c r="U5" s="849"/>
      <c r="V5" s="32" t="s">
        <v>44</v>
      </c>
      <c r="W5" s="33" t="s">
        <v>19</v>
      </c>
      <c r="X5" s="34">
        <v>5</v>
      </c>
    </row>
    <row r="6" spans="1:25" ht="28.2">
      <c r="A6" s="247" t="s">
        <v>8</v>
      </c>
      <c r="B6" s="848"/>
      <c r="C6" s="2" t="s">
        <v>24</v>
      </c>
      <c r="D6" s="2"/>
      <c r="E6" s="2">
        <v>100</v>
      </c>
      <c r="F6" s="2" t="s">
        <v>270</v>
      </c>
      <c r="G6" s="2"/>
      <c r="H6" s="2">
        <v>60</v>
      </c>
      <c r="I6" s="2" t="s">
        <v>135</v>
      </c>
      <c r="J6" s="2" t="s">
        <v>136</v>
      </c>
      <c r="K6" s="2">
        <v>50</v>
      </c>
      <c r="L6" s="2" t="s">
        <v>50</v>
      </c>
      <c r="M6" s="2"/>
      <c r="N6" s="2">
        <v>3</v>
      </c>
      <c r="O6" s="2" t="s">
        <v>52</v>
      </c>
      <c r="P6" s="2" t="s">
        <v>282</v>
      </c>
      <c r="Q6" s="2">
        <v>100</v>
      </c>
      <c r="R6" s="133" t="s">
        <v>97</v>
      </c>
      <c r="S6" s="2"/>
      <c r="T6" s="2">
        <v>30</v>
      </c>
      <c r="U6" s="850"/>
      <c r="V6" s="75">
        <f>X5*15+X6*0+X7*5+X8*0+X9*15+X10*12+15</f>
        <v>99</v>
      </c>
      <c r="W6" s="37" t="s">
        <v>25</v>
      </c>
      <c r="X6" s="38">
        <v>2.4</v>
      </c>
      <c r="Y6" s="195"/>
    </row>
    <row r="7" spans="1:25" ht="28.2">
      <c r="A7" s="247">
        <v>19</v>
      </c>
      <c r="B7" s="848"/>
      <c r="C7" s="2"/>
      <c r="D7" s="2"/>
      <c r="E7" s="2"/>
      <c r="F7" s="2"/>
      <c r="G7" s="2"/>
      <c r="H7" s="2"/>
      <c r="I7" s="2" t="s">
        <v>137</v>
      </c>
      <c r="J7" s="2" t="s">
        <v>138</v>
      </c>
      <c r="K7" s="2">
        <v>1</v>
      </c>
      <c r="L7" s="2" t="s">
        <v>69</v>
      </c>
      <c r="M7" s="2"/>
      <c r="N7" s="2">
        <v>50</v>
      </c>
      <c r="O7" s="2"/>
      <c r="P7" s="2"/>
      <c r="Q7" s="2"/>
      <c r="R7" s="2"/>
      <c r="S7" s="2"/>
      <c r="T7" s="2"/>
      <c r="U7" s="850"/>
      <c r="V7" s="39" t="s">
        <v>46</v>
      </c>
      <c r="W7" s="40" t="s">
        <v>27</v>
      </c>
      <c r="X7" s="38">
        <v>1.8</v>
      </c>
    </row>
    <row r="8" spans="1:25" ht="28.2">
      <c r="A8" s="247" t="s">
        <v>10</v>
      </c>
      <c r="B8" s="848"/>
      <c r="C8" s="2"/>
      <c r="D8" s="2"/>
      <c r="E8" s="2"/>
      <c r="F8" s="2"/>
      <c r="G8" s="44"/>
      <c r="H8" s="2"/>
      <c r="I8" s="843" t="s">
        <v>125</v>
      </c>
      <c r="J8" s="844"/>
      <c r="K8" s="2">
        <v>5</v>
      </c>
      <c r="L8" s="153" t="s">
        <v>96</v>
      </c>
      <c r="M8" s="154"/>
      <c r="N8" s="2">
        <v>1</v>
      </c>
      <c r="O8" s="2"/>
      <c r="P8" s="2"/>
      <c r="Q8" s="2"/>
      <c r="R8" s="2"/>
      <c r="S8" s="73"/>
      <c r="T8" s="2"/>
      <c r="U8" s="850"/>
      <c r="V8" s="75">
        <f>X5*0+X6*5+X7*0+X8*5+X9*0+X10*4</f>
        <v>24.5</v>
      </c>
      <c r="W8" s="40" t="s">
        <v>30</v>
      </c>
      <c r="X8" s="38">
        <v>2.5</v>
      </c>
      <c r="Y8" s="195"/>
    </row>
    <row r="9" spans="1:25" ht="28.2" customHeight="1">
      <c r="A9" s="852" t="s">
        <v>37</v>
      </c>
      <c r="B9" s="848"/>
      <c r="C9" s="2"/>
      <c r="D9" s="2"/>
      <c r="E9" s="2"/>
      <c r="F9" s="2"/>
      <c r="G9" s="44"/>
      <c r="H9" s="2"/>
      <c r="I9" s="2"/>
      <c r="J9" s="2"/>
      <c r="K9" s="81"/>
      <c r="L9" s="2" t="s">
        <v>61</v>
      </c>
      <c r="M9" s="44"/>
      <c r="N9" s="2">
        <v>1</v>
      </c>
      <c r="O9" s="2"/>
      <c r="P9" s="2"/>
      <c r="Q9" s="2"/>
      <c r="R9" s="2"/>
      <c r="S9" s="44"/>
      <c r="T9" s="2"/>
      <c r="U9" s="850"/>
      <c r="V9" s="39" t="s">
        <v>47</v>
      </c>
      <c r="W9" s="40" t="s">
        <v>33</v>
      </c>
      <c r="X9" s="38">
        <v>0</v>
      </c>
    </row>
    <row r="10" spans="1:25" ht="28.2">
      <c r="A10" s="852"/>
      <c r="B10" s="848"/>
      <c r="C10" s="74"/>
      <c r="D10" s="44"/>
      <c r="E10" s="2"/>
      <c r="F10" s="2"/>
      <c r="G10" s="44"/>
      <c r="H10" s="2"/>
      <c r="I10" s="2"/>
      <c r="J10" s="44"/>
      <c r="K10" s="2"/>
      <c r="L10" s="2"/>
      <c r="M10" s="44"/>
      <c r="N10" s="2"/>
      <c r="O10" s="2"/>
      <c r="P10" s="44"/>
      <c r="Q10" s="2"/>
      <c r="R10" s="2"/>
      <c r="S10" s="44"/>
      <c r="T10" s="2"/>
      <c r="U10" s="850"/>
      <c r="V10" s="75">
        <f>X5*2+X6*7+X7*1+X8*0+X9*0+X10*8</f>
        <v>28.6</v>
      </c>
      <c r="W10" s="69" t="s">
        <v>42</v>
      </c>
      <c r="X10" s="45">
        <v>0</v>
      </c>
      <c r="Y10" s="195"/>
    </row>
    <row r="11" spans="1:25" ht="28.2">
      <c r="A11" s="198" t="s">
        <v>36</v>
      </c>
      <c r="B11" s="248"/>
      <c r="C11" s="44"/>
      <c r="D11" s="44"/>
      <c r="E11" s="2"/>
      <c r="F11" s="2"/>
      <c r="G11" s="44"/>
      <c r="H11" s="2"/>
      <c r="I11" s="2"/>
      <c r="J11" s="44"/>
      <c r="K11" s="2"/>
      <c r="L11" s="2"/>
      <c r="M11" s="44"/>
      <c r="N11" s="2"/>
      <c r="O11" s="2"/>
      <c r="P11" s="44"/>
      <c r="Q11" s="2"/>
      <c r="R11" s="2"/>
      <c r="S11" s="44"/>
      <c r="T11" s="2"/>
      <c r="U11" s="850"/>
      <c r="V11" s="39" t="s">
        <v>12</v>
      </c>
      <c r="W11" s="48"/>
      <c r="X11" s="38"/>
    </row>
    <row r="12" spans="1:25" ht="28.2">
      <c r="A12" s="249"/>
      <c r="B12" s="250"/>
      <c r="C12" s="178"/>
      <c r="D12" s="178"/>
      <c r="E12" s="179"/>
      <c r="F12" s="179"/>
      <c r="G12" s="178"/>
      <c r="H12" s="179"/>
      <c r="I12" s="179"/>
      <c r="J12" s="178"/>
      <c r="K12" s="179"/>
      <c r="L12" s="179"/>
      <c r="M12" s="178"/>
      <c r="N12" s="179"/>
      <c r="O12" s="179"/>
      <c r="P12" s="178"/>
      <c r="Q12" s="179"/>
      <c r="R12" s="179"/>
      <c r="S12" s="178"/>
      <c r="T12" s="179"/>
      <c r="U12" s="851"/>
      <c r="V12" s="202">
        <f>V6*4+V10*4+V8*9</f>
        <v>730.9</v>
      </c>
      <c r="W12" s="251"/>
      <c r="X12" s="252"/>
      <c r="Y12" s="195"/>
    </row>
    <row r="13" spans="1:25" ht="28.2">
      <c r="A13" s="246">
        <v>1</v>
      </c>
      <c r="B13" s="830"/>
      <c r="C13" s="31" t="str">
        <f>'115.1月菜單'!F30</f>
        <v>五穀飯</v>
      </c>
      <c r="D13" s="31" t="s">
        <v>15</v>
      </c>
      <c r="E13" s="1"/>
      <c r="F13" s="31" t="str">
        <f>'115.1月菜單'!F31</f>
        <v>三杯雞</v>
      </c>
      <c r="G13" s="31" t="s">
        <v>17</v>
      </c>
      <c r="H13" s="1"/>
      <c r="I13" s="31" t="str">
        <f>'115.1月菜單'!F32</f>
        <v>椒鹽黑輪片(加)</v>
      </c>
      <c r="J13" s="31" t="s">
        <v>57</v>
      </c>
      <c r="K13" s="1"/>
      <c r="L13" s="131" t="str">
        <f>'115.1月菜單'!F33</f>
        <v>香菇拌花花菜</v>
      </c>
      <c r="M13" s="31" t="s">
        <v>17</v>
      </c>
      <c r="N13" s="1"/>
      <c r="O13" s="31" t="str">
        <f>'115.1月菜單'!F34</f>
        <v>淺色蔬菜</v>
      </c>
      <c r="P13" s="31" t="s">
        <v>18</v>
      </c>
      <c r="Q13" s="1"/>
      <c r="R13" s="31" t="str">
        <f>'115.1月菜單'!F35</f>
        <v>紫菜蛋花湯</v>
      </c>
      <c r="S13" s="31" t="s">
        <v>17</v>
      </c>
      <c r="T13" s="1"/>
      <c r="U13" s="849"/>
      <c r="V13" s="32" t="s">
        <v>44</v>
      </c>
      <c r="W13" s="33" t="s">
        <v>19</v>
      </c>
      <c r="X13" s="34">
        <v>5</v>
      </c>
    </row>
    <row r="14" spans="1:25" ht="28.2">
      <c r="A14" s="247" t="s">
        <v>8</v>
      </c>
      <c r="B14" s="830"/>
      <c r="C14" s="2" t="s">
        <v>24</v>
      </c>
      <c r="D14" s="2"/>
      <c r="E14" s="2">
        <v>60</v>
      </c>
      <c r="F14" s="2" t="s">
        <v>81</v>
      </c>
      <c r="G14" s="2"/>
      <c r="H14" s="2">
        <v>30</v>
      </c>
      <c r="I14" s="2" t="s">
        <v>259</v>
      </c>
      <c r="J14" s="74" t="s">
        <v>107</v>
      </c>
      <c r="K14" s="2">
        <v>30</v>
      </c>
      <c r="L14" s="2" t="s">
        <v>201</v>
      </c>
      <c r="M14" s="2"/>
      <c r="N14" s="2">
        <v>1</v>
      </c>
      <c r="O14" s="2" t="s">
        <v>52</v>
      </c>
      <c r="P14" s="2"/>
      <c r="Q14" s="2">
        <v>100</v>
      </c>
      <c r="R14" s="54" t="s">
        <v>85</v>
      </c>
      <c r="S14" s="273"/>
      <c r="T14" s="80">
        <v>1</v>
      </c>
      <c r="U14" s="850"/>
      <c r="V14" s="75">
        <f>X13*15+X14*0+X15*5+X16*0+X17*15+X18*12+15</f>
        <v>100</v>
      </c>
      <c r="W14" s="37" t="s">
        <v>25</v>
      </c>
      <c r="X14" s="38">
        <v>2.4</v>
      </c>
      <c r="Y14" s="195"/>
    </row>
    <row r="15" spans="1:25" ht="28.2">
      <c r="A15" s="247">
        <v>20</v>
      </c>
      <c r="B15" s="830"/>
      <c r="C15" s="2" t="s">
        <v>206</v>
      </c>
      <c r="D15" s="2"/>
      <c r="E15" s="2">
        <v>40</v>
      </c>
      <c r="F15" s="2" t="s">
        <v>257</v>
      </c>
      <c r="G15" s="44"/>
      <c r="H15" s="2">
        <v>60</v>
      </c>
      <c r="I15" s="2"/>
      <c r="J15" s="74"/>
      <c r="K15" s="2"/>
      <c r="L15" s="2" t="s">
        <v>61</v>
      </c>
      <c r="M15" s="2"/>
      <c r="N15" s="2">
        <v>1</v>
      </c>
      <c r="O15" s="2"/>
      <c r="P15" s="2"/>
      <c r="Q15" s="2"/>
      <c r="R15" s="54" t="s">
        <v>71</v>
      </c>
      <c r="S15" s="274"/>
      <c r="T15" s="80">
        <v>10</v>
      </c>
      <c r="U15" s="850"/>
      <c r="V15" s="39" t="s">
        <v>46</v>
      </c>
      <c r="W15" s="40" t="s">
        <v>27</v>
      </c>
      <c r="X15" s="38">
        <v>2</v>
      </c>
    </row>
    <row r="16" spans="1:25" ht="28.2">
      <c r="A16" s="247" t="s">
        <v>10</v>
      </c>
      <c r="B16" s="830"/>
      <c r="C16" s="2"/>
      <c r="D16" s="2"/>
      <c r="E16" s="2"/>
      <c r="F16" s="2" t="s">
        <v>258</v>
      </c>
      <c r="G16" s="44"/>
      <c r="H16" s="2">
        <v>1</v>
      </c>
      <c r="I16" s="843"/>
      <c r="J16" s="844"/>
      <c r="K16" s="2"/>
      <c r="L16" s="153" t="s">
        <v>209</v>
      </c>
      <c r="M16" s="154"/>
      <c r="N16" s="2">
        <v>70</v>
      </c>
      <c r="O16" s="2"/>
      <c r="P16" s="2"/>
      <c r="Q16" s="2"/>
      <c r="R16" s="54" t="s">
        <v>65</v>
      </c>
      <c r="S16" s="274"/>
      <c r="T16" s="80">
        <v>1</v>
      </c>
      <c r="U16" s="850"/>
      <c r="V16" s="75">
        <f>X13*0+X14*5+X15*0+X16*5+X17*0+X18*4</f>
        <v>24.5</v>
      </c>
      <c r="W16" s="40" t="s">
        <v>30</v>
      </c>
      <c r="X16" s="38">
        <v>2.5</v>
      </c>
      <c r="Y16" s="195"/>
    </row>
    <row r="17" spans="1:25" ht="28.2" customHeight="1">
      <c r="A17" s="852" t="s">
        <v>38</v>
      </c>
      <c r="B17" s="830"/>
      <c r="C17" s="2"/>
      <c r="D17" s="2"/>
      <c r="E17" s="2"/>
      <c r="F17" s="2" t="s">
        <v>65</v>
      </c>
      <c r="G17" s="44"/>
      <c r="H17" s="2">
        <v>1</v>
      </c>
      <c r="I17" s="2"/>
      <c r="J17" s="2"/>
      <c r="K17" s="81"/>
      <c r="L17" s="2"/>
      <c r="M17" s="44"/>
      <c r="N17" s="2"/>
      <c r="O17" s="2"/>
      <c r="P17" s="2"/>
      <c r="Q17" s="2"/>
      <c r="S17" s="274"/>
      <c r="U17" s="850"/>
      <c r="V17" s="39" t="s">
        <v>47</v>
      </c>
      <c r="W17" s="40" t="s">
        <v>33</v>
      </c>
      <c r="X17" s="38">
        <v>0</v>
      </c>
    </row>
    <row r="18" spans="1:25" ht="28.2">
      <c r="A18" s="852"/>
      <c r="B18" s="830"/>
      <c r="C18" s="74"/>
      <c r="D18" s="44"/>
      <c r="E18" s="2"/>
      <c r="F18" s="2"/>
      <c r="G18" s="44"/>
      <c r="H18" s="2"/>
      <c r="I18" s="2"/>
      <c r="J18" s="44"/>
      <c r="K18" s="2"/>
      <c r="L18" s="2"/>
      <c r="M18" s="44"/>
      <c r="N18" s="2"/>
      <c r="O18" s="2"/>
      <c r="P18" s="44"/>
      <c r="Q18" s="2"/>
      <c r="S18" s="274"/>
      <c r="U18" s="850"/>
      <c r="V18" s="75">
        <f>X13*2+X14*7+X15*1+X16*0+X17*0+X18*8</f>
        <v>28.8</v>
      </c>
      <c r="W18" s="69" t="s">
        <v>42</v>
      </c>
      <c r="X18" s="45">
        <v>0</v>
      </c>
      <c r="Y18" s="195"/>
    </row>
    <row r="19" spans="1:25" ht="28.2">
      <c r="A19" s="198" t="s">
        <v>36</v>
      </c>
      <c r="B19" s="199"/>
      <c r="C19" s="44"/>
      <c r="D19" s="44"/>
      <c r="E19" s="2"/>
      <c r="F19" s="2"/>
      <c r="G19" s="44"/>
      <c r="H19" s="2"/>
      <c r="I19" s="2"/>
      <c r="J19" s="44"/>
      <c r="K19" s="2"/>
      <c r="L19" s="2"/>
      <c r="M19" s="44"/>
      <c r="N19" s="2"/>
      <c r="O19" s="2"/>
      <c r="P19" s="44"/>
      <c r="Q19" s="2"/>
      <c r="R19" s="2"/>
      <c r="S19" s="44"/>
      <c r="T19" s="2"/>
      <c r="U19" s="850"/>
      <c r="V19" s="39" t="s">
        <v>12</v>
      </c>
      <c r="W19" s="48"/>
      <c r="X19" s="38"/>
    </row>
    <row r="20" spans="1:25" ht="28.2">
      <c r="A20" s="249"/>
      <c r="B20" s="201"/>
      <c r="C20" s="178"/>
      <c r="D20" s="178"/>
      <c r="E20" s="179"/>
      <c r="F20" s="179"/>
      <c r="G20" s="178"/>
      <c r="H20" s="179"/>
      <c r="I20" s="179"/>
      <c r="J20" s="178"/>
      <c r="K20" s="179"/>
      <c r="L20" s="179"/>
      <c r="M20" s="178"/>
      <c r="N20" s="179"/>
      <c r="O20" s="179"/>
      <c r="P20" s="178"/>
      <c r="Q20" s="179"/>
      <c r="R20" s="179"/>
      <c r="S20" s="178"/>
      <c r="T20" s="179"/>
      <c r="U20" s="851"/>
      <c r="V20" s="202">
        <f>V14*4+V18*4+V16*9</f>
        <v>735.7</v>
      </c>
      <c r="W20" s="251"/>
      <c r="X20" s="252"/>
      <c r="Y20" s="195"/>
    </row>
    <row r="21" spans="1:25" ht="28.2">
      <c r="A21" s="246">
        <v>1</v>
      </c>
      <c r="B21" s="853"/>
      <c r="C21" s="31" t="str">
        <f>'115.1月菜單'!J30</f>
        <v>香Q米飯</v>
      </c>
      <c r="D21" s="31" t="s">
        <v>15</v>
      </c>
      <c r="E21" s="1"/>
      <c r="F21" s="31" t="str">
        <f>'115.1月菜單'!J31</f>
        <v>咔啦炸雞腿(炸)</v>
      </c>
      <c r="G21" s="31" t="s">
        <v>60</v>
      </c>
      <c r="H21" s="1"/>
      <c r="I21" s="31" t="str">
        <f>'115.1月菜單'!J32</f>
        <v>咖哩肉丁</v>
      </c>
      <c r="J21" s="31" t="s">
        <v>17</v>
      </c>
      <c r="K21" s="1"/>
      <c r="L21" s="131" t="str">
        <f>'115.1月菜單'!J33</f>
        <v>沙茶蝦仁羹(海)</v>
      </c>
      <c r="M21" s="31" t="s">
        <v>17</v>
      </c>
      <c r="N21" s="1"/>
      <c r="O21" s="31" t="str">
        <f>'115.1月菜單'!J34</f>
        <v>深色蔬菜</v>
      </c>
      <c r="P21" s="31" t="s">
        <v>18</v>
      </c>
      <c r="Q21" s="1"/>
      <c r="R21" s="31" t="str">
        <f>'115.1月菜單'!J35</f>
        <v>蘿蔔香菇湯</v>
      </c>
      <c r="S21" s="31" t="s">
        <v>17</v>
      </c>
      <c r="T21" s="1"/>
      <c r="U21" s="849"/>
      <c r="V21" s="32" t="s">
        <v>44</v>
      </c>
      <c r="W21" s="33" t="s">
        <v>19</v>
      </c>
      <c r="X21" s="34">
        <v>5.3</v>
      </c>
    </row>
    <row r="22" spans="1:25" ht="28.2">
      <c r="A22" s="247" t="s">
        <v>8</v>
      </c>
      <c r="B22" s="854"/>
      <c r="C22" s="2" t="s">
        <v>24</v>
      </c>
      <c r="D22" s="2"/>
      <c r="E22" s="2">
        <v>120</v>
      </c>
      <c r="F22" s="2" t="s">
        <v>102</v>
      </c>
      <c r="G22" s="2"/>
      <c r="H22" s="2">
        <v>60</v>
      </c>
      <c r="I22" s="2" t="s">
        <v>104</v>
      </c>
      <c r="J22" s="2"/>
      <c r="K22" s="2">
        <v>30</v>
      </c>
      <c r="L22" s="2" t="s">
        <v>93</v>
      </c>
      <c r="M22" s="2" t="s">
        <v>75</v>
      </c>
      <c r="N22" s="2">
        <v>10</v>
      </c>
      <c r="O22" s="2" t="s">
        <v>52</v>
      </c>
      <c r="P22" s="2" t="s">
        <v>282</v>
      </c>
      <c r="Q22" s="2">
        <v>100</v>
      </c>
      <c r="R22" s="2" t="s">
        <v>79</v>
      </c>
      <c r="S22" s="2"/>
      <c r="T22" s="2">
        <v>20</v>
      </c>
      <c r="U22" s="850"/>
      <c r="V22" s="75">
        <f>X21*15+X22*0+X23*5+X24*0+X25*15+X26*12+15</f>
        <v>103.5</v>
      </c>
      <c r="W22" s="37" t="s">
        <v>25</v>
      </c>
      <c r="X22" s="38">
        <v>2.2999999999999998</v>
      </c>
      <c r="Y22" s="52"/>
    </row>
    <row r="23" spans="1:25" ht="28.2">
      <c r="A23" s="247">
        <v>21</v>
      </c>
      <c r="B23" s="854"/>
      <c r="C23" s="2"/>
      <c r="D23" s="2"/>
      <c r="E23" s="2"/>
      <c r="F23" s="843"/>
      <c r="G23" s="844"/>
      <c r="H23" s="2"/>
      <c r="I23" s="843" t="s">
        <v>221</v>
      </c>
      <c r="J23" s="844"/>
      <c r="K23" s="2">
        <v>20</v>
      </c>
      <c r="L23" s="2" t="s">
        <v>61</v>
      </c>
      <c r="M23" s="2"/>
      <c r="N23" s="2">
        <v>1</v>
      </c>
      <c r="O23" s="2"/>
      <c r="P23" s="2"/>
      <c r="Q23" s="2"/>
      <c r="R23" s="2" t="s">
        <v>123</v>
      </c>
      <c r="S23" s="2"/>
      <c r="T23" s="2">
        <v>1</v>
      </c>
      <c r="U23" s="850"/>
      <c r="V23" s="39" t="s">
        <v>46</v>
      </c>
      <c r="W23" s="40" t="s">
        <v>27</v>
      </c>
      <c r="X23" s="38">
        <v>1.8</v>
      </c>
      <c r="Y23" s="54"/>
    </row>
    <row r="24" spans="1:25" ht="28.2">
      <c r="A24" s="247" t="s">
        <v>10</v>
      </c>
      <c r="B24" s="854"/>
      <c r="C24" s="2"/>
      <c r="D24" s="2"/>
      <c r="E24" s="2"/>
      <c r="F24" s="2"/>
      <c r="G24" s="44"/>
      <c r="H24" s="2"/>
      <c r="I24" s="2" t="s">
        <v>61</v>
      </c>
      <c r="J24" s="44"/>
      <c r="K24" s="2">
        <v>5</v>
      </c>
      <c r="L24" s="153" t="s">
        <v>51</v>
      </c>
      <c r="M24" s="154"/>
      <c r="N24" s="2">
        <v>1</v>
      </c>
      <c r="O24" s="2"/>
      <c r="P24" s="2"/>
      <c r="Q24" s="2"/>
      <c r="R24" s="2" t="s">
        <v>81</v>
      </c>
      <c r="S24" s="73"/>
      <c r="T24" s="2">
        <v>10</v>
      </c>
      <c r="U24" s="850"/>
      <c r="V24" s="75">
        <f>X21*0+X22*5+X23*0+X24*5+X25*0+X26*4</f>
        <v>24</v>
      </c>
      <c r="W24" s="40" t="s">
        <v>30</v>
      </c>
      <c r="X24" s="38">
        <v>2.5</v>
      </c>
      <c r="Y24" s="52"/>
    </row>
    <row r="25" spans="1:25" ht="28.2" customHeight="1">
      <c r="A25" s="852" t="s">
        <v>39</v>
      </c>
      <c r="B25" s="854"/>
      <c r="C25" s="2"/>
      <c r="D25" s="2"/>
      <c r="E25" s="2"/>
      <c r="F25" s="2"/>
      <c r="G25" s="44"/>
      <c r="H25" s="2"/>
      <c r="I25" s="2" t="s">
        <v>213</v>
      </c>
      <c r="J25" s="44"/>
      <c r="K25" s="2">
        <v>1</v>
      </c>
      <c r="L25" s="2" t="s">
        <v>204</v>
      </c>
      <c r="M25" s="44"/>
      <c r="N25" s="2">
        <v>10</v>
      </c>
      <c r="O25" s="2"/>
      <c r="P25" s="2"/>
      <c r="Q25" s="2"/>
      <c r="R25" s="2"/>
      <c r="S25" s="44"/>
      <c r="T25" s="2"/>
      <c r="U25" s="850"/>
      <c r="V25" s="39" t="s">
        <v>47</v>
      </c>
      <c r="W25" s="40" t="s">
        <v>33</v>
      </c>
      <c r="X25" s="38">
        <v>0</v>
      </c>
      <c r="Y25" s="54"/>
    </row>
    <row r="26" spans="1:25" ht="28.2">
      <c r="A26" s="852"/>
      <c r="B26" s="855"/>
      <c r="C26" s="74"/>
      <c r="D26" s="44"/>
      <c r="E26" s="2"/>
      <c r="F26" s="2"/>
      <c r="G26" s="44"/>
      <c r="H26" s="2"/>
      <c r="I26" s="2"/>
      <c r="J26" s="2"/>
      <c r="K26" s="2"/>
      <c r="L26" s="2" t="s">
        <v>74</v>
      </c>
      <c r="M26" s="44"/>
      <c r="N26" s="2">
        <v>40</v>
      </c>
      <c r="O26" s="2"/>
      <c r="P26" s="44"/>
      <c r="Q26" s="2"/>
      <c r="R26" s="2"/>
      <c r="S26" s="44"/>
      <c r="T26" s="2"/>
      <c r="U26" s="850"/>
      <c r="V26" s="75">
        <f>X21*2+X22*7+X23*1+X24*0+X25*0+X26*8</f>
        <v>28.499999999999996</v>
      </c>
      <c r="W26" s="69" t="s">
        <v>42</v>
      </c>
      <c r="X26" s="45">
        <v>0</v>
      </c>
      <c r="Y26" s="52"/>
    </row>
    <row r="27" spans="1:25" ht="28.2">
      <c r="A27" s="198" t="s">
        <v>36</v>
      </c>
      <c r="B27" s="253"/>
      <c r="C27" s="44"/>
      <c r="D27" s="44"/>
      <c r="E27" s="2"/>
      <c r="F27" s="2"/>
      <c r="G27" s="44"/>
      <c r="H27" s="2"/>
      <c r="I27" s="2"/>
      <c r="J27" s="44"/>
      <c r="K27" s="2"/>
      <c r="L27" s="2"/>
      <c r="M27" s="44"/>
      <c r="N27" s="2"/>
      <c r="O27" s="2"/>
      <c r="P27" s="44"/>
      <c r="Q27" s="2"/>
      <c r="R27" s="2"/>
      <c r="S27" s="44"/>
      <c r="T27" s="2"/>
      <c r="U27" s="850"/>
      <c r="V27" s="39" t="s">
        <v>12</v>
      </c>
      <c r="W27" s="48"/>
      <c r="X27" s="38"/>
      <c r="Y27" s="54"/>
    </row>
    <row r="28" spans="1:25" ht="28.8" thickBot="1">
      <c r="A28" s="249"/>
      <c r="B28" s="254"/>
      <c r="C28" s="178"/>
      <c r="D28" s="178"/>
      <c r="E28" s="179"/>
      <c r="F28" s="179"/>
      <c r="G28" s="178"/>
      <c r="H28" s="179"/>
      <c r="I28" s="179"/>
      <c r="J28" s="178"/>
      <c r="K28" s="179"/>
      <c r="L28" s="179"/>
      <c r="M28" s="178"/>
      <c r="N28" s="179"/>
      <c r="O28" s="179"/>
      <c r="P28" s="178"/>
      <c r="Q28" s="179"/>
      <c r="R28" s="179"/>
      <c r="S28" s="178"/>
      <c r="T28" s="179"/>
      <c r="U28" s="851"/>
      <c r="V28" s="202">
        <f>V22*4+V26*4+V24*9</f>
        <v>744</v>
      </c>
      <c r="W28" s="251"/>
      <c r="X28" s="252"/>
      <c r="Y28" s="52"/>
    </row>
    <row r="29" spans="1:25" ht="28.2">
      <c r="A29" s="246">
        <v>1</v>
      </c>
      <c r="B29" s="830"/>
      <c r="C29" s="31" t="str">
        <f>'115.1月菜單'!N30</f>
        <v>地瓜飯</v>
      </c>
      <c r="D29" s="31" t="s">
        <v>15</v>
      </c>
      <c r="E29" s="1"/>
      <c r="F29" s="31" t="str">
        <f>'115.1月菜單'!N31</f>
        <v>泰式魚丁(海)(豆)</v>
      </c>
      <c r="G29" s="31" t="s">
        <v>17</v>
      </c>
      <c r="H29" s="1"/>
      <c r="I29" s="31" t="str">
        <f>'115.1月菜單'!N32</f>
        <v>洋蔥炒蛋</v>
      </c>
      <c r="J29" s="31" t="s">
        <v>200</v>
      </c>
      <c r="K29" s="1"/>
      <c r="L29" s="131" t="str">
        <f>'115.1月菜單'!N33</f>
        <v>雞塊X2(加)(炸)</v>
      </c>
      <c r="M29" s="31" t="s">
        <v>60</v>
      </c>
      <c r="N29" s="1"/>
      <c r="O29" s="31" t="str">
        <f>'115.1月菜單'!N34</f>
        <v>有機蔬菜</v>
      </c>
      <c r="P29" s="31" t="s">
        <v>18</v>
      </c>
      <c r="Q29" s="1"/>
      <c r="R29" s="31" t="str">
        <f>'115.1月菜單'!N35</f>
        <v>冬瓜山粉圓</v>
      </c>
      <c r="S29" s="31" t="s">
        <v>17</v>
      </c>
      <c r="T29" s="1"/>
      <c r="U29" s="849"/>
      <c r="V29" s="32" t="s">
        <v>44</v>
      </c>
      <c r="W29" s="33" t="s">
        <v>19</v>
      </c>
      <c r="X29" s="34">
        <v>5.4</v>
      </c>
    </row>
    <row r="30" spans="1:25" ht="28.2">
      <c r="A30" s="247" t="s">
        <v>8</v>
      </c>
      <c r="B30" s="830"/>
      <c r="C30" s="2" t="s">
        <v>24</v>
      </c>
      <c r="D30" s="2"/>
      <c r="E30" s="2">
        <v>90</v>
      </c>
      <c r="F30" s="2" t="s">
        <v>66</v>
      </c>
      <c r="G30" s="2" t="s">
        <v>58</v>
      </c>
      <c r="H30" s="2">
        <v>40</v>
      </c>
      <c r="I30" s="2" t="s">
        <v>62</v>
      </c>
      <c r="J30" s="2"/>
      <c r="K30" s="2">
        <v>70</v>
      </c>
      <c r="L30" s="2" t="s">
        <v>222</v>
      </c>
      <c r="M30" s="2" t="s">
        <v>107</v>
      </c>
      <c r="N30" s="2">
        <v>20</v>
      </c>
      <c r="O30" s="2" t="s">
        <v>52</v>
      </c>
      <c r="P30" s="2"/>
      <c r="Q30" s="2">
        <v>100</v>
      </c>
      <c r="R30" s="2" t="s">
        <v>281</v>
      </c>
      <c r="S30" s="2" t="s">
        <v>279</v>
      </c>
      <c r="T30" s="2">
        <v>15</v>
      </c>
      <c r="U30" s="850"/>
      <c r="V30" s="75">
        <f>X29*15+X30*0+X31*5+X32*0+X33*15+X34*12+15</f>
        <v>105</v>
      </c>
      <c r="W30" s="37" t="s">
        <v>25</v>
      </c>
      <c r="X30" s="38">
        <v>2.2000000000000002</v>
      </c>
      <c r="Y30" s="195"/>
    </row>
    <row r="31" spans="1:25" ht="28.2">
      <c r="A31" s="247">
        <v>22</v>
      </c>
      <c r="B31" s="830"/>
      <c r="C31" s="2" t="s">
        <v>56</v>
      </c>
      <c r="D31" s="2"/>
      <c r="E31" s="2">
        <v>50</v>
      </c>
      <c r="F31" s="2" t="s">
        <v>77</v>
      </c>
      <c r="G31" s="74" t="s">
        <v>82</v>
      </c>
      <c r="H31" s="2">
        <v>40</v>
      </c>
      <c r="I31" s="2" t="s">
        <v>71</v>
      </c>
      <c r="J31" s="2"/>
      <c r="K31" s="2">
        <v>40</v>
      </c>
      <c r="L31" s="2"/>
      <c r="M31" s="2"/>
      <c r="N31" s="2"/>
      <c r="O31" s="2"/>
      <c r="P31" s="2"/>
      <c r="Q31" s="2"/>
      <c r="R31" s="152" t="s">
        <v>280</v>
      </c>
      <c r="S31" s="174"/>
      <c r="T31" s="2">
        <v>5</v>
      </c>
      <c r="U31" s="850"/>
      <c r="V31" s="39" t="s">
        <v>46</v>
      </c>
      <c r="W31" s="40" t="s">
        <v>27</v>
      </c>
      <c r="X31" s="38">
        <v>1.8</v>
      </c>
    </row>
    <row r="32" spans="1:25" ht="28.2">
      <c r="A32" s="247" t="s">
        <v>10</v>
      </c>
      <c r="B32" s="830"/>
      <c r="C32" s="2"/>
      <c r="D32" s="2"/>
      <c r="E32" s="2"/>
      <c r="F32" s="2"/>
      <c r="G32" s="74"/>
      <c r="H32" s="2"/>
      <c r="I32" s="841" t="s">
        <v>68</v>
      </c>
      <c r="J32" s="842"/>
      <c r="K32" s="2">
        <v>1</v>
      </c>
      <c r="L32" s="153"/>
      <c r="M32" s="154"/>
      <c r="N32" s="2"/>
      <c r="O32" s="2"/>
      <c r="P32" s="2"/>
      <c r="Q32" s="2"/>
      <c r="R32" s="2"/>
      <c r="S32" s="73"/>
      <c r="T32" s="2"/>
      <c r="U32" s="850"/>
      <c r="V32" s="75">
        <f>X29*0+X30*5+X31*0+X32*5+X33*0+X34*4</f>
        <v>23.5</v>
      </c>
      <c r="W32" s="40" t="s">
        <v>30</v>
      </c>
      <c r="X32" s="38">
        <v>2.5</v>
      </c>
      <c r="Y32" s="195"/>
    </row>
    <row r="33" spans="1:25" ht="28.2" customHeight="1">
      <c r="A33" s="852" t="s">
        <v>40</v>
      </c>
      <c r="B33" s="830"/>
      <c r="C33" s="2"/>
      <c r="D33" s="2"/>
      <c r="E33" s="2"/>
      <c r="F33" s="2"/>
      <c r="G33" s="44"/>
      <c r="H33" s="2"/>
      <c r="I33" s="2"/>
      <c r="J33" s="2"/>
      <c r="K33" s="81"/>
      <c r="L33" s="2"/>
      <c r="M33" s="44"/>
      <c r="N33" s="2"/>
      <c r="O33" s="2"/>
      <c r="P33" s="2"/>
      <c r="Q33" s="2"/>
      <c r="R33" s="2"/>
      <c r="S33" s="44"/>
      <c r="T33" s="2"/>
      <c r="U33" s="850"/>
      <c r="V33" s="39" t="s">
        <v>47</v>
      </c>
      <c r="W33" s="40" t="s">
        <v>33</v>
      </c>
      <c r="X33" s="38">
        <v>0</v>
      </c>
    </row>
    <row r="34" spans="1:25" ht="28.2">
      <c r="A34" s="852"/>
      <c r="B34" s="830"/>
      <c r="C34" s="74"/>
      <c r="D34" s="44"/>
      <c r="E34" s="2"/>
      <c r="F34" s="2"/>
      <c r="G34" s="44"/>
      <c r="H34" s="2"/>
      <c r="I34" s="2"/>
      <c r="J34" s="44"/>
      <c r="K34" s="2"/>
      <c r="L34" s="2"/>
      <c r="M34" s="44"/>
      <c r="N34" s="2"/>
      <c r="O34" s="2"/>
      <c r="P34" s="44"/>
      <c r="Q34" s="2"/>
      <c r="R34" s="2"/>
      <c r="S34" s="44"/>
      <c r="T34" s="2"/>
      <c r="U34" s="850"/>
      <c r="V34" s="75">
        <f>X29*2+X30*7+X31*1+X32*0+X33*0+X34*8</f>
        <v>28.000000000000004</v>
      </c>
      <c r="W34" s="69" t="s">
        <v>42</v>
      </c>
      <c r="X34" s="45">
        <v>0</v>
      </c>
      <c r="Y34" s="195"/>
    </row>
    <row r="35" spans="1:25" ht="28.2">
      <c r="A35" s="198" t="s">
        <v>36</v>
      </c>
      <c r="B35" s="199"/>
      <c r="C35" s="44"/>
      <c r="D35" s="44"/>
      <c r="E35" s="2"/>
      <c r="F35" s="2"/>
      <c r="G35" s="44"/>
      <c r="H35" s="2"/>
      <c r="I35" s="2"/>
      <c r="J35" s="44"/>
      <c r="K35" s="2"/>
      <c r="L35" s="2"/>
      <c r="M35" s="44"/>
      <c r="N35" s="2"/>
      <c r="O35" s="2"/>
      <c r="P35" s="44"/>
      <c r="Q35" s="2"/>
      <c r="R35" s="2"/>
      <c r="S35" s="44"/>
      <c r="T35" s="2"/>
      <c r="U35" s="850"/>
      <c r="V35" s="39" t="s">
        <v>12</v>
      </c>
      <c r="W35" s="48"/>
      <c r="X35" s="38"/>
    </row>
    <row r="36" spans="1:25" ht="28.2">
      <c r="A36" s="249"/>
      <c r="B36" s="201"/>
      <c r="C36" s="178"/>
      <c r="D36" s="178"/>
      <c r="E36" s="179"/>
      <c r="F36" s="179"/>
      <c r="G36" s="178"/>
      <c r="H36" s="179"/>
      <c r="I36" s="179"/>
      <c r="J36" s="178"/>
      <c r="K36" s="179"/>
      <c r="L36" s="179"/>
      <c r="M36" s="178"/>
      <c r="N36" s="179"/>
      <c r="O36" s="179"/>
      <c r="P36" s="178"/>
      <c r="Q36" s="179"/>
      <c r="R36" s="179"/>
      <c r="S36" s="178"/>
      <c r="T36" s="179"/>
      <c r="U36" s="851"/>
      <c r="V36" s="202">
        <f>V30*4+V34*4+V32*9</f>
        <v>743.5</v>
      </c>
      <c r="W36" s="251"/>
      <c r="X36" s="252"/>
      <c r="Y36" s="195"/>
    </row>
    <row r="37" spans="1:25" ht="28.2">
      <c r="A37" s="246">
        <v>1</v>
      </c>
      <c r="B37" s="848"/>
      <c r="C37" s="31" t="str">
        <f>'115.1月菜單'!R30</f>
        <v>麻香海苔拌飯</v>
      </c>
      <c r="D37" s="31" t="s">
        <v>200</v>
      </c>
      <c r="E37" s="1"/>
      <c r="F37" s="31" t="str">
        <f>'115.1月菜單'!R31</f>
        <v>醬汁肉片</v>
      </c>
      <c r="G37" s="31" t="s">
        <v>17</v>
      </c>
      <c r="H37" s="1"/>
      <c r="I37" s="31" t="str">
        <f>'115.1月菜單'!R32</f>
        <v>黑糖小饅頭(冷)</v>
      </c>
      <c r="J37" s="31" t="s">
        <v>15</v>
      </c>
      <c r="K37" s="1"/>
      <c r="L37" s="131" t="str">
        <f>'115.1月菜單'!R33</f>
        <v>關東煮(豆)</v>
      </c>
      <c r="M37" s="31" t="s">
        <v>17</v>
      </c>
      <c r="N37" s="1"/>
      <c r="O37" s="31" t="str">
        <f>'115.1月菜單'!R34</f>
        <v>深色蔬菜</v>
      </c>
      <c r="P37" s="31" t="s">
        <v>18</v>
      </c>
      <c r="Q37" s="1"/>
      <c r="R37" s="31" t="str">
        <f>'115.1月菜單'!R35</f>
        <v>金菇肉絲湯</v>
      </c>
      <c r="S37" s="31" t="s">
        <v>17</v>
      </c>
      <c r="T37" s="1"/>
      <c r="U37" s="849"/>
      <c r="V37" s="32" t="s">
        <v>44</v>
      </c>
      <c r="W37" s="33" t="s">
        <v>19</v>
      </c>
      <c r="X37" s="34">
        <v>5.6</v>
      </c>
    </row>
    <row r="38" spans="1:25" ht="28.2">
      <c r="A38" s="247" t="s">
        <v>8</v>
      </c>
      <c r="B38" s="848"/>
      <c r="C38" s="2" t="s">
        <v>24</v>
      </c>
      <c r="D38" s="2"/>
      <c r="E38" s="2">
        <v>100</v>
      </c>
      <c r="F38" s="845" t="s">
        <v>98</v>
      </c>
      <c r="G38" s="846"/>
      <c r="H38" s="2">
        <v>50</v>
      </c>
      <c r="I38" s="2" t="s">
        <v>224</v>
      </c>
      <c r="J38" s="2" t="s">
        <v>90</v>
      </c>
      <c r="K38" s="2">
        <v>20</v>
      </c>
      <c r="L38" s="2" t="s">
        <v>79</v>
      </c>
      <c r="M38" s="2"/>
      <c r="N38" s="2">
        <v>20</v>
      </c>
      <c r="O38" s="2" t="s">
        <v>52</v>
      </c>
      <c r="P38" s="2" t="s">
        <v>282</v>
      </c>
      <c r="Q38" s="2">
        <v>100</v>
      </c>
      <c r="R38" s="2" t="s">
        <v>88</v>
      </c>
      <c r="S38" s="2"/>
      <c r="T38" s="2">
        <v>20</v>
      </c>
      <c r="U38" s="850"/>
      <c r="V38" s="75">
        <f>X37*15+X38*0+X39*5+X40*0+X41*15+X42*12+15</f>
        <v>107.5</v>
      </c>
      <c r="W38" s="37" t="s">
        <v>25</v>
      </c>
      <c r="X38" s="38">
        <v>2.2000000000000002</v>
      </c>
      <c r="Y38" s="195"/>
    </row>
    <row r="39" spans="1:25" ht="28.2">
      <c r="A39" s="247">
        <v>23</v>
      </c>
      <c r="B39" s="848"/>
      <c r="C39" s="2" t="s">
        <v>223</v>
      </c>
      <c r="D39" s="2"/>
      <c r="E39" s="2">
        <v>1</v>
      </c>
      <c r="F39" s="2" t="s">
        <v>65</v>
      </c>
      <c r="G39" s="2"/>
      <c r="H39" s="2">
        <v>1</v>
      </c>
      <c r="I39" s="2"/>
      <c r="J39" s="2"/>
      <c r="K39" s="2"/>
      <c r="L39" s="2" t="s">
        <v>215</v>
      </c>
      <c r="M39" s="2" t="s">
        <v>58</v>
      </c>
      <c r="N39" s="2">
        <v>10</v>
      </c>
      <c r="O39" s="2"/>
      <c r="P39" s="2"/>
      <c r="Q39" s="2"/>
      <c r="R39" s="2" t="s">
        <v>204</v>
      </c>
      <c r="S39" s="2"/>
      <c r="T39" s="2">
        <v>10</v>
      </c>
      <c r="U39" s="850"/>
      <c r="V39" s="39" t="s">
        <v>46</v>
      </c>
      <c r="W39" s="40" t="s">
        <v>27</v>
      </c>
      <c r="X39" s="38">
        <v>1.7</v>
      </c>
    </row>
    <row r="40" spans="1:25" ht="28.2">
      <c r="A40" s="247" t="s">
        <v>10</v>
      </c>
      <c r="B40" s="848"/>
      <c r="C40" s="2" t="s">
        <v>133</v>
      </c>
      <c r="D40" s="2"/>
      <c r="E40" s="2">
        <v>1</v>
      </c>
      <c r="F40" s="2"/>
      <c r="G40" s="44"/>
      <c r="H40" s="2"/>
      <c r="I40" s="843"/>
      <c r="J40" s="844"/>
      <c r="K40" s="2"/>
      <c r="L40" s="153" t="s">
        <v>106</v>
      </c>
      <c r="M40" s="2" t="s">
        <v>58</v>
      </c>
      <c r="N40" s="2">
        <v>10</v>
      </c>
      <c r="O40" s="2"/>
      <c r="P40" s="2"/>
      <c r="Q40" s="2"/>
      <c r="R40" s="843" t="s">
        <v>220</v>
      </c>
      <c r="S40" s="844"/>
      <c r="T40" s="2">
        <v>10</v>
      </c>
      <c r="U40" s="850"/>
      <c r="V40" s="75">
        <f>X37*0+X38*5+X39*0+X40*5+X41*0+X42*4</f>
        <v>23.5</v>
      </c>
      <c r="W40" s="40" t="s">
        <v>30</v>
      </c>
      <c r="X40" s="38">
        <v>2.5</v>
      </c>
      <c r="Y40" s="195"/>
    </row>
    <row r="41" spans="1:25" ht="28.2" customHeight="1">
      <c r="A41" s="852" t="s">
        <v>32</v>
      </c>
      <c r="B41" s="848"/>
      <c r="C41" s="2"/>
      <c r="D41" s="2"/>
      <c r="E41" s="2"/>
      <c r="F41" s="2"/>
      <c r="G41" s="44"/>
      <c r="H41" s="2"/>
      <c r="I41" s="2"/>
      <c r="J41" s="2"/>
      <c r="K41" s="81"/>
      <c r="L41" s="2" t="s">
        <v>80</v>
      </c>
      <c r="M41" s="44"/>
      <c r="N41" s="2">
        <v>20</v>
      </c>
      <c r="O41" s="2"/>
      <c r="P41" s="2"/>
      <c r="Q41" s="2"/>
      <c r="R41" s="2" t="s">
        <v>61</v>
      </c>
      <c r="S41" s="44"/>
      <c r="T41" s="2">
        <v>1</v>
      </c>
      <c r="U41" s="850"/>
      <c r="V41" s="39" t="s">
        <v>47</v>
      </c>
      <c r="W41" s="40" t="s">
        <v>33</v>
      </c>
      <c r="X41" s="38">
        <v>0</v>
      </c>
    </row>
    <row r="42" spans="1:25" ht="28.2">
      <c r="A42" s="852"/>
      <c r="B42" s="848"/>
      <c r="C42" s="74"/>
      <c r="D42" s="44"/>
      <c r="E42" s="2"/>
      <c r="F42" s="2"/>
      <c r="G42" s="44"/>
      <c r="H42" s="2"/>
      <c r="I42" s="2"/>
      <c r="J42" s="44"/>
      <c r="K42" s="2"/>
      <c r="L42" s="2"/>
      <c r="M42" s="44"/>
      <c r="N42" s="2"/>
      <c r="O42" s="2"/>
      <c r="P42" s="44"/>
      <c r="Q42" s="2"/>
      <c r="R42" s="2" t="s">
        <v>51</v>
      </c>
      <c r="S42" s="44"/>
      <c r="T42" s="2">
        <v>1</v>
      </c>
      <c r="U42" s="850"/>
      <c r="V42" s="75">
        <f>X37*2+X38*7+X39*1+X40*0+X41*0+X42*8</f>
        <v>28.3</v>
      </c>
      <c r="W42" s="69" t="s">
        <v>42</v>
      </c>
      <c r="X42" s="45">
        <v>0</v>
      </c>
      <c r="Y42" s="195"/>
    </row>
    <row r="43" spans="1:25" ht="28.2">
      <c r="A43" s="198" t="s">
        <v>36</v>
      </c>
      <c r="B43" s="248"/>
      <c r="C43" s="44"/>
      <c r="D43" s="44"/>
      <c r="E43" s="2"/>
      <c r="F43" s="2"/>
      <c r="G43" s="44"/>
      <c r="H43" s="2"/>
      <c r="I43" s="2"/>
      <c r="J43" s="44"/>
      <c r="K43" s="2"/>
      <c r="L43" s="2"/>
      <c r="M43" s="44"/>
      <c r="N43" s="2"/>
      <c r="O43" s="2"/>
      <c r="P43" s="44"/>
      <c r="Q43" s="2"/>
      <c r="R43" s="2"/>
      <c r="S43" s="44"/>
      <c r="T43" s="2"/>
      <c r="U43" s="850"/>
      <c r="V43" s="39" t="s">
        <v>12</v>
      </c>
      <c r="W43" s="48"/>
      <c r="X43" s="38"/>
    </row>
    <row r="44" spans="1:25" ht="28.8" thickBot="1">
      <c r="A44" s="255"/>
      <c r="B44" s="256"/>
      <c r="C44" s="63"/>
      <c r="D44" s="63"/>
      <c r="E44" s="64"/>
      <c r="F44" s="64"/>
      <c r="G44" s="63"/>
      <c r="H44" s="64"/>
      <c r="I44" s="64"/>
      <c r="J44" s="63"/>
      <c r="K44" s="64"/>
      <c r="L44" s="64"/>
      <c r="M44" s="63"/>
      <c r="N44" s="64"/>
      <c r="O44" s="64"/>
      <c r="P44" s="63"/>
      <c r="Q44" s="64"/>
      <c r="R44" s="64"/>
      <c r="S44" s="63"/>
      <c r="T44" s="64"/>
      <c r="U44" s="856"/>
      <c r="V44" s="261">
        <f>V38*4+V42*4+V40*9</f>
        <v>754.7</v>
      </c>
      <c r="W44" s="262"/>
      <c r="X44" s="263"/>
      <c r="Y44" s="195"/>
    </row>
    <row r="45" spans="1:25" ht="22.2">
      <c r="I45" s="857"/>
      <c r="J45" s="857"/>
      <c r="K45" s="857"/>
      <c r="L45" s="857"/>
      <c r="M45" s="857"/>
      <c r="N45" s="857"/>
      <c r="O45" s="857"/>
      <c r="P45" s="857"/>
      <c r="Q45" s="857"/>
      <c r="R45" s="857"/>
      <c r="S45" s="857"/>
      <c r="T45" s="857"/>
      <c r="U45" s="857"/>
      <c r="V45" s="857"/>
      <c r="W45" s="857"/>
      <c r="X45" s="857"/>
      <c r="Y45" s="221"/>
    </row>
    <row r="46" spans="1:25">
      <c r="C46" s="836"/>
      <c r="D46" s="836"/>
      <c r="E46" s="837"/>
      <c r="F46" s="837"/>
      <c r="G46" s="222"/>
      <c r="J46" s="222"/>
      <c r="M46" s="222"/>
      <c r="P46" s="222"/>
      <c r="S46" s="222"/>
    </row>
    <row r="48" spans="1:25">
      <c r="V48" s="194"/>
    </row>
    <row r="49" spans="6:24">
      <c r="F49" s="220"/>
      <c r="G49" s="194"/>
      <c r="I49" s="220"/>
      <c r="J49" s="194"/>
      <c r="L49" s="220"/>
      <c r="M49" s="194"/>
      <c r="O49" s="220"/>
      <c r="P49" s="194"/>
      <c r="R49" s="66"/>
      <c r="S49" s="67"/>
      <c r="T49" s="68"/>
      <c r="V49" s="194"/>
      <c r="W49" s="219"/>
      <c r="X49" s="194"/>
    </row>
    <row r="50" spans="6:24">
      <c r="F50" s="220"/>
      <c r="G50" s="194"/>
      <c r="I50" s="220"/>
      <c r="J50" s="194"/>
      <c r="L50" s="220"/>
      <c r="M50" s="194"/>
      <c r="O50" s="220"/>
      <c r="P50" s="194"/>
      <c r="R50" s="66"/>
      <c r="S50" s="67"/>
      <c r="T50" s="68"/>
      <c r="V50" s="194"/>
      <c r="W50" s="219"/>
      <c r="X50" s="194"/>
    </row>
    <row r="51" spans="6:24">
      <c r="F51" s="220"/>
      <c r="G51" s="194"/>
      <c r="I51" s="220"/>
      <c r="J51" s="194"/>
      <c r="L51" s="220"/>
      <c r="M51" s="194"/>
      <c r="O51" s="220"/>
      <c r="P51" s="194"/>
      <c r="R51" s="66"/>
      <c r="S51" s="67"/>
      <c r="T51" s="68"/>
      <c r="V51" s="194"/>
      <c r="W51" s="219"/>
      <c r="X51" s="194"/>
    </row>
    <row r="52" spans="6:24">
      <c r="F52" s="220"/>
      <c r="G52" s="194"/>
      <c r="I52" s="220"/>
      <c r="J52" s="194"/>
      <c r="L52" s="220"/>
      <c r="M52" s="194"/>
      <c r="O52" s="220"/>
      <c r="P52" s="194"/>
      <c r="R52" s="66"/>
      <c r="S52" s="67"/>
      <c r="T52" s="68"/>
      <c r="V52" s="194"/>
      <c r="W52" s="219"/>
      <c r="X52" s="194"/>
    </row>
    <row r="53" spans="6:24">
      <c r="F53" s="220"/>
      <c r="G53" s="194"/>
      <c r="I53" s="220"/>
      <c r="J53" s="194"/>
      <c r="L53" s="220"/>
      <c r="M53" s="194"/>
      <c r="O53" s="220"/>
      <c r="P53" s="194"/>
      <c r="R53" s="66"/>
      <c r="S53" s="67"/>
      <c r="T53" s="68"/>
      <c r="V53" s="194"/>
      <c r="W53" s="219"/>
      <c r="X53" s="194"/>
    </row>
    <row r="54" spans="6:24">
      <c r="F54" s="220"/>
      <c r="G54" s="194"/>
      <c r="I54" s="220"/>
      <c r="J54" s="194"/>
      <c r="L54" s="220"/>
      <c r="M54" s="194"/>
      <c r="O54" s="220"/>
      <c r="P54" s="194"/>
      <c r="R54" s="66"/>
      <c r="S54" s="67"/>
      <c r="T54" s="68"/>
      <c r="V54" s="194"/>
      <c r="W54" s="219"/>
      <c r="X54" s="194"/>
    </row>
  </sheetData>
  <mergeCells count="28">
    <mergeCell ref="I45:X45"/>
    <mergeCell ref="C46:F46"/>
    <mergeCell ref="I8:J8"/>
    <mergeCell ref="R40:S40"/>
    <mergeCell ref="F23:G23"/>
    <mergeCell ref="F38:G38"/>
    <mergeCell ref="B29:B34"/>
    <mergeCell ref="U29:U36"/>
    <mergeCell ref="A33:A34"/>
    <mergeCell ref="B37:B42"/>
    <mergeCell ref="U37:U44"/>
    <mergeCell ref="A41:A42"/>
    <mergeCell ref="I32:J32"/>
    <mergeCell ref="I40:J40"/>
    <mergeCell ref="B13:B18"/>
    <mergeCell ref="U13:U20"/>
    <mergeCell ref="A17:A18"/>
    <mergeCell ref="B21:B26"/>
    <mergeCell ref="U21:U28"/>
    <mergeCell ref="A25:A26"/>
    <mergeCell ref="I16:J16"/>
    <mergeCell ref="I23:J23"/>
    <mergeCell ref="A1:X1"/>
    <mergeCell ref="A2:F2"/>
    <mergeCell ref="E3:J3"/>
    <mergeCell ref="B5:B10"/>
    <mergeCell ref="U5:U12"/>
    <mergeCell ref="A9:A10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C910-8F36-411E-A208-1EA4B1FAA107}">
  <sheetPr>
    <pageSetUpPr fitToPage="1"/>
  </sheetPr>
  <dimension ref="B1:AG45"/>
  <sheetViews>
    <sheetView zoomScale="75" zoomScaleNormal="75" workbookViewId="0">
      <selection activeCell="M4" sqref="M4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65" customWidth="1"/>
    <col min="6" max="6" width="9.6640625" style="15" customWidth="1"/>
    <col min="7" max="7" width="18.6640625" style="15" customWidth="1"/>
    <col min="8" max="8" width="5.6640625" style="65" customWidth="1"/>
    <col min="9" max="9" width="9.6640625" style="15" customWidth="1"/>
    <col min="10" max="10" width="18.6640625" style="15" customWidth="1"/>
    <col min="11" max="11" width="5.6640625" style="65" customWidth="1"/>
    <col min="12" max="12" width="9.6640625" style="15" customWidth="1"/>
    <col min="13" max="13" width="18.6640625" style="15" customWidth="1"/>
    <col min="14" max="14" width="5.6640625" style="65" customWidth="1"/>
    <col min="15" max="15" width="9.6640625" style="15" customWidth="1"/>
    <col min="16" max="16" width="18.6640625" style="15" customWidth="1"/>
    <col min="17" max="17" width="5.6640625" style="65" customWidth="1"/>
    <col min="18" max="18" width="9.6640625" style="15" customWidth="1"/>
    <col min="19" max="19" width="18.6640625" style="15" customWidth="1"/>
    <col min="20" max="20" width="5.6640625" style="65" customWidth="1"/>
    <col min="21" max="21" width="9.6640625" style="15" customWidth="1"/>
    <col min="22" max="22" width="5.21875" style="15" customWidth="1"/>
    <col min="23" max="23" width="11.77734375" style="66" customWidth="1"/>
    <col min="24" max="24" width="11.21875" style="67" customWidth="1"/>
    <col min="25" max="25" width="6.6640625" style="68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826" t="s">
        <v>291</v>
      </c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  <c r="R1" s="826"/>
      <c r="S1" s="826"/>
      <c r="T1" s="826"/>
      <c r="U1" s="826"/>
      <c r="V1" s="826"/>
      <c r="W1" s="826"/>
      <c r="X1" s="826"/>
      <c r="Y1" s="826"/>
      <c r="Z1" s="3"/>
      <c r="AB1" s="5"/>
    </row>
    <row r="2" spans="2:33" s="4" customFormat="1" ht="13.5" customHeight="1">
      <c r="B2" s="827"/>
      <c r="C2" s="828"/>
      <c r="D2" s="828"/>
      <c r="E2" s="828"/>
      <c r="F2" s="828"/>
      <c r="G2" s="828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70" t="s">
        <v>43</v>
      </c>
      <c r="C3" s="9"/>
      <c r="D3" s="10"/>
      <c r="E3" s="10"/>
      <c r="F3" s="862" t="s">
        <v>63</v>
      </c>
      <c r="G3" s="862"/>
      <c r="H3" s="862"/>
      <c r="I3" s="862"/>
      <c r="J3" s="862"/>
      <c r="K3" s="862"/>
      <c r="L3" s="862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14" t="s">
        <v>0</v>
      </c>
      <c r="C4" s="115" t="s">
        <v>1</v>
      </c>
      <c r="D4" s="116" t="s">
        <v>2</v>
      </c>
      <c r="E4" s="117" t="s">
        <v>41</v>
      </c>
      <c r="F4" s="116"/>
      <c r="G4" s="116" t="s">
        <v>3</v>
      </c>
      <c r="H4" s="117" t="s">
        <v>41</v>
      </c>
      <c r="I4" s="116"/>
      <c r="J4" s="116" t="s">
        <v>4</v>
      </c>
      <c r="K4" s="117" t="s">
        <v>41</v>
      </c>
      <c r="L4" s="118"/>
      <c r="M4" s="116" t="s">
        <v>4</v>
      </c>
      <c r="N4" s="117" t="s">
        <v>41</v>
      </c>
      <c r="O4" s="116"/>
      <c r="P4" s="116" t="s">
        <v>4</v>
      </c>
      <c r="Q4" s="117" t="s">
        <v>41</v>
      </c>
      <c r="R4" s="116"/>
      <c r="S4" s="119" t="s">
        <v>5</v>
      </c>
      <c r="T4" s="117" t="s">
        <v>41</v>
      </c>
      <c r="U4" s="116"/>
      <c r="V4" s="120" t="s">
        <v>48</v>
      </c>
      <c r="W4" s="23" t="s">
        <v>6</v>
      </c>
      <c r="X4" s="121" t="s">
        <v>13</v>
      </c>
      <c r="Y4" s="122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2</v>
      </c>
      <c r="C5" s="830"/>
      <c r="D5" s="31" t="str">
        <f>'115.2月菜單'!B12</f>
        <v>香Q米飯</v>
      </c>
      <c r="E5" s="31" t="s">
        <v>15</v>
      </c>
      <c r="F5" s="1" t="s">
        <v>16</v>
      </c>
      <c r="G5" s="31" t="str">
        <f>'115.2月菜單'!B13</f>
        <v>卡茲雞米花(炸)</v>
      </c>
      <c r="H5" s="31" t="s">
        <v>60</v>
      </c>
      <c r="I5" s="1" t="s">
        <v>16</v>
      </c>
      <c r="J5" s="31" t="str">
        <f>'115.2月菜單'!B14</f>
        <v>沙茶洋蔥豬柳</v>
      </c>
      <c r="K5" s="31" t="s">
        <v>17</v>
      </c>
      <c r="L5" s="1" t="s">
        <v>16</v>
      </c>
      <c r="M5" s="31" t="str">
        <f>'115.2月菜單'!B15</f>
        <v>台式炒米粉</v>
      </c>
      <c r="N5" s="31" t="s">
        <v>200</v>
      </c>
      <c r="O5" s="1" t="s">
        <v>16</v>
      </c>
      <c r="P5" s="31" t="str">
        <f>'115.2月菜單'!B16</f>
        <v>深色蔬菜</v>
      </c>
      <c r="Q5" s="31" t="s">
        <v>18</v>
      </c>
      <c r="R5" s="1" t="s">
        <v>16</v>
      </c>
      <c r="S5" s="132" t="str">
        <f>'115.2月菜單'!B17</f>
        <v>酸辣湯(醃)(芡)(豆)</v>
      </c>
      <c r="T5" s="31" t="s">
        <v>84</v>
      </c>
      <c r="U5" s="1" t="s">
        <v>16</v>
      </c>
      <c r="V5" s="831"/>
      <c r="W5" s="142" t="s">
        <v>44</v>
      </c>
      <c r="X5" s="33" t="s">
        <v>19</v>
      </c>
      <c r="Y5" s="123">
        <v>5.5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66"/>
    </row>
    <row r="6" spans="2:33" ht="27.9" customHeight="1">
      <c r="B6" s="36" t="s">
        <v>8</v>
      </c>
      <c r="C6" s="830"/>
      <c r="D6" s="2" t="s">
        <v>24</v>
      </c>
      <c r="E6" s="2"/>
      <c r="F6" s="2">
        <v>100</v>
      </c>
      <c r="G6" s="2" t="s">
        <v>219</v>
      </c>
      <c r="H6" s="2"/>
      <c r="I6" s="2">
        <v>50</v>
      </c>
      <c r="J6" s="2" t="s">
        <v>62</v>
      </c>
      <c r="K6" s="2"/>
      <c r="L6" s="2">
        <v>40</v>
      </c>
      <c r="M6" s="2" t="s">
        <v>69</v>
      </c>
      <c r="N6" s="2"/>
      <c r="O6" s="2">
        <v>35</v>
      </c>
      <c r="P6" s="2" t="s">
        <v>52</v>
      </c>
      <c r="Q6" s="2" t="s">
        <v>282</v>
      </c>
      <c r="R6" s="2">
        <v>100</v>
      </c>
      <c r="S6" s="2" t="s">
        <v>134</v>
      </c>
      <c r="T6" s="2" t="s">
        <v>75</v>
      </c>
      <c r="U6" s="2">
        <v>8</v>
      </c>
      <c r="V6" s="832"/>
      <c r="W6" s="143">
        <f>Y5*15+Y6*0+Y7*5+Y8*0+Y9*15+Y10*12+15</f>
        <v>107.5</v>
      </c>
      <c r="X6" s="37" t="s">
        <v>25</v>
      </c>
      <c r="Y6" s="125">
        <v>2.2000000000000002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76"/>
    </row>
    <row r="7" spans="2:33" ht="27.9" customHeight="1">
      <c r="B7" s="36">
        <v>23</v>
      </c>
      <c r="C7" s="830"/>
      <c r="D7" s="2"/>
      <c r="E7" s="2"/>
      <c r="F7" s="2"/>
      <c r="G7" s="2"/>
      <c r="H7" s="2"/>
      <c r="I7" s="2"/>
      <c r="J7" s="843" t="s">
        <v>67</v>
      </c>
      <c r="K7" s="844"/>
      <c r="L7" s="2">
        <v>20</v>
      </c>
      <c r="M7" s="2" t="s">
        <v>61</v>
      </c>
      <c r="N7" s="2"/>
      <c r="O7" s="2">
        <v>1</v>
      </c>
      <c r="P7" s="2"/>
      <c r="Q7" s="2"/>
      <c r="R7" s="2"/>
      <c r="S7" s="2" t="s">
        <v>109</v>
      </c>
      <c r="T7" s="2" t="s">
        <v>75</v>
      </c>
      <c r="U7" s="2">
        <v>8</v>
      </c>
      <c r="V7" s="832"/>
      <c r="W7" s="144" t="s">
        <v>46</v>
      </c>
      <c r="X7" s="40" t="s">
        <v>27</v>
      </c>
      <c r="Y7" s="125">
        <v>2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66"/>
    </row>
    <row r="8" spans="2:33" ht="27.9" customHeight="1">
      <c r="B8" s="36" t="s">
        <v>10</v>
      </c>
      <c r="C8" s="830"/>
      <c r="D8" s="2"/>
      <c r="E8" s="2"/>
      <c r="F8" s="2"/>
      <c r="G8" s="2"/>
      <c r="H8" s="2"/>
      <c r="I8" s="2"/>
      <c r="J8" s="2"/>
      <c r="K8" s="74"/>
      <c r="L8" s="2"/>
      <c r="M8" s="2" t="s">
        <v>225</v>
      </c>
      <c r="N8" s="2"/>
      <c r="O8" s="2">
        <v>8</v>
      </c>
      <c r="P8" s="2"/>
      <c r="Q8" s="44"/>
      <c r="R8" s="2"/>
      <c r="S8" s="2" t="s">
        <v>71</v>
      </c>
      <c r="T8" s="2"/>
      <c r="U8" s="2">
        <v>3</v>
      </c>
      <c r="V8" s="832"/>
      <c r="W8" s="143">
        <f>Y5*0+Y6*5+Y7*0+Y8*5+Y9*0+Y10*4</f>
        <v>23.5</v>
      </c>
      <c r="X8" s="40" t="s">
        <v>30</v>
      </c>
      <c r="Y8" s="125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76"/>
    </row>
    <row r="9" spans="2:33" ht="27.9" customHeight="1">
      <c r="B9" s="834" t="s">
        <v>37</v>
      </c>
      <c r="C9" s="830"/>
      <c r="D9" s="2"/>
      <c r="E9" s="2"/>
      <c r="F9" s="2"/>
      <c r="G9" s="2"/>
      <c r="H9" s="2"/>
      <c r="I9" s="2"/>
      <c r="J9" s="2"/>
      <c r="K9" s="44"/>
      <c r="L9" s="2"/>
      <c r="M9" s="2" t="s">
        <v>201</v>
      </c>
      <c r="N9" s="2"/>
      <c r="O9" s="2">
        <v>1</v>
      </c>
      <c r="P9" s="2"/>
      <c r="Q9" s="44"/>
      <c r="R9" s="2"/>
      <c r="S9" s="2" t="s">
        <v>66</v>
      </c>
      <c r="T9" s="2" t="s">
        <v>58</v>
      </c>
      <c r="U9" s="2">
        <v>20</v>
      </c>
      <c r="V9" s="832"/>
      <c r="W9" s="144" t="s">
        <v>47</v>
      </c>
      <c r="X9" s="40" t="s">
        <v>33</v>
      </c>
      <c r="Y9" s="125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66"/>
    </row>
    <row r="10" spans="2:33" ht="27.9" customHeight="1">
      <c r="B10" s="834"/>
      <c r="C10" s="830"/>
      <c r="D10" s="2"/>
      <c r="E10" s="2"/>
      <c r="F10" s="2"/>
      <c r="G10" s="2"/>
      <c r="H10" s="2"/>
      <c r="I10" s="2"/>
      <c r="J10" s="2"/>
      <c r="K10" s="44"/>
      <c r="L10" s="2"/>
      <c r="M10" s="2" t="s">
        <v>62</v>
      </c>
      <c r="N10" s="2"/>
      <c r="O10" s="2">
        <v>10</v>
      </c>
      <c r="P10" s="2"/>
      <c r="Q10" s="44"/>
      <c r="R10" s="2"/>
      <c r="S10" s="2" t="s">
        <v>61</v>
      </c>
      <c r="T10" s="85"/>
      <c r="U10" s="2">
        <v>1</v>
      </c>
      <c r="V10" s="832"/>
      <c r="W10" s="143">
        <f>Y5*2+Y6*7+Y7*1+Y8*0+Y9*0+Y10*8</f>
        <v>28.400000000000002</v>
      </c>
      <c r="X10" s="69" t="s">
        <v>42</v>
      </c>
      <c r="Y10" s="126">
        <v>0</v>
      </c>
      <c r="Z10" s="14"/>
      <c r="AA10" s="15" t="s">
        <v>35</v>
      </c>
      <c r="AE10" s="15">
        <f>AB10*15</f>
        <v>0</v>
      </c>
      <c r="AG10" s="76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 t="s">
        <v>50</v>
      </c>
      <c r="N11" s="44"/>
      <c r="O11" s="2">
        <v>10</v>
      </c>
      <c r="P11" s="2"/>
      <c r="Q11" s="44"/>
      <c r="R11" s="2"/>
      <c r="S11" s="2" t="s">
        <v>51</v>
      </c>
      <c r="T11" s="74"/>
      <c r="U11" s="2">
        <v>1</v>
      </c>
      <c r="V11" s="832"/>
      <c r="W11" s="144" t="s">
        <v>12</v>
      </c>
      <c r="X11" s="48"/>
      <c r="Y11" s="125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66"/>
    </row>
    <row r="12" spans="2:33" ht="27.9" customHeight="1">
      <c r="B12" s="161"/>
      <c r="C12" s="162"/>
      <c r="D12" s="163"/>
      <c r="E12" s="163"/>
      <c r="F12" s="164"/>
      <c r="G12" s="163"/>
      <c r="H12" s="163"/>
      <c r="I12" s="164"/>
      <c r="J12" s="164"/>
      <c r="K12" s="163"/>
      <c r="L12" s="164"/>
      <c r="M12" s="163"/>
      <c r="N12" s="163"/>
      <c r="O12" s="164"/>
      <c r="P12" s="164"/>
      <c r="Q12" s="163"/>
      <c r="R12" s="164"/>
      <c r="S12" s="164"/>
      <c r="T12" s="163"/>
      <c r="U12" s="164"/>
      <c r="V12" s="833"/>
      <c r="W12" s="166">
        <f>W6*4+W10*4+W8*9</f>
        <v>755.1</v>
      </c>
      <c r="X12" s="50"/>
      <c r="Y12" s="167"/>
      <c r="Z12" s="14"/>
      <c r="AC12" s="49">
        <f>AC11*4/AF11</f>
        <v>0.15658362989323843</v>
      </c>
      <c r="AD12" s="49">
        <f>AD11*9/AF11</f>
        <v>0.28825622775800713</v>
      </c>
      <c r="AE12" s="49">
        <f>AE11*4/AF11</f>
        <v>0.55516014234875444</v>
      </c>
      <c r="AG12" s="77"/>
    </row>
    <row r="13" spans="2:33" s="35" customFormat="1" ht="27.9" customHeight="1">
      <c r="B13" s="30">
        <v>2</v>
      </c>
      <c r="C13" s="830"/>
      <c r="D13" s="31" t="str">
        <f>'115.2月菜單'!F12</f>
        <v>五穀飯</v>
      </c>
      <c r="E13" s="31" t="s">
        <v>15</v>
      </c>
      <c r="F13" s="31"/>
      <c r="G13" s="31" t="str">
        <f>'115.2月菜單'!F13</f>
        <v>招牌醬爆魚丁(海)</v>
      </c>
      <c r="H13" s="31" t="s">
        <v>17</v>
      </c>
      <c r="I13" s="168"/>
      <c r="J13" s="31" t="str">
        <f>'115.2月菜單'!F14</f>
        <v>日式大阪燒(海)</v>
      </c>
      <c r="K13" s="31" t="s">
        <v>200</v>
      </c>
      <c r="L13" s="31"/>
      <c r="M13" s="31" t="str">
        <f>'115.2月菜單'!F15</f>
        <v>南瓜蒸肉餅</v>
      </c>
      <c r="N13" s="31" t="s">
        <v>15</v>
      </c>
      <c r="O13" s="31"/>
      <c r="P13" s="31" t="str">
        <f>'115.2月菜單'!F16</f>
        <v>淺色蔬菜</v>
      </c>
      <c r="Q13" s="31" t="s">
        <v>18</v>
      </c>
      <c r="R13" s="134"/>
      <c r="S13" s="132" t="str">
        <f>'115.2月菜單'!F17</f>
        <v>結頭菜湯</v>
      </c>
      <c r="T13" s="31" t="s">
        <v>17</v>
      </c>
      <c r="U13" s="131"/>
      <c r="V13" s="831"/>
      <c r="W13" s="142" t="s">
        <v>44</v>
      </c>
      <c r="X13" s="33" t="s">
        <v>19</v>
      </c>
      <c r="Y13" s="123">
        <v>5.5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66"/>
    </row>
    <row r="14" spans="2:33" ht="27.9" customHeight="1">
      <c r="B14" s="36" t="s">
        <v>8</v>
      </c>
      <c r="C14" s="830"/>
      <c r="D14" s="2" t="s">
        <v>24</v>
      </c>
      <c r="E14" s="2"/>
      <c r="F14" s="2">
        <v>60</v>
      </c>
      <c r="G14" s="2" t="s">
        <v>81</v>
      </c>
      <c r="H14" s="2"/>
      <c r="I14" s="2">
        <v>40</v>
      </c>
      <c r="J14" s="2" t="s">
        <v>69</v>
      </c>
      <c r="K14" s="2"/>
      <c r="L14" s="2">
        <v>40</v>
      </c>
      <c r="M14" s="2" t="s">
        <v>263</v>
      </c>
      <c r="N14" s="2"/>
      <c r="O14" s="2">
        <v>30</v>
      </c>
      <c r="P14" s="2" t="s">
        <v>52</v>
      </c>
      <c r="Q14" s="2"/>
      <c r="R14" s="81">
        <v>100</v>
      </c>
      <c r="S14" s="133" t="s">
        <v>97</v>
      </c>
      <c r="T14" s="2"/>
      <c r="U14" s="136">
        <v>30</v>
      </c>
      <c r="V14" s="832"/>
      <c r="W14" s="143">
        <f>Y13*15+Y14*0+Y15*5+Y16*0+Y17*15+Y18*12+15</f>
        <v>108</v>
      </c>
      <c r="X14" s="37" t="s">
        <v>25</v>
      </c>
      <c r="Y14" s="125">
        <v>2.2000000000000002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76"/>
    </row>
    <row r="15" spans="2:33" ht="27.9" customHeight="1">
      <c r="B15" s="36">
        <v>24</v>
      </c>
      <c r="C15" s="830"/>
      <c r="D15" s="2" t="s">
        <v>206</v>
      </c>
      <c r="E15" s="2"/>
      <c r="F15" s="2">
        <v>40</v>
      </c>
      <c r="G15" s="29" t="s">
        <v>77</v>
      </c>
      <c r="H15" s="83" t="s">
        <v>82</v>
      </c>
      <c r="I15" s="2">
        <v>40</v>
      </c>
      <c r="J15" s="2" t="s">
        <v>71</v>
      </c>
      <c r="K15" s="2"/>
      <c r="L15" s="2">
        <v>40</v>
      </c>
      <c r="M15" s="841" t="s">
        <v>50</v>
      </c>
      <c r="N15" s="842"/>
      <c r="O15" s="2">
        <v>10</v>
      </c>
      <c r="P15" s="2"/>
      <c r="Q15" s="2"/>
      <c r="R15" s="81"/>
      <c r="S15" s="130"/>
      <c r="T15" s="2"/>
      <c r="U15" s="136"/>
      <c r="V15" s="832"/>
      <c r="W15" s="144" t="s">
        <v>46</v>
      </c>
      <c r="X15" s="40" t="s">
        <v>27</v>
      </c>
      <c r="Y15" s="125">
        <v>2.1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66"/>
    </row>
    <row r="16" spans="2:33" ht="27.9" customHeight="1">
      <c r="B16" s="36" t="s">
        <v>10</v>
      </c>
      <c r="C16" s="830"/>
      <c r="D16" s="2"/>
      <c r="E16" s="44"/>
      <c r="F16" s="2"/>
      <c r="G16" s="88"/>
      <c r="H16" s="83"/>
      <c r="I16" s="80"/>
      <c r="J16" s="152" t="s">
        <v>261</v>
      </c>
      <c r="K16" s="150" t="s">
        <v>82</v>
      </c>
      <c r="L16" s="2">
        <v>1</v>
      </c>
      <c r="M16" s="2"/>
      <c r="N16" s="44"/>
      <c r="O16" s="2"/>
      <c r="P16" s="2"/>
      <c r="Q16" s="44"/>
      <c r="R16" s="81"/>
      <c r="S16" s="130"/>
      <c r="T16" s="2"/>
      <c r="U16" s="136"/>
      <c r="V16" s="832"/>
      <c r="W16" s="143">
        <f>Y13*0+Y14*5+Y15*0+Y16*5+Y17*0+Y18*4</f>
        <v>23.5</v>
      </c>
      <c r="X16" s="40" t="s">
        <v>30</v>
      </c>
      <c r="Y16" s="125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76"/>
    </row>
    <row r="17" spans="2:33" ht="27.9" customHeight="1">
      <c r="B17" s="834" t="s">
        <v>38</v>
      </c>
      <c r="C17" s="830"/>
      <c r="D17" s="2"/>
      <c r="E17" s="44"/>
      <c r="F17" s="2"/>
      <c r="G17" s="2"/>
      <c r="H17" s="44"/>
      <c r="I17" s="2"/>
      <c r="J17" s="2"/>
      <c r="K17" s="44"/>
      <c r="L17" s="2"/>
      <c r="M17" s="2"/>
      <c r="N17" s="44"/>
      <c r="O17" s="2"/>
      <c r="P17" s="2"/>
      <c r="Q17" s="44"/>
      <c r="R17" s="81"/>
      <c r="S17" s="130"/>
      <c r="T17" s="44"/>
      <c r="U17" s="136"/>
      <c r="V17" s="832"/>
      <c r="W17" s="144" t="s">
        <v>47</v>
      </c>
      <c r="X17" s="40" t="s">
        <v>33</v>
      </c>
      <c r="Y17" s="125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66"/>
    </row>
    <row r="18" spans="2:33" ht="27.9" customHeight="1">
      <c r="B18" s="834"/>
      <c r="C18" s="830"/>
      <c r="D18" s="2"/>
      <c r="E18" s="44"/>
      <c r="F18" s="2"/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81"/>
      <c r="S18" s="130"/>
      <c r="T18" s="44"/>
      <c r="U18" s="136"/>
      <c r="V18" s="832"/>
      <c r="W18" s="143">
        <f>Y13*2+Y14*7+Y15*1+Y16*0+Y17*0+Y18*8</f>
        <v>28.500000000000004</v>
      </c>
      <c r="X18" s="69" t="s">
        <v>42</v>
      </c>
      <c r="Y18" s="126">
        <v>0</v>
      </c>
      <c r="Z18" s="14"/>
      <c r="AA18" s="15" t="s">
        <v>35</v>
      </c>
      <c r="AB18" s="16">
        <v>1</v>
      </c>
      <c r="AE18" s="15">
        <f>AB18*15</f>
        <v>15</v>
      </c>
      <c r="AG18" s="76"/>
    </row>
    <row r="19" spans="2:33" ht="27.9" customHeight="1">
      <c r="B19" s="46" t="s">
        <v>36</v>
      </c>
      <c r="C19" s="47"/>
      <c r="D19" s="2"/>
      <c r="E19" s="2"/>
      <c r="F19" s="2"/>
      <c r="G19" s="2"/>
      <c r="H19" s="44"/>
      <c r="I19" s="2"/>
      <c r="J19" s="2"/>
      <c r="K19" s="44"/>
      <c r="L19" s="2"/>
      <c r="M19" s="2"/>
      <c r="N19" s="2"/>
      <c r="O19" s="2"/>
      <c r="P19" s="2"/>
      <c r="Q19" s="44"/>
      <c r="R19" s="81"/>
      <c r="S19" s="135"/>
      <c r="T19" s="44"/>
      <c r="U19" s="2"/>
      <c r="V19" s="832"/>
      <c r="W19" s="144" t="s">
        <v>12</v>
      </c>
      <c r="X19" s="48"/>
      <c r="Y19" s="125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66"/>
    </row>
    <row r="20" spans="2:33" ht="27.9" customHeight="1">
      <c r="B20" s="161"/>
      <c r="C20" s="162"/>
      <c r="D20" s="169"/>
      <c r="E20" s="163"/>
      <c r="F20" s="164"/>
      <c r="G20" s="164"/>
      <c r="H20" s="163"/>
      <c r="I20" s="164"/>
      <c r="J20" s="164"/>
      <c r="K20" s="163"/>
      <c r="L20" s="164"/>
      <c r="M20" s="164"/>
      <c r="N20" s="163"/>
      <c r="O20" s="164"/>
      <c r="P20" s="164"/>
      <c r="Q20" s="163"/>
      <c r="R20" s="170"/>
      <c r="S20" s="171"/>
      <c r="T20" s="163"/>
      <c r="U20" s="164"/>
      <c r="V20" s="833"/>
      <c r="W20" s="166">
        <f>W14*4+W18*4+W16*9</f>
        <v>757.5</v>
      </c>
      <c r="X20" s="50"/>
      <c r="Y20" s="167"/>
      <c r="Z20" s="14"/>
      <c r="AC20" s="49">
        <f>AC19*4/AF19</f>
        <v>0.14393648354462799</v>
      </c>
      <c r="AD20" s="49">
        <f>AD19*9/AF19</f>
        <v>0.25931617364579335</v>
      </c>
      <c r="AE20" s="49">
        <f>AE19*4/AF19</f>
        <v>0.59674734280957875</v>
      </c>
      <c r="AG20" s="77"/>
    </row>
    <row r="21" spans="2:33" s="35" customFormat="1" ht="27.9" customHeight="1">
      <c r="B21" s="30">
        <v>2</v>
      </c>
      <c r="C21" s="830"/>
      <c r="D21" s="31" t="str">
        <f>'115.2月菜單'!J12</f>
        <v>香Q米飯</v>
      </c>
      <c r="E21" s="31" t="s">
        <v>15</v>
      </c>
      <c r="F21" s="31"/>
      <c r="G21" s="31" t="str">
        <f>'115.2月菜單'!J13</f>
        <v>醬燒豬排</v>
      </c>
      <c r="H21" s="31" t="s">
        <v>83</v>
      </c>
      <c r="I21" s="168"/>
      <c r="J21" s="31" t="str">
        <f>'115.2月菜單'!J14</f>
        <v>卡啦翅小腿(炸)</v>
      </c>
      <c r="K21" s="31" t="s">
        <v>60</v>
      </c>
      <c r="L21" s="31"/>
      <c r="M21" s="31" t="str">
        <f>'115.2月菜單'!J15</f>
        <v>滷味拼盤(加)(豆)</v>
      </c>
      <c r="N21" s="31" t="s">
        <v>17</v>
      </c>
      <c r="O21" s="31"/>
      <c r="P21" s="31" t="str">
        <f>'115.2月菜單'!J16</f>
        <v>深色蔬菜</v>
      </c>
      <c r="Q21" s="31" t="s">
        <v>18</v>
      </c>
      <c r="R21" s="134"/>
      <c r="S21" s="132" t="str">
        <f>'115.2月菜單'!J17</f>
        <v>鮮蔬蛋花湯</v>
      </c>
      <c r="T21" s="31" t="s">
        <v>17</v>
      </c>
      <c r="U21" s="131"/>
      <c r="V21" s="831"/>
      <c r="W21" s="142" t="s">
        <v>44</v>
      </c>
      <c r="X21" s="33" t="s">
        <v>19</v>
      </c>
      <c r="Y21" s="123">
        <v>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66"/>
    </row>
    <row r="22" spans="2:33" s="54" customFormat="1" ht="27.75" customHeight="1">
      <c r="B22" s="36" t="s">
        <v>8</v>
      </c>
      <c r="C22" s="830"/>
      <c r="D22" s="2" t="s">
        <v>24</v>
      </c>
      <c r="E22" s="2"/>
      <c r="F22" s="2">
        <v>100</v>
      </c>
      <c r="G22" s="845" t="s">
        <v>64</v>
      </c>
      <c r="H22" s="846"/>
      <c r="I22" s="2">
        <v>40</v>
      </c>
      <c r="J22" s="74" t="s">
        <v>94</v>
      </c>
      <c r="K22" s="44"/>
      <c r="L22" s="2">
        <v>30</v>
      </c>
      <c r="M22" s="2" t="s">
        <v>79</v>
      </c>
      <c r="N22" s="2"/>
      <c r="O22" s="2">
        <v>40</v>
      </c>
      <c r="P22" s="2" t="s">
        <v>52</v>
      </c>
      <c r="Q22" s="2" t="s">
        <v>282</v>
      </c>
      <c r="R22" s="81">
        <v>100</v>
      </c>
      <c r="S22" s="133" t="s">
        <v>69</v>
      </c>
      <c r="T22" s="2"/>
      <c r="U22" s="136">
        <v>30</v>
      </c>
      <c r="V22" s="832"/>
      <c r="W22" s="143">
        <f>Y21*15+Y22*0+Y23*5+Y24*0+Y25*15+Y26*12+15</f>
        <v>99</v>
      </c>
      <c r="X22" s="37" t="s">
        <v>25</v>
      </c>
      <c r="Y22" s="125">
        <v>2.4</v>
      </c>
      <c r="Z22" s="52"/>
      <c r="AA22" s="53" t="s">
        <v>26</v>
      </c>
      <c r="AB22" s="53">
        <v>6.2</v>
      </c>
      <c r="AC22" s="53">
        <f>AB22*2</f>
        <v>12.4</v>
      </c>
      <c r="AD22" s="53"/>
      <c r="AE22" s="53">
        <f>AB22*15</f>
        <v>93</v>
      </c>
      <c r="AF22" s="53">
        <f>AC22*4+AE22*4</f>
        <v>421.6</v>
      </c>
      <c r="AG22" s="76"/>
    </row>
    <row r="23" spans="2:33" s="54" customFormat="1" ht="27.9" customHeight="1">
      <c r="B23" s="36">
        <v>25</v>
      </c>
      <c r="C23" s="830"/>
      <c r="D23" s="2"/>
      <c r="E23" s="2"/>
      <c r="F23" s="81"/>
      <c r="G23" s="175"/>
      <c r="H23" s="150"/>
      <c r="I23" s="2"/>
      <c r="J23" s="74"/>
      <c r="K23" s="74"/>
      <c r="L23" s="2"/>
      <c r="M23" s="2" t="s">
        <v>227</v>
      </c>
      <c r="N23" s="2" t="s">
        <v>107</v>
      </c>
      <c r="O23" s="2">
        <v>5</v>
      </c>
      <c r="P23" s="2"/>
      <c r="Q23" s="2"/>
      <c r="R23" s="81"/>
      <c r="S23" s="130" t="s">
        <v>71</v>
      </c>
      <c r="T23" s="2"/>
      <c r="U23" s="136">
        <v>10</v>
      </c>
      <c r="V23" s="832"/>
      <c r="W23" s="144" t="s">
        <v>46</v>
      </c>
      <c r="X23" s="40" t="s">
        <v>27</v>
      </c>
      <c r="Y23" s="125">
        <v>1.8</v>
      </c>
      <c r="AA23" s="55" t="s">
        <v>28</v>
      </c>
      <c r="AB23" s="53">
        <v>2.1</v>
      </c>
      <c r="AC23" s="56">
        <f>AB23*7</f>
        <v>14.700000000000001</v>
      </c>
      <c r="AD23" s="53">
        <f>AB23*5</f>
        <v>10.5</v>
      </c>
      <c r="AE23" s="53" t="s">
        <v>29</v>
      </c>
      <c r="AF23" s="57">
        <f>AC23*4+AD23*9</f>
        <v>153.30000000000001</v>
      </c>
      <c r="AG23" s="66"/>
    </row>
    <row r="24" spans="2:33" s="54" customFormat="1" ht="27.9" customHeight="1">
      <c r="B24" s="36" t="s">
        <v>10</v>
      </c>
      <c r="C24" s="830"/>
      <c r="D24" s="2"/>
      <c r="E24" s="2"/>
      <c r="F24" s="2"/>
      <c r="G24" s="88"/>
      <c r="H24" s="83"/>
      <c r="I24" s="80"/>
      <c r="J24" s="152"/>
      <c r="K24" s="150"/>
      <c r="L24" s="2"/>
      <c r="M24" s="2" t="s">
        <v>80</v>
      </c>
      <c r="N24" s="44"/>
      <c r="O24" s="2">
        <v>10</v>
      </c>
      <c r="P24" s="2"/>
      <c r="Q24" s="44"/>
      <c r="R24" s="81"/>
      <c r="S24" s="130" t="s">
        <v>61</v>
      </c>
      <c r="T24" s="2"/>
      <c r="U24" s="136">
        <v>1</v>
      </c>
      <c r="V24" s="832"/>
      <c r="W24" s="143">
        <f>Y21*0+Y22*5+Y23*0+Y24*5+Y25*0+Y26*4</f>
        <v>24.5</v>
      </c>
      <c r="X24" s="40" t="s">
        <v>30</v>
      </c>
      <c r="Y24" s="125">
        <v>2.5</v>
      </c>
      <c r="Z24" s="52"/>
      <c r="AA24" s="58" t="s">
        <v>31</v>
      </c>
      <c r="AB24" s="53">
        <v>1.6</v>
      </c>
      <c r="AC24" s="53">
        <f>AB24*1</f>
        <v>1.6</v>
      </c>
      <c r="AD24" s="53" t="s">
        <v>29</v>
      </c>
      <c r="AE24" s="53">
        <f>AB24*5</f>
        <v>8</v>
      </c>
      <c r="AF24" s="53">
        <f>AC24*4+AE24*4</f>
        <v>38.4</v>
      </c>
      <c r="AG24" s="76"/>
    </row>
    <row r="25" spans="2:33" s="54" customFormat="1" ht="27.9" customHeight="1">
      <c r="B25" s="834" t="s">
        <v>39</v>
      </c>
      <c r="C25" s="830"/>
      <c r="D25" s="74"/>
      <c r="E25" s="44"/>
      <c r="F25" s="2"/>
      <c r="G25" s="2"/>
      <c r="H25" s="44"/>
      <c r="I25" s="2"/>
      <c r="J25" s="2"/>
      <c r="K25" s="44"/>
      <c r="L25" s="2"/>
      <c r="M25" s="2" t="s">
        <v>215</v>
      </c>
      <c r="N25" s="74" t="s">
        <v>58</v>
      </c>
      <c r="O25" s="2">
        <v>5</v>
      </c>
      <c r="P25" s="2"/>
      <c r="Q25" s="44"/>
      <c r="R25" s="81"/>
      <c r="S25" s="130" t="s">
        <v>51</v>
      </c>
      <c r="T25" s="44"/>
      <c r="U25" s="136">
        <v>1</v>
      </c>
      <c r="V25" s="832"/>
      <c r="W25" s="144" t="s">
        <v>47</v>
      </c>
      <c r="X25" s="40" t="s">
        <v>33</v>
      </c>
      <c r="Y25" s="125">
        <v>0</v>
      </c>
      <c r="AA25" s="58" t="s">
        <v>34</v>
      </c>
      <c r="AB25" s="53">
        <v>2.5</v>
      </c>
      <c r="AC25" s="53"/>
      <c r="AD25" s="53">
        <f>AB25*5</f>
        <v>12.5</v>
      </c>
      <c r="AE25" s="53" t="s">
        <v>29</v>
      </c>
      <c r="AF25" s="53">
        <f>AD25*9</f>
        <v>112.5</v>
      </c>
      <c r="AG25" s="66"/>
    </row>
    <row r="26" spans="2:33" s="54" customFormat="1" ht="27.9" customHeight="1">
      <c r="B26" s="834"/>
      <c r="C26" s="830"/>
      <c r="D26" s="74"/>
      <c r="E26" s="74"/>
      <c r="F26" s="2"/>
      <c r="G26" s="2"/>
      <c r="H26" s="44"/>
      <c r="I26" s="2"/>
      <c r="J26" s="2"/>
      <c r="K26" s="2"/>
      <c r="L26" s="2"/>
      <c r="M26" s="2"/>
      <c r="N26" s="44"/>
      <c r="O26" s="2"/>
      <c r="P26" s="2"/>
      <c r="Q26" s="44"/>
      <c r="R26" s="81"/>
      <c r="S26" s="130"/>
      <c r="T26" s="44"/>
      <c r="U26" s="136"/>
      <c r="V26" s="832"/>
      <c r="W26" s="143">
        <f>Y21*2+Y22*7+Y23*1+Y24*0+Y25*0+Y26*8</f>
        <v>28.6</v>
      </c>
      <c r="X26" s="69" t="s">
        <v>42</v>
      </c>
      <c r="Y26" s="126">
        <v>0</v>
      </c>
      <c r="Z26" s="52"/>
      <c r="AA26" s="58" t="s">
        <v>35</v>
      </c>
      <c r="AB26" s="53"/>
      <c r="AC26" s="58"/>
      <c r="AD26" s="58"/>
      <c r="AE26" s="58">
        <f>AB26*15</f>
        <v>0</v>
      </c>
      <c r="AF26" s="58"/>
      <c r="AG26" s="76"/>
    </row>
    <row r="27" spans="2:33" s="54" customFormat="1" ht="27.9" customHeight="1">
      <c r="B27" s="46" t="s">
        <v>36</v>
      </c>
      <c r="C27" s="59"/>
      <c r="D27" s="2"/>
      <c r="E27" s="2"/>
      <c r="F27" s="2"/>
      <c r="G27" s="2"/>
      <c r="H27" s="44"/>
      <c r="I27" s="2"/>
      <c r="J27" s="2"/>
      <c r="K27" s="44"/>
      <c r="L27" s="2"/>
      <c r="M27" s="2"/>
      <c r="N27" s="2"/>
      <c r="O27" s="2"/>
      <c r="P27" s="2"/>
      <c r="Q27" s="44"/>
      <c r="R27" s="81"/>
      <c r="S27" s="135"/>
      <c r="T27" s="44"/>
      <c r="U27" s="2"/>
      <c r="V27" s="832"/>
      <c r="W27" s="144" t="s">
        <v>12</v>
      </c>
      <c r="X27" s="48"/>
      <c r="Y27" s="125"/>
      <c r="AA27" s="58"/>
      <c r="AB27" s="53"/>
      <c r="AC27" s="58">
        <f>SUM(AC22:AC26)</f>
        <v>28.700000000000003</v>
      </c>
      <c r="AD27" s="58">
        <f>SUM(AD22:AD26)</f>
        <v>23</v>
      </c>
      <c r="AE27" s="58">
        <f>SUM(AE22:AE26)</f>
        <v>101</v>
      </c>
      <c r="AF27" s="58">
        <f>AC27*4+AD27*9+AE27*4</f>
        <v>725.8</v>
      </c>
      <c r="AG27" s="66"/>
    </row>
    <row r="28" spans="2:33" s="54" customFormat="1" ht="27.9" customHeight="1">
      <c r="B28" s="161"/>
      <c r="C28" s="172"/>
      <c r="D28" s="169"/>
      <c r="E28" s="163"/>
      <c r="F28" s="164"/>
      <c r="G28" s="164"/>
      <c r="H28" s="163"/>
      <c r="I28" s="164"/>
      <c r="J28" s="164"/>
      <c r="K28" s="163"/>
      <c r="L28" s="164"/>
      <c r="M28" s="164"/>
      <c r="N28" s="163"/>
      <c r="O28" s="164"/>
      <c r="P28" s="164"/>
      <c r="Q28" s="163"/>
      <c r="R28" s="170"/>
      <c r="S28" s="171"/>
      <c r="T28" s="163"/>
      <c r="U28" s="164"/>
      <c r="V28" s="833"/>
      <c r="W28" s="166">
        <f>W22*4+W26*4+W24*9</f>
        <v>730.9</v>
      </c>
      <c r="X28" s="50"/>
      <c r="Y28" s="167"/>
      <c r="Z28" s="52"/>
      <c r="AB28" s="61"/>
      <c r="AC28" s="62">
        <f>AC27*4/AF27</f>
        <v>0.15817029484706532</v>
      </c>
      <c r="AD28" s="62">
        <f>AD27*9/AF27</f>
        <v>0.28520253513364563</v>
      </c>
      <c r="AE28" s="62">
        <f>AE27*4/AF27</f>
        <v>0.55662717001928907</v>
      </c>
      <c r="AG28" s="77"/>
    </row>
    <row r="29" spans="2:33" s="35" customFormat="1" ht="27.9" customHeight="1">
      <c r="B29" s="30">
        <v>2</v>
      </c>
      <c r="C29" s="830"/>
      <c r="D29" s="31" t="str">
        <f>'115.2月菜單'!N12</f>
        <v>地瓜飯</v>
      </c>
      <c r="E29" s="31" t="s">
        <v>15</v>
      </c>
      <c r="F29" s="31"/>
      <c r="G29" s="31" t="str">
        <f>'115.2月菜單'!N13</f>
        <v>麻油燒雞(加)</v>
      </c>
      <c r="H29" s="31" t="s">
        <v>17</v>
      </c>
      <c r="I29" s="168"/>
      <c r="J29" s="31" t="str">
        <f>'115.2月菜單'!N14</f>
        <v>絞肉滷蛋</v>
      </c>
      <c r="K29" s="31" t="s">
        <v>17</v>
      </c>
      <c r="L29" s="31"/>
      <c r="M29" s="31" t="str">
        <f>'115.2月菜單'!N15</f>
        <v>花椰菜拌中卷蝦仁(海)</v>
      </c>
      <c r="N29" s="31" t="s">
        <v>17</v>
      </c>
      <c r="O29" s="31"/>
      <c r="P29" s="31" t="str">
        <f>'115.2月菜單'!N16</f>
        <v>有機蔬菜</v>
      </c>
      <c r="Q29" s="31" t="s">
        <v>18</v>
      </c>
      <c r="R29" s="134"/>
      <c r="S29" s="132" t="str">
        <f>'115.2月菜單'!N17</f>
        <v>味噌海芽湯</v>
      </c>
      <c r="T29" s="31" t="s">
        <v>17</v>
      </c>
      <c r="U29" s="131"/>
      <c r="V29" s="831"/>
      <c r="W29" s="142" t="s">
        <v>44</v>
      </c>
      <c r="X29" s="33" t="s">
        <v>19</v>
      </c>
      <c r="Y29" s="123">
        <v>5.6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66"/>
    </row>
    <row r="30" spans="2:33" ht="27.9" customHeight="1">
      <c r="B30" s="36" t="s">
        <v>8</v>
      </c>
      <c r="C30" s="830"/>
      <c r="D30" s="2" t="s">
        <v>24</v>
      </c>
      <c r="E30" s="2"/>
      <c r="F30" s="2">
        <v>90</v>
      </c>
      <c r="G30" s="860" t="s">
        <v>69</v>
      </c>
      <c r="H30" s="861"/>
      <c r="I30" s="2">
        <v>30</v>
      </c>
      <c r="J30" s="2" t="s">
        <v>50</v>
      </c>
      <c r="K30" s="2"/>
      <c r="L30" s="2">
        <v>10</v>
      </c>
      <c r="M30" s="2" t="s">
        <v>209</v>
      </c>
      <c r="N30" s="2"/>
      <c r="O30" s="2">
        <v>70</v>
      </c>
      <c r="P30" s="2" t="s">
        <v>52</v>
      </c>
      <c r="Q30" s="2"/>
      <c r="R30" s="81">
        <v>100</v>
      </c>
      <c r="S30" s="133" t="s">
        <v>266</v>
      </c>
      <c r="T30" s="2"/>
      <c r="U30" s="176">
        <v>1</v>
      </c>
      <c r="V30" s="832"/>
      <c r="W30" s="143">
        <f>Y29*15+Y30*0+Y31*5+Y32*0+Y33*15+Y34*12+15</f>
        <v>109</v>
      </c>
      <c r="X30" s="37" t="s">
        <v>25</v>
      </c>
      <c r="Y30" s="125">
        <v>2.2000000000000002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76"/>
    </row>
    <row r="31" spans="2:33" ht="27.9" customHeight="1">
      <c r="B31" s="36">
        <v>26</v>
      </c>
      <c r="C31" s="830"/>
      <c r="D31" s="2" t="s">
        <v>91</v>
      </c>
      <c r="E31" s="2"/>
      <c r="F31" s="2">
        <v>50</v>
      </c>
      <c r="G31" s="88" t="s">
        <v>257</v>
      </c>
      <c r="H31" s="83"/>
      <c r="I31" s="2">
        <v>50</v>
      </c>
      <c r="J31" s="2" t="s">
        <v>92</v>
      </c>
      <c r="K31" s="2"/>
      <c r="L31" s="2">
        <v>55</v>
      </c>
      <c r="M31" s="2" t="s">
        <v>93</v>
      </c>
      <c r="N31" s="2" t="s">
        <v>89</v>
      </c>
      <c r="O31" s="2">
        <v>10</v>
      </c>
      <c r="P31" s="2"/>
      <c r="Q31" s="2"/>
      <c r="R31" s="81"/>
      <c r="S31" s="130" t="s">
        <v>265</v>
      </c>
      <c r="T31" s="2"/>
      <c r="U31" s="176">
        <v>5</v>
      </c>
      <c r="V31" s="832"/>
      <c r="W31" s="144" t="s">
        <v>46</v>
      </c>
      <c r="X31" s="40" t="s">
        <v>27</v>
      </c>
      <c r="Y31" s="125">
        <v>2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66"/>
    </row>
    <row r="32" spans="2:33" ht="27.9" customHeight="1">
      <c r="B32" s="36" t="s">
        <v>10</v>
      </c>
      <c r="C32" s="830"/>
      <c r="D32" s="2"/>
      <c r="E32" s="44"/>
      <c r="F32" s="2"/>
      <c r="G32" s="88" t="s">
        <v>264</v>
      </c>
      <c r="H32" s="83" t="s">
        <v>107</v>
      </c>
      <c r="I32" s="80">
        <v>5</v>
      </c>
      <c r="J32" s="2"/>
      <c r="K32" s="73"/>
      <c r="L32" s="2"/>
      <c r="M32" s="2" t="s">
        <v>124</v>
      </c>
      <c r="N32" s="74" t="s">
        <v>82</v>
      </c>
      <c r="O32" s="2">
        <v>20</v>
      </c>
      <c r="P32" s="2"/>
      <c r="Q32" s="44"/>
      <c r="R32" s="81"/>
      <c r="S32" s="130" t="s">
        <v>65</v>
      </c>
      <c r="T32" s="2"/>
      <c r="U32" s="176">
        <v>1</v>
      </c>
      <c r="V32" s="832"/>
      <c r="W32" s="143">
        <f>Y29*0+Y30*5+Y31*0+Y32*5+Y33*0+Y34*4</f>
        <v>23.5</v>
      </c>
      <c r="X32" s="40" t="s">
        <v>30</v>
      </c>
      <c r="Y32" s="125">
        <v>2.5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76"/>
    </row>
    <row r="33" spans="2:33" ht="27.9" customHeight="1">
      <c r="B33" s="834" t="s">
        <v>40</v>
      </c>
      <c r="C33" s="830"/>
      <c r="D33" s="2"/>
      <c r="E33" s="44"/>
      <c r="F33" s="2"/>
      <c r="G33" s="2"/>
      <c r="H33" s="44"/>
      <c r="I33" s="2"/>
      <c r="J33" s="2"/>
      <c r="K33" s="44"/>
      <c r="L33" s="2"/>
      <c r="M33" s="2"/>
      <c r="N33" s="44"/>
      <c r="O33" s="2"/>
      <c r="P33" s="2"/>
      <c r="Q33" s="44"/>
      <c r="R33" s="81"/>
      <c r="S33" s="130"/>
      <c r="T33" s="44"/>
      <c r="U33" s="176"/>
      <c r="V33" s="832"/>
      <c r="W33" s="144" t="s">
        <v>47</v>
      </c>
      <c r="X33" s="40" t="s">
        <v>33</v>
      </c>
      <c r="Y33" s="125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66"/>
    </row>
    <row r="34" spans="2:33" ht="27.9" customHeight="1">
      <c r="B34" s="834"/>
      <c r="C34" s="830"/>
      <c r="D34" s="2"/>
      <c r="E34" s="44"/>
      <c r="F34" s="2"/>
      <c r="G34" s="2"/>
      <c r="H34" s="44"/>
      <c r="I34" s="2"/>
      <c r="J34" s="2"/>
      <c r="K34" s="2"/>
      <c r="L34" s="2"/>
      <c r="M34" s="2"/>
      <c r="N34" s="44"/>
      <c r="O34" s="2"/>
      <c r="P34" s="2"/>
      <c r="Q34" s="44"/>
      <c r="R34" s="81"/>
      <c r="S34" s="130"/>
      <c r="T34" s="74"/>
      <c r="U34" s="176"/>
      <c r="V34" s="832"/>
      <c r="W34" s="143">
        <f>Y29*2+Y30*7+Y31*1+Y32*0+Y33*0+Y34*8</f>
        <v>28.6</v>
      </c>
      <c r="X34" s="69" t="s">
        <v>42</v>
      </c>
      <c r="Y34" s="126">
        <v>0</v>
      </c>
      <c r="Z34" s="14"/>
      <c r="AA34" s="15" t="s">
        <v>35</v>
      </c>
      <c r="AB34" s="16">
        <v>1</v>
      </c>
      <c r="AE34" s="15">
        <f>AB34*15</f>
        <v>15</v>
      </c>
      <c r="AG34" s="76"/>
    </row>
    <row r="35" spans="2:33" ht="27.9" customHeight="1">
      <c r="B35" s="46" t="s">
        <v>36</v>
      </c>
      <c r="C35" s="47"/>
      <c r="D35" s="2"/>
      <c r="E35" s="2"/>
      <c r="F35" s="2"/>
      <c r="G35" s="2"/>
      <c r="H35" s="44"/>
      <c r="I35" s="2"/>
      <c r="J35" s="2"/>
      <c r="K35" s="44"/>
      <c r="L35" s="2"/>
      <c r="M35" s="2"/>
      <c r="N35" s="2"/>
      <c r="O35" s="2"/>
      <c r="P35" s="2"/>
      <c r="Q35" s="44"/>
      <c r="R35" s="81"/>
      <c r="S35" s="135"/>
      <c r="T35" s="44"/>
      <c r="U35" s="2"/>
      <c r="V35" s="832"/>
      <c r="W35" s="144" t="s">
        <v>12</v>
      </c>
      <c r="X35" s="48"/>
      <c r="Y35" s="125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66"/>
    </row>
    <row r="36" spans="2:33" ht="27.9" customHeight="1">
      <c r="B36" s="161"/>
      <c r="C36" s="162"/>
      <c r="D36" s="169"/>
      <c r="E36" s="163"/>
      <c r="F36" s="164"/>
      <c r="G36" s="164"/>
      <c r="H36" s="163"/>
      <c r="I36" s="164"/>
      <c r="J36" s="164"/>
      <c r="K36" s="163"/>
      <c r="L36" s="164"/>
      <c r="M36" s="164"/>
      <c r="N36" s="163"/>
      <c r="O36" s="164"/>
      <c r="P36" s="164"/>
      <c r="Q36" s="163"/>
      <c r="R36" s="170"/>
      <c r="S36" s="177"/>
      <c r="T36" s="178"/>
      <c r="U36" s="179"/>
      <c r="V36" s="833"/>
      <c r="W36" s="166">
        <f>W30*4+W34*4+W32*9</f>
        <v>761.9</v>
      </c>
      <c r="X36" s="50"/>
      <c r="Y36" s="167"/>
      <c r="Z36" s="14"/>
      <c r="AC36" s="49">
        <f>AC35*4/AF35</f>
        <v>0.14447187215798363</v>
      </c>
      <c r="AD36" s="49">
        <f>AD35*9/AF35</f>
        <v>0.26308951539560865</v>
      </c>
      <c r="AE36" s="49">
        <f>AE35*4/AF35</f>
        <v>0.59243861244640761</v>
      </c>
      <c r="AG36" s="77"/>
    </row>
    <row r="37" spans="2:33" s="35" customFormat="1" ht="27.9" customHeight="1">
      <c r="B37" s="124">
        <v>2</v>
      </c>
      <c r="C37" s="858"/>
      <c r="D37" s="93" t="str">
        <f>'115.2月菜單'!R12</f>
        <v>和平紀念日補假</v>
      </c>
      <c r="E37" s="93"/>
      <c r="F37" s="93"/>
      <c r="G37" s="93"/>
      <c r="H37" s="93"/>
      <c r="I37" s="146"/>
      <c r="J37" s="93"/>
      <c r="K37" s="93"/>
      <c r="L37" s="93"/>
      <c r="M37" s="93"/>
      <c r="N37" s="93"/>
      <c r="O37" s="93"/>
      <c r="P37" s="93"/>
      <c r="Q37" s="93"/>
      <c r="R37" s="147"/>
      <c r="S37" s="148"/>
      <c r="T37" s="93"/>
      <c r="U37" s="149"/>
      <c r="V37" s="832"/>
      <c r="W37" s="144"/>
      <c r="X37" s="40"/>
      <c r="Y37" s="125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66"/>
    </row>
    <row r="38" spans="2:33" ht="27.9" customHeight="1">
      <c r="B38" s="124" t="s">
        <v>8</v>
      </c>
      <c r="C38" s="830"/>
      <c r="D38" s="2"/>
      <c r="E38" s="2"/>
      <c r="F38" s="2"/>
      <c r="G38" s="88"/>
      <c r="H38" s="83"/>
      <c r="I38" s="2"/>
      <c r="J38" s="2"/>
      <c r="K38" s="2"/>
      <c r="L38" s="2"/>
      <c r="M38" s="2"/>
      <c r="N38" s="2"/>
      <c r="O38" s="2"/>
      <c r="P38" s="2"/>
      <c r="Q38" s="2"/>
      <c r="R38" s="81"/>
      <c r="S38" s="133"/>
      <c r="T38" s="2"/>
      <c r="U38" s="136"/>
      <c r="V38" s="832"/>
      <c r="W38" s="143"/>
      <c r="X38" s="37"/>
      <c r="Y38" s="125"/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76"/>
    </row>
    <row r="39" spans="2:33" ht="27.9" customHeight="1">
      <c r="B39" s="124">
        <v>27</v>
      </c>
      <c r="C39" s="830"/>
      <c r="D39" s="2"/>
      <c r="E39" s="2"/>
      <c r="F39" s="2"/>
      <c r="G39" s="88"/>
      <c r="H39" s="83"/>
      <c r="I39" s="2"/>
      <c r="J39" s="2"/>
      <c r="K39" s="2"/>
      <c r="L39" s="2"/>
      <c r="M39" s="2"/>
      <c r="N39" s="2"/>
      <c r="O39" s="2"/>
      <c r="P39" s="133"/>
      <c r="Q39" s="2"/>
      <c r="R39" s="136"/>
      <c r="S39" s="130"/>
      <c r="T39" s="2"/>
      <c r="U39" s="136"/>
      <c r="V39" s="832"/>
      <c r="W39" s="144"/>
      <c r="X39" s="40"/>
      <c r="Y39" s="125"/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66"/>
    </row>
    <row r="40" spans="2:33" ht="27.9" customHeight="1">
      <c r="B40" s="124" t="s">
        <v>10</v>
      </c>
      <c r="C40" s="830"/>
      <c r="D40" s="2"/>
      <c r="E40" s="44"/>
      <c r="F40" s="2"/>
      <c r="G40" s="88"/>
      <c r="H40" s="83"/>
      <c r="I40" s="80"/>
      <c r="J40" s="152"/>
      <c r="K40" s="150"/>
      <c r="L40" s="2"/>
      <c r="M40" s="2"/>
      <c r="N40" s="2"/>
      <c r="O40" s="2"/>
      <c r="P40" s="130"/>
      <c r="Q40" s="2"/>
      <c r="R40" s="136"/>
      <c r="S40" s="130"/>
      <c r="T40" s="2"/>
      <c r="U40" s="136"/>
      <c r="V40" s="832"/>
      <c r="W40" s="143"/>
      <c r="X40" s="40"/>
      <c r="Y40" s="125"/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76"/>
    </row>
    <row r="41" spans="2:33" ht="27.9" customHeight="1">
      <c r="B41" s="859" t="s">
        <v>32</v>
      </c>
      <c r="C41" s="830"/>
      <c r="D41" s="2"/>
      <c r="E41" s="44"/>
      <c r="F41" s="2"/>
      <c r="G41" s="2"/>
      <c r="H41" s="44"/>
      <c r="I41" s="2"/>
      <c r="J41" s="2"/>
      <c r="K41" s="44"/>
      <c r="L41" s="2"/>
      <c r="M41" s="2"/>
      <c r="N41" s="2"/>
      <c r="O41" s="2"/>
      <c r="P41" s="2"/>
      <c r="Q41" s="44"/>
      <c r="R41" s="81"/>
      <c r="S41" s="130"/>
      <c r="T41" s="44"/>
      <c r="U41" s="136"/>
      <c r="V41" s="832"/>
      <c r="W41" s="144"/>
      <c r="X41" s="40"/>
      <c r="Y41" s="125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66"/>
    </row>
    <row r="42" spans="2:33" ht="27.9" customHeight="1">
      <c r="B42" s="859"/>
      <c r="C42" s="830"/>
      <c r="D42" s="2"/>
      <c r="E42" s="44"/>
      <c r="F42" s="2"/>
      <c r="G42" s="2"/>
      <c r="H42" s="44"/>
      <c r="I42" s="2"/>
      <c r="J42" s="2"/>
      <c r="K42" s="2"/>
      <c r="L42" s="2"/>
      <c r="M42" s="2"/>
      <c r="N42" s="44"/>
      <c r="O42" s="2"/>
      <c r="P42" s="2"/>
      <c r="Q42" s="44"/>
      <c r="R42" s="81"/>
      <c r="S42" s="130"/>
      <c r="T42" s="44"/>
      <c r="U42" s="136"/>
      <c r="V42" s="832"/>
      <c r="W42" s="143"/>
      <c r="X42" s="69"/>
      <c r="Y42" s="126"/>
      <c r="Z42" s="14"/>
      <c r="AA42" s="15" t="s">
        <v>35</v>
      </c>
      <c r="AE42" s="15">
        <f>AB42*15</f>
        <v>0</v>
      </c>
      <c r="AG42" s="76"/>
    </row>
    <row r="43" spans="2:33" ht="27.9" customHeight="1">
      <c r="B43" s="127" t="s">
        <v>36</v>
      </c>
      <c r="C43" s="47"/>
      <c r="D43" s="2"/>
      <c r="E43" s="2"/>
      <c r="F43" s="2"/>
      <c r="G43" s="2"/>
      <c r="H43" s="44"/>
      <c r="I43" s="2"/>
      <c r="J43" s="2"/>
      <c r="K43" s="44"/>
      <c r="L43" s="2"/>
      <c r="M43" s="2"/>
      <c r="N43" s="2"/>
      <c r="O43" s="2"/>
      <c r="P43" s="2"/>
      <c r="Q43" s="44"/>
      <c r="R43" s="81"/>
      <c r="S43" s="135"/>
      <c r="T43" s="44"/>
      <c r="U43" s="2"/>
      <c r="V43" s="832"/>
      <c r="W43" s="144"/>
      <c r="X43" s="48"/>
      <c r="Y43" s="125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66"/>
    </row>
    <row r="44" spans="2:33" ht="27.9" customHeight="1" thickBot="1">
      <c r="B44" s="128"/>
      <c r="C44" s="89"/>
      <c r="D44" s="139"/>
      <c r="E44" s="90"/>
      <c r="F44" s="91"/>
      <c r="G44" s="91"/>
      <c r="H44" s="90"/>
      <c r="I44" s="91"/>
      <c r="J44" s="91"/>
      <c r="K44" s="90"/>
      <c r="L44" s="91"/>
      <c r="M44" s="91"/>
      <c r="N44" s="90"/>
      <c r="O44" s="91"/>
      <c r="P44" s="91"/>
      <c r="Q44" s="90"/>
      <c r="R44" s="140"/>
      <c r="S44" s="141"/>
      <c r="T44" s="90"/>
      <c r="U44" s="91"/>
      <c r="V44" s="847"/>
      <c r="W44" s="145"/>
      <c r="X44" s="94"/>
      <c r="Y44" s="129"/>
      <c r="Z44" s="14"/>
      <c r="AC44" s="49">
        <f>AC43*4/AF43</f>
        <v>0.16345624656026417</v>
      </c>
      <c r="AD44" s="49">
        <f>AD43*9/AF43</f>
        <v>0.29719317556411667</v>
      </c>
      <c r="AE44" s="49">
        <f>AE43*4/AF43</f>
        <v>0.53935057787561924</v>
      </c>
      <c r="AG44" s="77"/>
    </row>
    <row r="45" spans="2:33" ht="27.9" customHeight="1"/>
  </sheetData>
  <mergeCells count="22">
    <mergeCell ref="B1:Y1"/>
    <mergeCell ref="B2:G2"/>
    <mergeCell ref="F3:L3"/>
    <mergeCell ref="C5:C10"/>
    <mergeCell ref="V5:V12"/>
    <mergeCell ref="B9:B10"/>
    <mergeCell ref="J7:K7"/>
    <mergeCell ref="C13:C18"/>
    <mergeCell ref="V13:V20"/>
    <mergeCell ref="B17:B18"/>
    <mergeCell ref="C21:C26"/>
    <mergeCell ref="V21:V28"/>
    <mergeCell ref="B25:B26"/>
    <mergeCell ref="M15:N15"/>
    <mergeCell ref="G22:H22"/>
    <mergeCell ref="C37:C42"/>
    <mergeCell ref="V37:V44"/>
    <mergeCell ref="B41:B42"/>
    <mergeCell ref="C29:C34"/>
    <mergeCell ref="V29:V36"/>
    <mergeCell ref="B33:B34"/>
    <mergeCell ref="G30:H30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115.1-2月合併</vt:lpstr>
      <vt:lpstr>115.1月菜單</vt:lpstr>
      <vt:lpstr>115.2月菜單</vt:lpstr>
      <vt:lpstr>1月第一週明細</vt:lpstr>
      <vt:lpstr>1月第二週明細</vt:lpstr>
      <vt:lpstr>1月第三週明細 </vt:lpstr>
      <vt:lpstr>1月第四週明細 </vt:lpstr>
      <vt:lpstr>2月第一週明細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2025-11-30T06:29:52Z</cp:lastPrinted>
  <dcterms:created xsi:type="dcterms:W3CDTF">2013-10-17T10:44:48Z</dcterms:created>
  <dcterms:modified xsi:type="dcterms:W3CDTF">2025-12-11T00:30:10Z</dcterms:modified>
</cp:coreProperties>
</file>