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3960" windowWidth="10200" windowHeight="3975"/>
  </bookViews>
  <sheets>
    <sheet name="114年12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7" r:id="rId6"/>
  </sheets>
  <definedNames>
    <definedName name="_xlnm.Print_Area" localSheetId="0">'114年12月菜單'!$A$1:$T$54</definedName>
    <definedName name="_xlnm.Print_Area" localSheetId="1">第一週明細!$A$1:$AC$46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'!$A$1:$Z$44</definedName>
    <definedName name="_xlnm.Print_Area" localSheetId="4">第四周明細!$A$1:$Z$46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2" l="1"/>
  <c r="V13" i="2"/>
  <c r="V21" i="2"/>
  <c r="V29" i="2"/>
  <c r="V37" i="2"/>
  <c r="D5" i="2"/>
  <c r="W16" i="7" l="1"/>
  <c r="Y9" i="3" l="1"/>
  <c r="AB9" i="2" l="1"/>
  <c r="P37" i="7" l="1"/>
  <c r="S37" i="7"/>
  <c r="S29" i="7"/>
  <c r="M37" i="7"/>
  <c r="M29" i="7"/>
  <c r="J37" i="7"/>
  <c r="G37" i="7"/>
  <c r="D37" i="7"/>
  <c r="S13" i="4" l="1"/>
  <c r="P29" i="7"/>
  <c r="J29" i="7"/>
  <c r="G29" i="7"/>
  <c r="D29" i="7"/>
  <c r="S21" i="7"/>
  <c r="P21" i="7"/>
  <c r="M21" i="7"/>
  <c r="J21" i="7"/>
  <c r="G21" i="7"/>
  <c r="D21" i="7"/>
  <c r="AF16" i="2"/>
  <c r="D5" i="7"/>
  <c r="S13" i="7" l="1"/>
  <c r="P13" i="7"/>
  <c r="P14" i="7" s="1"/>
  <c r="M13" i="7"/>
  <c r="J13" i="7"/>
  <c r="G13" i="7"/>
  <c r="D13" i="7"/>
  <c r="S5" i="3"/>
  <c r="G5" i="7"/>
  <c r="J5" i="7"/>
  <c r="M5" i="7"/>
  <c r="P5" i="7"/>
  <c r="S5" i="7"/>
  <c r="Y5" i="7"/>
  <c r="Y6" i="7"/>
  <c r="AC6" i="7"/>
  <c r="AE6" i="7"/>
  <c r="AC7" i="7"/>
  <c r="AD7" i="7"/>
  <c r="Y8" i="7"/>
  <c r="AC8" i="7"/>
  <c r="AE8" i="7"/>
  <c r="Y9" i="7"/>
  <c r="AD9" i="7"/>
  <c r="AF9" i="7" s="1"/>
  <c r="AE10" i="7"/>
  <c r="Y13" i="7"/>
  <c r="Y14" i="7"/>
  <c r="AC14" i="7"/>
  <c r="AE14" i="7"/>
  <c r="Y15" i="7"/>
  <c r="AC15" i="7"/>
  <c r="AD15" i="7"/>
  <c r="Y16" i="7"/>
  <c r="AC16" i="7"/>
  <c r="AE16" i="7"/>
  <c r="Y17" i="7"/>
  <c r="AD17" i="7"/>
  <c r="AF17" i="7" s="1"/>
  <c r="AE18" i="7"/>
  <c r="Y21" i="7"/>
  <c r="Y22" i="7"/>
  <c r="AC22" i="7"/>
  <c r="AE22" i="7"/>
  <c r="Y23" i="7"/>
  <c r="AC23" i="7"/>
  <c r="AD23" i="7"/>
  <c r="Y24" i="7"/>
  <c r="AC24" i="7"/>
  <c r="AE24" i="7"/>
  <c r="AF24" i="7" s="1"/>
  <c r="Y25" i="7"/>
  <c r="AD25" i="7"/>
  <c r="AF25" i="7" s="1"/>
  <c r="AE26" i="7"/>
  <c r="AC30" i="7"/>
  <c r="AE30" i="7"/>
  <c r="AC31" i="7"/>
  <c r="AD31" i="7"/>
  <c r="AC32" i="7"/>
  <c r="AE32" i="7"/>
  <c r="AD33" i="7"/>
  <c r="AF33" i="7" s="1"/>
  <c r="AE34" i="7"/>
  <c r="AC38" i="7"/>
  <c r="AE38" i="7"/>
  <c r="AC39" i="7"/>
  <c r="AD39" i="7"/>
  <c r="AC40" i="7"/>
  <c r="AE40" i="7"/>
  <c r="AD41" i="7"/>
  <c r="AE42" i="7"/>
  <c r="D5" i="5"/>
  <c r="G5" i="5"/>
  <c r="J5" i="5"/>
  <c r="M5" i="5"/>
  <c r="P5" i="5"/>
  <c r="P6" i="5" s="1"/>
  <c r="S5" i="5"/>
  <c r="Y5" i="5"/>
  <c r="Y6" i="5"/>
  <c r="AC6" i="5"/>
  <c r="AE6" i="5"/>
  <c r="Y7" i="5"/>
  <c r="AC7" i="5"/>
  <c r="AD7" i="5"/>
  <c r="Y8" i="5"/>
  <c r="AC8" i="5"/>
  <c r="AE8" i="5"/>
  <c r="Y9" i="5"/>
  <c r="AD9" i="5"/>
  <c r="AF9" i="5" s="1"/>
  <c r="AE10" i="5"/>
  <c r="D13" i="5"/>
  <c r="G13" i="5"/>
  <c r="J13" i="5"/>
  <c r="M13" i="5"/>
  <c r="P13" i="5"/>
  <c r="P14" i="5" s="1"/>
  <c r="S13" i="5"/>
  <c r="Y13" i="5"/>
  <c r="Y14" i="5"/>
  <c r="AC14" i="5"/>
  <c r="AE14" i="5"/>
  <c r="AC15" i="5"/>
  <c r="AD15" i="5"/>
  <c r="Y16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Y21" i="5"/>
  <c r="Y22" i="5"/>
  <c r="AC22" i="5"/>
  <c r="AE22" i="5"/>
  <c r="Y23" i="5"/>
  <c r="AC23" i="5"/>
  <c r="AD23" i="5"/>
  <c r="AF23" i="5" s="1"/>
  <c r="Y24" i="5"/>
  <c r="AC24" i="5"/>
  <c r="AE24" i="5"/>
  <c r="Y25" i="5"/>
  <c r="AD25" i="5"/>
  <c r="AF25" i="5" s="1"/>
  <c r="AE26" i="5"/>
  <c r="D29" i="5"/>
  <c r="G29" i="5"/>
  <c r="J29" i="5"/>
  <c r="M29" i="5"/>
  <c r="P29" i="5"/>
  <c r="S29" i="5"/>
  <c r="Y29" i="5"/>
  <c r="Y30" i="5"/>
  <c r="AC30" i="5"/>
  <c r="AE30" i="5"/>
  <c r="AF30" i="5" s="1"/>
  <c r="AC31" i="5"/>
  <c r="AD31" i="5"/>
  <c r="Y32" i="5"/>
  <c r="AC32" i="5"/>
  <c r="AE32" i="5"/>
  <c r="Y33" i="5"/>
  <c r="AD33" i="5"/>
  <c r="AF33" i="5" s="1"/>
  <c r="AE34" i="5"/>
  <c r="D37" i="5"/>
  <c r="G37" i="5"/>
  <c r="J37" i="5"/>
  <c r="M37" i="5"/>
  <c r="P37" i="5"/>
  <c r="S37" i="5"/>
  <c r="Y37" i="5"/>
  <c r="Y38" i="5"/>
  <c r="W42" i="5" s="1"/>
  <c r="T44" i="6" s="1"/>
  <c r="AC38" i="5"/>
  <c r="AE38" i="5"/>
  <c r="AC39" i="5"/>
  <c r="AD39" i="5"/>
  <c r="Y40" i="5"/>
  <c r="AC40" i="5"/>
  <c r="AE40" i="5"/>
  <c r="Y41" i="5"/>
  <c r="AD41" i="5"/>
  <c r="AE42" i="5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Y9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J21" i="4"/>
  <c r="M21" i="4"/>
  <c r="P21" i="4"/>
  <c r="P22" i="4" s="1"/>
  <c r="S21" i="4"/>
  <c r="Y21" i="4"/>
  <c r="Y22" i="4"/>
  <c r="AC22" i="4"/>
  <c r="AE22" i="4"/>
  <c r="AC23" i="4"/>
  <c r="AD23" i="4"/>
  <c r="Y24" i="4"/>
  <c r="AC24" i="4"/>
  <c r="AE24" i="4"/>
  <c r="Y25" i="4"/>
  <c r="AD25" i="4"/>
  <c r="AF25" i="4" s="1"/>
  <c r="AE26" i="4"/>
  <c r="D29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D37" i="4"/>
  <c r="G37" i="4"/>
  <c r="J37" i="4"/>
  <c r="M37" i="4"/>
  <c r="P37" i="4"/>
  <c r="P38" i="4" s="1"/>
  <c r="S37" i="4"/>
  <c r="Y37" i="4"/>
  <c r="Y38" i="4"/>
  <c r="AC38" i="4"/>
  <c r="AE38" i="4"/>
  <c r="AC39" i="4"/>
  <c r="AD39" i="4"/>
  <c r="Y40" i="4"/>
  <c r="AC40" i="4"/>
  <c r="AE40" i="4"/>
  <c r="Y41" i="4"/>
  <c r="AD41" i="4"/>
  <c r="AF41" i="4" s="1"/>
  <c r="AE42" i="4"/>
  <c r="G5" i="3"/>
  <c r="M5" i="3"/>
  <c r="P5" i="3"/>
  <c r="AC6" i="3"/>
  <c r="AE6" i="3"/>
  <c r="AC7" i="3"/>
  <c r="AD7" i="3"/>
  <c r="AC8" i="3"/>
  <c r="AE8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AC22" i="3"/>
  <c r="AE22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S37" i="3"/>
  <c r="Y37" i="3"/>
  <c r="Y38" i="3"/>
  <c r="AC38" i="3"/>
  <c r="AE38" i="3"/>
  <c r="AC39" i="3"/>
  <c r="AD39" i="3"/>
  <c r="Y40" i="3"/>
  <c r="AC40" i="3"/>
  <c r="AE40" i="3"/>
  <c r="AD41" i="3"/>
  <c r="AF41" i="3" s="1"/>
  <c r="AE42" i="3"/>
  <c r="G5" i="2"/>
  <c r="J5" i="2"/>
  <c r="M5" i="2"/>
  <c r="P5" i="2"/>
  <c r="S5" i="2"/>
  <c r="AF6" i="2"/>
  <c r="AH6" i="2"/>
  <c r="AF7" i="2"/>
  <c r="AG7" i="2"/>
  <c r="AF8" i="2"/>
  <c r="AH8" i="2"/>
  <c r="AG9" i="2"/>
  <c r="AI9" i="2" s="1"/>
  <c r="AH10" i="2"/>
  <c r="D13" i="2"/>
  <c r="G13" i="2"/>
  <c r="J13" i="2"/>
  <c r="M13" i="2"/>
  <c r="P13" i="2"/>
  <c r="S13" i="2"/>
  <c r="AB14" i="2"/>
  <c r="AF14" i="2"/>
  <c r="AH14" i="2"/>
  <c r="AB15" i="2"/>
  <c r="AF15" i="2"/>
  <c r="AG15" i="2"/>
  <c r="AB16" i="2"/>
  <c r="AH16" i="2"/>
  <c r="AI16" i="2" s="1"/>
  <c r="AB17" i="2"/>
  <c r="AG17" i="2"/>
  <c r="AH18" i="2"/>
  <c r="D21" i="2"/>
  <c r="G21" i="2"/>
  <c r="J21" i="2"/>
  <c r="M21" i="2"/>
  <c r="P21" i="2"/>
  <c r="S21" i="2"/>
  <c r="AF22" i="2"/>
  <c r="AH22" i="2"/>
  <c r="AF23" i="2"/>
  <c r="AG23" i="2"/>
  <c r="AF24" i="2"/>
  <c r="AH24" i="2"/>
  <c r="AG25" i="2"/>
  <c r="AI25" i="2" s="1"/>
  <c r="AH26" i="2"/>
  <c r="D29" i="2"/>
  <c r="G29" i="2"/>
  <c r="J29" i="2"/>
  <c r="M29" i="2"/>
  <c r="P29" i="2"/>
  <c r="S29" i="2"/>
  <c r="AF30" i="2"/>
  <c r="AH30" i="2"/>
  <c r="AF31" i="2"/>
  <c r="AG31" i="2"/>
  <c r="AF32" i="2"/>
  <c r="AH32" i="2"/>
  <c r="AB33" i="2"/>
  <c r="AG33" i="2"/>
  <c r="AI33" i="2" s="1"/>
  <c r="AH34" i="2"/>
  <c r="D37" i="2"/>
  <c r="G37" i="2"/>
  <c r="J37" i="2"/>
  <c r="M37" i="2"/>
  <c r="P37" i="2"/>
  <c r="S37" i="2"/>
  <c r="AB37" i="2"/>
  <c r="AF38" i="2"/>
  <c r="AH38" i="2"/>
  <c r="AF39" i="2"/>
  <c r="AG39" i="2"/>
  <c r="AB40" i="2"/>
  <c r="Z40" i="2" s="1"/>
  <c r="T13" i="6" s="1"/>
  <c r="AF40" i="2"/>
  <c r="AH40" i="2"/>
  <c r="AB41" i="2"/>
  <c r="AG41" i="2"/>
  <c r="AI41" i="2" s="1"/>
  <c r="AH42" i="2"/>
  <c r="H23" i="6"/>
  <c r="H33" i="6"/>
  <c r="T34" i="6"/>
  <c r="H43" i="6"/>
  <c r="AD11" i="7"/>
  <c r="L13" i="6"/>
  <c r="AF22" i="4" l="1"/>
  <c r="AC27" i="4"/>
  <c r="W26" i="4" s="1"/>
  <c r="L34" i="6" s="1"/>
  <c r="AF16" i="4"/>
  <c r="AI40" i="2"/>
  <c r="AD35" i="3"/>
  <c r="W32" i="3" s="1"/>
  <c r="P23" i="6" s="1"/>
  <c r="AF24" i="3"/>
  <c r="AE43" i="7"/>
  <c r="AF30" i="3"/>
  <c r="AF23" i="3"/>
  <c r="AD19" i="3"/>
  <c r="AF7" i="7"/>
  <c r="AC11" i="7"/>
  <c r="W10" i="7" s="1"/>
  <c r="D54" i="6" s="1"/>
  <c r="AE43" i="3"/>
  <c r="AE19" i="7"/>
  <c r="W14" i="7" s="1"/>
  <c r="AI39" i="2"/>
  <c r="AE11" i="4"/>
  <c r="W6" i="4" s="1"/>
  <c r="AE27" i="7"/>
  <c r="W22" i="7" s="1"/>
  <c r="J54" i="6" s="1"/>
  <c r="AD35" i="5"/>
  <c r="W32" i="5" s="1"/>
  <c r="AF8" i="7"/>
  <c r="AH35" i="2"/>
  <c r="AF7" i="3"/>
  <c r="AF16" i="7"/>
  <c r="AI32" i="2"/>
  <c r="AE11" i="7"/>
  <c r="W6" i="7" s="1"/>
  <c r="AF16" i="3"/>
  <c r="AI6" i="2"/>
  <c r="AD19" i="7"/>
  <c r="AE27" i="3"/>
  <c r="W22" i="3" s="1"/>
  <c r="J24" i="6" s="1"/>
  <c r="AD43" i="7"/>
  <c r="AC19" i="7"/>
  <c r="AF31" i="5"/>
  <c r="AE35" i="7"/>
  <c r="N54" i="6" s="1"/>
  <c r="AD19" i="5"/>
  <c r="AC35" i="5"/>
  <c r="W34" i="5" s="1"/>
  <c r="AD11" i="3"/>
  <c r="W8" i="3" s="1"/>
  <c r="AF6" i="3"/>
  <c r="AD35" i="4"/>
  <c r="W32" i="4" s="1"/>
  <c r="AC43" i="7"/>
  <c r="W42" i="3"/>
  <c r="T24" i="6" s="1"/>
  <c r="AD43" i="5"/>
  <c r="AD27" i="5"/>
  <c r="W24" i="5" s="1"/>
  <c r="L43" i="6" s="1"/>
  <c r="AF8" i="4"/>
  <c r="AF6" i="5"/>
  <c r="AF23" i="7"/>
  <c r="AF8" i="3"/>
  <c r="AI14" i="2"/>
  <c r="AF32" i="3"/>
  <c r="AF38" i="5"/>
  <c r="AF39" i="3"/>
  <c r="AE11" i="3"/>
  <c r="W6" i="3" s="1"/>
  <c r="B24" i="6" s="1"/>
  <c r="AF24" i="5"/>
  <c r="AF32" i="7"/>
  <c r="AC19" i="3"/>
  <c r="W18" i="3" s="1"/>
  <c r="H24" i="6" s="1"/>
  <c r="AF38" i="4"/>
  <c r="AF31" i="4"/>
  <c r="AE19" i="5"/>
  <c r="W14" i="5" s="1"/>
  <c r="F44" i="6" s="1"/>
  <c r="AD11" i="5"/>
  <c r="W8" i="5" s="1"/>
  <c r="AD27" i="3"/>
  <c r="W24" i="3" s="1"/>
  <c r="L23" i="6" s="1"/>
  <c r="AE19" i="4"/>
  <c r="W14" i="4" s="1"/>
  <c r="F34" i="6" s="1"/>
  <c r="AE43" i="5"/>
  <c r="W38" i="5" s="1"/>
  <c r="R44" i="6" s="1"/>
  <c r="AF40" i="4"/>
  <c r="AC43" i="5"/>
  <c r="AE35" i="3"/>
  <c r="W30" i="3" s="1"/>
  <c r="N24" i="6" s="1"/>
  <c r="AE35" i="5"/>
  <c r="W30" i="5" s="1"/>
  <c r="AF16" i="5"/>
  <c r="AD19" i="4"/>
  <c r="AF38" i="7"/>
  <c r="AC27" i="5"/>
  <c r="W26" i="5" s="1"/>
  <c r="L44" i="6" s="1"/>
  <c r="AF27" i="2"/>
  <c r="AI7" i="2"/>
  <c r="AF15" i="4"/>
  <c r="AF22" i="3"/>
  <c r="AH19" i="2"/>
  <c r="Z14" i="2" s="1"/>
  <c r="F14" i="6" s="1"/>
  <c r="AE11" i="5"/>
  <c r="W6" i="5" s="1"/>
  <c r="B44" i="6" s="1"/>
  <c r="AD43" i="3"/>
  <c r="AH43" i="2"/>
  <c r="Z38" i="2" s="1"/>
  <c r="R14" i="6" s="1"/>
  <c r="AF35" i="2"/>
  <c r="W40" i="3"/>
  <c r="T23" i="6" s="1"/>
  <c r="AF31" i="3"/>
  <c r="AF6" i="4"/>
  <c r="AF39" i="5"/>
  <c r="AE27" i="4"/>
  <c r="W22" i="4" s="1"/>
  <c r="J34" i="6" s="1"/>
  <c r="AF40" i="3"/>
  <c r="W40" i="4"/>
  <c r="T33" i="6" s="1"/>
  <c r="AE35" i="4"/>
  <c r="W30" i="4" s="1"/>
  <c r="AG43" i="2"/>
  <c r="AH27" i="2"/>
  <c r="AC11" i="3"/>
  <c r="AF39" i="4"/>
  <c r="AF14" i="7"/>
  <c r="AI15" i="2"/>
  <c r="AF11" i="2"/>
  <c r="Z10" i="2" s="1"/>
  <c r="AF24" i="4"/>
  <c r="AI23" i="2"/>
  <c r="AC35" i="4"/>
  <c r="W34" i="4" s="1"/>
  <c r="AI30" i="2"/>
  <c r="AI22" i="2"/>
  <c r="AF38" i="3"/>
  <c r="AF30" i="4"/>
  <c r="AF23" i="4"/>
  <c r="AF7" i="5"/>
  <c r="AF40" i="5"/>
  <c r="AF39" i="7"/>
  <c r="AC43" i="3"/>
  <c r="AD11" i="4"/>
  <c r="W8" i="4" s="1"/>
  <c r="D33" i="6" s="1"/>
  <c r="W40" i="5"/>
  <c r="T43" i="6" s="1"/>
  <c r="AF32" i="5"/>
  <c r="AC19" i="4"/>
  <c r="W18" i="4" s="1"/>
  <c r="H34" i="6" s="1"/>
  <c r="AC43" i="4"/>
  <c r="AG19" i="2"/>
  <c r="Z16" i="2" s="1"/>
  <c r="H13" i="6" s="1"/>
  <c r="N14" i="6"/>
  <c r="L14" i="6"/>
  <c r="AI24" i="2"/>
  <c r="AC11" i="4"/>
  <c r="W10" i="4" s="1"/>
  <c r="D34" i="6" s="1"/>
  <c r="AF14" i="4"/>
  <c r="AF8" i="5"/>
  <c r="AF30" i="7"/>
  <c r="AF22" i="7"/>
  <c r="P14" i="6"/>
  <c r="AD43" i="4"/>
  <c r="AI38" i="2"/>
  <c r="AI31" i="2"/>
  <c r="AF14" i="3"/>
  <c r="AF7" i="4"/>
  <c r="AF15" i="5"/>
  <c r="AF14" i="5"/>
  <c r="AD27" i="4"/>
  <c r="W24" i="4" s="1"/>
  <c r="L33" i="6" s="1"/>
  <c r="AF15" i="3"/>
  <c r="W8" i="7"/>
  <c r="D53" i="6" s="1"/>
  <c r="AF41" i="7"/>
  <c r="AC19" i="5"/>
  <c r="W18" i="5" s="1"/>
  <c r="H44" i="6" s="1"/>
  <c r="AE43" i="4"/>
  <c r="W38" i="4" s="1"/>
  <c r="AF40" i="7"/>
  <c r="AE19" i="3"/>
  <c r="AG27" i="2"/>
  <c r="Z42" i="2"/>
  <c r="T14" i="6" s="1"/>
  <c r="AG11" i="2"/>
  <c r="Z8" i="2" s="1"/>
  <c r="AC11" i="5"/>
  <c r="W10" i="5" s="1"/>
  <c r="D44" i="6" s="1"/>
  <c r="AC27" i="3"/>
  <c r="AF32" i="4"/>
  <c r="AF22" i="5"/>
  <c r="AG35" i="2"/>
  <c r="AE27" i="5"/>
  <c r="AF41" i="5"/>
  <c r="AF6" i="7"/>
  <c r="AC27" i="7"/>
  <c r="AC35" i="3"/>
  <c r="AC35" i="7"/>
  <c r="P54" i="6" s="1"/>
  <c r="AD35" i="7"/>
  <c r="P53" i="6" s="1"/>
  <c r="J14" i="6"/>
  <c r="Z28" i="2"/>
  <c r="J13" i="6" s="1"/>
  <c r="W38" i="3"/>
  <c r="AF43" i="2"/>
  <c r="AI17" i="2"/>
  <c r="AH11" i="2"/>
  <c r="Z6" i="2" s="1"/>
  <c r="B14" i="6" s="1"/>
  <c r="AI8" i="2"/>
  <c r="AF15" i="7"/>
  <c r="AF31" i="7"/>
  <c r="AD27" i="7"/>
  <c r="W24" i="7" s="1"/>
  <c r="L53" i="6" s="1"/>
  <c r="AF19" i="2"/>
  <c r="Z18" i="2" s="1"/>
  <c r="H14" i="6" s="1"/>
  <c r="AF19" i="3" l="1"/>
  <c r="AE20" i="3" s="1"/>
  <c r="D23" i="6"/>
  <c r="D13" i="6"/>
  <c r="AF19" i="7"/>
  <c r="AD20" i="7" s="1"/>
  <c r="AF43" i="7"/>
  <c r="AD44" i="7" s="1"/>
  <c r="AF11" i="7"/>
  <c r="AC12" i="7" s="1"/>
  <c r="W18" i="7"/>
  <c r="AF11" i="3"/>
  <c r="AC12" i="3" s="1"/>
  <c r="AF43" i="5"/>
  <c r="AE44" i="5" s="1"/>
  <c r="AF27" i="4"/>
  <c r="AD28" i="4" s="1"/>
  <c r="AF27" i="5"/>
  <c r="AE28" i="5" s="1"/>
  <c r="AF35" i="5"/>
  <c r="AE36" i="5" s="1"/>
  <c r="W10" i="3"/>
  <c r="W44" i="5"/>
  <c r="R43" i="6" s="1"/>
  <c r="AF43" i="3"/>
  <c r="AE44" i="3" s="1"/>
  <c r="AF35" i="4"/>
  <c r="AC36" i="4" s="1"/>
  <c r="AF11" i="5"/>
  <c r="AC12" i="5" s="1"/>
  <c r="AF35" i="3"/>
  <c r="AD36" i="3" s="1"/>
  <c r="AF27" i="7"/>
  <c r="AE28" i="7" s="1"/>
  <c r="AI35" i="2"/>
  <c r="AF36" i="2" s="1"/>
  <c r="Z12" i="2"/>
  <c r="B13" i="6" s="1"/>
  <c r="W36" i="4"/>
  <c r="W22" i="5"/>
  <c r="J44" i="6" s="1"/>
  <c r="AF43" i="4"/>
  <c r="AD44" i="4" s="1"/>
  <c r="W28" i="4"/>
  <c r="J33" i="6" s="1"/>
  <c r="AF19" i="4"/>
  <c r="W26" i="7"/>
  <c r="W28" i="7" s="1"/>
  <c r="J53" i="6" s="1"/>
  <c r="W12" i="3"/>
  <c r="W12" i="7"/>
  <c r="B53" i="6" s="1"/>
  <c r="B54" i="6"/>
  <c r="AC44" i="3"/>
  <c r="AI27" i="2"/>
  <c r="W12" i="4"/>
  <c r="B33" i="6" s="1"/>
  <c r="B34" i="6"/>
  <c r="W36" i="7"/>
  <c r="N53" i="6" s="1"/>
  <c r="W14" i="3"/>
  <c r="F24" i="6" s="1"/>
  <c r="W34" i="3"/>
  <c r="AF11" i="4"/>
  <c r="AF27" i="3"/>
  <c r="W26" i="3"/>
  <c r="AF19" i="5"/>
  <c r="AC20" i="5" s="1"/>
  <c r="Z44" i="2"/>
  <c r="R13" i="6" s="1"/>
  <c r="AF35" i="7"/>
  <c r="AC36" i="7" s="1"/>
  <c r="AE28" i="4"/>
  <c r="R34" i="6"/>
  <c r="W44" i="4"/>
  <c r="R33" i="6" s="1"/>
  <c r="AD28" i="5"/>
  <c r="AI43" i="2"/>
  <c r="W12" i="5"/>
  <c r="B43" i="6" s="1"/>
  <c r="D43" i="6"/>
  <c r="W36" i="5"/>
  <c r="AI11" i="2"/>
  <c r="AF12" i="2" s="1"/>
  <c r="R24" i="6"/>
  <c r="W44" i="3"/>
  <c r="R23" i="6" s="1"/>
  <c r="AD44" i="5"/>
  <c r="AI19" i="2"/>
  <c r="AG20" i="2" s="1"/>
  <c r="AC28" i="4" l="1"/>
  <c r="W20" i="3"/>
  <c r="F23" i="6" s="1"/>
  <c r="D14" i="6"/>
  <c r="D24" i="6"/>
  <c r="B23" i="6"/>
  <c r="AC20" i="3"/>
  <c r="AD20" i="3"/>
  <c r="AC44" i="5"/>
  <c r="AE12" i="7"/>
  <c r="AD12" i="7"/>
  <c r="AE44" i="7"/>
  <c r="AC44" i="7"/>
  <c r="AC20" i="7"/>
  <c r="AE20" i="7"/>
  <c r="AD36" i="5"/>
  <c r="AC36" i="5"/>
  <c r="W20" i="7"/>
  <c r="AC28" i="5"/>
  <c r="AE36" i="3"/>
  <c r="AC36" i="3"/>
  <c r="AD36" i="4"/>
  <c r="AE36" i="4"/>
  <c r="AD44" i="3"/>
  <c r="AE12" i="3"/>
  <c r="AD12" i="3"/>
  <c r="AG36" i="2"/>
  <c r="AD12" i="5"/>
  <c r="AG12" i="2"/>
  <c r="AH36" i="2"/>
  <c r="AE12" i="5"/>
  <c r="AD28" i="7"/>
  <c r="L54" i="6"/>
  <c r="AC28" i="7"/>
  <c r="W28" i="5"/>
  <c r="J43" i="6" s="1"/>
  <c r="AC44" i="4"/>
  <c r="AE44" i="4"/>
  <c r="W20" i="4"/>
  <c r="F33" i="6" s="1"/>
  <c r="AD20" i="4"/>
  <c r="AC20" i="4"/>
  <c r="AE20" i="4"/>
  <c r="AH12" i="2"/>
  <c r="AH28" i="2"/>
  <c r="AF28" i="2"/>
  <c r="L24" i="6"/>
  <c r="W28" i="3"/>
  <c r="J23" i="6" s="1"/>
  <c r="P13" i="6"/>
  <c r="Z36" i="2"/>
  <c r="N13" i="6" s="1"/>
  <c r="AD28" i="3"/>
  <c r="AE28" i="3"/>
  <c r="AC28" i="3"/>
  <c r="AD36" i="7"/>
  <c r="AE36" i="7"/>
  <c r="AG28" i="2"/>
  <c r="AC12" i="4"/>
  <c r="AE12" i="4"/>
  <c r="AD12" i="4"/>
  <c r="P24" i="6"/>
  <c r="W36" i="3"/>
  <c r="N23" i="6" s="1"/>
  <c r="AE20" i="5"/>
  <c r="W20" i="5"/>
  <c r="F43" i="6" s="1"/>
  <c r="AD20" i="5"/>
  <c r="AG44" i="2"/>
  <c r="AH44" i="2"/>
  <c r="AF44" i="2"/>
  <c r="AF20" i="2"/>
  <c r="AH20" i="2"/>
  <c r="Z20" i="2"/>
  <c r="F13" i="6" s="1"/>
</calcChain>
</file>

<file path=xl/sharedStrings.xml><?xml version="1.0" encoding="utf-8"?>
<sst xmlns="http://schemas.openxmlformats.org/spreadsheetml/2006/main" count="1604" uniqueCount="470">
  <si>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</si>
  <si>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</si>
  <si>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</si>
  <si>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</si>
  <si>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</si>
  <si>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</si>
  <si>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</si>
  <si>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</si>
  <si>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</si>
  <si>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</si>
  <si>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</si>
  <si>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</si>
  <si>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</si>
  <si>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</si>
  <si>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</si>
  <si>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</si>
  <si>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</si>
  <si>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</si>
  <si>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</si>
  <si>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</si>
  <si>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</si>
  <si>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</si>
  <si>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</si>
  <si>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</si>
  <si>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</si>
  <si>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</si>
  <si>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</si>
  <si>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</si>
  <si>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</si>
  <si>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</si>
  <si>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</si>
  <si>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</si>
  <si>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</si>
  <si>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</si>
  <si>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</si>
  <si>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</si>
  <si>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</si>
  <si>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</si>
  <si>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</si>
  <si>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</si>
  <si>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</si>
  <si>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</si>
  <si>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</si>
  <si>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</si>
  <si>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</si>
  <si>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</si>
  <si>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</si>
  <si>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</si>
  <si>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</si>
  <si>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</si>
  <si>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</si>
  <si>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</si>
  <si>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</si>
  <si>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</si>
  <si>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</si>
  <si>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</si>
  <si>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</si>
  <si>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</si>
  <si>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</si>
  <si>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</si>
  <si>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</si>
  <si>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</si>
  <si>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</si>
  <si>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</si>
  <si>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</si>
  <si>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</si>
  <si>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星期一</t>
    <phoneticPr fontId="19" type="noConversion"/>
  </si>
  <si>
    <t>星期二</t>
    <phoneticPr fontId="19" type="noConversion"/>
  </si>
  <si>
    <t>星期五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</si>
  <si>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</si>
  <si>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</si>
  <si>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</si>
  <si>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</si>
  <si>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</si>
  <si>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</si>
  <si>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</si>
  <si>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</si>
  <si>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</si>
  <si>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</si>
  <si>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</si>
  <si>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</si>
  <si>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</si>
  <si>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</si>
  <si>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</si>
  <si>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</si>
  <si>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</si>
  <si>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醣類：</t>
    <phoneticPr fontId="19" type="noConversion"/>
  </si>
  <si>
    <t>星期四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</si>
  <si>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</si>
  <si>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</si>
  <si>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</si>
  <si>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白米飯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</si>
  <si>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</si>
  <si>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</si>
  <si>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</si>
  <si>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紅蘿蔔</t>
    <phoneticPr fontId="19" type="noConversion"/>
  </si>
  <si>
    <t>炸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</si>
  <si>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</si>
  <si>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</si>
  <si>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</si>
  <si>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</si>
  <si>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</si>
  <si>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</si>
  <si>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</si>
  <si>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</si>
  <si>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大白菜</t>
    <phoneticPr fontId="19" type="noConversion"/>
  </si>
  <si>
    <t>炸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</si>
  <si>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</si>
  <si>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</si>
  <si>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</si>
  <si>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</si>
  <si>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</si>
  <si>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炸</t>
    <phoneticPr fontId="19" type="noConversion"/>
  </si>
  <si>
    <t>燕麥</t>
    <phoneticPr fontId="19" type="noConversion"/>
  </si>
  <si>
    <t>五穀米</t>
    <phoneticPr fontId="19" type="noConversion"/>
  </si>
  <si>
    <t>炒</t>
    <phoneticPr fontId="19" type="noConversion"/>
  </si>
  <si>
    <t>拌</t>
    <phoneticPr fontId="19" type="noConversion"/>
  </si>
  <si>
    <t>紅蘿蔔</t>
  </si>
  <si>
    <t>星期二</t>
  </si>
  <si>
    <t>星期三</t>
  </si>
  <si>
    <t>星期四</t>
  </si>
  <si>
    <t>星期五</t>
  </si>
  <si>
    <t>生鮮豬肉</t>
    <phoneticPr fontId="19" type="noConversion"/>
  </si>
  <si>
    <t>玉米粒</t>
    <phoneticPr fontId="19" type="noConversion"/>
  </si>
  <si>
    <t>胚芽米</t>
    <phoneticPr fontId="19" type="noConversion"/>
  </si>
  <si>
    <t xml:space="preserve"> </t>
  </si>
  <si>
    <t>豆</t>
  </si>
  <si>
    <t>乾木耳</t>
    <phoneticPr fontId="19" type="noConversion"/>
  </si>
  <si>
    <t>熱量:</t>
  </si>
  <si>
    <t>炒</t>
    <phoneticPr fontId="19" type="noConversion"/>
  </si>
  <si>
    <t>煮</t>
    <phoneticPr fontId="19" type="noConversion"/>
  </si>
  <si>
    <t>星期二</t>
    <phoneticPr fontId="19" type="noConversion"/>
  </si>
  <si>
    <t>星期二</t>
    <phoneticPr fontId="19" type="noConversion"/>
  </si>
  <si>
    <t>煮</t>
    <phoneticPr fontId="19" type="noConversion"/>
  </si>
  <si>
    <t>蒸</t>
    <phoneticPr fontId="19" type="noConversion"/>
  </si>
  <si>
    <t>冷凍青豆仁</t>
    <phoneticPr fontId="19" type="noConversion"/>
  </si>
  <si>
    <t>煮</t>
    <phoneticPr fontId="19" type="noConversion"/>
  </si>
  <si>
    <t>豆漿一瓶</t>
    <phoneticPr fontId="19" type="noConversion"/>
  </si>
  <si>
    <t>新鮮竹筍</t>
    <phoneticPr fontId="19" type="noConversion"/>
  </si>
  <si>
    <t>非基改玉米粒</t>
    <phoneticPr fontId="19" type="noConversion"/>
  </si>
  <si>
    <t>非基改玉米粒</t>
    <phoneticPr fontId="19" type="noConversion"/>
  </si>
  <si>
    <t>生鮮雞排</t>
    <phoneticPr fontId="19" type="noConversion"/>
  </si>
  <si>
    <t>非基改豆干</t>
    <phoneticPr fontId="19" type="noConversion"/>
  </si>
  <si>
    <t>非基改豆腐</t>
    <phoneticPr fontId="19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</si>
  <si>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19" type="noConversion"/>
  </si>
  <si>
    <t>營養師:蕭涵</t>
    <phoneticPr fontId="19" type="noConversion"/>
  </si>
  <si>
    <t>蒸</t>
    <phoneticPr fontId="19" type="noConversion"/>
  </si>
  <si>
    <t>烤</t>
    <phoneticPr fontId="19" type="noConversion"/>
  </si>
  <si>
    <t>起司絲</t>
    <phoneticPr fontId="19" type="noConversion"/>
  </si>
  <si>
    <t>冷凍青豆仁</t>
    <phoneticPr fontId="19" type="noConversion"/>
  </si>
  <si>
    <t>紅蘿蔔</t>
    <phoneticPr fontId="19" type="noConversion"/>
  </si>
  <si>
    <t>煮</t>
    <phoneticPr fontId="19" type="noConversion"/>
  </si>
  <si>
    <t>冷</t>
    <phoneticPr fontId="19" type="noConversion"/>
  </si>
  <si>
    <t>客家炒肉片(豆)</t>
    <phoneticPr fontId="19" type="noConversion"/>
  </si>
  <si>
    <t>豆腐</t>
    <phoneticPr fontId="19" type="noConversion"/>
  </si>
  <si>
    <t>生鮮雞肉</t>
    <phoneticPr fontId="19" type="noConversion"/>
  </si>
  <si>
    <t>炸</t>
    <phoneticPr fontId="19" type="noConversion"/>
  </si>
  <si>
    <t>煮</t>
    <phoneticPr fontId="19" type="noConversion"/>
  </si>
  <si>
    <t>乾海帶芽</t>
    <phoneticPr fontId="19" type="noConversion"/>
  </si>
  <si>
    <t>生鮮豬絞肉</t>
    <phoneticPr fontId="19" type="noConversion"/>
  </si>
  <si>
    <t>生鮮豬肉</t>
    <phoneticPr fontId="19" type="noConversion"/>
  </si>
  <si>
    <t>海</t>
    <phoneticPr fontId="19" type="noConversion"/>
  </si>
  <si>
    <t>拌</t>
    <phoneticPr fontId="19" type="noConversion"/>
  </si>
  <si>
    <t>煮</t>
    <phoneticPr fontId="19" type="noConversion"/>
  </si>
  <si>
    <t>豆</t>
    <phoneticPr fontId="19" type="noConversion"/>
  </si>
  <si>
    <t>燕麥飯</t>
    <phoneticPr fontId="19" type="noConversion"/>
  </si>
  <si>
    <t>五穀飯</t>
    <phoneticPr fontId="19" type="noConversion"/>
  </si>
  <si>
    <t>胚芽飯</t>
    <phoneticPr fontId="19" type="noConversion"/>
  </si>
  <si>
    <t>味噌</t>
    <phoneticPr fontId="19" type="noConversion"/>
  </si>
  <si>
    <t>適量</t>
    <phoneticPr fontId="19" type="noConversion"/>
  </si>
  <si>
    <t>白米飯</t>
    <phoneticPr fontId="19" type="noConversion"/>
  </si>
  <si>
    <t>地瓜飯</t>
    <phoneticPr fontId="19" type="noConversion"/>
  </si>
  <si>
    <t>衛管人員：黃彥誠</t>
    <phoneticPr fontId="19" type="noConversion"/>
  </si>
  <si>
    <t>人氣鐵板麵</t>
    <phoneticPr fontId="19" type="noConversion"/>
  </si>
  <si>
    <t>拿波里炸雞翅(炸)</t>
    <phoneticPr fontId="19" type="noConversion"/>
  </si>
  <si>
    <t>香酥豬柳條(炸)</t>
    <phoneticPr fontId="19" type="noConversion"/>
  </si>
  <si>
    <t>茶碗蒸</t>
    <phoneticPr fontId="19" type="noConversion"/>
  </si>
  <si>
    <t>味噌豆腐湯(豆)</t>
    <phoneticPr fontId="19" type="noConversion"/>
  </si>
  <si>
    <t>鮮筍湯</t>
    <phoneticPr fontId="19" type="noConversion"/>
  </si>
  <si>
    <t>紫菜蛋花湯</t>
    <phoneticPr fontId="19" type="noConversion"/>
  </si>
  <si>
    <t>碳烤豬里肌</t>
    <phoneticPr fontId="19" type="noConversion"/>
  </si>
  <si>
    <t>小鮮肉包(冷)</t>
    <phoneticPr fontId="19" type="noConversion"/>
  </si>
  <si>
    <t>BBQ烤雞排</t>
    <phoneticPr fontId="19" type="noConversion"/>
  </si>
  <si>
    <t>古早味滷肉</t>
    <phoneticPr fontId="19" type="noConversion"/>
  </si>
  <si>
    <t>麻婆豆腐(豆)</t>
    <phoneticPr fontId="19" type="noConversion"/>
  </si>
  <si>
    <t>糙米飯</t>
    <phoneticPr fontId="19" type="noConversion"/>
  </si>
  <si>
    <t>干絲海帶(豆)</t>
    <phoneticPr fontId="19" type="noConversion"/>
  </si>
  <si>
    <t>高麗菜</t>
    <phoneticPr fontId="19" type="noConversion"/>
  </si>
  <si>
    <t>白米</t>
    <phoneticPr fontId="19" type="noConversion"/>
  </si>
  <si>
    <t>月</t>
    <phoneticPr fontId="19" type="noConversion"/>
  </si>
  <si>
    <t>星期六</t>
    <phoneticPr fontId="19" type="noConversion"/>
  </si>
  <si>
    <t>熱量：</t>
    <phoneticPr fontId="19" type="noConversion"/>
  </si>
  <si>
    <t>烤</t>
    <phoneticPr fontId="19" type="noConversion"/>
  </si>
  <si>
    <t>生鮮豬肉</t>
    <phoneticPr fontId="19" type="noConversion"/>
  </si>
  <si>
    <t>紅蘿蔔</t>
    <phoneticPr fontId="19" type="noConversion"/>
  </si>
  <si>
    <t>液蛋(加工)</t>
    <phoneticPr fontId="19" type="noConversion"/>
  </si>
  <si>
    <t>糙米</t>
    <phoneticPr fontId="19" type="noConversion"/>
  </si>
  <si>
    <t>油蔥酥</t>
    <phoneticPr fontId="19" type="noConversion"/>
  </si>
  <si>
    <t>豆</t>
    <phoneticPr fontId="19" type="noConversion"/>
  </si>
  <si>
    <t>適量</t>
    <phoneticPr fontId="19" type="noConversion"/>
  </si>
  <si>
    <t>加</t>
    <phoneticPr fontId="19" type="noConversion"/>
  </si>
  <si>
    <t>白蘿蔔</t>
    <phoneticPr fontId="19" type="noConversion"/>
  </si>
  <si>
    <t>生鮮豬肉</t>
    <phoneticPr fontId="19" type="noConversion"/>
  </si>
  <si>
    <t>生鮮豬絞肉</t>
    <phoneticPr fontId="19" type="noConversion"/>
  </si>
  <si>
    <t>醬碎瓜</t>
    <phoneticPr fontId="19" type="noConversion"/>
  </si>
  <si>
    <t>鮮菇</t>
    <phoneticPr fontId="19" type="noConversion"/>
  </si>
  <si>
    <t>豆腐</t>
    <phoneticPr fontId="19" type="noConversion"/>
  </si>
  <si>
    <t>味噌</t>
    <phoneticPr fontId="19" type="noConversion"/>
  </si>
  <si>
    <t>豆</t>
    <phoneticPr fontId="19" type="noConversion"/>
  </si>
  <si>
    <t>煮</t>
    <phoneticPr fontId="19" type="noConversion"/>
  </si>
  <si>
    <t>有機油菜</t>
    <phoneticPr fontId="19" type="noConversion"/>
  </si>
  <si>
    <t>地瓜</t>
    <phoneticPr fontId="19" type="noConversion"/>
  </si>
  <si>
    <t>冷</t>
    <phoneticPr fontId="19" type="noConversion"/>
  </si>
  <si>
    <t>白年糕</t>
    <phoneticPr fontId="19" type="noConversion"/>
  </si>
  <si>
    <t>招牌炒飯</t>
    <phoneticPr fontId="19" type="noConversion"/>
  </si>
  <si>
    <t>生鮮豬絞肉</t>
    <phoneticPr fontId="19" type="noConversion"/>
  </si>
  <si>
    <t>海</t>
    <phoneticPr fontId="19" type="noConversion"/>
  </si>
  <si>
    <t>冷</t>
    <phoneticPr fontId="19" type="noConversion"/>
  </si>
  <si>
    <t>蒸</t>
    <phoneticPr fontId="19" type="noConversion"/>
  </si>
  <si>
    <t>大白菜</t>
    <phoneticPr fontId="19" type="noConversion"/>
  </si>
  <si>
    <t>紫菜</t>
    <phoneticPr fontId="19" type="noConversion"/>
  </si>
  <si>
    <t>適量</t>
    <phoneticPr fontId="19" type="noConversion"/>
  </si>
  <si>
    <t>紅豆</t>
    <phoneticPr fontId="19" type="noConversion"/>
  </si>
  <si>
    <t>生鮮雞翅</t>
    <phoneticPr fontId="19" type="noConversion"/>
  </si>
  <si>
    <t>豆腐</t>
    <phoneticPr fontId="19" type="noConversion"/>
  </si>
  <si>
    <t>金針菇</t>
    <phoneticPr fontId="19" type="noConversion"/>
  </si>
  <si>
    <t>金針蛋花湯</t>
    <phoneticPr fontId="19" type="noConversion"/>
  </si>
  <si>
    <t>煮</t>
    <phoneticPr fontId="19" type="noConversion"/>
  </si>
  <si>
    <t>海</t>
    <phoneticPr fontId="19" type="noConversion"/>
  </si>
  <si>
    <t>味噌</t>
    <phoneticPr fontId="19" type="noConversion"/>
  </si>
  <si>
    <t>白油麵</t>
    <phoneticPr fontId="19" type="noConversion"/>
  </si>
  <si>
    <t>生鮮豬肉</t>
    <phoneticPr fontId="19" type="noConversion"/>
  </si>
  <si>
    <t>肉包</t>
    <phoneticPr fontId="19" type="noConversion"/>
  </si>
  <si>
    <t>白蘿蔔</t>
    <phoneticPr fontId="19" type="noConversion"/>
  </si>
  <si>
    <t>紅蘿蔔</t>
    <phoneticPr fontId="19" type="noConversion"/>
  </si>
  <si>
    <t>生鮮翅小腿</t>
    <phoneticPr fontId="19" type="noConversion"/>
  </si>
  <si>
    <t>生鮮豬絞肉</t>
    <phoneticPr fontId="19" type="noConversion"/>
  </si>
  <si>
    <t>貢丸</t>
    <phoneticPr fontId="19" type="noConversion"/>
  </si>
  <si>
    <t>紅蘿蔔</t>
    <phoneticPr fontId="19" type="noConversion"/>
  </si>
  <si>
    <t>綠豆</t>
    <phoneticPr fontId="19" type="noConversion"/>
  </si>
  <si>
    <t>高麗菜</t>
    <phoneticPr fontId="19" type="noConversion"/>
  </si>
  <si>
    <t>生鮮魷魚圈</t>
    <phoneticPr fontId="19" type="noConversion"/>
  </si>
  <si>
    <t>番茄</t>
    <phoneticPr fontId="19" type="noConversion"/>
  </si>
  <si>
    <t>青江菜</t>
    <phoneticPr fontId="19" type="noConversion"/>
  </si>
  <si>
    <t>豬血</t>
    <phoneticPr fontId="19" type="noConversion"/>
  </si>
  <si>
    <t>榨菜</t>
    <phoneticPr fontId="19" type="noConversion"/>
  </si>
  <si>
    <t>醃</t>
    <phoneticPr fontId="19" type="noConversion"/>
  </si>
  <si>
    <t>非基改豆干絲</t>
    <phoneticPr fontId="19" type="noConversion"/>
  </si>
  <si>
    <t>海帶絲</t>
    <phoneticPr fontId="19" type="noConversion"/>
  </si>
  <si>
    <t>烤</t>
    <phoneticPr fontId="19" type="noConversion"/>
  </si>
  <si>
    <t>醬汁年糕鍋(冷)</t>
    <phoneticPr fontId="19" type="noConversion"/>
  </si>
  <si>
    <t>生鮮甘仔魚</t>
    <phoneticPr fontId="19" type="noConversion"/>
  </si>
  <si>
    <t>炸</t>
    <phoneticPr fontId="19" type="noConversion"/>
  </si>
  <si>
    <t>紅蘿蔔</t>
    <phoneticPr fontId="19" type="noConversion"/>
  </si>
  <si>
    <t>白蘿蔔</t>
    <phoneticPr fontId="19" type="noConversion"/>
  </si>
  <si>
    <t>煮</t>
    <phoneticPr fontId="19" type="noConversion"/>
  </si>
  <si>
    <t>阿婆滷蛋</t>
    <phoneticPr fontId="19" type="noConversion"/>
  </si>
  <si>
    <t>白煮蛋</t>
    <phoneticPr fontId="19" type="noConversion"/>
  </si>
  <si>
    <t>滷</t>
    <phoneticPr fontId="19" type="noConversion"/>
  </si>
  <si>
    <t>油蔥豆腐(豆)</t>
    <phoneticPr fontId="19" type="noConversion"/>
  </si>
  <si>
    <t>非基改豆腐</t>
    <phoneticPr fontId="19" type="noConversion"/>
  </si>
  <si>
    <t>煮</t>
    <phoneticPr fontId="19" type="noConversion"/>
  </si>
  <si>
    <t>行憲紀念日放假</t>
    <phoneticPr fontId="19" type="noConversion"/>
  </si>
  <si>
    <t>紫米飯</t>
    <phoneticPr fontId="19" type="noConversion"/>
  </si>
  <si>
    <t>紫米</t>
    <phoneticPr fontId="19" type="noConversion"/>
  </si>
  <si>
    <t>日</t>
    <phoneticPr fontId="19" type="noConversion"/>
  </si>
  <si>
    <t>肉絲炒飯</t>
    <phoneticPr fontId="19" type="noConversion"/>
  </si>
  <si>
    <t>肉醬義大利麵</t>
    <phoneticPr fontId="19" type="noConversion"/>
  </si>
  <si>
    <t>板烤雞排</t>
    <phoneticPr fontId="19" type="noConversion"/>
  </si>
  <si>
    <t>鐵路排骨</t>
    <phoneticPr fontId="19" type="noConversion"/>
  </si>
  <si>
    <t>黃金咖哩雞</t>
    <phoneticPr fontId="19" type="noConversion"/>
  </si>
  <si>
    <t>醬燒大排</t>
    <phoneticPr fontId="19" type="noConversion"/>
  </si>
  <si>
    <t>奶黃包(冷)</t>
    <phoneticPr fontId="19" type="noConversion"/>
  </si>
  <si>
    <t>紅豆包(冷)</t>
    <phoneticPr fontId="19" type="noConversion"/>
  </si>
  <si>
    <t>高麗菜</t>
    <phoneticPr fontId="19" type="noConversion"/>
  </si>
  <si>
    <t>飄香滷蛋</t>
    <phoneticPr fontId="19" type="noConversion"/>
  </si>
  <si>
    <t>洋蔥炒蛋</t>
    <phoneticPr fontId="19" type="noConversion"/>
  </si>
  <si>
    <t>三杯魷魚杏鮑菇(海)-申請</t>
    <phoneticPr fontId="19" type="noConversion"/>
  </si>
  <si>
    <t>海鮮蝦仁羹(海芡)</t>
    <phoneticPr fontId="19" type="noConversion"/>
  </si>
  <si>
    <t>洋芋燉肉</t>
    <phoneticPr fontId="19" type="noConversion"/>
  </si>
  <si>
    <t>酥炸杏鮑菇豆腐(豆炸)</t>
    <phoneticPr fontId="19" type="noConversion"/>
  </si>
  <si>
    <t>番茄滑蛋豆腐(豆)</t>
    <phoneticPr fontId="19" type="noConversion"/>
  </si>
  <si>
    <t>鮮筍肉絲</t>
    <phoneticPr fontId="19" type="noConversion"/>
  </si>
  <si>
    <t>小瓜玉筍</t>
    <phoneticPr fontId="19" type="noConversion"/>
  </si>
  <si>
    <t>多汁水餃X2(冷)</t>
    <phoneticPr fontId="19" type="noConversion"/>
  </si>
  <si>
    <t>泰式打拋豬</t>
    <phoneticPr fontId="19" type="noConversion"/>
  </si>
  <si>
    <t>紅絲炒蛋</t>
    <phoneticPr fontId="19" type="noConversion"/>
  </si>
  <si>
    <t>炭香雞排</t>
    <phoneticPr fontId="19" type="noConversion"/>
  </si>
  <si>
    <t>陽光玉米炒蛋</t>
    <phoneticPr fontId="19" type="noConversion"/>
  </si>
  <si>
    <t>醬汁豬排</t>
    <phoneticPr fontId="19" type="noConversion"/>
  </si>
  <si>
    <t>蘿蔔關東煮(豆)</t>
    <phoneticPr fontId="19" type="noConversion"/>
  </si>
  <si>
    <t>香烤翅小腿</t>
    <phoneticPr fontId="19" type="noConversion"/>
  </si>
  <si>
    <t>五香滷蛋</t>
    <phoneticPr fontId="19" type="noConversion"/>
  </si>
  <si>
    <t>鮮菇蔬菜鍋</t>
    <phoneticPr fontId="19" type="noConversion"/>
  </si>
  <si>
    <t>起司洋芋玉米</t>
    <phoneticPr fontId="19" type="noConversion"/>
  </si>
  <si>
    <t>蒜泥白肉</t>
    <phoneticPr fontId="19" type="noConversion"/>
  </si>
  <si>
    <t>鮮菇雜燴丸片(加)</t>
    <phoneticPr fontId="19" type="noConversion"/>
  </si>
  <si>
    <t>新鮮竹筍</t>
    <phoneticPr fontId="19" type="noConversion"/>
  </si>
  <si>
    <t>紅蘿蔔</t>
    <phoneticPr fontId="19" type="noConversion"/>
  </si>
  <si>
    <t>非基改豆腐</t>
    <phoneticPr fontId="19" type="noConversion"/>
  </si>
  <si>
    <t>港式酸辣湯(芡)</t>
    <phoneticPr fontId="19" type="noConversion"/>
  </si>
  <si>
    <t>非基改玉米粒</t>
    <phoneticPr fontId="19" type="noConversion"/>
  </si>
  <si>
    <t>玉米濃湯粉</t>
    <phoneticPr fontId="19" type="noConversion"/>
  </si>
  <si>
    <t>烤</t>
    <phoneticPr fontId="19" type="noConversion"/>
  </si>
  <si>
    <t>五香碎肉(醃豆)</t>
    <phoneticPr fontId="19" type="noConversion"/>
  </si>
  <si>
    <t>非基改豆干</t>
    <phoneticPr fontId="19" type="noConversion"/>
  </si>
  <si>
    <t>豆</t>
    <phoneticPr fontId="19" type="noConversion"/>
  </si>
  <si>
    <t xml:space="preserve">醃 </t>
    <phoneticPr fontId="19" type="noConversion"/>
  </si>
  <si>
    <t>大白菜</t>
    <phoneticPr fontId="19" type="noConversion"/>
  </si>
  <si>
    <t>貢丸</t>
    <phoneticPr fontId="19" type="noConversion"/>
  </si>
  <si>
    <t>貢丸</t>
    <phoneticPr fontId="19" type="noConversion"/>
  </si>
  <si>
    <t>加</t>
    <phoneticPr fontId="19" type="noConversion"/>
  </si>
  <si>
    <t>加</t>
    <phoneticPr fontId="19" type="noConversion"/>
  </si>
  <si>
    <t>三杯米血雞丁(加)</t>
    <phoneticPr fontId="19" type="noConversion"/>
  </si>
  <si>
    <t>米血</t>
    <phoneticPr fontId="19" type="noConversion"/>
  </si>
  <si>
    <t>乾香菇</t>
    <phoneticPr fontId="19" type="noConversion"/>
  </si>
  <si>
    <t>白煮蛋</t>
    <phoneticPr fontId="19" type="noConversion"/>
  </si>
  <si>
    <t>煮</t>
    <phoneticPr fontId="19" type="noConversion"/>
  </si>
  <si>
    <t>洋蔥</t>
    <phoneticPr fontId="19" type="noConversion"/>
  </si>
  <si>
    <t>奶黃包</t>
    <phoneticPr fontId="19" type="noConversion"/>
  </si>
  <si>
    <t>洋芋</t>
    <phoneticPr fontId="19" type="noConversion"/>
  </si>
  <si>
    <t>咖哩粉</t>
    <phoneticPr fontId="19" type="noConversion"/>
  </si>
  <si>
    <t>適量</t>
    <phoneticPr fontId="19" type="noConversion"/>
  </si>
  <si>
    <t>薏仁</t>
    <phoneticPr fontId="19" type="noConversion"/>
  </si>
  <si>
    <t>豆</t>
    <phoneticPr fontId="19" type="noConversion"/>
  </si>
  <si>
    <t>蝦皮</t>
    <phoneticPr fontId="19" type="noConversion"/>
  </si>
  <si>
    <t>海</t>
    <phoneticPr fontId="19" type="noConversion"/>
  </si>
  <si>
    <t>筍絲湯</t>
    <phoneticPr fontId="19" type="noConversion"/>
  </si>
  <si>
    <t>生鮮蝦仁</t>
    <phoneticPr fontId="19" type="noConversion"/>
  </si>
  <si>
    <t>非基改玉米粒</t>
    <phoneticPr fontId="19" type="noConversion"/>
  </si>
  <si>
    <t>液蛋(加工)</t>
    <phoneticPr fontId="19" type="noConversion"/>
  </si>
  <si>
    <t>紅蘿蔔</t>
    <phoneticPr fontId="19" type="noConversion"/>
  </si>
  <si>
    <t>乾海帶芽</t>
    <phoneticPr fontId="19" type="noConversion"/>
  </si>
  <si>
    <t>紅蘿蔔</t>
    <phoneticPr fontId="19" type="noConversion"/>
  </si>
  <si>
    <t>杏鮑菇</t>
    <phoneticPr fontId="19" type="noConversion"/>
  </si>
  <si>
    <t>九層塔</t>
    <phoneticPr fontId="19" type="noConversion"/>
  </si>
  <si>
    <t>玉米筍</t>
    <phoneticPr fontId="19" type="noConversion"/>
  </si>
  <si>
    <t>海</t>
    <phoneticPr fontId="19" type="noConversion"/>
  </si>
  <si>
    <t>白菜海茸</t>
    <phoneticPr fontId="19" type="noConversion"/>
  </si>
  <si>
    <t>海帶茸</t>
    <phoneticPr fontId="19" type="noConversion"/>
  </si>
  <si>
    <t>白米</t>
    <phoneticPr fontId="19" type="noConversion"/>
  </si>
  <si>
    <t>生鮮豬肉</t>
    <phoneticPr fontId="19" type="noConversion"/>
  </si>
  <si>
    <t>非基改玉米粒</t>
    <phoneticPr fontId="19" type="noConversion"/>
  </si>
  <si>
    <t>冷凍青豆仁</t>
    <phoneticPr fontId="19" type="noConversion"/>
  </si>
  <si>
    <t>紅豆包子</t>
    <phoneticPr fontId="19" type="noConversion"/>
  </si>
  <si>
    <t>生鮮蝦仁</t>
    <phoneticPr fontId="19" type="noConversion"/>
  </si>
  <si>
    <t>豬血</t>
    <phoneticPr fontId="19" type="noConversion"/>
  </si>
  <si>
    <t>新鮮竹筍</t>
    <phoneticPr fontId="19" type="noConversion"/>
  </si>
  <si>
    <t>豆</t>
    <phoneticPr fontId="19" type="noConversion"/>
  </si>
  <si>
    <t>非基改豆腐</t>
    <phoneticPr fontId="19" type="noConversion"/>
  </si>
  <si>
    <t>白蘿蔔</t>
    <phoneticPr fontId="19" type="noConversion"/>
  </si>
  <si>
    <t>小黃瓜</t>
    <phoneticPr fontId="19" type="noConversion"/>
  </si>
  <si>
    <t>玉米筍</t>
    <phoneticPr fontId="19" type="noConversion"/>
  </si>
  <si>
    <t>新鮮竹筍</t>
    <phoneticPr fontId="19" type="noConversion"/>
  </si>
  <si>
    <t>小湯圓</t>
    <phoneticPr fontId="19" type="noConversion"/>
  </si>
  <si>
    <t>冷</t>
    <phoneticPr fontId="19" type="noConversion"/>
  </si>
  <si>
    <t>鮮菇湯</t>
    <phoneticPr fontId="19" type="noConversion"/>
  </si>
  <si>
    <t>芹菜</t>
    <phoneticPr fontId="19" type="noConversion"/>
  </si>
  <si>
    <t>油麵條</t>
    <phoneticPr fontId="19" type="noConversion"/>
  </si>
  <si>
    <t>豬絞肉</t>
    <phoneticPr fontId="19" type="noConversion"/>
  </si>
  <si>
    <t>生鮮鯊魚</t>
    <phoneticPr fontId="19" type="noConversion"/>
  </si>
  <si>
    <t>炸</t>
    <phoneticPr fontId="19" type="noConversion"/>
  </si>
  <si>
    <t>豬肉水餃</t>
    <phoneticPr fontId="19" type="noConversion"/>
  </si>
  <si>
    <t>本島萵苣</t>
    <phoneticPr fontId="19" type="noConversion"/>
  </si>
  <si>
    <t>生鮮豬肉</t>
    <phoneticPr fontId="19" type="noConversion"/>
  </si>
  <si>
    <t>豬肉鍋貼</t>
    <phoneticPr fontId="19" type="noConversion"/>
  </si>
  <si>
    <t>蒸</t>
    <phoneticPr fontId="19" type="noConversion"/>
  </si>
  <si>
    <t>海芽蛋花湯</t>
    <phoneticPr fontId="19" type="noConversion"/>
  </si>
  <si>
    <t>生鮮甘仔魚</t>
    <phoneticPr fontId="19" type="noConversion"/>
  </si>
  <si>
    <t>炸</t>
    <phoneticPr fontId="19" type="noConversion"/>
  </si>
  <si>
    <t>番茄</t>
    <phoneticPr fontId="19" type="noConversion"/>
  </si>
  <si>
    <t>蝦仁洋芋(海)</t>
    <phoneticPr fontId="19" type="noConversion"/>
  </si>
  <si>
    <t>滑嫩蒸蛋</t>
    <phoneticPr fontId="19" type="noConversion"/>
  </si>
  <si>
    <t>蜜汁翅小腿</t>
    <phoneticPr fontId="19" type="noConversion"/>
  </si>
  <si>
    <t>高麗菜麵線</t>
    <phoneticPr fontId="19" type="noConversion"/>
  </si>
  <si>
    <t>白麵線</t>
    <phoneticPr fontId="19" type="noConversion"/>
  </si>
  <si>
    <t>鮮菇</t>
    <phoneticPr fontId="19" type="noConversion"/>
  </si>
  <si>
    <t>洋芋</t>
    <phoneticPr fontId="19" type="noConversion"/>
  </si>
  <si>
    <t>紅蘿蔔</t>
    <phoneticPr fontId="19" type="noConversion"/>
  </si>
  <si>
    <t>非基改玉米粒</t>
    <phoneticPr fontId="19" type="noConversion"/>
  </si>
  <si>
    <t>烤</t>
    <phoneticPr fontId="19" type="noConversion"/>
  </si>
  <si>
    <t>蒸</t>
    <phoneticPr fontId="19" type="noConversion"/>
  </si>
  <si>
    <t>液蛋(加工)</t>
    <phoneticPr fontId="19" type="noConversion"/>
  </si>
  <si>
    <t>香炸魚排(炸海)-申請</t>
    <phoneticPr fontId="19" type="noConversion"/>
  </si>
  <si>
    <t>清蒸魚丁(海)-申請</t>
    <phoneticPr fontId="19" type="noConversion"/>
  </si>
  <si>
    <t>香酥甘仔魚(海炸)-申請</t>
    <phoneticPr fontId="19" type="noConversion"/>
  </si>
  <si>
    <t>生鮮豬肉絲</t>
    <phoneticPr fontId="19" type="noConversion"/>
  </si>
  <si>
    <t>煮</t>
    <phoneticPr fontId="19" type="noConversion"/>
  </si>
  <si>
    <t>非基改玉米粒</t>
    <phoneticPr fontId="19" type="noConversion"/>
  </si>
  <si>
    <t>菜頭湯</t>
    <phoneticPr fontId="19" type="noConversion"/>
  </si>
  <si>
    <t>豬血湯(醃)</t>
    <phoneticPr fontId="19" type="noConversion"/>
  </si>
  <si>
    <t>玉米蛋花湯</t>
    <phoneticPr fontId="19" type="noConversion"/>
  </si>
  <si>
    <t>菜頭丸片湯(加)</t>
    <phoneticPr fontId="19" type="noConversion"/>
  </si>
  <si>
    <t>鮮菇玉米湯</t>
    <phoneticPr fontId="19" type="noConversion"/>
  </si>
  <si>
    <t>味噌豆腐湯(豆)</t>
    <phoneticPr fontId="19" type="noConversion"/>
  </si>
  <si>
    <t>日式海芽湯</t>
    <phoneticPr fontId="19" type="noConversion"/>
  </si>
  <si>
    <t>結頭菜湯</t>
    <phoneticPr fontId="19" type="noConversion"/>
  </si>
  <si>
    <t>海芽白菜</t>
    <phoneticPr fontId="19" type="noConversion"/>
  </si>
  <si>
    <t>海帶芽</t>
    <phoneticPr fontId="19" type="noConversion"/>
  </si>
  <si>
    <t>洋芋鴨丁</t>
    <phoneticPr fontId="19" type="noConversion"/>
  </si>
  <si>
    <t>洋蔥炒肉</t>
    <phoneticPr fontId="19" type="noConversion"/>
  </si>
  <si>
    <t>深色蔬菜</t>
    <phoneticPr fontId="19" type="noConversion"/>
  </si>
  <si>
    <t>刺瓜湯</t>
    <phoneticPr fontId="19" type="noConversion"/>
  </si>
  <si>
    <t>淺色蔬菜</t>
    <phoneticPr fontId="19" type="noConversion"/>
  </si>
  <si>
    <t xml:space="preserve">              員林國小114年12月菜單</t>
    <phoneticPr fontId="19" type="noConversion"/>
  </si>
  <si>
    <t>114年12月第一週菜單明細(員林國小-冠成廠商)</t>
    <phoneticPr fontId="19" type="noConversion"/>
  </si>
  <si>
    <t>114年12月第二週菜單明細(員林國小-冠成廠商)</t>
    <phoneticPr fontId="19" type="noConversion"/>
  </si>
  <si>
    <t>114年12月第三週菜單明細(員林國小-冠成廠商)</t>
    <phoneticPr fontId="19" type="noConversion"/>
  </si>
  <si>
    <t>114年12月第四週菜單明細(員林國小-冠成廠商)</t>
    <phoneticPr fontId="19" type="noConversion"/>
  </si>
  <si>
    <t>114年12月第五週菜單明細(員林國小-冠成廠商)</t>
    <phoneticPr fontId="19" type="noConversion"/>
  </si>
  <si>
    <t>玉米濃湯(芡)</t>
    <phoneticPr fontId="19" type="noConversion"/>
  </si>
  <si>
    <t>白菜紫菜湯+豆漿</t>
    <phoneticPr fontId="19" type="noConversion"/>
  </si>
  <si>
    <t>適量</t>
    <phoneticPr fontId="19" type="noConversion"/>
  </si>
  <si>
    <t>白米</t>
    <phoneticPr fontId="19" type="noConversion"/>
  </si>
  <si>
    <t>生鮮鴨肉</t>
    <phoneticPr fontId="19" type="noConversion"/>
  </si>
  <si>
    <t>非基改豆腐</t>
    <phoneticPr fontId="19" type="noConversion"/>
  </si>
  <si>
    <t>豆</t>
    <phoneticPr fontId="19" type="noConversion"/>
  </si>
  <si>
    <t>生鮮豬肉</t>
    <phoneticPr fontId="19" type="noConversion"/>
  </si>
  <si>
    <t>深色蔬菜</t>
    <phoneticPr fontId="19" type="noConversion"/>
  </si>
  <si>
    <t>大黃瓜</t>
    <phoneticPr fontId="19" type="noConversion"/>
  </si>
  <si>
    <t>洋芋</t>
    <phoneticPr fontId="19" type="noConversion"/>
  </si>
  <si>
    <t>洋蔥</t>
    <phoneticPr fontId="19" type="noConversion"/>
  </si>
  <si>
    <t>鮮菇</t>
    <phoneticPr fontId="19" type="noConversion"/>
  </si>
  <si>
    <t>紅蘿蔔</t>
    <phoneticPr fontId="19" type="noConversion"/>
  </si>
  <si>
    <t>梅粉薯條(炸加)</t>
    <phoneticPr fontId="19" type="noConversion"/>
  </si>
  <si>
    <t>馬鈴薯條</t>
    <phoneticPr fontId="19" type="noConversion"/>
  </si>
  <si>
    <t>梅子粉</t>
    <phoneticPr fontId="19" type="noConversion"/>
  </si>
  <si>
    <t>適量</t>
    <phoneticPr fontId="19" type="noConversion"/>
  </si>
  <si>
    <t>小瓜玉筍</t>
    <phoneticPr fontId="19" type="noConversion"/>
  </si>
  <si>
    <t>小黃瓜</t>
    <phoneticPr fontId="19" type="noConversion"/>
  </si>
  <si>
    <t>玉米筍</t>
    <phoneticPr fontId="19" type="noConversion"/>
  </si>
  <si>
    <t>新鮮竹筍</t>
    <phoneticPr fontId="19" type="noConversion"/>
  </si>
  <si>
    <t>結頭菜</t>
    <phoneticPr fontId="19" type="noConversion"/>
  </si>
  <si>
    <t>肉燥拌飯</t>
    <phoneticPr fontId="19" type="noConversion"/>
  </si>
  <si>
    <t>黑糖饅頭(冷)</t>
    <phoneticPr fontId="19" type="noConversion"/>
  </si>
  <si>
    <t>2025/12/13(六)(運動會)</t>
    <phoneticPr fontId="19" type="noConversion"/>
  </si>
  <si>
    <t>非基改玉米粒</t>
    <phoneticPr fontId="19" type="noConversion"/>
  </si>
  <si>
    <t>紅蘿蔔</t>
    <phoneticPr fontId="19" type="noConversion"/>
  </si>
  <si>
    <t>冷凍青豆仁</t>
    <phoneticPr fontId="19" type="noConversion"/>
  </si>
  <si>
    <t>豬絞肉</t>
    <phoneticPr fontId="19" type="noConversion"/>
  </si>
  <si>
    <t>黑糖饅頭</t>
    <phoneticPr fontId="19" type="noConversion"/>
  </si>
  <si>
    <t>冷</t>
    <phoneticPr fontId="19" type="noConversion"/>
  </si>
  <si>
    <t>洋蔥炒蛋</t>
    <phoneticPr fontId="19" type="noConversion"/>
  </si>
  <si>
    <t>液蛋(加工)</t>
    <phoneticPr fontId="19" type="noConversion"/>
  </si>
  <si>
    <t>洋蔥</t>
    <phoneticPr fontId="19" type="noConversion"/>
  </si>
  <si>
    <t>BBQ烤雞腿</t>
    <phoneticPr fontId="19" type="noConversion"/>
  </si>
  <si>
    <t>生鮮雞腿</t>
    <phoneticPr fontId="19" type="noConversion"/>
  </si>
  <si>
    <t>烤</t>
    <phoneticPr fontId="19" type="noConversion"/>
  </si>
  <si>
    <t>拌</t>
    <phoneticPr fontId="19" type="noConversion"/>
  </si>
  <si>
    <t>豬肉鍋貼X2(加)</t>
    <phoneticPr fontId="19" type="noConversion"/>
  </si>
  <si>
    <t>筍絲肉絲湯</t>
    <phoneticPr fontId="19" type="noConversion"/>
  </si>
  <si>
    <t>絞肉貢丸鳥蛋(加)</t>
    <phoneticPr fontId="19" type="noConversion"/>
  </si>
  <si>
    <t>香酥炸雞排(炸)</t>
    <phoneticPr fontId="19" type="noConversion"/>
  </si>
  <si>
    <t>生鮮雞排</t>
    <phoneticPr fontId="19" type="noConversion"/>
  </si>
  <si>
    <t>鵪鶉蛋</t>
    <phoneticPr fontId="19" type="noConversion"/>
  </si>
  <si>
    <t>酥炸香雞腿(炸)</t>
    <phoneticPr fontId="19" type="noConversion"/>
  </si>
  <si>
    <t>深色蔬菜</t>
    <phoneticPr fontId="19" type="noConversion"/>
  </si>
  <si>
    <t>淺色蔬菜</t>
    <phoneticPr fontId="19" type="noConversion"/>
  </si>
  <si>
    <t>綠豆薏仁湯</t>
    <phoneticPr fontId="19" type="noConversion"/>
  </si>
  <si>
    <t>紅豆湯圓(冷)</t>
    <phoneticPr fontId="19" type="noConversion"/>
  </si>
  <si>
    <t>白米飯</t>
    <phoneticPr fontId="19" type="noConversion"/>
  </si>
  <si>
    <t>白米飯</t>
    <phoneticPr fontId="19" type="noConversion"/>
  </si>
  <si>
    <t>豆/加</t>
    <phoneticPr fontId="19" type="noConversion"/>
  </si>
  <si>
    <t>滷香豆腐(豆)</t>
    <phoneticPr fontId="19" type="noConversion"/>
  </si>
  <si>
    <t>煮</t>
    <phoneticPr fontId="19" type="noConversion"/>
  </si>
  <si>
    <t>蝦皮豆皮高麗菜(海豆)</t>
    <phoneticPr fontId="19" type="noConversion"/>
  </si>
  <si>
    <t>非基改生豆皮</t>
    <phoneticPr fontId="19" type="noConversion"/>
  </si>
  <si>
    <t>豆皮高麗菜(豆)</t>
    <phoneticPr fontId="19" type="noConversion"/>
  </si>
  <si>
    <t>冷</t>
    <phoneticPr fontId="19" type="noConversion"/>
  </si>
  <si>
    <t>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</si>
</sst>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  <numFmt numFmtId="180" formatCode="m&quot;月&quot;d&quot;日&quot;"/>
  </numFmts>
  <fonts count="8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color rgb="FF00B0F0"/>
      <name val="華康正顏楷體W5"/>
      <family val="3"/>
      <charset val="136"/>
    </font>
    <font>
      <sz val="20"/>
      <name val="新細明體"/>
      <family val="1"/>
      <charset val="136"/>
      <scheme val="minor"/>
    </font>
    <font>
      <b/>
      <sz val="20"/>
      <color rgb="FF00B050"/>
      <name val="新細明體"/>
      <family val="1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8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b/>
      <sz val="24"/>
      <color rgb="FFFF0000"/>
      <name val="新細明體"/>
      <family val="1"/>
      <charset val="136"/>
    </font>
    <font>
      <b/>
      <sz val="4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8"/>
      <name val="微軟正黑體"/>
      <family val="2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9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64"/>
      </bottom>
      <diagonal/>
    </border>
  </borders>
  <cellStyleXfs count="61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39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28" fillId="0" borderId="20" xfId="0" applyFont="1" applyFill="1" applyBorder="1" applyAlignment="1">
      <alignment vertical="center" shrinkToFit="1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>
      <alignment vertical="center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8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left" vertical="center" shrinkToFit="1"/>
    </xf>
    <xf numFmtId="0" fontId="41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43" fillId="0" borderId="18" xfId="0" applyFont="1" applyBorder="1" applyAlignment="1">
      <alignment horizontal="left" vertical="center" shrinkToFit="1"/>
    </xf>
    <xf numFmtId="0" fontId="44" fillId="0" borderId="41" xfId="0" applyFont="1" applyBorder="1" applyAlignment="1">
      <alignment horizontal="left" vertical="center" shrinkToFit="1"/>
    </xf>
    <xf numFmtId="0" fontId="34" fillId="0" borderId="42" xfId="0" applyFont="1" applyFill="1" applyBorder="1">
      <alignment vertical="center"/>
    </xf>
    <xf numFmtId="0" fontId="52" fillId="0" borderId="18" xfId="0" applyFont="1" applyFill="1" applyBorder="1" applyAlignment="1">
      <alignment horizontal="left" vertical="center" shrinkToFit="1"/>
    </xf>
    <xf numFmtId="0" fontId="52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39" fillId="0" borderId="33" xfId="0" applyFont="1" applyBorder="1">
      <alignment vertical="center"/>
    </xf>
    <xf numFmtId="0" fontId="45" fillId="0" borderId="43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54" fillId="0" borderId="18" xfId="0" applyFont="1" applyFill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4" xfId="0" applyFont="1" applyFill="1" applyBorder="1" applyAlignment="1">
      <alignment horizontal="center" vertical="center" shrinkToFit="1"/>
    </xf>
    <xf numFmtId="0" fontId="27" fillId="24" borderId="45" xfId="0" applyFont="1" applyFill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shrinkToFit="1"/>
    </xf>
    <xf numFmtId="0" fontId="28" fillId="24" borderId="47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left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left" vertical="center" shrinkToFit="1"/>
    </xf>
    <xf numFmtId="0" fontId="56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textRotation="180" shrinkToFit="1"/>
    </xf>
    <xf numFmtId="0" fontId="53" fillId="0" borderId="18" xfId="0" applyFont="1" applyBorder="1" applyAlignment="1">
      <alignment horizontal="left" vertical="center" shrinkToFit="1"/>
    </xf>
    <xf numFmtId="0" fontId="57" fillId="0" borderId="18" xfId="0" applyFont="1" applyBorder="1" applyAlignment="1">
      <alignment horizontal="left" vertical="center" shrinkToFit="1"/>
    </xf>
    <xf numFmtId="0" fontId="57" fillId="0" borderId="18" xfId="0" applyFont="1" applyFill="1" applyBorder="1" applyAlignment="1">
      <alignment horizontal="left" vertical="center" shrinkToFit="1"/>
    </xf>
    <xf numFmtId="0" fontId="28" fillId="0" borderId="18" xfId="36" applyFont="1" applyBorder="1" applyAlignment="1">
      <alignment horizontal="left" vertical="center" shrinkToFit="1"/>
    </xf>
    <xf numFmtId="0" fontId="28" fillId="0" borderId="20" xfId="36" applyFont="1" applyBorder="1" applyAlignment="1">
      <alignment horizontal="left" vertical="center" shrinkToFit="1"/>
    </xf>
    <xf numFmtId="0" fontId="45" fillId="0" borderId="43" xfId="62" applyFont="1" applyFill="1" applyBorder="1" applyAlignment="1" applyProtection="1">
      <alignment vertical="center"/>
    </xf>
    <xf numFmtId="0" fontId="45" fillId="0" borderId="43" xfId="62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3" fillId="0" borderId="0" xfId="0" applyFont="1" applyFill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46" fillId="0" borderId="43" xfId="62" applyFont="1" applyFill="1" applyBorder="1" applyAlignment="1" applyProtection="1">
      <alignment vertical="center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43" fillId="0" borderId="18" xfId="0" applyFont="1" applyFill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9" fillId="0" borderId="0" xfId="37" applyFont="1" applyFill="1"/>
    <xf numFmtId="0" fontId="59" fillId="0" borderId="0" xfId="37" applyFont="1" applyFill="1" applyAlignment="1"/>
    <xf numFmtId="0" fontId="62" fillId="0" borderId="0" xfId="37" applyFont="1" applyFill="1" applyAlignment="1"/>
    <xf numFmtId="0" fontId="62" fillId="0" borderId="0" xfId="37" applyFont="1" applyFill="1"/>
    <xf numFmtId="0" fontId="63" fillId="0" borderId="0" xfId="37" applyFont="1" applyFill="1"/>
    <xf numFmtId="0" fontId="64" fillId="0" borderId="0" xfId="37" applyFont="1" applyFill="1"/>
    <xf numFmtId="0" fontId="66" fillId="0" borderId="47" xfId="37" applyFont="1" applyFill="1" applyBorder="1"/>
    <xf numFmtId="0" fontId="66" fillId="0" borderId="53" xfId="37" applyFont="1" applyFill="1" applyBorder="1"/>
    <xf numFmtId="0" fontId="66" fillId="0" borderId="57" xfId="37" applyFont="1" applyFill="1" applyBorder="1"/>
    <xf numFmtId="0" fontId="66" fillId="0" borderId="54" xfId="37" applyFont="1" applyFill="1" applyBorder="1"/>
    <xf numFmtId="0" fontId="66" fillId="0" borderId="55" xfId="37" applyFont="1" applyFill="1" applyBorder="1"/>
    <xf numFmtId="0" fontId="66" fillId="0" borderId="56" xfId="37" applyFont="1" applyFill="1" applyBorder="1"/>
    <xf numFmtId="0" fontId="66" fillId="0" borderId="59" xfId="37" applyFont="1" applyFill="1" applyBorder="1"/>
    <xf numFmtId="0" fontId="66" fillId="0" borderId="60" xfId="37" applyFont="1" applyFill="1" applyBorder="1"/>
    <xf numFmtId="0" fontId="67" fillId="0" borderId="47" xfId="37" applyFont="1" applyFill="1" applyBorder="1"/>
    <xf numFmtId="0" fontId="67" fillId="0" borderId="53" xfId="37" applyFont="1" applyFill="1" applyBorder="1"/>
    <xf numFmtId="0" fontId="67" fillId="0" borderId="56" xfId="37" applyFont="1" applyFill="1" applyBorder="1"/>
    <xf numFmtId="0" fontId="67" fillId="0" borderId="55" xfId="37" applyFont="1" applyFill="1" applyBorder="1"/>
    <xf numFmtId="0" fontId="69" fillId="0" borderId="57" xfId="37" applyFont="1" applyFill="1" applyBorder="1"/>
    <xf numFmtId="0" fontId="70" fillId="0" borderId="47" xfId="37" applyFont="1" applyFill="1" applyBorder="1"/>
    <xf numFmtId="0" fontId="69" fillId="0" borderId="47" xfId="37" applyFont="1" applyFill="1" applyBorder="1"/>
    <xf numFmtId="0" fontId="70" fillId="0" borderId="53" xfId="37" applyFont="1" applyFill="1" applyBorder="1"/>
    <xf numFmtId="0" fontId="69" fillId="0" borderId="54" xfId="37" applyFont="1" applyFill="1" applyBorder="1"/>
    <xf numFmtId="0" fontId="70" fillId="0" borderId="55" xfId="37" applyFont="1" applyFill="1" applyBorder="1"/>
    <xf numFmtId="0" fontId="69" fillId="0" borderId="55" xfId="37" applyFont="1" applyFill="1" applyBorder="1"/>
    <xf numFmtId="0" fontId="70" fillId="0" borderId="56" xfId="37" applyFont="1" applyFill="1" applyBorder="1"/>
    <xf numFmtId="0" fontId="59" fillId="0" borderId="0" xfId="0" applyFont="1" applyFill="1">
      <alignment vertical="center"/>
    </xf>
    <xf numFmtId="0" fontId="28" fillId="0" borderId="18" xfId="0" applyFont="1" applyFill="1" applyBorder="1" applyAlignment="1">
      <alignment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4" fillId="0" borderId="16" xfId="0" applyFont="1" applyBorder="1" applyAlignment="1">
      <alignment horizontal="center" vertical="center" textRotation="180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42" fillId="0" borderId="81" xfId="0" applyFont="1" applyBorder="1" applyAlignment="1">
      <alignment horizontal="left" vertical="center" shrinkToFit="1"/>
    </xf>
    <xf numFmtId="0" fontId="28" fillId="0" borderId="81" xfId="0" applyFont="1" applyFill="1" applyBorder="1" applyAlignment="1">
      <alignment vertical="center" textRotation="180" shrinkToFit="1"/>
    </xf>
    <xf numFmtId="0" fontId="28" fillId="0" borderId="81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52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25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33" fillId="0" borderId="2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3" fillId="0" borderId="34" xfId="0" applyFont="1" applyFill="1" applyBorder="1">
      <alignment vertical="center"/>
    </xf>
    <xf numFmtId="0" fontId="33" fillId="0" borderId="32" xfId="0" applyFont="1" applyFill="1" applyBorder="1" applyAlignment="1">
      <alignment horizontal="right"/>
    </xf>
    <xf numFmtId="0" fontId="33" fillId="0" borderId="32" xfId="0" applyFont="1" applyFill="1" applyBorder="1">
      <alignment vertical="center"/>
    </xf>
    <xf numFmtId="0" fontId="53" fillId="0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32" xfId="0" applyFont="1" applyBorder="1" applyAlignment="1">
      <alignment vertical="center" textRotation="180" shrinkToFit="1"/>
    </xf>
    <xf numFmtId="0" fontId="22" fillId="0" borderId="32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center" vertical="center" textRotation="255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0" fontId="28" fillId="0" borderId="41" xfId="0" applyFont="1" applyBorder="1" applyAlignment="1">
      <alignment horizontal="left" vertical="center" shrinkToFit="1"/>
    </xf>
    <xf numFmtId="0" fontId="40" fillId="24" borderId="44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7" fillId="0" borderId="33" xfId="0" applyFont="1" applyBorder="1" applyAlignment="1">
      <alignment horizontal="center" vertical="center" textRotation="180" shrinkToFit="1"/>
    </xf>
    <xf numFmtId="0" fontId="28" fillId="0" borderId="41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vertical="center" textRotation="180" shrinkToFit="1"/>
    </xf>
    <xf numFmtId="0" fontId="33" fillId="0" borderId="0" xfId="0" applyFont="1" applyBorder="1" applyAlignment="1">
      <alignment horizontal="center" vertical="center" textRotation="255" shrinkToFit="1"/>
    </xf>
    <xf numFmtId="0" fontId="22" fillId="0" borderId="59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shrinkToFit="1"/>
    </xf>
    <xf numFmtId="0" fontId="55" fillId="0" borderId="3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48" fillId="0" borderId="59" xfId="0" applyFont="1" applyBorder="1" applyAlignment="1">
      <alignment horizontal="left" vertical="center" shrinkToFit="1"/>
    </xf>
    <xf numFmtId="0" fontId="48" fillId="0" borderId="33" xfId="0" applyFont="1" applyBorder="1" applyAlignment="1">
      <alignment horizontal="left" vertical="center" shrinkToFit="1"/>
    </xf>
    <xf numFmtId="0" fontId="53" fillId="0" borderId="32" xfId="0" applyFont="1" applyFill="1" applyBorder="1" applyAlignment="1">
      <alignment horizontal="left" vertical="center" shrinkToFit="1"/>
    </xf>
    <xf numFmtId="0" fontId="42" fillId="0" borderId="32" xfId="0" applyFont="1" applyBorder="1" applyAlignment="1">
      <alignment horizontal="left" vertical="center" shrinkToFit="1"/>
    </xf>
    <xf numFmtId="0" fontId="53" fillId="0" borderId="20" xfId="0" applyFont="1" applyBorder="1" applyAlignment="1">
      <alignment horizontal="left" vertical="center" shrinkToFit="1"/>
    </xf>
    <xf numFmtId="0" fontId="53" fillId="0" borderId="20" xfId="0" applyFont="1" applyFill="1" applyBorder="1" applyAlignment="1">
      <alignment horizontal="left" vertical="center" shrinkToFit="1"/>
    </xf>
    <xf numFmtId="0" fontId="53" fillId="0" borderId="59" xfId="0" applyFont="1" applyBorder="1" applyAlignment="1">
      <alignment horizontal="left" vertical="center" shrinkToFit="1"/>
    </xf>
    <xf numFmtId="0" fontId="53" fillId="0" borderId="33" xfId="0" applyFont="1" applyFill="1" applyBorder="1" applyAlignment="1">
      <alignment vertical="center" textRotation="180" shrinkToFit="1"/>
    </xf>
    <xf numFmtId="0" fontId="53" fillId="0" borderId="33" xfId="0" applyFont="1" applyBorder="1" applyAlignment="1">
      <alignment horizontal="left" vertical="center" shrinkToFit="1"/>
    </xf>
    <xf numFmtId="0" fontId="22" fillId="0" borderId="33" xfId="0" applyFont="1" applyFill="1" applyBorder="1" applyAlignment="1">
      <alignment vertical="center" textRotation="180" shrinkToFit="1"/>
    </xf>
    <xf numFmtId="0" fontId="28" fillId="0" borderId="41" xfId="0" applyFont="1" applyFill="1" applyBorder="1" applyAlignment="1">
      <alignment vertical="center" textRotation="180" shrinkToFit="1"/>
    </xf>
    <xf numFmtId="0" fontId="23" fillId="0" borderId="20" xfId="0" applyFont="1" applyBorder="1" applyAlignment="1">
      <alignment horizontal="center" vertical="center" textRotation="255" shrinkToFit="1"/>
    </xf>
    <xf numFmtId="0" fontId="28" fillId="0" borderId="20" xfId="0" applyFont="1" applyFill="1" applyBorder="1" applyAlignment="1">
      <alignment horizontal="left" vertical="center" shrinkToFit="1"/>
    </xf>
    <xf numFmtId="0" fontId="1" fillId="0" borderId="33" xfId="0" applyFont="1" applyBorder="1">
      <alignment vertical="center"/>
    </xf>
    <xf numFmtId="0" fontId="22" fillId="0" borderId="41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vertical="center" textRotation="180" shrinkToFit="1"/>
    </xf>
    <xf numFmtId="0" fontId="22" fillId="0" borderId="41" xfId="0" applyFont="1" applyFill="1" applyBorder="1" applyAlignment="1">
      <alignment vertical="center" textRotation="180" shrinkToFit="1"/>
    </xf>
    <xf numFmtId="0" fontId="23" fillId="0" borderId="0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8" fillId="0" borderId="59" xfId="0" applyFont="1" applyBorder="1" applyAlignment="1">
      <alignment horizontal="left" vertical="center" shrinkToFit="1"/>
    </xf>
    <xf numFmtId="0" fontId="27" fillId="24" borderId="82" xfId="0" applyFont="1" applyFill="1" applyBorder="1" applyAlignment="1">
      <alignment horizontal="center" vertical="center" wrapText="1" shrinkToFit="1"/>
    </xf>
    <xf numFmtId="0" fontId="22" fillId="0" borderId="33" xfId="0" applyFont="1" applyFill="1" applyBorder="1" applyAlignment="1">
      <alignment horizontal="left" vertical="center" shrinkToFit="1"/>
    </xf>
    <xf numFmtId="0" fontId="22" fillId="24" borderId="45" xfId="0" applyFont="1" applyFill="1" applyBorder="1" applyAlignment="1">
      <alignment horizontal="center" vertical="center" shrinkToFit="1"/>
    </xf>
    <xf numFmtId="0" fontId="22" fillId="24" borderId="44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39" fillId="0" borderId="20" xfId="0" applyFont="1" applyBorder="1" applyAlignment="1">
      <alignment horizontal="left" vertical="center" shrinkToFit="1"/>
    </xf>
    <xf numFmtId="0" fontId="22" fillId="0" borderId="41" xfId="0" applyFont="1" applyBorder="1" applyAlignment="1">
      <alignment horizontal="left"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40" xfId="0" applyFont="1" applyBorder="1" applyAlignment="1">
      <alignment horizontal="left" vertical="center" shrinkToFit="1"/>
    </xf>
    <xf numFmtId="0" fontId="56" fillId="0" borderId="39" xfId="0" applyFont="1" applyBorder="1" applyAlignment="1">
      <alignment horizontal="left" vertical="center" shrinkToFit="1"/>
    </xf>
    <xf numFmtId="0" fontId="56" fillId="0" borderId="18" xfId="0" applyFont="1" applyFill="1" applyBorder="1" applyAlignment="1">
      <alignment vertical="center" textRotation="255" shrinkToFit="1"/>
    </xf>
    <xf numFmtId="180" fontId="79" fillId="0" borderId="18" xfId="0" applyNumberFormat="1" applyFont="1" applyFill="1" applyBorder="1" applyAlignment="1">
      <alignment horizontal="left" vertical="center" shrinkToFit="1"/>
    </xf>
    <xf numFmtId="0" fontId="78" fillId="0" borderId="18" xfId="0" applyFont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center"/>
    </xf>
    <xf numFmtId="0" fontId="75" fillId="0" borderId="50" xfId="37" applyFont="1" applyFill="1" applyBorder="1"/>
    <xf numFmtId="0" fontId="75" fillId="0" borderId="47" xfId="37" applyFont="1" applyFill="1" applyBorder="1"/>
    <xf numFmtId="0" fontId="75" fillId="0" borderId="51" xfId="37" applyFont="1" applyFill="1" applyBorder="1"/>
    <xf numFmtId="0" fontId="75" fillId="0" borderId="53" xfId="37" applyFont="1" applyFill="1" applyBorder="1"/>
    <xf numFmtId="0" fontId="75" fillId="0" borderId="54" xfId="37" applyFont="1" applyFill="1" applyBorder="1"/>
    <xf numFmtId="0" fontId="75" fillId="0" borderId="55" xfId="37" applyFont="1" applyFill="1" applyBorder="1"/>
    <xf numFmtId="0" fontId="75" fillId="0" borderId="56" xfId="37" applyFont="1" applyFill="1" applyBorder="1"/>
    <xf numFmtId="0" fontId="54" fillId="0" borderId="0" xfId="0" applyFont="1" applyBorder="1" applyAlignment="1">
      <alignment horizontal="left" vertical="center" shrinkToFit="1"/>
    </xf>
    <xf numFmtId="0" fontId="54" fillId="0" borderId="32" xfId="0" applyFont="1" applyFill="1" applyBorder="1" applyAlignment="1">
      <alignment horizontal="left" vertical="center" shrinkToFit="1"/>
    </xf>
    <xf numFmtId="0" fontId="75" fillId="0" borderId="48" xfId="37" applyFont="1" applyFill="1" applyBorder="1"/>
    <xf numFmtId="0" fontId="75" fillId="0" borderId="41" xfId="37" applyFont="1" applyFill="1" applyBorder="1"/>
    <xf numFmtId="0" fontId="75" fillId="0" borderId="49" xfId="37" applyFont="1" applyFill="1" applyBorder="1"/>
    <xf numFmtId="0" fontId="75" fillId="0" borderId="52" xfId="37" applyFont="1" applyFill="1" applyBorder="1"/>
    <xf numFmtId="0" fontId="83" fillId="0" borderId="50" xfId="37" applyFont="1" applyFill="1" applyBorder="1"/>
    <xf numFmtId="0" fontId="83" fillId="0" borderId="47" xfId="37" applyFont="1" applyFill="1" applyBorder="1"/>
    <xf numFmtId="0" fontId="83" fillId="0" borderId="53" xfId="37" applyFont="1" applyFill="1" applyBorder="1"/>
    <xf numFmtId="0" fontId="83" fillId="0" borderId="57" xfId="37" applyFont="1" applyFill="1" applyBorder="1"/>
    <xf numFmtId="0" fontId="83" fillId="0" borderId="54" xfId="37" applyFont="1" applyFill="1" applyBorder="1"/>
    <xf numFmtId="0" fontId="83" fillId="0" borderId="55" xfId="37" applyFont="1" applyFill="1" applyBorder="1"/>
    <xf numFmtId="0" fontId="83" fillId="0" borderId="56" xfId="37" applyFont="1" applyFill="1" applyBorder="1"/>
    <xf numFmtId="0" fontId="83" fillId="0" borderId="52" xfId="37" applyFont="1" applyFill="1" applyBorder="1"/>
    <xf numFmtId="0" fontId="83" fillId="0" borderId="58" xfId="37" applyFont="1" applyFill="1" applyBorder="1"/>
    <xf numFmtId="0" fontId="83" fillId="0" borderId="59" xfId="37" applyFont="1" applyFill="1" applyBorder="1"/>
    <xf numFmtId="0" fontId="83" fillId="0" borderId="60" xfId="37" applyFont="1" applyFill="1" applyBorder="1"/>
    <xf numFmtId="0" fontId="83" fillId="0" borderId="61" xfId="37" applyFont="1" applyFill="1" applyBorder="1"/>
    <xf numFmtId="0" fontId="83" fillId="0" borderId="62" xfId="37" applyFont="1" applyFill="1" applyBorder="1"/>
    <xf numFmtId="0" fontId="83" fillId="0" borderId="63" xfId="37" applyFont="1" applyFill="1" applyBorder="1"/>
    <xf numFmtId="0" fontId="60" fillId="0" borderId="0" xfId="0" applyFont="1" applyFill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58" fillId="0" borderId="0" xfId="0" applyFont="1" applyFill="1" applyBorder="1" applyAlignment="1">
      <alignment horizontal="center" vertical="center"/>
    </xf>
    <xf numFmtId="0" fontId="58" fillId="0" borderId="72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shrinkToFit="1"/>
    </xf>
    <xf numFmtId="0" fontId="60" fillId="0" borderId="0" xfId="0" applyFont="1" applyFill="1" applyBorder="1" applyAlignment="1">
      <alignment horizontal="left" shrinkToFit="1"/>
    </xf>
    <xf numFmtId="43" fontId="61" fillId="0" borderId="72" xfId="617" applyFont="1" applyFill="1" applyBorder="1" applyAlignment="1">
      <alignment horizontal="right"/>
    </xf>
    <xf numFmtId="178" fontId="74" fillId="0" borderId="74" xfId="0" applyNumberFormat="1" applyFont="1" applyFill="1" applyBorder="1" applyAlignment="1">
      <alignment horizontal="center" vertical="center" wrapText="1"/>
    </xf>
    <xf numFmtId="178" fontId="74" fillId="0" borderId="75" xfId="0" applyNumberFormat="1" applyFont="1" applyFill="1" applyBorder="1" applyAlignment="1">
      <alignment horizontal="center" vertical="center" wrapText="1"/>
    </xf>
    <xf numFmtId="178" fontId="74" fillId="0" borderId="76" xfId="0" applyNumberFormat="1" applyFont="1" applyFill="1" applyBorder="1" applyAlignment="1">
      <alignment horizontal="center" vertical="center" wrapText="1"/>
    </xf>
    <xf numFmtId="178" fontId="74" fillId="0" borderId="64" xfId="0" applyNumberFormat="1" applyFont="1" applyFill="1" applyBorder="1" applyAlignment="1">
      <alignment horizontal="center" vertical="center" wrapText="1"/>
    </xf>
    <xf numFmtId="178" fontId="74" fillId="0" borderId="65" xfId="0" applyNumberFormat="1" applyFont="1" applyFill="1" applyBorder="1" applyAlignment="1">
      <alignment horizontal="center" vertical="center" wrapText="1"/>
    </xf>
    <xf numFmtId="178" fontId="74" fillId="0" borderId="66" xfId="0" applyNumberFormat="1" applyFont="1" applyFill="1" applyBorder="1" applyAlignment="1">
      <alignment horizontal="center" vertical="center" wrapText="1"/>
    </xf>
    <xf numFmtId="178" fontId="74" fillId="0" borderId="69" xfId="0" applyNumberFormat="1" applyFont="1" applyFill="1" applyBorder="1" applyAlignment="1">
      <alignment horizontal="center" vertical="center" wrapText="1"/>
    </xf>
    <xf numFmtId="178" fontId="74" fillId="0" borderId="42" xfId="0" applyNumberFormat="1" applyFont="1" applyFill="1" applyBorder="1" applyAlignment="1">
      <alignment horizontal="center" vertical="center" wrapText="1"/>
    </xf>
    <xf numFmtId="178" fontId="74" fillId="0" borderId="70" xfId="0" applyNumberFormat="1" applyFont="1" applyFill="1" applyBorder="1" applyAlignment="1">
      <alignment horizontal="center" vertical="center" wrapText="1"/>
    </xf>
    <xf numFmtId="0" fontId="65" fillId="0" borderId="77" xfId="0" applyFont="1" applyFill="1" applyBorder="1" applyAlignment="1">
      <alignment horizontal="center" vertical="center" shrinkToFit="1"/>
    </xf>
    <xf numFmtId="0" fontId="65" fillId="0" borderId="78" xfId="0" applyFont="1" applyFill="1" applyBorder="1" applyAlignment="1">
      <alignment horizontal="center" vertical="center" shrinkToFit="1"/>
    </xf>
    <xf numFmtId="0" fontId="65" fillId="0" borderId="79" xfId="0" applyFont="1" applyFill="1" applyBorder="1" applyAlignment="1">
      <alignment horizontal="center" vertical="center" shrinkToFit="1"/>
    </xf>
    <xf numFmtId="0" fontId="81" fillId="0" borderId="69" xfId="0" applyFont="1" applyFill="1" applyBorder="1" applyAlignment="1">
      <alignment horizontal="center" vertical="center" shrinkToFit="1"/>
    </xf>
    <xf numFmtId="0" fontId="81" fillId="0" borderId="42" xfId="0" applyFont="1" applyFill="1" applyBorder="1" applyAlignment="1">
      <alignment horizontal="center" vertical="center" shrinkToFit="1"/>
    </xf>
    <xf numFmtId="0" fontId="81" fillId="0" borderId="70" xfId="0" applyFont="1" applyFill="1" applyBorder="1" applyAlignment="1">
      <alignment horizontal="center" vertical="center" shrinkToFit="1"/>
    </xf>
    <xf numFmtId="0" fontId="81" fillId="0" borderId="77" xfId="0" applyFont="1" applyFill="1" applyBorder="1" applyAlignment="1">
      <alignment horizontal="center" vertical="center" shrinkToFit="1"/>
    </xf>
    <xf numFmtId="0" fontId="81" fillId="0" borderId="78" xfId="0" applyFont="1" applyFill="1" applyBorder="1" applyAlignment="1">
      <alignment horizontal="center" vertical="center" shrinkToFit="1"/>
    </xf>
    <xf numFmtId="0" fontId="81" fillId="0" borderId="79" xfId="0" applyFont="1" applyFill="1" applyBorder="1" applyAlignment="1">
      <alignment horizontal="center" vertical="center" shrinkToFit="1"/>
    </xf>
    <xf numFmtId="0" fontId="82" fillId="0" borderId="77" xfId="0" applyFont="1" applyFill="1" applyBorder="1" applyAlignment="1">
      <alignment horizontal="center" vertical="center" shrinkToFit="1"/>
    </xf>
    <xf numFmtId="0" fontId="82" fillId="0" borderId="78" xfId="0" applyFont="1" applyFill="1" applyBorder="1" applyAlignment="1">
      <alignment horizontal="center" vertical="center" shrinkToFit="1"/>
    </xf>
    <xf numFmtId="0" fontId="82" fillId="0" borderId="79" xfId="0" applyFont="1" applyFill="1" applyBorder="1" applyAlignment="1">
      <alignment horizontal="center" vertical="center" shrinkToFit="1"/>
    </xf>
    <xf numFmtId="0" fontId="68" fillId="0" borderId="67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68" xfId="0" applyFont="1" applyFill="1" applyBorder="1" applyAlignment="1">
      <alignment horizontal="center" vertical="center"/>
    </xf>
    <xf numFmtId="0" fontId="68" fillId="0" borderId="67" xfId="0" applyFont="1" applyFill="1" applyBorder="1" applyAlignment="1">
      <alignment horizontal="center" vertical="center" shrinkToFit="1"/>
    </xf>
    <xf numFmtId="0" fontId="68" fillId="0" borderId="0" xfId="0" applyFont="1" applyFill="1" applyBorder="1" applyAlignment="1">
      <alignment horizontal="center" vertical="center" shrinkToFit="1"/>
    </xf>
    <xf numFmtId="0" fontId="68" fillId="0" borderId="68" xfId="0" applyFont="1" applyFill="1" applyBorder="1" applyAlignment="1">
      <alignment horizontal="center" vertical="center" shrinkToFit="1"/>
    </xf>
    <xf numFmtId="0" fontId="68" fillId="0" borderId="71" xfId="0" applyFont="1" applyFill="1" applyBorder="1" applyAlignment="1">
      <alignment horizontal="center" vertical="center" shrinkToFit="1"/>
    </xf>
    <xf numFmtId="0" fontId="68" fillId="0" borderId="72" xfId="0" applyFont="1" applyFill="1" applyBorder="1" applyAlignment="1">
      <alignment horizontal="center" vertical="center" shrinkToFit="1"/>
    </xf>
    <xf numFmtId="0" fontId="68" fillId="0" borderId="73" xfId="0" applyFont="1" applyFill="1" applyBorder="1" applyAlignment="1">
      <alignment horizontal="center" vertical="center" shrinkToFit="1"/>
    </xf>
    <xf numFmtId="0" fontId="71" fillId="0" borderId="0" xfId="37" applyFont="1" applyFill="1" applyAlignment="1">
      <alignment horizontal="center"/>
    </xf>
    <xf numFmtId="0" fontId="61" fillId="0" borderId="64" xfId="0" applyFont="1" applyFill="1" applyBorder="1" applyAlignment="1">
      <alignment horizontal="center" vertical="center"/>
    </xf>
    <xf numFmtId="0" fontId="61" fillId="0" borderId="65" xfId="0" applyFont="1" applyFill="1" applyBorder="1" applyAlignment="1">
      <alignment horizontal="center" vertical="center"/>
    </xf>
    <xf numFmtId="0" fontId="61" fillId="0" borderId="66" xfId="0" applyFont="1" applyFill="1" applyBorder="1" applyAlignment="1">
      <alignment horizontal="center" vertical="center"/>
    </xf>
    <xf numFmtId="0" fontId="73" fillId="0" borderId="69" xfId="0" applyFont="1" applyFill="1" applyBorder="1" applyAlignment="1">
      <alignment horizontal="center" vertical="center" shrinkToFit="1"/>
    </xf>
    <xf numFmtId="0" fontId="73" fillId="0" borderId="42" xfId="0" applyFont="1" applyFill="1" applyBorder="1" applyAlignment="1">
      <alignment horizontal="center" vertical="center" shrinkToFit="1"/>
    </xf>
    <xf numFmtId="0" fontId="73" fillId="0" borderId="70" xfId="0" applyFont="1" applyFill="1" applyBorder="1" applyAlignment="1">
      <alignment horizontal="center" vertical="center" shrinkToFit="1"/>
    </xf>
    <xf numFmtId="179" fontId="80" fillId="0" borderId="64" xfId="0" applyNumberFormat="1" applyFont="1" applyFill="1" applyBorder="1" applyAlignment="1">
      <alignment horizontal="center" vertical="center" wrapText="1"/>
    </xf>
    <xf numFmtId="179" fontId="80" fillId="0" borderId="65" xfId="0" applyNumberFormat="1" applyFont="1" applyFill="1" applyBorder="1" applyAlignment="1">
      <alignment horizontal="center" vertical="center" wrapText="1"/>
    </xf>
    <xf numFmtId="179" fontId="80" fillId="0" borderId="66" xfId="0" applyNumberFormat="1" applyFont="1" applyFill="1" applyBorder="1" applyAlignment="1">
      <alignment horizontal="center" vertical="center" wrapText="1"/>
    </xf>
    <xf numFmtId="0" fontId="73" fillId="0" borderId="71" xfId="0" applyFont="1" applyFill="1" applyBorder="1" applyAlignment="1">
      <alignment horizontal="center" vertical="center" shrinkToFit="1"/>
    </xf>
    <xf numFmtId="0" fontId="73" fillId="0" borderId="72" xfId="0" applyFont="1" applyFill="1" applyBorder="1" applyAlignment="1">
      <alignment horizontal="center" vertical="center" shrinkToFit="1"/>
    </xf>
    <xf numFmtId="0" fontId="73" fillId="0" borderId="73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3" fillId="0" borderId="68" xfId="0" applyFont="1" applyFill="1" applyBorder="1" applyAlignment="1">
      <alignment horizontal="center" vertical="center" shrinkToFit="1"/>
    </xf>
    <xf numFmtId="0" fontId="73" fillId="0" borderId="74" xfId="0" applyFont="1" applyFill="1" applyBorder="1" applyAlignment="1">
      <alignment horizontal="center" vertical="center" shrinkToFit="1"/>
    </xf>
    <xf numFmtId="0" fontId="73" fillId="0" borderId="75" xfId="0" applyFont="1" applyFill="1" applyBorder="1" applyAlignment="1">
      <alignment horizontal="center" vertical="center" shrinkToFit="1"/>
    </xf>
    <xf numFmtId="0" fontId="73" fillId="0" borderId="76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80" xfId="0" applyFont="1" applyBorder="1" applyAlignment="1">
      <alignment horizontal="right" vertical="top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80" xfId="0" applyFont="1" applyBorder="1" applyAlignment="1">
      <alignment horizontal="right" vertical="top"/>
    </xf>
    <xf numFmtId="0" fontId="73" fillId="28" borderId="67" xfId="0" applyFont="1" applyFill="1" applyBorder="1" applyAlignment="1">
      <alignment horizontal="center" vertical="center" shrinkToFit="1"/>
    </xf>
    <xf numFmtId="0" fontId="73" fillId="28" borderId="0" xfId="0" applyFont="1" applyFill="1" applyBorder="1" applyAlignment="1">
      <alignment horizontal="center" vertical="center" shrinkToFit="1"/>
    </xf>
    <xf numFmtId="0" fontId="73" fillId="28" borderId="68" xfId="0" applyFont="1" applyFill="1" applyBorder="1" applyAlignment="1">
      <alignment horizontal="center" vertical="center" shrinkToFit="1"/>
    </xf>
    <xf numFmtId="0" fontId="28" fillId="28" borderId="18" xfId="0" applyFont="1" applyFill="1" applyBorder="1" applyAlignment="1">
      <alignment horizontal="left" vertical="center" shrinkToFit="1"/>
    </xf>
    <xf numFmtId="0" fontId="28" fillId="29" borderId="16" xfId="0" applyFont="1" applyFill="1" applyBorder="1" applyAlignment="1">
      <alignment horizontal="center" vertical="center" shrinkToFit="1"/>
    </xf>
    <xf numFmtId="0" fontId="22" fillId="28" borderId="18" xfId="0" applyFont="1" applyFill="1" applyBorder="1" applyAlignment="1">
      <alignment horizontal="left" vertical="center" shrinkToFit="1"/>
    </xf>
  </cellXfs>
  <cellStyles count="618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3"/>
    <cellStyle name="60% - 輔色2" xfId="26" builtinId="36" customBuiltin="1"/>
    <cellStyle name="60% - 輔色2 2" xfId="64"/>
    <cellStyle name="60% - 輔色3" xfId="27" builtinId="40" customBuiltin="1"/>
    <cellStyle name="60% - 輔色3 2" xfId="65"/>
    <cellStyle name="60% - 輔色4" xfId="28" builtinId="44" customBuiltin="1"/>
    <cellStyle name="60% - 輔色4 2" xfId="66"/>
    <cellStyle name="60% - 輔色5" xfId="29" builtinId="48" customBuiltin="1"/>
    <cellStyle name="60% - 輔色5 2" xfId="67"/>
    <cellStyle name="60% - 輔色6" xfId="30" builtinId="52" customBuiltin="1"/>
    <cellStyle name="60% - 輔色6 2" xfId="68"/>
    <cellStyle name="一般" xfId="0" builtinId="0"/>
    <cellStyle name="一般 2" xfId="31"/>
    <cellStyle name="一般 2 2" xfId="32"/>
    <cellStyle name="一般 2 2 2" xfId="70"/>
    <cellStyle name="一般 2 2 3" xfId="33"/>
    <cellStyle name="一般 2 2 3 4 2" xfId="34"/>
    <cellStyle name="一般 2 2 4" xfId="69"/>
    <cellStyle name="一般 3" xfId="35"/>
    <cellStyle name="一般 3 2" xfId="36"/>
    <cellStyle name="一般 3 2 2" xfId="72"/>
    <cellStyle name="一般 3 3" xfId="73"/>
    <cellStyle name="一般 3 4" xfId="74"/>
    <cellStyle name="一般 3 5" xfId="75"/>
    <cellStyle name="一般 3 6" xfId="71"/>
    <cellStyle name="一般 4" xfId="62"/>
    <cellStyle name="一般 5" xfId="76"/>
    <cellStyle name="一般 5 2" xfId="77"/>
    <cellStyle name="一般_新增Microsoft Excel 工作表" xfId="37"/>
    <cellStyle name="千分位" xfId="617" builtinId="3"/>
    <cellStyle name="千分位 2" xfId="78"/>
    <cellStyle name="千分位 2 2" xfId="79"/>
    <cellStyle name="千分位 2 3" xfId="80"/>
    <cellStyle name="千分位 3" xfId="81"/>
    <cellStyle name="千分位 3 2" xfId="82"/>
    <cellStyle name="千分位 4" xfId="83"/>
    <cellStyle name="千分位 5" xfId="84"/>
    <cellStyle name="千分位 6" xfId="85"/>
    <cellStyle name="中等" xfId="38" builtinId="28" customBuiltin="1"/>
    <cellStyle name="中等 2" xfId="86"/>
    <cellStyle name="合計" xfId="39" builtinId="25" customBuiltin="1"/>
    <cellStyle name="合計 2" xfId="87"/>
    <cellStyle name="好" xfId="40" builtinId="26" customBuiltin="1"/>
    <cellStyle name="好 2" xfId="88"/>
    <cellStyle name="計算方式" xfId="41" builtinId="22" customBuiltin="1"/>
    <cellStyle name="計算方式 2" xfId="89"/>
    <cellStyle name="貨幣 2" xfId="90"/>
    <cellStyle name="貨幣 2 10" xfId="91"/>
    <cellStyle name="貨幣 2 10 2" xfId="92"/>
    <cellStyle name="貨幣 2 10 2 2" xfId="93"/>
    <cellStyle name="貨幣 2 10 3" xfId="94"/>
    <cellStyle name="貨幣 2 10 4" xfId="95"/>
    <cellStyle name="貨幣 2 11" xfId="96"/>
    <cellStyle name="貨幣 2 11 2" xfId="97"/>
    <cellStyle name="貨幣 2 11 2 2" xfId="98"/>
    <cellStyle name="貨幣 2 11 3" xfId="99"/>
    <cellStyle name="貨幣 2 11 4" xfId="100"/>
    <cellStyle name="貨幣 2 12" xfId="101"/>
    <cellStyle name="貨幣 2 12 2" xfId="102"/>
    <cellStyle name="貨幣 2 12 2 2" xfId="103"/>
    <cellStyle name="貨幣 2 12 3" xfId="104"/>
    <cellStyle name="貨幣 2 12 4" xfId="105"/>
    <cellStyle name="貨幣 2 13" xfId="106"/>
    <cellStyle name="貨幣 2 13 2" xfId="107"/>
    <cellStyle name="貨幣 2 13 2 2" xfId="108"/>
    <cellStyle name="貨幣 2 13 3" xfId="109"/>
    <cellStyle name="貨幣 2 13 4" xfId="110"/>
    <cellStyle name="貨幣 2 14" xfId="111"/>
    <cellStyle name="貨幣 2 14 2" xfId="112"/>
    <cellStyle name="貨幣 2 14 3" xfId="113"/>
    <cellStyle name="貨幣 2 15" xfId="114"/>
    <cellStyle name="貨幣 2 15 2" xfId="115"/>
    <cellStyle name="貨幣 2 16" xfId="116"/>
    <cellStyle name="貨幣 2 17" xfId="117"/>
    <cellStyle name="貨幣 2 18" xfId="118"/>
    <cellStyle name="貨幣 2 2" xfId="119"/>
    <cellStyle name="貨幣 2 2 10" xfId="120"/>
    <cellStyle name="貨幣 2 2 11" xfId="121"/>
    <cellStyle name="貨幣 2 2 2" xfId="122"/>
    <cellStyle name="貨幣 2 2 2 2" xfId="123"/>
    <cellStyle name="貨幣 2 2 2 2 2" xfId="124"/>
    <cellStyle name="貨幣 2 2 2 2 2 2" xfId="125"/>
    <cellStyle name="貨幣 2 2 2 2 2 2 2" xfId="126"/>
    <cellStyle name="貨幣 2 2 2 2 2 2 2 2" xfId="127"/>
    <cellStyle name="貨幣 2 2 2 2 2 2 3" xfId="128"/>
    <cellStyle name="貨幣 2 2 2 2 2 2 4" xfId="129"/>
    <cellStyle name="貨幣 2 2 2 2 2 3" xfId="130"/>
    <cellStyle name="貨幣 2 2 2 2 2 3 2" xfId="131"/>
    <cellStyle name="貨幣 2 2 2 2 2 3 2 2" xfId="132"/>
    <cellStyle name="貨幣 2 2 2 2 2 3 3" xfId="133"/>
    <cellStyle name="貨幣 2 2 2 2 2 3 4" xfId="134"/>
    <cellStyle name="貨幣 2 2 2 2 2 4" xfId="135"/>
    <cellStyle name="貨幣 2 2 2 2 2 4 2" xfId="136"/>
    <cellStyle name="貨幣 2 2 2 2 2 5" xfId="137"/>
    <cellStyle name="貨幣 2 2 2 2 2 6" xfId="138"/>
    <cellStyle name="貨幣 2 2 2 2 3" xfId="139"/>
    <cellStyle name="貨幣 2 2 2 2 3 2" xfId="140"/>
    <cellStyle name="貨幣 2 2 2 2 3 2 2" xfId="141"/>
    <cellStyle name="貨幣 2 2 2 2 3 2 2 2" xfId="142"/>
    <cellStyle name="貨幣 2 2 2 2 3 2 3" xfId="143"/>
    <cellStyle name="貨幣 2 2 2 2 3 2 4" xfId="144"/>
    <cellStyle name="貨幣 2 2 2 2 3 3" xfId="145"/>
    <cellStyle name="貨幣 2 2 2 2 3 3 2" xfId="146"/>
    <cellStyle name="貨幣 2 2 2 2 3 3 2 2" xfId="147"/>
    <cellStyle name="貨幣 2 2 2 2 3 3 3" xfId="148"/>
    <cellStyle name="貨幣 2 2 2 2 3 3 4" xfId="149"/>
    <cellStyle name="貨幣 2 2 2 2 3 4" xfId="150"/>
    <cellStyle name="貨幣 2 2 2 2 3 4 2" xfId="151"/>
    <cellStyle name="貨幣 2 2 2 2 3 5" xfId="152"/>
    <cellStyle name="貨幣 2 2 2 2 3 6" xfId="153"/>
    <cellStyle name="貨幣 2 2 2 2 4" xfId="154"/>
    <cellStyle name="貨幣 2 2 2 2 4 2" xfId="155"/>
    <cellStyle name="貨幣 2 2 2 2 4 2 2" xfId="156"/>
    <cellStyle name="貨幣 2 2 2 2 4 3" xfId="157"/>
    <cellStyle name="貨幣 2 2 2 2 4 4" xfId="158"/>
    <cellStyle name="貨幣 2 2 2 2 5" xfId="159"/>
    <cellStyle name="貨幣 2 2 2 2 5 2" xfId="160"/>
    <cellStyle name="貨幣 2 2 2 2 5 2 2" xfId="161"/>
    <cellStyle name="貨幣 2 2 2 2 5 3" xfId="162"/>
    <cellStyle name="貨幣 2 2 2 2 5 4" xfId="163"/>
    <cellStyle name="貨幣 2 2 2 2 6" xfId="164"/>
    <cellStyle name="貨幣 2 2 2 2 6 2" xfId="165"/>
    <cellStyle name="貨幣 2 2 2 2 7" xfId="166"/>
    <cellStyle name="貨幣 2 2 2 2 8" xfId="167"/>
    <cellStyle name="貨幣 2 2 2 3" xfId="168"/>
    <cellStyle name="貨幣 2 2 2 3 2" xfId="169"/>
    <cellStyle name="貨幣 2 2 2 3 2 2" xfId="170"/>
    <cellStyle name="貨幣 2 2 2 3 2 2 2" xfId="171"/>
    <cellStyle name="貨幣 2 2 2 3 2 3" xfId="172"/>
    <cellStyle name="貨幣 2 2 2 3 2 4" xfId="173"/>
    <cellStyle name="貨幣 2 2 2 3 3" xfId="174"/>
    <cellStyle name="貨幣 2 2 2 3 3 2" xfId="175"/>
    <cellStyle name="貨幣 2 2 2 3 3 2 2" xfId="176"/>
    <cellStyle name="貨幣 2 2 2 3 3 3" xfId="177"/>
    <cellStyle name="貨幣 2 2 2 3 3 4" xfId="178"/>
    <cellStyle name="貨幣 2 2 2 3 4" xfId="179"/>
    <cellStyle name="貨幣 2 2 2 3 4 2" xfId="180"/>
    <cellStyle name="貨幣 2 2 2 3 5" xfId="181"/>
    <cellStyle name="貨幣 2 2 2 3 6" xfId="182"/>
    <cellStyle name="貨幣 2 2 2 4" xfId="183"/>
    <cellStyle name="貨幣 2 2 2 4 2" xfId="184"/>
    <cellStyle name="貨幣 2 2 2 4 2 2" xfId="185"/>
    <cellStyle name="貨幣 2 2 2 4 3" xfId="186"/>
    <cellStyle name="貨幣 2 2 2 4 4" xfId="187"/>
    <cellStyle name="貨幣 2 2 2 5" xfId="188"/>
    <cellStyle name="貨幣 2 2 2 5 2" xfId="189"/>
    <cellStyle name="貨幣 2 2 2 5 2 2" xfId="190"/>
    <cellStyle name="貨幣 2 2 2 5 3" xfId="191"/>
    <cellStyle name="貨幣 2 2 2 5 4" xfId="192"/>
    <cellStyle name="貨幣 2 2 2 6" xfId="193"/>
    <cellStyle name="貨幣 2 2 2 6 2" xfId="194"/>
    <cellStyle name="貨幣 2 2 2 7" xfId="195"/>
    <cellStyle name="貨幣 2 2 2 8" xfId="196"/>
    <cellStyle name="貨幣 2 2 3" xfId="197"/>
    <cellStyle name="貨幣 2 2 3 2" xfId="198"/>
    <cellStyle name="貨幣 2 2 3 2 2" xfId="199"/>
    <cellStyle name="貨幣 2 2 3 2 2 2" xfId="200"/>
    <cellStyle name="貨幣 2 2 3 2 2 2 2" xfId="201"/>
    <cellStyle name="貨幣 2 2 3 2 2 3" xfId="202"/>
    <cellStyle name="貨幣 2 2 3 2 2 4" xfId="203"/>
    <cellStyle name="貨幣 2 2 3 2 3" xfId="204"/>
    <cellStyle name="貨幣 2 2 3 2 3 2" xfId="205"/>
    <cellStyle name="貨幣 2 2 3 2 3 2 2" xfId="206"/>
    <cellStyle name="貨幣 2 2 3 2 3 3" xfId="207"/>
    <cellStyle name="貨幣 2 2 3 2 3 4" xfId="208"/>
    <cellStyle name="貨幣 2 2 3 2 4" xfId="209"/>
    <cellStyle name="貨幣 2 2 3 2 4 2" xfId="210"/>
    <cellStyle name="貨幣 2 2 3 2 5" xfId="211"/>
    <cellStyle name="貨幣 2 2 3 2 6" xfId="212"/>
    <cellStyle name="貨幣 2 2 3 3" xfId="213"/>
    <cellStyle name="貨幣 2 2 3 3 2" xfId="214"/>
    <cellStyle name="貨幣 2 2 3 3 2 2" xfId="215"/>
    <cellStyle name="貨幣 2 2 3 3 3" xfId="216"/>
    <cellStyle name="貨幣 2 2 3 3 4" xfId="217"/>
    <cellStyle name="貨幣 2 2 3 4" xfId="218"/>
    <cellStyle name="貨幣 2 2 3 4 2" xfId="219"/>
    <cellStyle name="貨幣 2 2 3 4 2 2" xfId="220"/>
    <cellStyle name="貨幣 2 2 3 4 3" xfId="221"/>
    <cellStyle name="貨幣 2 2 3 4 4" xfId="222"/>
    <cellStyle name="貨幣 2 2 3 5" xfId="223"/>
    <cellStyle name="貨幣 2 2 3 5 2" xfId="224"/>
    <cellStyle name="貨幣 2 2 3 6" xfId="225"/>
    <cellStyle name="貨幣 2 2 3 7" xfId="226"/>
    <cellStyle name="貨幣 2 2 4" xfId="227"/>
    <cellStyle name="貨幣 2 2 4 2" xfId="228"/>
    <cellStyle name="貨幣 2 2 4 2 2" xfId="229"/>
    <cellStyle name="貨幣 2 2 4 2 2 2" xfId="230"/>
    <cellStyle name="貨幣 2 2 4 2 2 2 2" xfId="231"/>
    <cellStyle name="貨幣 2 2 4 2 2 3" xfId="232"/>
    <cellStyle name="貨幣 2 2 4 2 2 4" xfId="233"/>
    <cellStyle name="貨幣 2 2 4 2 3" xfId="234"/>
    <cellStyle name="貨幣 2 2 4 2 3 2" xfId="235"/>
    <cellStyle name="貨幣 2 2 4 2 3 2 2" xfId="236"/>
    <cellStyle name="貨幣 2 2 4 2 3 3" xfId="237"/>
    <cellStyle name="貨幣 2 2 4 2 3 4" xfId="238"/>
    <cellStyle name="貨幣 2 2 4 2 4" xfId="239"/>
    <cellStyle name="貨幣 2 2 4 2 4 2" xfId="240"/>
    <cellStyle name="貨幣 2 2 4 2 5" xfId="241"/>
    <cellStyle name="貨幣 2 2 4 2 6" xfId="242"/>
    <cellStyle name="貨幣 2 2 4 3" xfId="243"/>
    <cellStyle name="貨幣 2 2 4 3 2" xfId="244"/>
    <cellStyle name="貨幣 2 2 4 3 2 2" xfId="245"/>
    <cellStyle name="貨幣 2 2 4 3 2 2 2" xfId="246"/>
    <cellStyle name="貨幣 2 2 4 3 2 3" xfId="247"/>
    <cellStyle name="貨幣 2 2 4 3 2 4" xfId="248"/>
    <cellStyle name="貨幣 2 2 4 3 3" xfId="249"/>
    <cellStyle name="貨幣 2 2 4 3 3 2" xfId="250"/>
    <cellStyle name="貨幣 2 2 4 3 3 2 2" xfId="251"/>
    <cellStyle name="貨幣 2 2 4 3 3 3" xfId="252"/>
    <cellStyle name="貨幣 2 2 4 3 3 4" xfId="253"/>
    <cellStyle name="貨幣 2 2 4 3 4" xfId="254"/>
    <cellStyle name="貨幣 2 2 4 3 4 2" xfId="255"/>
    <cellStyle name="貨幣 2 2 4 3 5" xfId="256"/>
    <cellStyle name="貨幣 2 2 4 3 6" xfId="257"/>
    <cellStyle name="貨幣 2 2 4 4" xfId="258"/>
    <cellStyle name="貨幣 2 2 4 4 2" xfId="259"/>
    <cellStyle name="貨幣 2 2 4 4 2 2" xfId="260"/>
    <cellStyle name="貨幣 2 2 4 4 3" xfId="261"/>
    <cellStyle name="貨幣 2 2 4 4 4" xfId="262"/>
    <cellStyle name="貨幣 2 2 4 5" xfId="263"/>
    <cellStyle name="貨幣 2 2 4 5 2" xfId="264"/>
    <cellStyle name="貨幣 2 2 4 5 2 2" xfId="265"/>
    <cellStyle name="貨幣 2 2 4 5 3" xfId="266"/>
    <cellStyle name="貨幣 2 2 4 5 4" xfId="267"/>
    <cellStyle name="貨幣 2 2 4 6" xfId="268"/>
    <cellStyle name="貨幣 2 2 4 6 2" xfId="269"/>
    <cellStyle name="貨幣 2 2 4 7" xfId="270"/>
    <cellStyle name="貨幣 2 2 4 8" xfId="271"/>
    <cellStyle name="貨幣 2 2 5" xfId="272"/>
    <cellStyle name="貨幣 2 2 5 2" xfId="273"/>
    <cellStyle name="貨幣 2 2 5 2 2" xfId="274"/>
    <cellStyle name="貨幣 2 2 5 2 2 2" xfId="275"/>
    <cellStyle name="貨幣 2 2 5 2 3" xfId="276"/>
    <cellStyle name="貨幣 2 2 5 2 4" xfId="277"/>
    <cellStyle name="貨幣 2 2 5 3" xfId="278"/>
    <cellStyle name="貨幣 2 2 5 3 2" xfId="279"/>
    <cellStyle name="貨幣 2 2 5 3 2 2" xfId="280"/>
    <cellStyle name="貨幣 2 2 5 3 3" xfId="281"/>
    <cellStyle name="貨幣 2 2 5 3 4" xfId="282"/>
    <cellStyle name="貨幣 2 2 5 4" xfId="283"/>
    <cellStyle name="貨幣 2 2 5 4 2" xfId="284"/>
    <cellStyle name="貨幣 2 2 5 5" xfId="285"/>
    <cellStyle name="貨幣 2 2 5 6" xfId="286"/>
    <cellStyle name="貨幣 2 2 6" xfId="287"/>
    <cellStyle name="貨幣 2 2 6 2" xfId="288"/>
    <cellStyle name="貨幣 2 2 6 2 2" xfId="289"/>
    <cellStyle name="貨幣 2 2 6 2 2 2" xfId="290"/>
    <cellStyle name="貨幣 2 2 6 2 3" xfId="291"/>
    <cellStyle name="貨幣 2 2 6 2 4" xfId="292"/>
    <cellStyle name="貨幣 2 2 6 3" xfId="293"/>
    <cellStyle name="貨幣 2 2 6 3 2" xfId="294"/>
    <cellStyle name="貨幣 2 2 6 3 2 2" xfId="295"/>
    <cellStyle name="貨幣 2 2 6 3 3" xfId="296"/>
    <cellStyle name="貨幣 2 2 6 3 4" xfId="297"/>
    <cellStyle name="貨幣 2 2 6 4" xfId="298"/>
    <cellStyle name="貨幣 2 2 6 4 2" xfId="299"/>
    <cellStyle name="貨幣 2 2 6 5" xfId="300"/>
    <cellStyle name="貨幣 2 2 6 6" xfId="301"/>
    <cellStyle name="貨幣 2 2 7" xfId="302"/>
    <cellStyle name="貨幣 2 2 7 2" xfId="303"/>
    <cellStyle name="貨幣 2 2 7 2 2" xfId="304"/>
    <cellStyle name="貨幣 2 2 7 3" xfId="305"/>
    <cellStyle name="貨幣 2 2 7 4" xfId="306"/>
    <cellStyle name="貨幣 2 2 8" xfId="307"/>
    <cellStyle name="貨幣 2 2 8 2" xfId="308"/>
    <cellStyle name="貨幣 2 2 8 2 2" xfId="309"/>
    <cellStyle name="貨幣 2 2 8 3" xfId="310"/>
    <cellStyle name="貨幣 2 2 8 4" xfId="311"/>
    <cellStyle name="貨幣 2 2 9" xfId="312"/>
    <cellStyle name="貨幣 2 2 9 2" xfId="313"/>
    <cellStyle name="貨幣 2 3" xfId="314"/>
    <cellStyle name="貨幣 2 3 2" xfId="315"/>
    <cellStyle name="貨幣 2 3 2 2" xfId="316"/>
    <cellStyle name="貨幣 2 3 2 2 2" xfId="317"/>
    <cellStyle name="貨幣 2 3 2 2 2 2" xfId="318"/>
    <cellStyle name="貨幣 2 3 2 2 2 2 2" xfId="319"/>
    <cellStyle name="貨幣 2 3 2 2 2 3" xfId="320"/>
    <cellStyle name="貨幣 2 3 2 2 2 4" xfId="321"/>
    <cellStyle name="貨幣 2 3 2 2 3" xfId="322"/>
    <cellStyle name="貨幣 2 3 2 2 3 2" xfId="323"/>
    <cellStyle name="貨幣 2 3 2 2 3 2 2" xfId="324"/>
    <cellStyle name="貨幣 2 3 2 2 3 3" xfId="325"/>
    <cellStyle name="貨幣 2 3 2 2 3 4" xfId="326"/>
    <cellStyle name="貨幣 2 3 2 2 4" xfId="327"/>
    <cellStyle name="貨幣 2 3 2 2 4 2" xfId="328"/>
    <cellStyle name="貨幣 2 3 2 2 5" xfId="329"/>
    <cellStyle name="貨幣 2 3 2 2 6" xfId="330"/>
    <cellStyle name="貨幣 2 3 2 3" xfId="331"/>
    <cellStyle name="貨幣 2 3 2 3 2" xfId="332"/>
    <cellStyle name="貨幣 2 3 2 3 2 2" xfId="333"/>
    <cellStyle name="貨幣 2 3 2 3 2 2 2" xfId="334"/>
    <cellStyle name="貨幣 2 3 2 3 2 3" xfId="335"/>
    <cellStyle name="貨幣 2 3 2 3 2 4" xfId="336"/>
    <cellStyle name="貨幣 2 3 2 3 3" xfId="337"/>
    <cellStyle name="貨幣 2 3 2 3 3 2" xfId="338"/>
    <cellStyle name="貨幣 2 3 2 3 3 2 2" xfId="339"/>
    <cellStyle name="貨幣 2 3 2 3 3 3" xfId="340"/>
    <cellStyle name="貨幣 2 3 2 3 3 4" xfId="341"/>
    <cellStyle name="貨幣 2 3 2 3 4" xfId="342"/>
    <cellStyle name="貨幣 2 3 2 3 4 2" xfId="343"/>
    <cellStyle name="貨幣 2 3 2 3 5" xfId="344"/>
    <cellStyle name="貨幣 2 3 2 3 6" xfId="345"/>
    <cellStyle name="貨幣 2 3 2 4" xfId="346"/>
    <cellStyle name="貨幣 2 3 2 4 2" xfId="347"/>
    <cellStyle name="貨幣 2 3 2 4 2 2" xfId="348"/>
    <cellStyle name="貨幣 2 3 2 4 3" xfId="349"/>
    <cellStyle name="貨幣 2 3 2 4 4" xfId="350"/>
    <cellStyle name="貨幣 2 3 2 5" xfId="351"/>
    <cellStyle name="貨幣 2 3 2 5 2" xfId="352"/>
    <cellStyle name="貨幣 2 3 2 5 2 2" xfId="353"/>
    <cellStyle name="貨幣 2 3 2 5 3" xfId="354"/>
    <cellStyle name="貨幣 2 3 2 5 4" xfId="355"/>
    <cellStyle name="貨幣 2 3 2 6" xfId="356"/>
    <cellStyle name="貨幣 2 3 2 6 2" xfId="357"/>
    <cellStyle name="貨幣 2 3 2 7" xfId="358"/>
    <cellStyle name="貨幣 2 3 2 8" xfId="359"/>
    <cellStyle name="貨幣 2 3 3" xfId="360"/>
    <cellStyle name="貨幣 2 3 3 2" xfId="361"/>
    <cellStyle name="貨幣 2 3 3 2 2" xfId="362"/>
    <cellStyle name="貨幣 2 3 3 2 2 2" xfId="363"/>
    <cellStyle name="貨幣 2 3 3 2 3" xfId="364"/>
    <cellStyle name="貨幣 2 3 3 2 4" xfId="365"/>
    <cellStyle name="貨幣 2 3 3 3" xfId="366"/>
    <cellStyle name="貨幣 2 3 3 3 2" xfId="367"/>
    <cellStyle name="貨幣 2 3 3 3 2 2" xfId="368"/>
    <cellStyle name="貨幣 2 3 3 3 3" xfId="369"/>
    <cellStyle name="貨幣 2 3 3 3 4" xfId="370"/>
    <cellStyle name="貨幣 2 3 3 4" xfId="371"/>
    <cellStyle name="貨幣 2 3 3 4 2" xfId="372"/>
    <cellStyle name="貨幣 2 3 3 5" xfId="373"/>
    <cellStyle name="貨幣 2 3 3 6" xfId="374"/>
    <cellStyle name="貨幣 2 3 4" xfId="375"/>
    <cellStyle name="貨幣 2 3 4 2" xfId="376"/>
    <cellStyle name="貨幣 2 3 4 2 2" xfId="377"/>
    <cellStyle name="貨幣 2 3 4 3" xfId="378"/>
    <cellStyle name="貨幣 2 3 4 4" xfId="379"/>
    <cellStyle name="貨幣 2 3 5" xfId="380"/>
    <cellStyle name="貨幣 2 3 5 2" xfId="381"/>
    <cellStyle name="貨幣 2 3 5 2 2" xfId="382"/>
    <cellStyle name="貨幣 2 3 5 3" xfId="383"/>
    <cellStyle name="貨幣 2 3 5 4" xfId="384"/>
    <cellStyle name="貨幣 2 3 6" xfId="385"/>
    <cellStyle name="貨幣 2 3 6 2" xfId="386"/>
    <cellStyle name="貨幣 2 3 7" xfId="387"/>
    <cellStyle name="貨幣 2 3 8" xfId="388"/>
    <cellStyle name="貨幣 2 4" xfId="389"/>
    <cellStyle name="貨幣 2 4 2" xfId="390"/>
    <cellStyle name="貨幣 2 4 2 2" xfId="391"/>
    <cellStyle name="貨幣 2 4 2 2 2" xfId="392"/>
    <cellStyle name="貨幣 2 4 2 2 2 2" xfId="393"/>
    <cellStyle name="貨幣 2 4 2 2 2 2 2" xfId="394"/>
    <cellStyle name="貨幣 2 4 2 2 2 3" xfId="395"/>
    <cellStyle name="貨幣 2 4 2 2 2 4" xfId="396"/>
    <cellStyle name="貨幣 2 4 2 2 3" xfId="397"/>
    <cellStyle name="貨幣 2 4 2 2 3 2" xfId="398"/>
    <cellStyle name="貨幣 2 4 2 2 3 2 2" xfId="399"/>
    <cellStyle name="貨幣 2 4 2 2 3 3" xfId="400"/>
    <cellStyle name="貨幣 2 4 2 2 3 4" xfId="401"/>
    <cellStyle name="貨幣 2 4 2 2 4" xfId="402"/>
    <cellStyle name="貨幣 2 4 2 2 4 2" xfId="403"/>
    <cellStyle name="貨幣 2 4 2 2 5" xfId="404"/>
    <cellStyle name="貨幣 2 4 2 2 6" xfId="405"/>
    <cellStyle name="貨幣 2 4 2 3" xfId="406"/>
    <cellStyle name="貨幣 2 4 2 3 2" xfId="407"/>
    <cellStyle name="貨幣 2 4 2 3 2 2" xfId="408"/>
    <cellStyle name="貨幣 2 4 2 3 2 2 2" xfId="409"/>
    <cellStyle name="貨幣 2 4 2 3 2 3" xfId="410"/>
    <cellStyle name="貨幣 2 4 2 3 2 4" xfId="411"/>
    <cellStyle name="貨幣 2 4 2 3 3" xfId="412"/>
    <cellStyle name="貨幣 2 4 2 3 3 2" xfId="413"/>
    <cellStyle name="貨幣 2 4 2 3 3 2 2" xfId="414"/>
    <cellStyle name="貨幣 2 4 2 3 3 3" xfId="415"/>
    <cellStyle name="貨幣 2 4 2 3 3 4" xfId="416"/>
    <cellStyle name="貨幣 2 4 2 3 4" xfId="417"/>
    <cellStyle name="貨幣 2 4 2 3 4 2" xfId="418"/>
    <cellStyle name="貨幣 2 4 2 3 5" xfId="419"/>
    <cellStyle name="貨幣 2 4 2 3 6" xfId="420"/>
    <cellStyle name="貨幣 2 4 2 4" xfId="421"/>
    <cellStyle name="貨幣 2 4 2 4 2" xfId="422"/>
    <cellStyle name="貨幣 2 4 2 4 2 2" xfId="423"/>
    <cellStyle name="貨幣 2 4 2 4 3" xfId="424"/>
    <cellStyle name="貨幣 2 4 2 4 4" xfId="425"/>
    <cellStyle name="貨幣 2 4 2 5" xfId="426"/>
    <cellStyle name="貨幣 2 4 2 5 2" xfId="427"/>
    <cellStyle name="貨幣 2 4 2 5 2 2" xfId="428"/>
    <cellStyle name="貨幣 2 4 2 5 3" xfId="429"/>
    <cellStyle name="貨幣 2 4 2 5 4" xfId="430"/>
    <cellStyle name="貨幣 2 4 2 6" xfId="431"/>
    <cellStyle name="貨幣 2 4 2 6 2" xfId="432"/>
    <cellStyle name="貨幣 2 4 2 7" xfId="433"/>
    <cellStyle name="貨幣 2 4 2 8" xfId="434"/>
    <cellStyle name="貨幣 2 4 3" xfId="435"/>
    <cellStyle name="貨幣 2 4 3 2" xfId="436"/>
    <cellStyle name="貨幣 2 4 3 2 2" xfId="437"/>
    <cellStyle name="貨幣 2 4 3 2 2 2" xfId="438"/>
    <cellStyle name="貨幣 2 4 3 2 3" xfId="439"/>
    <cellStyle name="貨幣 2 4 3 2 4" xfId="440"/>
    <cellStyle name="貨幣 2 4 3 3" xfId="441"/>
    <cellStyle name="貨幣 2 4 3 3 2" xfId="442"/>
    <cellStyle name="貨幣 2 4 3 3 2 2" xfId="443"/>
    <cellStyle name="貨幣 2 4 3 3 3" xfId="444"/>
    <cellStyle name="貨幣 2 4 3 3 4" xfId="445"/>
    <cellStyle name="貨幣 2 4 3 4" xfId="446"/>
    <cellStyle name="貨幣 2 4 3 4 2" xfId="447"/>
    <cellStyle name="貨幣 2 4 3 5" xfId="448"/>
    <cellStyle name="貨幣 2 4 3 6" xfId="449"/>
    <cellStyle name="貨幣 2 4 4" xfId="450"/>
    <cellStyle name="貨幣 2 4 4 2" xfId="451"/>
    <cellStyle name="貨幣 2 4 4 2 2" xfId="452"/>
    <cellStyle name="貨幣 2 4 4 3" xfId="453"/>
    <cellStyle name="貨幣 2 4 4 4" xfId="454"/>
    <cellStyle name="貨幣 2 4 5" xfId="455"/>
    <cellStyle name="貨幣 2 4 5 2" xfId="456"/>
    <cellStyle name="貨幣 2 4 5 2 2" xfId="457"/>
    <cellStyle name="貨幣 2 4 5 3" xfId="458"/>
    <cellStyle name="貨幣 2 4 5 4" xfId="459"/>
    <cellStyle name="貨幣 2 4 6" xfId="460"/>
    <cellStyle name="貨幣 2 4 6 2" xfId="461"/>
    <cellStyle name="貨幣 2 4 7" xfId="462"/>
    <cellStyle name="貨幣 2 4 8" xfId="463"/>
    <cellStyle name="貨幣 2 5" xfId="464"/>
    <cellStyle name="貨幣 2 5 2" xfId="465"/>
    <cellStyle name="貨幣 2 5 2 2" xfId="466"/>
    <cellStyle name="貨幣 2 5 2 2 2" xfId="467"/>
    <cellStyle name="貨幣 2 5 2 2 2 2" xfId="468"/>
    <cellStyle name="貨幣 2 5 2 2 3" xfId="469"/>
    <cellStyle name="貨幣 2 5 2 2 4" xfId="470"/>
    <cellStyle name="貨幣 2 5 2 3" xfId="471"/>
    <cellStyle name="貨幣 2 5 2 3 2" xfId="472"/>
    <cellStyle name="貨幣 2 5 2 3 2 2" xfId="473"/>
    <cellStyle name="貨幣 2 5 2 3 3" xfId="474"/>
    <cellStyle name="貨幣 2 5 2 3 4" xfId="475"/>
    <cellStyle name="貨幣 2 5 2 4" xfId="476"/>
    <cellStyle name="貨幣 2 5 2 4 2" xfId="477"/>
    <cellStyle name="貨幣 2 5 2 5" xfId="478"/>
    <cellStyle name="貨幣 2 5 2 6" xfId="479"/>
    <cellStyle name="貨幣 2 5 3" xfId="480"/>
    <cellStyle name="貨幣 2 5 3 2" xfId="481"/>
    <cellStyle name="貨幣 2 5 3 2 2" xfId="482"/>
    <cellStyle name="貨幣 2 5 3 2 2 2" xfId="483"/>
    <cellStyle name="貨幣 2 5 3 2 3" xfId="484"/>
    <cellStyle name="貨幣 2 5 3 2 4" xfId="485"/>
    <cellStyle name="貨幣 2 5 3 3" xfId="486"/>
    <cellStyle name="貨幣 2 5 3 3 2" xfId="487"/>
    <cellStyle name="貨幣 2 5 3 3 2 2" xfId="488"/>
    <cellStyle name="貨幣 2 5 3 3 3" xfId="489"/>
    <cellStyle name="貨幣 2 5 3 3 4" xfId="490"/>
    <cellStyle name="貨幣 2 5 3 4" xfId="491"/>
    <cellStyle name="貨幣 2 5 3 4 2" xfId="492"/>
    <cellStyle name="貨幣 2 5 3 5" xfId="493"/>
    <cellStyle name="貨幣 2 5 3 6" xfId="494"/>
    <cellStyle name="貨幣 2 5 4" xfId="495"/>
    <cellStyle name="貨幣 2 5 4 2" xfId="496"/>
    <cellStyle name="貨幣 2 5 4 2 2" xfId="497"/>
    <cellStyle name="貨幣 2 5 4 3" xfId="498"/>
    <cellStyle name="貨幣 2 5 4 4" xfId="499"/>
    <cellStyle name="貨幣 2 5 5" xfId="500"/>
    <cellStyle name="貨幣 2 5 5 2" xfId="501"/>
    <cellStyle name="貨幣 2 5 5 2 2" xfId="502"/>
    <cellStyle name="貨幣 2 5 5 3" xfId="503"/>
    <cellStyle name="貨幣 2 5 5 4" xfId="504"/>
    <cellStyle name="貨幣 2 5 6" xfId="505"/>
    <cellStyle name="貨幣 2 5 6 2" xfId="506"/>
    <cellStyle name="貨幣 2 5 7" xfId="507"/>
    <cellStyle name="貨幣 2 5 8" xfId="508"/>
    <cellStyle name="貨幣 2 6" xfId="509"/>
    <cellStyle name="貨幣 2 6 2" xfId="510"/>
    <cellStyle name="貨幣 2 6 2 2" xfId="511"/>
    <cellStyle name="貨幣 2 6 2 2 2" xfId="512"/>
    <cellStyle name="貨幣 2 6 2 2 2 2" xfId="513"/>
    <cellStyle name="貨幣 2 6 2 2 3" xfId="514"/>
    <cellStyle name="貨幣 2 6 2 2 4" xfId="515"/>
    <cellStyle name="貨幣 2 6 2 3" xfId="516"/>
    <cellStyle name="貨幣 2 6 2 3 2" xfId="517"/>
    <cellStyle name="貨幣 2 6 2 3 2 2" xfId="518"/>
    <cellStyle name="貨幣 2 6 2 3 3" xfId="519"/>
    <cellStyle name="貨幣 2 6 2 3 4" xfId="520"/>
    <cellStyle name="貨幣 2 6 2 4" xfId="521"/>
    <cellStyle name="貨幣 2 6 2 4 2" xfId="522"/>
    <cellStyle name="貨幣 2 6 2 5" xfId="523"/>
    <cellStyle name="貨幣 2 6 2 6" xfId="524"/>
    <cellStyle name="貨幣 2 6 3" xfId="525"/>
    <cellStyle name="貨幣 2 6 3 2" xfId="526"/>
    <cellStyle name="貨幣 2 6 3 2 2" xfId="527"/>
    <cellStyle name="貨幣 2 6 3 2 2 2" xfId="528"/>
    <cellStyle name="貨幣 2 6 3 2 3" xfId="529"/>
    <cellStyle name="貨幣 2 6 3 2 4" xfId="530"/>
    <cellStyle name="貨幣 2 6 3 3" xfId="531"/>
    <cellStyle name="貨幣 2 6 3 3 2" xfId="532"/>
    <cellStyle name="貨幣 2 6 3 3 2 2" xfId="533"/>
    <cellStyle name="貨幣 2 6 3 3 3" xfId="534"/>
    <cellStyle name="貨幣 2 6 3 3 4" xfId="535"/>
    <cellStyle name="貨幣 2 6 3 4" xfId="536"/>
    <cellStyle name="貨幣 2 6 3 4 2" xfId="537"/>
    <cellStyle name="貨幣 2 6 3 5" xfId="538"/>
    <cellStyle name="貨幣 2 6 3 6" xfId="539"/>
    <cellStyle name="貨幣 2 6 4" xfId="540"/>
    <cellStyle name="貨幣 2 6 4 2" xfId="541"/>
    <cellStyle name="貨幣 2 6 4 2 2" xfId="542"/>
    <cellStyle name="貨幣 2 6 4 3" xfId="543"/>
    <cellStyle name="貨幣 2 6 4 4" xfId="544"/>
    <cellStyle name="貨幣 2 6 5" xfId="545"/>
    <cellStyle name="貨幣 2 6 5 2" xfId="546"/>
    <cellStyle name="貨幣 2 6 5 2 2" xfId="547"/>
    <cellStyle name="貨幣 2 6 5 3" xfId="548"/>
    <cellStyle name="貨幣 2 6 5 4" xfId="549"/>
    <cellStyle name="貨幣 2 6 6" xfId="550"/>
    <cellStyle name="貨幣 2 6 6 2" xfId="551"/>
    <cellStyle name="貨幣 2 6 7" xfId="552"/>
    <cellStyle name="貨幣 2 6 8" xfId="553"/>
    <cellStyle name="貨幣 2 7" xfId="554"/>
    <cellStyle name="貨幣 2 7 2" xfId="555"/>
    <cellStyle name="貨幣 2 7 2 2" xfId="556"/>
    <cellStyle name="貨幣 2 7 2 2 2" xfId="557"/>
    <cellStyle name="貨幣 2 7 2 3" xfId="558"/>
    <cellStyle name="貨幣 2 7 2 4" xfId="559"/>
    <cellStyle name="貨幣 2 7 3" xfId="560"/>
    <cellStyle name="貨幣 2 7 3 2" xfId="561"/>
    <cellStyle name="貨幣 2 7 3 2 2" xfId="562"/>
    <cellStyle name="貨幣 2 7 3 3" xfId="563"/>
    <cellStyle name="貨幣 2 7 3 4" xfId="564"/>
    <cellStyle name="貨幣 2 7 4" xfId="565"/>
    <cellStyle name="貨幣 2 7 4 2" xfId="566"/>
    <cellStyle name="貨幣 2 7 5" xfId="567"/>
    <cellStyle name="貨幣 2 7 6" xfId="568"/>
    <cellStyle name="貨幣 2 8" xfId="569"/>
    <cellStyle name="貨幣 2 8 2" xfId="570"/>
    <cellStyle name="貨幣 2 8 2 2" xfId="571"/>
    <cellStyle name="貨幣 2 8 2 2 2" xfId="572"/>
    <cellStyle name="貨幣 2 8 2 3" xfId="573"/>
    <cellStyle name="貨幣 2 8 2 4" xfId="574"/>
    <cellStyle name="貨幣 2 8 3" xfId="575"/>
    <cellStyle name="貨幣 2 8 3 2" xfId="576"/>
    <cellStyle name="貨幣 2 8 3 2 2" xfId="577"/>
    <cellStyle name="貨幣 2 8 3 3" xfId="578"/>
    <cellStyle name="貨幣 2 8 3 4" xfId="579"/>
    <cellStyle name="貨幣 2 8 4" xfId="580"/>
    <cellStyle name="貨幣 2 8 4 2" xfId="581"/>
    <cellStyle name="貨幣 2 8 5" xfId="582"/>
    <cellStyle name="貨幣 2 8 6" xfId="583"/>
    <cellStyle name="貨幣 2 9" xfId="584"/>
    <cellStyle name="貨幣 2 9 2" xfId="585"/>
    <cellStyle name="貨幣 2 9 2 2" xfId="586"/>
    <cellStyle name="貨幣 2 9 2 2 2" xfId="587"/>
    <cellStyle name="貨幣 2 9 2 3" xfId="588"/>
    <cellStyle name="貨幣 2 9 2 4" xfId="589"/>
    <cellStyle name="貨幣 2 9 3" xfId="590"/>
    <cellStyle name="貨幣 2 9 3 2" xfId="591"/>
    <cellStyle name="貨幣 2 9 3 2 2" xfId="592"/>
    <cellStyle name="貨幣 2 9 3 3" xfId="593"/>
    <cellStyle name="貨幣 2 9 3 4" xfId="594"/>
    <cellStyle name="貨幣 2 9 4" xfId="595"/>
    <cellStyle name="貨幣 2 9 4 2" xfId="596"/>
    <cellStyle name="貨幣 2 9 5" xfId="597"/>
    <cellStyle name="貨幣 2 9 6" xfId="598"/>
    <cellStyle name="連結的儲存格" xfId="42" builtinId="24" customBuiltin="1"/>
    <cellStyle name="連結的儲存格 2" xfId="599"/>
    <cellStyle name="備註" xfId="43" builtinId="10" customBuiltin="1"/>
    <cellStyle name="備註 2" xfId="600"/>
    <cellStyle name="說明文字" xfId="44" builtinId="53" customBuiltin="1"/>
    <cellStyle name="說明文字 2" xfId="601"/>
    <cellStyle name="輔色1" xfId="45" builtinId="29" customBuiltin="1"/>
    <cellStyle name="輔色1 2" xfId="602"/>
    <cellStyle name="輔色2" xfId="46" builtinId="33" customBuiltin="1"/>
    <cellStyle name="輔色2 2" xfId="603"/>
    <cellStyle name="輔色3" xfId="47" builtinId="37" customBuiltin="1"/>
    <cellStyle name="輔色3 2" xfId="604"/>
    <cellStyle name="輔色4" xfId="48" builtinId="41" customBuiltin="1"/>
    <cellStyle name="輔色4 2" xfId="605"/>
    <cellStyle name="輔色5" xfId="49" builtinId="45" customBuiltin="1"/>
    <cellStyle name="輔色5 2" xfId="606"/>
    <cellStyle name="輔色6" xfId="50" builtinId="49" customBuiltin="1"/>
    <cellStyle name="輔色6 2" xfId="607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08"/>
    <cellStyle name="標題 3" xfId="55" builtinId="18" customBuiltin="1"/>
    <cellStyle name="標題 3 2" xfId="609"/>
    <cellStyle name="標題 4" xfId="56" builtinId="19" customBuiltin="1"/>
    <cellStyle name="標題 4 2" xfId="610"/>
    <cellStyle name="標題 5" xfId="611"/>
    <cellStyle name="輸入" xfId="57" builtinId="20" customBuiltin="1"/>
    <cellStyle name="輸入 2" xfId="612"/>
    <cellStyle name="輸出" xfId="58" builtinId="21" customBuiltin="1"/>
    <cellStyle name="輸出 2" xfId="613"/>
    <cellStyle name="檢查儲存格" xfId="59" builtinId="23" customBuiltin="1"/>
    <cellStyle name="檢查儲存格 2" xfId="614"/>
    <cellStyle name="壞" xfId="60" builtinId="27" customBuiltin="1"/>
    <cellStyle name="壞 2" xfId="615"/>
    <cellStyle name="警告文字" xfId="61" builtinId="11" customBuiltin="1"/>
    <cellStyle name="警告文字 2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="" xmlns:a16="http://schemas.microsoft.com/office/drawing/2014/main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="" xmlns:a16="http://schemas.microsoft.com/office/drawing/2014/main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="" xmlns:a16="http://schemas.microsoft.com/office/drawing/2014/main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="" xmlns:a16="http://schemas.microsoft.com/office/drawing/2014/main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="" xmlns:a16="http://schemas.microsoft.com/office/drawing/2014/main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="" xmlns:a16="http://schemas.microsoft.com/office/drawing/2014/main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="" xmlns:a16="http://schemas.microsoft.com/office/drawing/2014/main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="" xmlns:a16="http://schemas.microsoft.com/office/drawing/2014/main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="" xmlns:a16="http://schemas.microsoft.com/office/drawing/2014/main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="" xmlns:a16="http://schemas.microsoft.com/office/drawing/2014/main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="" xmlns:a16="http://schemas.microsoft.com/office/drawing/2014/main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="" xmlns:a16="http://schemas.microsoft.com/office/drawing/2014/main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0" name="圖片 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1" name="圖片 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559960</xdr:colOff>
      <xdr:row>0</xdr:row>
      <xdr:rowOff>552450</xdr:rowOff>
    </xdr:from>
    <xdr:to>
      <xdr:col>19</xdr:col>
      <xdr:colOff>571500</xdr:colOff>
      <xdr:row>2</xdr:row>
      <xdr:rowOff>66675</xdr:rowOff>
    </xdr:to>
    <xdr:pic>
      <xdr:nvPicPr>
        <xdr:cNvPr id="32" name="Picture 205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897960" y="552450"/>
          <a:ext cx="1980040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3" name="圖片 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4" name="圖片 4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2</xdr:row>
      <xdr:rowOff>2150</xdr:rowOff>
    </xdr:to>
    <xdr:pic>
      <xdr:nvPicPr>
        <xdr:cNvPr id="35" name="圖片 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266700</xdr:rowOff>
    </xdr:from>
    <xdr:to>
      <xdr:col>2</xdr:col>
      <xdr:colOff>1266825</xdr:colOff>
      <xdr:row>2</xdr:row>
      <xdr:rowOff>984250</xdr:rowOff>
    </xdr:to>
    <xdr:pic>
      <xdr:nvPicPr>
        <xdr:cNvPr id="36" name="圖片 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0"/>
          <a:ext cx="46990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933450</xdr:colOff>
      <xdr:row>0</xdr:row>
      <xdr:rowOff>603250</xdr:rowOff>
    </xdr:from>
    <xdr:to>
      <xdr:col>12</xdr:col>
      <xdr:colOff>1714500</xdr:colOff>
      <xdr:row>2</xdr:row>
      <xdr:rowOff>1111250</xdr:rowOff>
    </xdr:to>
    <xdr:grpSp>
      <xdr:nvGrpSpPr>
        <xdr:cNvPr id="37" name="群組 339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21729700" y="603250"/>
          <a:ext cx="5099050" cy="2063750"/>
          <a:chOff x="500262" y="22791347"/>
          <a:chExt cx="5683635" cy="2950973"/>
        </a:xfrm>
      </xdr:grpSpPr>
      <xdr:pic>
        <xdr:nvPicPr>
          <xdr:cNvPr id="38" name="圖片 33897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文字方塊 38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2259736" y="24033862"/>
            <a:ext cx="3924161" cy="1708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M19" sqref="M19:P19"/>
    </sheetView>
  </sheetViews>
  <sheetFormatPr defaultColWidth="9" defaultRowHeight="16.5"/>
  <cols>
    <col min="1" max="3" width="25.625" style="333" customWidth="1"/>
    <col min="4" max="4" width="33" style="333" customWidth="1"/>
    <col min="5" max="7" width="25.625" style="333" customWidth="1"/>
    <col min="8" max="8" width="33.25" style="333" customWidth="1"/>
    <col min="9" max="11" width="25.625" style="333" customWidth="1"/>
    <col min="12" max="12" width="30.75" style="333" customWidth="1"/>
    <col min="13" max="15" width="25.625" style="333" customWidth="1"/>
    <col min="16" max="16" width="31.125" style="333" customWidth="1"/>
    <col min="17" max="19" width="25.625" style="333" customWidth="1"/>
    <col min="20" max="20" width="33" style="333" customWidth="1"/>
    <col min="21" max="16384" width="9" style="333"/>
  </cols>
  <sheetData>
    <row r="1" spans="1:28" ht="65.25" customHeight="1">
      <c r="A1" s="493" t="s">
        <v>404</v>
      </c>
      <c r="B1" s="493"/>
      <c r="C1" s="493"/>
      <c r="D1" s="493"/>
      <c r="E1" s="493"/>
      <c r="F1" s="493"/>
      <c r="G1" s="493"/>
      <c r="H1" s="493"/>
      <c r="I1" s="493"/>
      <c r="O1" s="495" t="s">
        <v>145</v>
      </c>
      <c r="P1" s="495"/>
      <c r="Q1" s="496"/>
      <c r="R1" s="496"/>
      <c r="U1" s="334"/>
      <c r="V1" s="334"/>
    </row>
    <row r="2" spans="1:28" ht="57" customHeight="1">
      <c r="A2" s="493"/>
      <c r="B2" s="493"/>
      <c r="C2" s="493"/>
      <c r="D2" s="493"/>
      <c r="E2" s="493"/>
      <c r="F2" s="493"/>
      <c r="G2" s="493"/>
      <c r="H2" s="493"/>
      <c r="I2" s="493"/>
      <c r="O2" s="495" t="s">
        <v>172</v>
      </c>
      <c r="P2" s="495"/>
      <c r="Q2" s="491"/>
      <c r="R2" s="491"/>
      <c r="U2" s="334"/>
      <c r="V2" s="334"/>
    </row>
    <row r="3" spans="1:28" ht="105" customHeight="1" thickBot="1">
      <c r="A3" s="494"/>
      <c r="B3" s="494"/>
      <c r="C3" s="494"/>
      <c r="D3" s="494"/>
      <c r="E3" s="494"/>
      <c r="F3" s="494"/>
      <c r="G3" s="494"/>
      <c r="H3" s="494"/>
      <c r="I3" s="494"/>
      <c r="N3" s="497" t="s">
        <v>144</v>
      </c>
      <c r="O3" s="497"/>
      <c r="P3" s="497"/>
      <c r="Q3" s="497"/>
      <c r="R3" s="497"/>
      <c r="S3" s="497"/>
      <c r="T3" s="497"/>
      <c r="U3" s="334"/>
      <c r="V3" s="334"/>
    </row>
    <row r="4" spans="1:28" s="336" customFormat="1" ht="73.900000000000006" customHeight="1" thickBot="1">
      <c r="A4" s="529" t="s">
        <v>35</v>
      </c>
      <c r="B4" s="530"/>
      <c r="C4" s="530"/>
      <c r="D4" s="530"/>
      <c r="E4" s="529" t="s">
        <v>118</v>
      </c>
      <c r="F4" s="530"/>
      <c r="G4" s="530"/>
      <c r="H4" s="530"/>
      <c r="I4" s="529" t="s">
        <v>119</v>
      </c>
      <c r="J4" s="530"/>
      <c r="K4" s="530"/>
      <c r="L4" s="530"/>
      <c r="M4" s="529" t="s">
        <v>120</v>
      </c>
      <c r="N4" s="530"/>
      <c r="O4" s="530"/>
      <c r="P4" s="530"/>
      <c r="Q4" s="529" t="s">
        <v>121</v>
      </c>
      <c r="R4" s="530"/>
      <c r="S4" s="530"/>
      <c r="T4" s="531"/>
      <c r="U4" s="335"/>
      <c r="V4" s="335"/>
    </row>
    <row r="5" spans="1:28" s="337" customFormat="1" ht="45.75" customHeight="1" thickBot="1">
      <c r="A5" s="535">
        <v>45992</v>
      </c>
      <c r="B5" s="536"/>
      <c r="C5" s="536"/>
      <c r="D5" s="537"/>
      <c r="E5" s="535">
        <v>45993</v>
      </c>
      <c r="F5" s="536"/>
      <c r="G5" s="536"/>
      <c r="H5" s="537"/>
      <c r="I5" s="535">
        <v>45994</v>
      </c>
      <c r="J5" s="536"/>
      <c r="K5" s="536"/>
      <c r="L5" s="537"/>
      <c r="M5" s="535">
        <v>45995</v>
      </c>
      <c r="N5" s="536"/>
      <c r="O5" s="536"/>
      <c r="P5" s="537"/>
      <c r="Q5" s="535">
        <v>45996</v>
      </c>
      <c r="R5" s="536"/>
      <c r="S5" s="536"/>
      <c r="T5" s="537"/>
      <c r="U5" s="334"/>
      <c r="V5" s="334"/>
    </row>
    <row r="6" spans="1:28" s="338" customFormat="1" ht="54.95" customHeight="1">
      <c r="A6" s="532" t="s">
        <v>460</v>
      </c>
      <c r="B6" s="533"/>
      <c r="C6" s="533"/>
      <c r="D6" s="534"/>
      <c r="E6" s="532" t="s">
        <v>185</v>
      </c>
      <c r="F6" s="533"/>
      <c r="G6" s="533"/>
      <c r="H6" s="534"/>
      <c r="I6" s="532" t="s">
        <v>170</v>
      </c>
      <c r="J6" s="533"/>
      <c r="K6" s="533"/>
      <c r="L6" s="534"/>
      <c r="M6" s="541" t="s">
        <v>171</v>
      </c>
      <c r="N6" s="542"/>
      <c r="O6" s="542"/>
      <c r="P6" s="543"/>
      <c r="Q6" s="541" t="s">
        <v>214</v>
      </c>
      <c r="R6" s="542"/>
      <c r="S6" s="542"/>
      <c r="T6" s="543"/>
      <c r="U6" s="334"/>
      <c r="V6" s="334"/>
    </row>
    <row r="7" spans="1:28" s="338" customFormat="1" ht="54.95" customHeight="1">
      <c r="A7" s="541" t="s">
        <v>268</v>
      </c>
      <c r="B7" s="542"/>
      <c r="C7" s="542"/>
      <c r="D7" s="543"/>
      <c r="E7" s="541" t="s">
        <v>269</v>
      </c>
      <c r="F7" s="542"/>
      <c r="G7" s="542"/>
      <c r="H7" s="543"/>
      <c r="I7" s="541" t="s">
        <v>175</v>
      </c>
      <c r="J7" s="542"/>
      <c r="K7" s="542"/>
      <c r="L7" s="543"/>
      <c r="M7" s="541" t="s">
        <v>313</v>
      </c>
      <c r="N7" s="542"/>
      <c r="O7" s="542"/>
      <c r="P7" s="543"/>
      <c r="Q7" s="541" t="s">
        <v>383</v>
      </c>
      <c r="R7" s="542"/>
      <c r="S7" s="542"/>
      <c r="T7" s="543"/>
      <c r="U7" s="334"/>
      <c r="V7" s="334"/>
    </row>
    <row r="8" spans="1:28" s="338" customFormat="1" ht="54.95" customHeight="1">
      <c r="A8" s="541" t="s">
        <v>282</v>
      </c>
      <c r="B8" s="542"/>
      <c r="C8" s="542"/>
      <c r="D8" s="543"/>
      <c r="E8" s="541" t="s">
        <v>259</v>
      </c>
      <c r="F8" s="542"/>
      <c r="G8" s="542"/>
      <c r="H8" s="543"/>
      <c r="I8" s="541" t="s">
        <v>304</v>
      </c>
      <c r="J8" s="542"/>
      <c r="K8" s="542"/>
      <c r="L8" s="543"/>
      <c r="M8" s="541" t="s">
        <v>250</v>
      </c>
      <c r="N8" s="542"/>
      <c r="O8" s="542"/>
      <c r="P8" s="543"/>
      <c r="Q8" s="541" t="s">
        <v>276</v>
      </c>
      <c r="R8" s="542"/>
      <c r="S8" s="542"/>
      <c r="T8" s="543"/>
      <c r="U8" s="334"/>
      <c r="V8" s="334"/>
    </row>
    <row r="9" spans="1:28" s="338" customFormat="1" ht="54.95" customHeight="1">
      <c r="A9" s="541" t="s">
        <v>176</v>
      </c>
      <c r="B9" s="542"/>
      <c r="C9" s="542"/>
      <c r="D9" s="543"/>
      <c r="E9" s="541" t="s">
        <v>374</v>
      </c>
      <c r="F9" s="542"/>
      <c r="G9" s="542"/>
      <c r="H9" s="543"/>
      <c r="I9" s="541" t="s">
        <v>296</v>
      </c>
      <c r="J9" s="542"/>
      <c r="K9" s="542"/>
      <c r="L9" s="543"/>
      <c r="M9" s="541" t="s">
        <v>275</v>
      </c>
      <c r="N9" s="542"/>
      <c r="O9" s="542"/>
      <c r="P9" s="543"/>
      <c r="Q9" s="541" t="s">
        <v>272</v>
      </c>
      <c r="R9" s="542"/>
      <c r="S9" s="542"/>
      <c r="T9" s="543"/>
      <c r="U9" s="334"/>
      <c r="V9" s="334"/>
    </row>
    <row r="10" spans="1:28" s="338" customFormat="1" ht="54.95" customHeight="1">
      <c r="A10" s="541" t="s">
        <v>403</v>
      </c>
      <c r="B10" s="542"/>
      <c r="C10" s="542"/>
      <c r="D10" s="543"/>
      <c r="E10" s="541" t="s">
        <v>401</v>
      </c>
      <c r="F10" s="542"/>
      <c r="G10" s="542"/>
      <c r="H10" s="543"/>
      <c r="I10" s="541" t="s">
        <v>401</v>
      </c>
      <c r="J10" s="542"/>
      <c r="K10" s="542"/>
      <c r="L10" s="543"/>
      <c r="M10" s="541" t="s">
        <v>403</v>
      </c>
      <c r="N10" s="542"/>
      <c r="O10" s="542"/>
      <c r="P10" s="543"/>
      <c r="Q10" s="541" t="s">
        <v>401</v>
      </c>
      <c r="R10" s="542"/>
      <c r="S10" s="542"/>
      <c r="T10" s="543"/>
      <c r="U10" s="334"/>
      <c r="V10" s="334"/>
    </row>
    <row r="11" spans="1:28" s="338" customFormat="1" ht="54.95" customHeight="1" thickBot="1">
      <c r="A11" s="538" t="s">
        <v>410</v>
      </c>
      <c r="B11" s="539"/>
      <c r="C11" s="539"/>
      <c r="D11" s="540"/>
      <c r="E11" s="538" t="s">
        <v>389</v>
      </c>
      <c r="F11" s="539"/>
      <c r="G11" s="539"/>
      <c r="H11" s="540"/>
      <c r="I11" s="538" t="s">
        <v>177</v>
      </c>
      <c r="J11" s="539"/>
      <c r="K11" s="539"/>
      <c r="L11" s="540"/>
      <c r="M11" s="538" t="s">
        <v>178</v>
      </c>
      <c r="N11" s="539"/>
      <c r="O11" s="539"/>
      <c r="P11" s="540"/>
      <c r="Q11" s="538" t="s">
        <v>411</v>
      </c>
      <c r="R11" s="539"/>
      <c r="S11" s="539"/>
      <c r="T11" s="540"/>
      <c r="U11" s="334"/>
      <c r="V11" s="334"/>
    </row>
    <row r="12" spans="1:28" ht="31.5" hidden="1" customHeight="1" thickBot="1">
      <c r="A12" s="498"/>
      <c r="B12" s="499"/>
      <c r="C12" s="499"/>
      <c r="D12" s="500"/>
      <c r="E12" s="501"/>
      <c r="F12" s="502"/>
      <c r="G12" s="502"/>
      <c r="H12" s="503"/>
      <c r="I12" s="504"/>
      <c r="J12" s="505"/>
      <c r="K12" s="505"/>
      <c r="L12" s="506"/>
      <c r="M12" s="504"/>
      <c r="N12" s="505"/>
      <c r="O12" s="505"/>
      <c r="P12" s="506"/>
      <c r="Q12" s="504"/>
      <c r="R12" s="505"/>
      <c r="S12" s="505"/>
      <c r="T12" s="506"/>
      <c r="U12" s="334"/>
      <c r="V12" s="334"/>
    </row>
    <row r="13" spans="1:28" ht="25.5" customHeight="1">
      <c r="A13" s="473" t="s">
        <v>81</v>
      </c>
      <c r="B13" s="474">
        <f>第一週明細!Z12</f>
        <v>709.7</v>
      </c>
      <c r="C13" s="474" t="s">
        <v>9</v>
      </c>
      <c r="D13" s="475">
        <f>第二週明細!W8</f>
        <v>25</v>
      </c>
      <c r="E13" s="464" t="s">
        <v>48</v>
      </c>
      <c r="F13" s="466">
        <f>第一週明細!Z20</f>
        <v>710</v>
      </c>
      <c r="G13" s="466" t="s">
        <v>9</v>
      </c>
      <c r="H13" s="476">
        <f>第一週明細!Z16</f>
        <v>22</v>
      </c>
      <c r="I13" s="464" t="s">
        <v>42</v>
      </c>
      <c r="J13" s="465">
        <f>第一週明細!Z28</f>
        <v>723.5</v>
      </c>
      <c r="K13" s="466" t="s">
        <v>9</v>
      </c>
      <c r="L13" s="467">
        <f>第一週明細!Z24</f>
        <v>23.5</v>
      </c>
      <c r="M13" s="464" t="s">
        <v>42</v>
      </c>
      <c r="N13" s="465">
        <f>第一週明細!Z36</f>
        <v>710</v>
      </c>
      <c r="O13" s="466" t="s">
        <v>9</v>
      </c>
      <c r="P13" s="467">
        <f>第一週明細!Z32</f>
        <v>22</v>
      </c>
      <c r="Q13" s="464" t="s">
        <v>42</v>
      </c>
      <c r="R13" s="465">
        <f>第一週明細!Z44</f>
        <v>741.9</v>
      </c>
      <c r="S13" s="466" t="s">
        <v>9</v>
      </c>
      <c r="T13" s="467">
        <f>第一週明細!Z40</f>
        <v>25.5</v>
      </c>
      <c r="U13" s="334"/>
      <c r="V13" s="334"/>
    </row>
    <row r="14" spans="1:28" ht="30.75" customHeight="1" thickBot="1">
      <c r="A14" s="468" t="s">
        <v>7</v>
      </c>
      <c r="B14" s="469">
        <f>第一週明細!Z6</f>
        <v>99</v>
      </c>
      <c r="C14" s="469" t="s">
        <v>11</v>
      </c>
      <c r="D14" s="470">
        <f>第二週明細!W10</f>
        <v>31.5</v>
      </c>
      <c r="E14" s="468" t="s">
        <v>58</v>
      </c>
      <c r="F14" s="469">
        <f>第一週明細!Z14</f>
        <v>100</v>
      </c>
      <c r="G14" s="469" t="s">
        <v>83</v>
      </c>
      <c r="H14" s="470">
        <f>第一週明細!Z18</f>
        <v>28</v>
      </c>
      <c r="I14" s="468" t="s">
        <v>58</v>
      </c>
      <c r="J14" s="469">
        <f>第一週明細!Z22</f>
        <v>100</v>
      </c>
      <c r="K14" s="469" t="s">
        <v>11</v>
      </c>
      <c r="L14" s="470">
        <f>第一週明細!Z26</f>
        <v>28</v>
      </c>
      <c r="M14" s="468" t="s">
        <v>58</v>
      </c>
      <c r="N14" s="469">
        <f>第一週明細!Z30</f>
        <v>100</v>
      </c>
      <c r="O14" s="469" t="s">
        <v>11</v>
      </c>
      <c r="P14" s="470">
        <f>第一週明細!Z34</f>
        <v>28</v>
      </c>
      <c r="Q14" s="468" t="s">
        <v>58</v>
      </c>
      <c r="R14" s="469">
        <f>第一週明細!Z38</f>
        <v>96.5</v>
      </c>
      <c r="S14" s="469" t="s">
        <v>11</v>
      </c>
      <c r="T14" s="470">
        <f>第一週明細!Z42</f>
        <v>31.6</v>
      </c>
      <c r="U14" s="334"/>
      <c r="V14" s="334"/>
    </row>
    <row r="15" spans="1:28" s="337" customFormat="1" ht="55.5" customHeight="1" thickBot="1">
      <c r="A15" s="535">
        <v>45999</v>
      </c>
      <c r="B15" s="536"/>
      <c r="C15" s="536"/>
      <c r="D15" s="537"/>
      <c r="E15" s="535">
        <v>46000</v>
      </c>
      <c r="F15" s="536"/>
      <c r="G15" s="536"/>
      <c r="H15" s="537"/>
      <c r="I15" s="535">
        <v>46001</v>
      </c>
      <c r="J15" s="536"/>
      <c r="K15" s="536"/>
      <c r="L15" s="537"/>
      <c r="M15" s="535">
        <v>46002</v>
      </c>
      <c r="N15" s="536"/>
      <c r="O15" s="536"/>
      <c r="P15" s="537"/>
      <c r="Q15" s="535">
        <v>46003</v>
      </c>
      <c r="R15" s="536"/>
      <c r="S15" s="536"/>
      <c r="T15" s="537"/>
      <c r="U15" s="334"/>
      <c r="V15" s="334"/>
      <c r="AB15" s="337" t="s">
        <v>79</v>
      </c>
    </row>
    <row r="16" spans="1:28" s="338" customFormat="1" ht="54.95" customHeight="1">
      <c r="A16" s="532" t="s">
        <v>461</v>
      </c>
      <c r="B16" s="533"/>
      <c r="C16" s="533"/>
      <c r="D16" s="534"/>
      <c r="E16" s="532" t="s">
        <v>165</v>
      </c>
      <c r="F16" s="533"/>
      <c r="G16" s="533"/>
      <c r="H16" s="534"/>
      <c r="I16" s="532" t="s">
        <v>91</v>
      </c>
      <c r="J16" s="533"/>
      <c r="K16" s="533"/>
      <c r="L16" s="534"/>
      <c r="M16" s="532" t="s">
        <v>90</v>
      </c>
      <c r="N16" s="533"/>
      <c r="O16" s="533"/>
      <c r="P16" s="534"/>
      <c r="Q16" s="532" t="s">
        <v>173</v>
      </c>
      <c r="R16" s="533"/>
      <c r="S16" s="533"/>
      <c r="T16" s="534"/>
      <c r="U16" s="334"/>
      <c r="V16" s="334"/>
    </row>
    <row r="17" spans="1:32" s="338" customFormat="1" ht="54.95" customHeight="1">
      <c r="A17" s="541" t="s">
        <v>399</v>
      </c>
      <c r="B17" s="542"/>
      <c r="C17" s="542"/>
      <c r="D17" s="543"/>
      <c r="E17" s="541" t="s">
        <v>270</v>
      </c>
      <c r="F17" s="542"/>
      <c r="G17" s="542"/>
      <c r="H17" s="543"/>
      <c r="I17" s="541" t="s">
        <v>174</v>
      </c>
      <c r="J17" s="542"/>
      <c r="K17" s="542"/>
      <c r="L17" s="543"/>
      <c r="M17" s="541" t="s">
        <v>287</v>
      </c>
      <c r="N17" s="542"/>
      <c r="O17" s="542"/>
      <c r="P17" s="543"/>
      <c r="Q17" s="541" t="s">
        <v>180</v>
      </c>
      <c r="R17" s="542"/>
      <c r="S17" s="542"/>
      <c r="T17" s="543"/>
      <c r="U17" s="334"/>
      <c r="V17" s="334"/>
    </row>
    <row r="18" spans="1:32" s="338" customFormat="1" ht="54.95" customHeight="1">
      <c r="A18" s="570" t="s">
        <v>463</v>
      </c>
      <c r="B18" s="571"/>
      <c r="C18" s="571"/>
      <c r="D18" s="572"/>
      <c r="E18" s="541" t="s">
        <v>292</v>
      </c>
      <c r="F18" s="542"/>
      <c r="G18" s="542"/>
      <c r="H18" s="543"/>
      <c r="I18" s="541" t="s">
        <v>184</v>
      </c>
      <c r="J18" s="542"/>
      <c r="K18" s="542"/>
      <c r="L18" s="543"/>
      <c r="M18" s="570" t="s">
        <v>278</v>
      </c>
      <c r="N18" s="571"/>
      <c r="O18" s="571"/>
      <c r="P18" s="572"/>
      <c r="Q18" s="541" t="s">
        <v>428</v>
      </c>
      <c r="R18" s="542"/>
      <c r="S18" s="542"/>
      <c r="T18" s="543"/>
      <c r="U18" s="334"/>
      <c r="V18" s="334"/>
    </row>
    <row r="19" spans="1:32" s="338" customFormat="1" ht="54.95" customHeight="1">
      <c r="A19" s="541" t="s">
        <v>400</v>
      </c>
      <c r="B19" s="542"/>
      <c r="C19" s="542"/>
      <c r="D19" s="543"/>
      <c r="E19" s="541" t="s">
        <v>293</v>
      </c>
      <c r="F19" s="542"/>
      <c r="G19" s="542"/>
      <c r="H19" s="543"/>
      <c r="I19" s="570" t="s">
        <v>465</v>
      </c>
      <c r="J19" s="571"/>
      <c r="K19" s="571"/>
      <c r="L19" s="572"/>
      <c r="M19" s="541" t="s">
        <v>288</v>
      </c>
      <c r="N19" s="542"/>
      <c r="O19" s="542"/>
      <c r="P19" s="543"/>
      <c r="Q19" s="541" t="s">
        <v>181</v>
      </c>
      <c r="R19" s="542"/>
      <c r="S19" s="542"/>
      <c r="T19" s="543"/>
    </row>
    <row r="20" spans="1:32" s="338" customFormat="1" ht="54.95" customHeight="1">
      <c r="A20" s="541" t="s">
        <v>401</v>
      </c>
      <c r="B20" s="542"/>
      <c r="C20" s="542"/>
      <c r="D20" s="543"/>
      <c r="E20" s="541" t="s">
        <v>403</v>
      </c>
      <c r="F20" s="542"/>
      <c r="G20" s="542"/>
      <c r="H20" s="543"/>
      <c r="I20" s="541" t="s">
        <v>401</v>
      </c>
      <c r="J20" s="542"/>
      <c r="K20" s="542"/>
      <c r="L20" s="543"/>
      <c r="M20" s="541" t="s">
        <v>403</v>
      </c>
      <c r="N20" s="542"/>
      <c r="O20" s="542"/>
      <c r="P20" s="543"/>
      <c r="Q20" s="541" t="s">
        <v>401</v>
      </c>
      <c r="R20" s="542"/>
      <c r="S20" s="542"/>
      <c r="T20" s="543"/>
    </row>
    <row r="21" spans="1:32" s="338" customFormat="1" ht="54.95" customHeight="1" thickBot="1">
      <c r="A21" s="538" t="s">
        <v>402</v>
      </c>
      <c r="B21" s="539"/>
      <c r="C21" s="539"/>
      <c r="D21" s="540"/>
      <c r="E21" s="538" t="s">
        <v>458</v>
      </c>
      <c r="F21" s="539"/>
      <c r="G21" s="539"/>
      <c r="H21" s="540"/>
      <c r="I21" s="538" t="s">
        <v>327</v>
      </c>
      <c r="J21" s="539"/>
      <c r="K21" s="539"/>
      <c r="L21" s="540"/>
      <c r="M21" s="538" t="s">
        <v>395</v>
      </c>
      <c r="N21" s="539"/>
      <c r="O21" s="539"/>
      <c r="P21" s="540"/>
      <c r="Q21" s="538" t="s">
        <v>226</v>
      </c>
      <c r="R21" s="539"/>
      <c r="S21" s="539"/>
      <c r="T21" s="540"/>
    </row>
    <row r="22" spans="1:32" ht="1.5" customHeight="1" thickBot="1">
      <c r="A22" s="507"/>
      <c r="B22" s="508"/>
      <c r="C22" s="508"/>
      <c r="D22" s="509"/>
      <c r="E22" s="510"/>
      <c r="F22" s="511"/>
      <c r="G22" s="511"/>
      <c r="H22" s="512"/>
      <c r="I22" s="513"/>
      <c r="J22" s="514"/>
      <c r="K22" s="514"/>
      <c r="L22" s="515"/>
      <c r="M22" s="513"/>
      <c r="N22" s="514"/>
      <c r="O22" s="514"/>
      <c r="P22" s="515"/>
      <c r="Q22" s="516" t="s">
        <v>70</v>
      </c>
      <c r="R22" s="517"/>
      <c r="S22" s="517"/>
      <c r="T22" s="518"/>
      <c r="U22" s="338"/>
      <c r="V22" s="338"/>
      <c r="W22" s="338"/>
      <c r="X22" s="338"/>
      <c r="Y22" s="338"/>
    </row>
    <row r="23" spans="1:32" ht="29.25" customHeight="1">
      <c r="A23" s="341" t="s">
        <v>42</v>
      </c>
      <c r="B23" s="347">
        <f>第二週明細!W10</f>
        <v>31.5</v>
      </c>
      <c r="C23" s="339" t="s">
        <v>9</v>
      </c>
      <c r="D23" s="348">
        <f>第二週明細!W8</f>
        <v>25</v>
      </c>
      <c r="E23" s="477" t="s">
        <v>63</v>
      </c>
      <c r="F23" s="478">
        <f>第二週明細!W20</f>
        <v>749.9</v>
      </c>
      <c r="G23" s="478" t="s">
        <v>9</v>
      </c>
      <c r="H23" s="479">
        <f>第二週明細!W16</f>
        <v>23</v>
      </c>
      <c r="I23" s="480" t="s">
        <v>63</v>
      </c>
      <c r="J23" s="478">
        <f>第二週明細!W28</f>
        <v>745.2</v>
      </c>
      <c r="K23" s="478" t="s">
        <v>9</v>
      </c>
      <c r="L23" s="479">
        <f>第二週明細!W24</f>
        <v>26</v>
      </c>
      <c r="M23" s="480" t="s">
        <v>63</v>
      </c>
      <c r="N23" s="478">
        <f>第二週明細!W36</f>
        <v>757.3</v>
      </c>
      <c r="O23" s="478" t="s">
        <v>9</v>
      </c>
      <c r="P23" s="479">
        <f>第二週明細!W32</f>
        <v>26.5</v>
      </c>
      <c r="Q23" s="480" t="s">
        <v>63</v>
      </c>
      <c r="R23" s="478">
        <f>第二週明細!W44</f>
        <v>745</v>
      </c>
      <c r="S23" s="478" t="s">
        <v>9</v>
      </c>
      <c r="T23" s="479">
        <f>第二週明細!W40</f>
        <v>25</v>
      </c>
      <c r="U23" s="334"/>
      <c r="V23" s="334"/>
    </row>
    <row r="24" spans="1:32" ht="28.5" customHeight="1" thickBot="1">
      <c r="A24" s="342" t="s">
        <v>58</v>
      </c>
      <c r="B24" s="350">
        <f>第二週明細!W6</f>
        <v>100</v>
      </c>
      <c r="C24" s="343" t="s">
        <v>11</v>
      </c>
      <c r="D24" s="349">
        <f>第二週明細!W10</f>
        <v>31.5</v>
      </c>
      <c r="E24" s="481" t="s">
        <v>58</v>
      </c>
      <c r="F24" s="482">
        <f>第二週明細!W14</f>
        <v>97.5</v>
      </c>
      <c r="G24" s="482" t="s">
        <v>11</v>
      </c>
      <c r="H24" s="483">
        <f>第二週明細!W18</f>
        <v>32.6</v>
      </c>
      <c r="I24" s="481" t="s">
        <v>58</v>
      </c>
      <c r="J24" s="482">
        <f>第二週明細!W22</f>
        <v>95.5</v>
      </c>
      <c r="K24" s="482" t="s">
        <v>11</v>
      </c>
      <c r="L24" s="482">
        <f>第二週明細!W26</f>
        <v>32.300000000000004</v>
      </c>
      <c r="M24" s="482" t="s">
        <v>58</v>
      </c>
      <c r="N24" s="482">
        <f>第二週明細!W30</f>
        <v>96.5</v>
      </c>
      <c r="O24" s="482" t="s">
        <v>11</v>
      </c>
      <c r="P24" s="483">
        <f>第二週明細!W34</f>
        <v>33.200000000000003</v>
      </c>
      <c r="Q24" s="481" t="s">
        <v>58</v>
      </c>
      <c r="R24" s="482">
        <f>第二週明細!W38</f>
        <v>98.2</v>
      </c>
      <c r="S24" s="482" t="s">
        <v>11</v>
      </c>
      <c r="T24" s="483">
        <f>第二週明細!W42</f>
        <v>31.799999999999997</v>
      </c>
      <c r="U24" s="334"/>
      <c r="V24" s="334"/>
    </row>
    <row r="25" spans="1:32" s="337" customFormat="1" ht="50.25" customHeight="1" thickBot="1">
      <c r="A25" s="535" t="s">
        <v>435</v>
      </c>
      <c r="B25" s="536"/>
      <c r="C25" s="536"/>
      <c r="D25" s="537"/>
      <c r="E25" s="535">
        <v>46007</v>
      </c>
      <c r="F25" s="536"/>
      <c r="G25" s="536"/>
      <c r="H25" s="537"/>
      <c r="I25" s="535">
        <v>46008</v>
      </c>
      <c r="J25" s="536"/>
      <c r="K25" s="536"/>
      <c r="L25" s="537"/>
      <c r="M25" s="535">
        <v>46009</v>
      </c>
      <c r="N25" s="536"/>
      <c r="O25" s="536"/>
      <c r="P25" s="537"/>
      <c r="Q25" s="535">
        <v>46010</v>
      </c>
      <c r="R25" s="536"/>
      <c r="S25" s="536"/>
      <c r="T25" s="537"/>
      <c r="U25" s="334"/>
      <c r="V25" s="334"/>
    </row>
    <row r="26" spans="1:32" s="338" customFormat="1" ht="54.95" customHeight="1">
      <c r="A26" s="532" t="s">
        <v>433</v>
      </c>
      <c r="B26" s="533"/>
      <c r="C26" s="533"/>
      <c r="D26" s="534"/>
      <c r="E26" s="532" t="s">
        <v>166</v>
      </c>
      <c r="F26" s="533"/>
      <c r="G26" s="533"/>
      <c r="H26" s="534"/>
      <c r="I26" s="532" t="s">
        <v>91</v>
      </c>
      <c r="J26" s="533"/>
      <c r="K26" s="533"/>
      <c r="L26" s="534"/>
      <c r="M26" s="532" t="s">
        <v>90</v>
      </c>
      <c r="N26" s="533"/>
      <c r="O26" s="533"/>
      <c r="P26" s="534"/>
      <c r="Q26" s="532" t="s">
        <v>266</v>
      </c>
      <c r="R26" s="533"/>
      <c r="S26" s="533"/>
      <c r="T26" s="534"/>
      <c r="U26" s="334"/>
      <c r="V26" s="334"/>
    </row>
    <row r="27" spans="1:32" s="338" customFormat="1" ht="54.95" customHeight="1">
      <c r="A27" s="541" t="s">
        <v>445</v>
      </c>
      <c r="B27" s="542"/>
      <c r="C27" s="542"/>
      <c r="D27" s="543"/>
      <c r="E27" s="541" t="s">
        <v>183</v>
      </c>
      <c r="F27" s="542"/>
      <c r="G27" s="542"/>
      <c r="H27" s="543"/>
      <c r="I27" s="541" t="s">
        <v>452</v>
      </c>
      <c r="J27" s="542"/>
      <c r="K27" s="542"/>
      <c r="L27" s="543"/>
      <c r="M27" s="541" t="s">
        <v>277</v>
      </c>
      <c r="N27" s="542"/>
      <c r="O27" s="542"/>
      <c r="P27" s="543"/>
      <c r="Q27" s="541" t="s">
        <v>289</v>
      </c>
      <c r="R27" s="542"/>
      <c r="S27" s="542"/>
      <c r="T27" s="543"/>
      <c r="U27" s="334"/>
      <c r="V27" s="334"/>
    </row>
    <row r="28" spans="1:32" s="338" customFormat="1" ht="54.95" customHeight="1">
      <c r="A28" s="541" t="s">
        <v>434</v>
      </c>
      <c r="B28" s="542"/>
      <c r="C28" s="542"/>
      <c r="D28" s="543"/>
      <c r="E28" s="541" t="s">
        <v>291</v>
      </c>
      <c r="F28" s="542"/>
      <c r="G28" s="542"/>
      <c r="H28" s="543"/>
      <c r="I28" s="541" t="s">
        <v>451</v>
      </c>
      <c r="J28" s="542"/>
      <c r="K28" s="542"/>
      <c r="L28" s="543"/>
      <c r="M28" s="541" t="s">
        <v>338</v>
      </c>
      <c r="N28" s="542"/>
      <c r="O28" s="542"/>
      <c r="P28" s="543"/>
      <c r="Q28" s="541" t="s">
        <v>273</v>
      </c>
      <c r="R28" s="542"/>
      <c r="S28" s="542"/>
      <c r="T28" s="543"/>
      <c r="U28" s="334"/>
      <c r="V28" s="334"/>
      <c r="AA28" s="337"/>
      <c r="AB28" s="337"/>
      <c r="AC28" s="337"/>
      <c r="AD28" s="337"/>
      <c r="AE28" s="337"/>
      <c r="AF28" s="337"/>
    </row>
    <row r="29" spans="1:32" s="338" customFormat="1" ht="54.95" customHeight="1">
      <c r="A29" s="541" t="s">
        <v>442</v>
      </c>
      <c r="B29" s="542"/>
      <c r="C29" s="542"/>
      <c r="D29" s="543"/>
      <c r="E29" s="541" t="s">
        <v>286</v>
      </c>
      <c r="F29" s="542"/>
      <c r="G29" s="542"/>
      <c r="H29" s="543"/>
      <c r="I29" s="541" t="s">
        <v>397</v>
      </c>
      <c r="J29" s="542"/>
      <c r="K29" s="542"/>
      <c r="L29" s="543"/>
      <c r="M29" s="541" t="s">
        <v>424</v>
      </c>
      <c r="N29" s="542"/>
      <c r="O29" s="542"/>
      <c r="P29" s="543"/>
      <c r="Q29" s="541" t="s">
        <v>371</v>
      </c>
      <c r="R29" s="542"/>
      <c r="S29" s="542"/>
      <c r="T29" s="543"/>
      <c r="U29" s="334"/>
      <c r="V29" s="334"/>
    </row>
    <row r="30" spans="1:32" s="338" customFormat="1" ht="54.95" customHeight="1">
      <c r="A30" s="541" t="s">
        <v>401</v>
      </c>
      <c r="B30" s="542"/>
      <c r="C30" s="542"/>
      <c r="D30" s="543"/>
      <c r="E30" s="541" t="s">
        <v>403</v>
      </c>
      <c r="F30" s="542"/>
      <c r="G30" s="542"/>
      <c r="H30" s="543"/>
      <c r="I30" s="541" t="s">
        <v>401</v>
      </c>
      <c r="J30" s="542"/>
      <c r="K30" s="542"/>
      <c r="L30" s="543"/>
      <c r="M30" s="541" t="s">
        <v>403</v>
      </c>
      <c r="N30" s="542"/>
      <c r="O30" s="542"/>
      <c r="P30" s="543"/>
      <c r="Q30" s="541" t="s">
        <v>401</v>
      </c>
      <c r="R30" s="542"/>
      <c r="S30" s="542"/>
      <c r="T30" s="543"/>
      <c r="U30" s="334"/>
      <c r="V30" s="334"/>
    </row>
    <row r="31" spans="1:32" s="338" customFormat="1" ht="54.95" customHeight="1" thickBot="1">
      <c r="A31" s="538" t="s">
        <v>450</v>
      </c>
      <c r="B31" s="539"/>
      <c r="C31" s="539"/>
      <c r="D31" s="540"/>
      <c r="E31" s="538" t="s">
        <v>393</v>
      </c>
      <c r="F31" s="539"/>
      <c r="G31" s="539"/>
      <c r="H31" s="540"/>
      <c r="I31" s="538" t="s">
        <v>179</v>
      </c>
      <c r="J31" s="539"/>
      <c r="K31" s="539"/>
      <c r="L31" s="540"/>
      <c r="M31" s="538" t="s">
        <v>394</v>
      </c>
      <c r="N31" s="539"/>
      <c r="O31" s="539"/>
      <c r="P31" s="540"/>
      <c r="Q31" s="538" t="s">
        <v>300</v>
      </c>
      <c r="R31" s="539"/>
      <c r="S31" s="539"/>
      <c r="T31" s="540"/>
      <c r="U31" s="334"/>
      <c r="V31" s="334"/>
    </row>
    <row r="32" spans="1:32" ht="2.25" customHeight="1" thickBot="1">
      <c r="A32" s="510"/>
      <c r="B32" s="511"/>
      <c r="C32" s="511"/>
      <c r="D32" s="512"/>
      <c r="E32" s="513"/>
      <c r="F32" s="514"/>
      <c r="G32" s="514"/>
      <c r="H32" s="515"/>
      <c r="I32" s="513"/>
      <c r="J32" s="514"/>
      <c r="K32" s="514"/>
      <c r="L32" s="515"/>
      <c r="M32" s="513"/>
      <c r="N32" s="514"/>
      <c r="O32" s="514"/>
      <c r="P32" s="515"/>
      <c r="Q32" s="513"/>
      <c r="R32" s="514"/>
      <c r="S32" s="514"/>
      <c r="T32" s="515"/>
      <c r="U32" s="334"/>
      <c r="V32" s="334"/>
    </row>
    <row r="33" spans="1:22" ht="25.5" customHeight="1">
      <c r="A33" s="480" t="s">
        <v>47</v>
      </c>
      <c r="B33" s="478">
        <f>第三週明細!W12</f>
        <v>752.4</v>
      </c>
      <c r="C33" s="478" t="s">
        <v>9</v>
      </c>
      <c r="D33" s="484">
        <f>第三週明細!W8</f>
        <v>26</v>
      </c>
      <c r="E33" s="480" t="s">
        <v>63</v>
      </c>
      <c r="F33" s="478">
        <f>第三週明細!W20</f>
        <v>764.1</v>
      </c>
      <c r="G33" s="478" t="s">
        <v>9</v>
      </c>
      <c r="H33" s="479">
        <f>第三週明細!W16</f>
        <v>23</v>
      </c>
      <c r="I33" s="480" t="s">
        <v>63</v>
      </c>
      <c r="J33" s="478">
        <f>第三週明細!W28</f>
        <v>730.6</v>
      </c>
      <c r="K33" s="478" t="s">
        <v>9</v>
      </c>
      <c r="L33" s="479">
        <f>第三週明細!W24</f>
        <v>25</v>
      </c>
      <c r="M33" s="480" t="s">
        <v>63</v>
      </c>
      <c r="N33" s="478">
        <v>735</v>
      </c>
      <c r="O33" s="478" t="s">
        <v>9</v>
      </c>
      <c r="P33" s="479" t="s">
        <v>27</v>
      </c>
      <c r="Q33" s="480" t="s">
        <v>63</v>
      </c>
      <c r="R33" s="478">
        <f>第三週明細!W44</f>
        <v>748</v>
      </c>
      <c r="S33" s="478" t="s">
        <v>9</v>
      </c>
      <c r="T33" s="479">
        <f>第三週明細!W40</f>
        <v>28</v>
      </c>
      <c r="U33" s="334"/>
      <c r="V33" s="334"/>
    </row>
    <row r="34" spans="1:22" ht="28.5" customHeight="1" thickBot="1">
      <c r="A34" s="483" t="s">
        <v>58</v>
      </c>
      <c r="B34" s="483">
        <f>第三週明細!W6</f>
        <v>97</v>
      </c>
      <c r="C34" s="482" t="s">
        <v>11</v>
      </c>
      <c r="D34" s="483">
        <f>第三週明細!W10</f>
        <v>32.6</v>
      </c>
      <c r="E34" s="481" t="s">
        <v>58</v>
      </c>
      <c r="F34" s="482">
        <f>第三週明細!W14</f>
        <v>98</v>
      </c>
      <c r="G34" s="482" t="s">
        <v>11</v>
      </c>
      <c r="H34" s="483">
        <f>第三週明細!W18</f>
        <v>33.4</v>
      </c>
      <c r="I34" s="481" t="s">
        <v>58</v>
      </c>
      <c r="J34" s="482">
        <f>第三週明細!W22</f>
        <v>95.5</v>
      </c>
      <c r="K34" s="482" t="s">
        <v>11</v>
      </c>
      <c r="L34" s="483">
        <f>第三週明細!W26</f>
        <v>30.9</v>
      </c>
      <c r="M34" s="481" t="s">
        <v>58</v>
      </c>
      <c r="N34" s="482">
        <v>103</v>
      </c>
      <c r="O34" s="482" t="s">
        <v>11</v>
      </c>
      <c r="P34" s="483" t="s">
        <v>61</v>
      </c>
      <c r="Q34" s="481" t="s">
        <v>58</v>
      </c>
      <c r="R34" s="482">
        <f>第三週明細!W38</f>
        <v>97</v>
      </c>
      <c r="S34" s="482" t="s">
        <v>11</v>
      </c>
      <c r="T34" s="483">
        <f>第三週明細!W42</f>
        <v>27</v>
      </c>
      <c r="U34" s="334"/>
      <c r="V34" s="334"/>
    </row>
    <row r="35" spans="1:22" s="337" customFormat="1" ht="53.25" customHeight="1" thickBot="1">
      <c r="A35" s="535">
        <v>46013</v>
      </c>
      <c r="B35" s="536"/>
      <c r="C35" s="536"/>
      <c r="D35" s="537"/>
      <c r="E35" s="535">
        <v>46014</v>
      </c>
      <c r="F35" s="536"/>
      <c r="G35" s="536"/>
      <c r="H35" s="537"/>
      <c r="I35" s="535">
        <v>46015</v>
      </c>
      <c r="J35" s="536"/>
      <c r="K35" s="536"/>
      <c r="L35" s="537"/>
      <c r="M35" s="535">
        <v>46016</v>
      </c>
      <c r="N35" s="536"/>
      <c r="O35" s="536"/>
      <c r="P35" s="537"/>
      <c r="Q35" s="535">
        <v>46017</v>
      </c>
      <c r="R35" s="536"/>
      <c r="S35" s="536"/>
      <c r="T35" s="537"/>
      <c r="U35" s="334"/>
      <c r="V35" s="334"/>
    </row>
    <row r="36" spans="1:22" s="338" customFormat="1" ht="54.95" customHeight="1">
      <c r="A36" s="532" t="s">
        <v>461</v>
      </c>
      <c r="B36" s="533"/>
      <c r="C36" s="533"/>
      <c r="D36" s="534"/>
      <c r="E36" s="532" t="s">
        <v>263</v>
      </c>
      <c r="F36" s="533"/>
      <c r="G36" s="533"/>
      <c r="H36" s="534"/>
      <c r="I36" s="532" t="s">
        <v>91</v>
      </c>
      <c r="J36" s="533"/>
      <c r="K36" s="533"/>
      <c r="L36" s="534"/>
      <c r="M36" s="532" t="s">
        <v>262</v>
      </c>
      <c r="N36" s="533"/>
      <c r="O36" s="533"/>
      <c r="P36" s="534"/>
      <c r="Q36" s="541" t="s">
        <v>267</v>
      </c>
      <c r="R36" s="542"/>
      <c r="S36" s="542"/>
      <c r="T36" s="543"/>
      <c r="U36" s="334"/>
      <c r="V36" s="334"/>
    </row>
    <row r="37" spans="1:22" s="338" customFormat="1" ht="54.95" customHeight="1">
      <c r="A37" s="541" t="s">
        <v>279</v>
      </c>
      <c r="B37" s="542"/>
      <c r="C37" s="542"/>
      <c r="D37" s="543"/>
      <c r="E37" s="541" t="s">
        <v>271</v>
      </c>
      <c r="F37" s="542"/>
      <c r="G37" s="542"/>
      <c r="H37" s="543"/>
      <c r="I37" s="541" t="s">
        <v>455</v>
      </c>
      <c r="J37" s="542"/>
      <c r="K37" s="542"/>
      <c r="L37" s="543"/>
      <c r="M37" s="541"/>
      <c r="N37" s="542"/>
      <c r="O37" s="542"/>
      <c r="P37" s="543"/>
      <c r="Q37" s="541" t="s">
        <v>384</v>
      </c>
      <c r="R37" s="542"/>
      <c r="S37" s="542"/>
      <c r="T37" s="543"/>
      <c r="U37" s="334"/>
      <c r="V37" s="334"/>
    </row>
    <row r="38" spans="1:22" s="338" customFormat="1" ht="54.95" customHeight="1">
      <c r="A38" s="541" t="s">
        <v>290</v>
      </c>
      <c r="B38" s="542"/>
      <c r="C38" s="542"/>
      <c r="D38" s="543"/>
      <c r="E38" s="541" t="s">
        <v>283</v>
      </c>
      <c r="F38" s="542"/>
      <c r="G38" s="542"/>
      <c r="H38" s="543"/>
      <c r="I38" s="541" t="s">
        <v>153</v>
      </c>
      <c r="J38" s="542"/>
      <c r="K38" s="542"/>
      <c r="L38" s="543"/>
      <c r="M38" s="541"/>
      <c r="N38" s="542"/>
      <c r="O38" s="542"/>
      <c r="P38" s="543"/>
      <c r="Q38" s="541" t="s">
        <v>280</v>
      </c>
      <c r="R38" s="542"/>
      <c r="S38" s="542"/>
      <c r="T38" s="543"/>
      <c r="U38" s="334"/>
      <c r="V38" s="334"/>
    </row>
    <row r="39" spans="1:22" s="338" customFormat="1" ht="54.95" customHeight="1">
      <c r="A39" s="541" t="s">
        <v>373</v>
      </c>
      <c r="B39" s="542"/>
      <c r="C39" s="542"/>
      <c r="D39" s="543"/>
      <c r="E39" s="541" t="s">
        <v>372</v>
      </c>
      <c r="F39" s="542"/>
      <c r="G39" s="542"/>
      <c r="H39" s="543"/>
      <c r="I39" s="541" t="s">
        <v>256</v>
      </c>
      <c r="J39" s="542"/>
      <c r="K39" s="542"/>
      <c r="L39" s="543"/>
      <c r="M39" s="541"/>
      <c r="N39" s="542"/>
      <c r="O39" s="542"/>
      <c r="P39" s="543"/>
      <c r="Q39" s="541" t="s">
        <v>284</v>
      </c>
      <c r="R39" s="542"/>
      <c r="S39" s="542"/>
      <c r="T39" s="543"/>
      <c r="U39" s="334"/>
      <c r="V39" s="334"/>
    </row>
    <row r="40" spans="1:22" s="338" customFormat="1" ht="54.95" customHeight="1">
      <c r="A40" s="541" t="s">
        <v>401</v>
      </c>
      <c r="B40" s="542"/>
      <c r="C40" s="542"/>
      <c r="D40" s="543"/>
      <c r="E40" s="541" t="s">
        <v>403</v>
      </c>
      <c r="F40" s="542"/>
      <c r="G40" s="542"/>
      <c r="H40" s="543"/>
      <c r="I40" s="541" t="s">
        <v>401</v>
      </c>
      <c r="J40" s="542"/>
      <c r="K40" s="542"/>
      <c r="L40" s="543"/>
      <c r="M40" s="541"/>
      <c r="N40" s="542"/>
      <c r="O40" s="542"/>
      <c r="P40" s="543"/>
      <c r="Q40" s="541" t="s">
        <v>401</v>
      </c>
      <c r="R40" s="542"/>
      <c r="S40" s="542"/>
      <c r="T40" s="543"/>
      <c r="U40" s="334"/>
      <c r="V40" s="334"/>
    </row>
    <row r="41" spans="1:22" s="338" customFormat="1" ht="54.95" customHeight="1" thickBot="1">
      <c r="A41" s="541" t="s">
        <v>396</v>
      </c>
      <c r="B41" s="542"/>
      <c r="C41" s="542"/>
      <c r="D41" s="543"/>
      <c r="E41" s="538" t="s">
        <v>459</v>
      </c>
      <c r="F41" s="539"/>
      <c r="G41" s="539"/>
      <c r="H41" s="540"/>
      <c r="I41" s="538" t="s">
        <v>356</v>
      </c>
      <c r="J41" s="539"/>
      <c r="K41" s="539"/>
      <c r="L41" s="540"/>
      <c r="M41" s="541"/>
      <c r="N41" s="542"/>
      <c r="O41" s="542"/>
      <c r="P41" s="543"/>
      <c r="Q41" s="541" t="s">
        <v>367</v>
      </c>
      <c r="R41" s="542"/>
      <c r="S41" s="542"/>
      <c r="T41" s="543"/>
      <c r="U41" s="334"/>
      <c r="V41" s="334"/>
    </row>
    <row r="42" spans="1:22" ht="1.5" customHeight="1">
      <c r="A42" s="513"/>
      <c r="B42" s="514"/>
      <c r="C42" s="514"/>
      <c r="D42" s="515"/>
      <c r="E42" s="513"/>
      <c r="F42" s="514"/>
      <c r="G42" s="514"/>
      <c r="H42" s="515"/>
      <c r="I42" s="513"/>
      <c r="J42" s="514"/>
      <c r="K42" s="514"/>
      <c r="L42" s="515"/>
      <c r="M42" s="541"/>
      <c r="N42" s="542"/>
      <c r="O42" s="542"/>
      <c r="P42" s="543"/>
      <c r="Q42" s="513"/>
      <c r="R42" s="514"/>
      <c r="S42" s="514"/>
      <c r="T42" s="515"/>
      <c r="U42" s="334"/>
      <c r="V42" s="334"/>
    </row>
    <row r="43" spans="1:22" ht="24" customHeight="1" thickBot="1">
      <c r="A43" s="480" t="s">
        <v>63</v>
      </c>
      <c r="B43" s="478">
        <f>第四周明細!W12</f>
        <v>743</v>
      </c>
      <c r="C43" s="478" t="s">
        <v>9</v>
      </c>
      <c r="D43" s="479">
        <f>第四周明細!W8</f>
        <v>25</v>
      </c>
      <c r="E43" s="480" t="s">
        <v>47</v>
      </c>
      <c r="F43" s="478">
        <f>第四周明細!W20</f>
        <v>743</v>
      </c>
      <c r="G43" s="478" t="s">
        <v>9</v>
      </c>
      <c r="H43" s="479">
        <f>第四周明細!W16</f>
        <v>23</v>
      </c>
      <c r="I43" s="480" t="s">
        <v>42</v>
      </c>
      <c r="J43" s="478">
        <f>第四周明細!W28</f>
        <v>737.9</v>
      </c>
      <c r="K43" s="478" t="s">
        <v>9</v>
      </c>
      <c r="L43" s="479">
        <f>第四周明細!W24</f>
        <v>25.5</v>
      </c>
      <c r="M43" s="541"/>
      <c r="N43" s="542"/>
      <c r="O43" s="542"/>
      <c r="P43" s="543"/>
      <c r="Q43" s="485" t="s">
        <v>46</v>
      </c>
      <c r="R43" s="486">
        <f>第四周明細!W44</f>
        <v>753.5</v>
      </c>
      <c r="S43" s="486" t="s">
        <v>9</v>
      </c>
      <c r="T43" s="487">
        <f>第四周明細!W40</f>
        <v>25.5</v>
      </c>
      <c r="U43" s="334"/>
      <c r="V43" s="334"/>
    </row>
    <row r="44" spans="1:22" ht="24.75" customHeight="1" thickBot="1">
      <c r="A44" s="478" t="s">
        <v>58</v>
      </c>
      <c r="B44" s="478">
        <f>第四周明細!W6</f>
        <v>97</v>
      </c>
      <c r="C44" s="482" t="s">
        <v>11</v>
      </c>
      <c r="D44" s="483">
        <f>第四周明細!W10</f>
        <v>32.5</v>
      </c>
      <c r="E44" s="478" t="s">
        <v>85</v>
      </c>
      <c r="F44" s="478">
        <f>第四周明細!W14</f>
        <v>97</v>
      </c>
      <c r="G44" s="486" t="s">
        <v>11</v>
      </c>
      <c r="H44" s="487">
        <f>第四周明細!W18</f>
        <v>32.5</v>
      </c>
      <c r="I44" s="485" t="s">
        <v>7</v>
      </c>
      <c r="J44" s="486">
        <f>第四周明細!W22</f>
        <v>95.5</v>
      </c>
      <c r="K44" s="486" t="s">
        <v>11</v>
      </c>
      <c r="L44" s="487">
        <f>第四周明細!W26</f>
        <v>31.6</v>
      </c>
      <c r="M44" s="538"/>
      <c r="N44" s="539"/>
      <c r="O44" s="539"/>
      <c r="P44" s="540"/>
      <c r="Q44" s="488" t="s">
        <v>7</v>
      </c>
      <c r="R44" s="489">
        <f>第四周明細!W38</f>
        <v>99</v>
      </c>
      <c r="S44" s="489" t="s">
        <v>11</v>
      </c>
      <c r="T44" s="490">
        <f>第四周明細!W42</f>
        <v>32</v>
      </c>
      <c r="U44" s="334"/>
      <c r="V44" s="334"/>
    </row>
    <row r="45" spans="1:22" s="337" customFormat="1" ht="53.25" customHeight="1" thickBot="1">
      <c r="A45" s="535">
        <v>46020</v>
      </c>
      <c r="B45" s="536"/>
      <c r="C45" s="536"/>
      <c r="D45" s="537"/>
      <c r="E45" s="535">
        <v>46021</v>
      </c>
      <c r="F45" s="536"/>
      <c r="G45" s="536"/>
      <c r="H45" s="537"/>
      <c r="I45" s="535">
        <v>46022</v>
      </c>
      <c r="J45" s="536"/>
      <c r="K45" s="536"/>
      <c r="L45" s="537"/>
      <c r="M45" s="535"/>
      <c r="N45" s="536"/>
      <c r="O45" s="536"/>
      <c r="P45" s="537"/>
      <c r="Q45" s="535"/>
      <c r="R45" s="536"/>
      <c r="S45" s="536"/>
      <c r="T45" s="537"/>
      <c r="U45" s="334"/>
      <c r="V45" s="334"/>
    </row>
    <row r="46" spans="1:22" s="338" customFormat="1" ht="54.95" customHeight="1">
      <c r="A46" s="532" t="s">
        <v>461</v>
      </c>
      <c r="B46" s="533"/>
      <c r="C46" s="533"/>
      <c r="D46" s="534"/>
      <c r="E46" s="532" t="s">
        <v>167</v>
      </c>
      <c r="F46" s="533"/>
      <c r="G46" s="533"/>
      <c r="H46" s="534"/>
      <c r="I46" s="532" t="s">
        <v>91</v>
      </c>
      <c r="J46" s="533"/>
      <c r="K46" s="533"/>
      <c r="L46" s="534"/>
      <c r="M46" s="532"/>
      <c r="N46" s="533"/>
      <c r="O46" s="533"/>
      <c r="P46" s="534"/>
      <c r="Q46" s="541"/>
      <c r="R46" s="542"/>
      <c r="S46" s="542"/>
      <c r="T46" s="543"/>
      <c r="U46" s="334"/>
      <c r="V46" s="334"/>
    </row>
    <row r="47" spans="1:22" s="338" customFormat="1" ht="54.95" customHeight="1">
      <c r="A47" s="541" t="s">
        <v>295</v>
      </c>
      <c r="B47" s="542"/>
      <c r="C47" s="542"/>
      <c r="D47" s="543"/>
      <c r="E47" s="541" t="s">
        <v>182</v>
      </c>
      <c r="F47" s="542"/>
      <c r="G47" s="542"/>
      <c r="H47" s="543"/>
      <c r="I47" s="541" t="s">
        <v>385</v>
      </c>
      <c r="J47" s="542"/>
      <c r="K47" s="542"/>
      <c r="L47" s="543"/>
      <c r="M47" s="541"/>
      <c r="N47" s="542"/>
      <c r="O47" s="542"/>
      <c r="P47" s="543"/>
      <c r="Q47" s="541"/>
      <c r="R47" s="542"/>
      <c r="S47" s="542"/>
      <c r="T47" s="543"/>
      <c r="U47" s="334"/>
      <c r="V47" s="334"/>
    </row>
    <row r="48" spans="1:22" s="338" customFormat="1" ht="54.95" customHeight="1">
      <c r="A48" s="541" t="s">
        <v>449</v>
      </c>
      <c r="B48" s="542"/>
      <c r="C48" s="542"/>
      <c r="D48" s="543"/>
      <c r="E48" s="541" t="s">
        <v>294</v>
      </c>
      <c r="F48" s="542"/>
      <c r="G48" s="542"/>
      <c r="H48" s="543"/>
      <c r="I48" s="541" t="s">
        <v>285</v>
      </c>
      <c r="J48" s="542"/>
      <c r="K48" s="542"/>
      <c r="L48" s="543"/>
      <c r="M48" s="541"/>
      <c r="N48" s="542"/>
      <c r="O48" s="542"/>
      <c r="P48" s="543"/>
      <c r="Q48" s="541"/>
      <c r="R48" s="542"/>
      <c r="S48" s="542"/>
      <c r="T48" s="543"/>
      <c r="U48" s="334"/>
      <c r="V48" s="334"/>
    </row>
    <row r="49" spans="1:22" s="338" customFormat="1" ht="54.95" customHeight="1">
      <c r="A49" s="541" t="s">
        <v>281</v>
      </c>
      <c r="B49" s="542"/>
      <c r="C49" s="542"/>
      <c r="D49" s="543"/>
      <c r="E49" s="541" t="s">
        <v>186</v>
      </c>
      <c r="F49" s="542"/>
      <c r="G49" s="542"/>
      <c r="H49" s="543"/>
      <c r="I49" s="570" t="s">
        <v>467</v>
      </c>
      <c r="J49" s="571"/>
      <c r="K49" s="571"/>
      <c r="L49" s="572"/>
      <c r="M49" s="541"/>
      <c r="N49" s="542"/>
      <c r="O49" s="542"/>
      <c r="P49" s="543"/>
      <c r="Q49" s="541"/>
      <c r="R49" s="542"/>
      <c r="S49" s="542"/>
      <c r="T49" s="543"/>
      <c r="U49" s="334"/>
      <c r="V49" s="334"/>
    </row>
    <row r="50" spans="1:22" s="338" customFormat="1" ht="54.95" customHeight="1">
      <c r="A50" s="541" t="s">
        <v>401</v>
      </c>
      <c r="B50" s="542"/>
      <c r="C50" s="542"/>
      <c r="D50" s="543"/>
      <c r="E50" s="541" t="s">
        <v>403</v>
      </c>
      <c r="F50" s="542"/>
      <c r="G50" s="542"/>
      <c r="H50" s="543"/>
      <c r="I50" s="541" t="s">
        <v>401</v>
      </c>
      <c r="J50" s="542"/>
      <c r="K50" s="542"/>
      <c r="L50" s="543"/>
      <c r="M50" s="541"/>
      <c r="N50" s="542"/>
      <c r="O50" s="542"/>
      <c r="P50" s="543"/>
      <c r="Q50" s="541"/>
      <c r="R50" s="542"/>
      <c r="S50" s="542"/>
      <c r="T50" s="543"/>
      <c r="U50" s="334"/>
      <c r="V50" s="334"/>
    </row>
    <row r="51" spans="1:22" s="338" customFormat="1" ht="54.95" customHeight="1" thickBot="1">
      <c r="A51" s="544" t="s">
        <v>390</v>
      </c>
      <c r="B51" s="545"/>
      <c r="C51" s="545"/>
      <c r="D51" s="546"/>
      <c r="E51" s="538" t="s">
        <v>391</v>
      </c>
      <c r="F51" s="539"/>
      <c r="G51" s="539"/>
      <c r="H51" s="540"/>
      <c r="I51" s="538" t="s">
        <v>392</v>
      </c>
      <c r="J51" s="539"/>
      <c r="K51" s="539"/>
      <c r="L51" s="540"/>
      <c r="M51" s="538"/>
      <c r="N51" s="539"/>
      <c r="O51" s="539"/>
      <c r="P51" s="540"/>
      <c r="Q51" s="538"/>
      <c r="R51" s="539"/>
      <c r="S51" s="539"/>
      <c r="T51" s="540"/>
      <c r="U51" s="334"/>
      <c r="V51" s="334"/>
    </row>
    <row r="52" spans="1:22" ht="2.25" customHeight="1" thickBot="1">
      <c r="A52" s="507"/>
      <c r="B52" s="508"/>
      <c r="C52" s="508"/>
      <c r="D52" s="509"/>
      <c r="E52" s="507"/>
      <c r="F52" s="508"/>
      <c r="G52" s="508"/>
      <c r="H52" s="509"/>
      <c r="I52" s="507"/>
      <c r="J52" s="508"/>
      <c r="K52" s="508"/>
      <c r="L52" s="509"/>
      <c r="M52" s="507"/>
      <c r="N52" s="508"/>
      <c r="O52" s="508"/>
      <c r="P52" s="509"/>
      <c r="Q52" s="504"/>
      <c r="R52" s="505"/>
      <c r="S52" s="505"/>
      <c r="T52" s="506"/>
      <c r="U52" s="334"/>
      <c r="V52" s="334"/>
    </row>
    <row r="53" spans="1:22" ht="27" customHeight="1">
      <c r="A53" s="341" t="s">
        <v>69</v>
      </c>
      <c r="B53" s="339">
        <f>'第五周明細 '!W12</f>
        <v>759.6</v>
      </c>
      <c r="C53" s="339" t="s">
        <v>9</v>
      </c>
      <c r="D53" s="340">
        <f>'第五周明細 '!W8</f>
        <v>26</v>
      </c>
      <c r="E53" s="341" t="s">
        <v>42</v>
      </c>
      <c r="F53" s="339">
        <v>737.9</v>
      </c>
      <c r="G53" s="339" t="s">
        <v>9</v>
      </c>
      <c r="H53" s="340">
        <v>25.5</v>
      </c>
      <c r="I53" s="341" t="s">
        <v>42</v>
      </c>
      <c r="J53" s="347">
        <f>'第五周明細 '!W28</f>
        <v>751</v>
      </c>
      <c r="K53" s="339" t="s">
        <v>9</v>
      </c>
      <c r="L53" s="348">
        <f>'第五周明細 '!W24</f>
        <v>25</v>
      </c>
      <c r="M53" s="341" t="s">
        <v>42</v>
      </c>
      <c r="N53" s="347">
        <f>'第五周明細 '!W36</f>
        <v>0</v>
      </c>
      <c r="O53" s="339" t="s">
        <v>9</v>
      </c>
      <c r="P53" s="348">
        <f>'第五周明細 '!W32</f>
        <v>0</v>
      </c>
      <c r="Q53" s="464" t="s">
        <v>128</v>
      </c>
      <c r="R53" s="465">
        <v>731.9</v>
      </c>
      <c r="S53" s="466" t="s">
        <v>9</v>
      </c>
      <c r="T53" s="467">
        <v>23.5</v>
      </c>
      <c r="U53" s="334"/>
      <c r="V53" s="334"/>
    </row>
    <row r="54" spans="1:22" ht="26.25" customHeight="1" thickBot="1">
      <c r="A54" s="343" t="s">
        <v>7</v>
      </c>
      <c r="B54" s="344">
        <f>'第五周明細 '!W6</f>
        <v>98</v>
      </c>
      <c r="C54" s="343" t="s">
        <v>11</v>
      </c>
      <c r="D54" s="344">
        <f>'第五周明細 '!W10</f>
        <v>33.4</v>
      </c>
      <c r="E54" s="339" t="s">
        <v>58</v>
      </c>
      <c r="F54" s="339">
        <v>95.5</v>
      </c>
      <c r="G54" s="345" t="s">
        <v>11</v>
      </c>
      <c r="H54" s="346">
        <v>31.6</v>
      </c>
      <c r="I54" s="343" t="s">
        <v>86</v>
      </c>
      <c r="J54" s="344">
        <f>'第五周明細 '!W22</f>
        <v>100</v>
      </c>
      <c r="K54" s="343" t="s">
        <v>11</v>
      </c>
      <c r="L54" s="349">
        <f>'第五周明細 '!W26</f>
        <v>31.5</v>
      </c>
      <c r="M54" s="342" t="s">
        <v>58</v>
      </c>
      <c r="N54" s="350">
        <f>'第五周明細 '!W30</f>
        <v>0</v>
      </c>
      <c r="O54" s="343" t="s">
        <v>11</v>
      </c>
      <c r="P54" s="349">
        <f>'第五周明細 '!W34</f>
        <v>0</v>
      </c>
      <c r="Q54" s="468" t="s">
        <v>7</v>
      </c>
      <c r="R54" s="469">
        <v>99.5</v>
      </c>
      <c r="S54" s="469" t="s">
        <v>11</v>
      </c>
      <c r="T54" s="470">
        <v>30.599999999999998</v>
      </c>
      <c r="U54" s="334"/>
      <c r="V54" s="334"/>
    </row>
    <row r="55" spans="1:22" ht="24.75" customHeight="1">
      <c r="U55" s="334"/>
      <c r="V55" s="334"/>
    </row>
    <row r="56" spans="1:22" ht="45.75" hidden="1" customHeight="1">
      <c r="A56" s="519"/>
      <c r="B56" s="520"/>
      <c r="C56" s="520"/>
      <c r="D56" s="521"/>
      <c r="U56" s="334"/>
      <c r="V56" s="334"/>
    </row>
    <row r="57" spans="1:22" ht="45.75" hidden="1" customHeight="1">
      <c r="A57" s="522"/>
      <c r="B57" s="523"/>
      <c r="C57" s="523"/>
      <c r="D57" s="524"/>
      <c r="U57" s="334"/>
      <c r="V57" s="334"/>
    </row>
    <row r="58" spans="1:22" ht="45.75" hidden="1" customHeight="1">
      <c r="A58" s="522"/>
      <c r="B58" s="523"/>
      <c r="C58" s="523"/>
      <c r="D58" s="524"/>
      <c r="U58" s="334"/>
      <c r="V58" s="334"/>
    </row>
    <row r="59" spans="1:22" ht="45.75" hidden="1" customHeight="1">
      <c r="A59" s="522"/>
      <c r="B59" s="523"/>
      <c r="C59" s="523"/>
      <c r="D59" s="524"/>
      <c r="U59" s="334"/>
      <c r="V59" s="334"/>
    </row>
    <row r="60" spans="1:22" ht="46.5" hidden="1" customHeight="1" thickBot="1">
      <c r="A60" s="525"/>
      <c r="B60" s="526"/>
      <c r="C60" s="526"/>
      <c r="D60" s="527"/>
      <c r="U60" s="334"/>
      <c r="V60" s="334"/>
    </row>
    <row r="61" spans="1:22" ht="25.5" hidden="1" customHeight="1">
      <c r="A61" s="351"/>
      <c r="B61" s="352"/>
      <c r="C61" s="353"/>
      <c r="D61" s="354"/>
      <c r="U61" s="334"/>
      <c r="V61" s="334"/>
    </row>
    <row r="62" spans="1:22" ht="26.25" hidden="1" customHeight="1" thickBot="1">
      <c r="A62" s="355"/>
      <c r="B62" s="356"/>
      <c r="C62" s="357"/>
      <c r="D62" s="358"/>
      <c r="U62" s="334"/>
      <c r="V62" s="334"/>
    </row>
    <row r="63" spans="1:22" ht="16.5" hidden="1" customHeight="1">
      <c r="U63" s="334"/>
      <c r="V63" s="334"/>
    </row>
    <row r="64" spans="1:22">
      <c r="U64" s="334"/>
      <c r="V64" s="334"/>
    </row>
    <row r="65" spans="3:22">
      <c r="U65" s="334"/>
      <c r="V65" s="334"/>
    </row>
    <row r="66" spans="3:22">
      <c r="I66" s="359"/>
      <c r="J66" s="359"/>
      <c r="U66" s="334"/>
      <c r="V66" s="334"/>
    </row>
    <row r="67" spans="3:22">
      <c r="C67" s="528"/>
      <c r="D67" s="528"/>
      <c r="E67" s="528"/>
      <c r="F67" s="528"/>
      <c r="G67" s="528"/>
      <c r="H67" s="528"/>
      <c r="I67" s="528"/>
      <c r="J67" s="528"/>
      <c r="K67" s="528"/>
      <c r="L67" s="528"/>
      <c r="M67" s="528"/>
      <c r="U67" s="334"/>
      <c r="V67" s="334"/>
    </row>
    <row r="68" spans="3:22">
      <c r="C68" s="528"/>
      <c r="D68" s="528"/>
      <c r="E68" s="528"/>
      <c r="F68" s="528"/>
      <c r="G68" s="528"/>
      <c r="H68" s="528"/>
      <c r="I68" s="528"/>
      <c r="J68" s="528"/>
      <c r="K68" s="528"/>
      <c r="L68" s="528"/>
      <c r="M68" s="528"/>
      <c r="U68" s="334"/>
      <c r="V68" s="334"/>
    </row>
    <row r="69" spans="3:22">
      <c r="C69" s="52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U69" s="334"/>
      <c r="V69" s="334"/>
    </row>
    <row r="70" spans="3:22"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U70" s="334"/>
      <c r="V70" s="334"/>
    </row>
    <row r="71" spans="3:22">
      <c r="C71" s="52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U71" s="334"/>
      <c r="V71" s="334"/>
    </row>
    <row r="72" spans="3:22">
      <c r="C72" s="52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U72" s="334"/>
      <c r="V72" s="334"/>
    </row>
    <row r="73" spans="3:22">
      <c r="U73" s="334"/>
      <c r="V73" s="334"/>
    </row>
    <row r="74" spans="3:22">
      <c r="U74" s="334"/>
      <c r="V74" s="334"/>
    </row>
    <row r="75" spans="3:22">
      <c r="U75" s="334"/>
      <c r="V75" s="334"/>
    </row>
    <row r="76" spans="3:22">
      <c r="U76" s="334"/>
      <c r="V76" s="334"/>
    </row>
    <row r="77" spans="3:22">
      <c r="U77" s="334"/>
      <c r="V77" s="334"/>
    </row>
    <row r="78" spans="3:22">
      <c r="U78" s="334"/>
      <c r="V78" s="334"/>
    </row>
    <row r="79" spans="3:22">
      <c r="N79" s="334"/>
      <c r="O79" s="334"/>
      <c r="P79" s="334"/>
      <c r="Q79" s="334"/>
      <c r="R79" s="334"/>
      <c r="S79" s="334"/>
    </row>
    <row r="80" spans="3:22">
      <c r="N80" s="334"/>
      <c r="O80" s="334"/>
      <c r="P80" s="334"/>
      <c r="Q80" s="334"/>
      <c r="R80" s="334"/>
      <c r="S80" s="334"/>
    </row>
    <row r="81" spans="14:22">
      <c r="N81" s="334"/>
      <c r="O81" s="334"/>
      <c r="P81" s="334"/>
      <c r="Q81" s="334"/>
      <c r="R81" s="334"/>
      <c r="S81" s="334"/>
    </row>
    <row r="82" spans="14:22">
      <c r="N82" s="334"/>
      <c r="O82" s="334"/>
      <c r="P82" s="334"/>
      <c r="Q82" s="334"/>
      <c r="R82" s="334"/>
      <c r="S82" s="334"/>
    </row>
    <row r="83" spans="14:22">
      <c r="N83" s="334"/>
      <c r="O83" s="334"/>
      <c r="P83" s="334"/>
      <c r="Q83" s="334"/>
      <c r="R83" s="334"/>
      <c r="S83" s="334"/>
    </row>
    <row r="84" spans="14:22">
      <c r="N84" s="334"/>
      <c r="O84" s="334"/>
      <c r="P84" s="334"/>
      <c r="Q84" s="334"/>
      <c r="R84" s="334"/>
      <c r="S84" s="334"/>
    </row>
    <row r="85" spans="14:22">
      <c r="N85" s="334"/>
      <c r="O85" s="334"/>
      <c r="P85" s="334"/>
      <c r="Q85" s="334"/>
      <c r="R85" s="334"/>
      <c r="S85" s="334"/>
    </row>
    <row r="86" spans="14:22">
      <c r="N86" s="334"/>
      <c r="O86" s="334"/>
      <c r="P86" s="334"/>
      <c r="Q86" s="334"/>
      <c r="R86" s="334"/>
      <c r="S86" s="334"/>
    </row>
    <row r="87" spans="14:22">
      <c r="N87" s="334"/>
      <c r="O87" s="334"/>
      <c r="P87" s="334"/>
      <c r="Q87" s="334"/>
      <c r="R87" s="334"/>
      <c r="S87" s="334"/>
    </row>
    <row r="88" spans="14:22">
      <c r="N88" s="334"/>
      <c r="O88" s="334"/>
      <c r="P88" s="334"/>
      <c r="Q88" s="334"/>
      <c r="R88" s="334"/>
      <c r="S88" s="334"/>
    </row>
    <row r="89" spans="14:22">
      <c r="N89" s="334"/>
      <c r="O89" s="334"/>
      <c r="P89" s="334"/>
      <c r="Q89" s="334"/>
      <c r="R89" s="334"/>
      <c r="S89" s="334"/>
    </row>
    <row r="90" spans="14:22">
      <c r="N90" s="334"/>
      <c r="O90" s="334"/>
      <c r="P90" s="334"/>
      <c r="Q90" s="334"/>
      <c r="R90" s="334"/>
      <c r="S90" s="334"/>
    </row>
    <row r="91" spans="14:22">
      <c r="N91" s="334"/>
      <c r="O91" s="334"/>
      <c r="P91" s="334"/>
      <c r="Q91" s="334"/>
      <c r="R91" s="334"/>
      <c r="S91" s="334"/>
    </row>
    <row r="92" spans="14:22">
      <c r="U92" s="334"/>
      <c r="V92" s="334"/>
    </row>
    <row r="93" spans="14:22">
      <c r="U93" s="334"/>
      <c r="V93" s="334"/>
    </row>
    <row r="94" spans="14:22">
      <c r="U94" s="334"/>
      <c r="V94" s="334"/>
    </row>
    <row r="95" spans="14:22">
      <c r="U95" s="334"/>
      <c r="V95" s="334"/>
    </row>
    <row r="96" spans="14:22">
      <c r="U96" s="334"/>
      <c r="V96" s="334"/>
    </row>
    <row r="97" spans="21:22">
      <c r="U97" s="334"/>
      <c r="V97" s="334"/>
    </row>
    <row r="98" spans="21:22">
      <c r="U98" s="334"/>
      <c r="V98" s="334"/>
    </row>
    <row r="99" spans="21:22">
      <c r="U99" s="334"/>
      <c r="V99" s="334"/>
    </row>
    <row r="100" spans="21:22">
      <c r="U100" s="334"/>
      <c r="V100" s="334"/>
    </row>
    <row r="101" spans="21:22">
      <c r="U101" s="334"/>
      <c r="V101" s="334"/>
    </row>
    <row r="102" spans="21:22">
      <c r="U102" s="334"/>
      <c r="V102" s="334"/>
    </row>
    <row r="103" spans="21:22">
      <c r="U103" s="334"/>
      <c r="V103" s="334"/>
    </row>
    <row r="104" spans="21:22">
      <c r="U104" s="334"/>
      <c r="V104" s="334"/>
    </row>
    <row r="105" spans="21:22">
      <c r="U105" s="334"/>
      <c r="V105" s="334"/>
    </row>
    <row r="106" spans="21:22">
      <c r="U106" s="334"/>
      <c r="V106" s="334"/>
    </row>
    <row r="107" spans="21:22">
      <c r="U107" s="334"/>
      <c r="V107" s="334"/>
    </row>
    <row r="108" spans="21:22">
      <c r="U108" s="334"/>
      <c r="V108" s="334"/>
    </row>
    <row r="109" spans="21:22">
      <c r="U109" s="334"/>
      <c r="V109" s="334"/>
    </row>
    <row r="110" spans="21:22">
      <c r="U110" s="334"/>
      <c r="V110" s="334"/>
    </row>
    <row r="111" spans="21:22">
      <c r="U111" s="334"/>
      <c r="V111" s="334"/>
    </row>
    <row r="112" spans="21:22">
      <c r="U112" s="334"/>
      <c r="V112" s="334"/>
    </row>
    <row r="113" spans="21:22">
      <c r="U113" s="334"/>
      <c r="V113" s="334"/>
    </row>
    <row r="114" spans="21:22">
      <c r="U114" s="334"/>
      <c r="V114" s="334"/>
    </row>
    <row r="115" spans="21:22">
      <c r="U115" s="334"/>
      <c r="V115" s="334"/>
    </row>
    <row r="116" spans="21:22">
      <c r="U116" s="334"/>
      <c r="V116" s="334"/>
    </row>
    <row r="117" spans="21:22">
      <c r="U117" s="334"/>
      <c r="V117" s="334"/>
    </row>
    <row r="118" spans="21:22">
      <c r="U118" s="334"/>
      <c r="V118" s="334"/>
    </row>
    <row r="119" spans="21:22">
      <c r="U119" s="334"/>
      <c r="V119" s="334"/>
    </row>
    <row r="120" spans="21:22">
      <c r="U120" s="334"/>
      <c r="V120" s="334"/>
    </row>
    <row r="121" spans="21:22">
      <c r="U121" s="334"/>
      <c r="V121" s="334"/>
    </row>
    <row r="122" spans="21:22">
      <c r="U122" s="334"/>
      <c r="V122" s="334"/>
    </row>
    <row r="123" spans="21:22">
      <c r="U123" s="334"/>
      <c r="V123" s="334"/>
    </row>
    <row r="124" spans="21:22">
      <c r="U124" s="334"/>
      <c r="V124" s="334"/>
    </row>
    <row r="125" spans="21:22">
      <c r="U125" s="334"/>
      <c r="V125" s="334"/>
    </row>
    <row r="126" spans="21:22">
      <c r="U126" s="334"/>
      <c r="V126" s="334"/>
    </row>
    <row r="127" spans="21:22">
      <c r="U127" s="334"/>
      <c r="V127" s="334"/>
    </row>
    <row r="128" spans="21:22">
      <c r="U128" s="334"/>
      <c r="V128" s="334"/>
    </row>
    <row r="129" spans="21:22">
      <c r="U129" s="334"/>
      <c r="V129" s="334"/>
    </row>
    <row r="130" spans="21:22">
      <c r="U130" s="334"/>
      <c r="V130" s="334"/>
    </row>
    <row r="131" spans="21:22">
      <c r="U131" s="334"/>
      <c r="V131" s="334"/>
    </row>
    <row r="132" spans="21:22">
      <c r="U132" s="334"/>
      <c r="V132" s="334"/>
    </row>
    <row r="133" spans="21:22">
      <c r="U133" s="334"/>
      <c r="V133" s="334"/>
    </row>
    <row r="134" spans="21:22">
      <c r="U134" s="334"/>
      <c r="V134" s="334"/>
    </row>
    <row r="135" spans="21:22">
      <c r="U135" s="334"/>
      <c r="V135" s="334"/>
    </row>
    <row r="136" spans="21:22">
      <c r="U136" s="334"/>
      <c r="V136" s="334"/>
    </row>
    <row r="137" spans="21:22">
      <c r="U137" s="334"/>
      <c r="V137" s="334"/>
    </row>
    <row r="138" spans="21:22">
      <c r="U138" s="334"/>
      <c r="V138" s="334"/>
    </row>
    <row r="139" spans="21:22">
      <c r="U139" s="334"/>
      <c r="V139" s="334"/>
    </row>
    <row r="140" spans="21:22">
      <c r="U140" s="334"/>
      <c r="V140" s="334"/>
    </row>
    <row r="141" spans="21:22">
      <c r="U141" s="334"/>
      <c r="V141" s="334"/>
    </row>
    <row r="142" spans="21:22">
      <c r="U142" s="334"/>
      <c r="V142" s="334"/>
    </row>
    <row r="143" spans="21:22">
      <c r="U143" s="334"/>
      <c r="V143" s="334"/>
    </row>
    <row r="144" spans="21:22">
      <c r="U144" s="334"/>
      <c r="V144" s="334"/>
    </row>
    <row r="145" spans="21:22">
      <c r="U145" s="334"/>
      <c r="V145" s="334"/>
    </row>
    <row r="146" spans="21:22">
      <c r="U146" s="334"/>
      <c r="V146" s="334"/>
    </row>
    <row r="147" spans="21:22">
      <c r="U147" s="334"/>
      <c r="V147" s="334"/>
    </row>
    <row r="148" spans="21:22">
      <c r="U148" s="334"/>
      <c r="V148" s="334"/>
    </row>
    <row r="149" spans="21:22">
      <c r="U149" s="334"/>
      <c r="V149" s="334"/>
    </row>
    <row r="150" spans="21:22">
      <c r="U150" s="334"/>
      <c r="V150" s="334"/>
    </row>
    <row r="151" spans="21:22">
      <c r="U151" s="334"/>
      <c r="V151" s="334"/>
    </row>
    <row r="152" spans="21:22">
      <c r="U152" s="334"/>
      <c r="V152" s="334"/>
    </row>
    <row r="153" spans="21:22">
      <c r="U153" s="334"/>
      <c r="V153" s="334"/>
    </row>
    <row r="154" spans="21:22">
      <c r="U154" s="334"/>
      <c r="V154" s="334"/>
    </row>
    <row r="155" spans="21:22">
      <c r="U155" s="334"/>
      <c r="V155" s="334"/>
    </row>
    <row r="156" spans="21:22">
      <c r="U156" s="334"/>
      <c r="V156" s="334"/>
    </row>
    <row r="157" spans="21:22">
      <c r="U157" s="334"/>
      <c r="V157" s="334"/>
    </row>
    <row r="158" spans="21:22">
      <c r="U158" s="334"/>
      <c r="V158" s="334"/>
    </row>
    <row r="159" spans="21:22">
      <c r="U159" s="334"/>
      <c r="V159" s="334"/>
    </row>
    <row r="160" spans="21:22">
      <c r="U160" s="334"/>
      <c r="V160" s="334"/>
    </row>
    <row r="161" spans="21:22">
      <c r="U161" s="334"/>
      <c r="V161" s="334"/>
    </row>
    <row r="162" spans="21:22">
      <c r="U162" s="334"/>
      <c r="V162" s="334"/>
    </row>
    <row r="163" spans="21:22">
      <c r="U163" s="334"/>
      <c r="V163" s="334"/>
    </row>
    <row r="164" spans="21:22">
      <c r="U164" s="334"/>
      <c r="V164" s="334"/>
    </row>
    <row r="165" spans="21:22">
      <c r="U165" s="334"/>
      <c r="V165" s="334"/>
    </row>
    <row r="166" spans="21:22">
      <c r="U166" s="334"/>
      <c r="V166" s="334"/>
    </row>
    <row r="167" spans="21:22">
      <c r="U167" s="334"/>
      <c r="V167" s="334"/>
    </row>
    <row r="168" spans="21:22">
      <c r="U168" s="334"/>
      <c r="V168" s="334"/>
    </row>
    <row r="169" spans="21:22">
      <c r="U169" s="334"/>
      <c r="V169" s="334"/>
    </row>
    <row r="170" spans="21:22">
      <c r="U170" s="334"/>
      <c r="V170" s="334"/>
    </row>
    <row r="171" spans="21:22">
      <c r="U171" s="334"/>
      <c r="V171" s="334"/>
    </row>
    <row r="172" spans="21:22">
      <c r="U172" s="334"/>
      <c r="V172" s="334"/>
    </row>
    <row r="173" spans="21:22">
      <c r="U173" s="334"/>
      <c r="V173" s="334"/>
    </row>
    <row r="174" spans="21:22">
      <c r="U174" s="334"/>
      <c r="V174" s="334"/>
    </row>
    <row r="175" spans="21:22">
      <c r="U175" s="334"/>
      <c r="V175" s="334"/>
    </row>
    <row r="176" spans="21:22">
      <c r="U176" s="334"/>
      <c r="V176" s="334"/>
    </row>
    <row r="177" spans="21:22">
      <c r="U177" s="334"/>
      <c r="V177" s="334"/>
    </row>
    <row r="178" spans="21:22">
      <c r="U178" s="334"/>
      <c r="V178" s="334"/>
    </row>
    <row r="179" spans="21:22">
      <c r="U179" s="334"/>
      <c r="V179" s="334"/>
    </row>
    <row r="180" spans="21:22">
      <c r="U180" s="334"/>
      <c r="V180" s="334"/>
    </row>
    <row r="181" spans="21:22">
      <c r="U181" s="334"/>
      <c r="V181" s="334"/>
    </row>
    <row r="182" spans="21:22">
      <c r="U182" s="334"/>
      <c r="V182" s="334"/>
    </row>
    <row r="183" spans="21:22">
      <c r="U183" s="334"/>
      <c r="V183" s="334"/>
    </row>
    <row r="184" spans="21:22">
      <c r="U184" s="334"/>
      <c r="V184" s="334"/>
    </row>
    <row r="185" spans="21:22">
      <c r="U185" s="334"/>
      <c r="V185" s="334"/>
    </row>
    <row r="186" spans="21:22">
      <c r="U186" s="334"/>
      <c r="V186" s="334"/>
    </row>
    <row r="187" spans="21:22">
      <c r="U187" s="334"/>
      <c r="V187" s="334"/>
    </row>
    <row r="188" spans="21:22">
      <c r="U188" s="334"/>
      <c r="V188" s="334"/>
    </row>
    <row r="189" spans="21:22">
      <c r="U189" s="334"/>
      <c r="V189" s="334"/>
    </row>
    <row r="190" spans="21:22">
      <c r="U190" s="334"/>
      <c r="V190" s="334"/>
    </row>
    <row r="191" spans="21:22">
      <c r="U191" s="334"/>
      <c r="V191" s="334"/>
    </row>
    <row r="192" spans="21:22">
      <c r="U192" s="334"/>
      <c r="V192" s="334"/>
    </row>
    <row r="193" spans="21:22">
      <c r="U193" s="334"/>
      <c r="V193" s="334"/>
    </row>
    <row r="194" spans="21:22">
      <c r="U194" s="334"/>
      <c r="V194" s="334"/>
    </row>
    <row r="195" spans="21:22">
      <c r="U195" s="334"/>
      <c r="V195" s="334"/>
    </row>
    <row r="196" spans="21:22">
      <c r="U196" s="334"/>
      <c r="V196" s="334"/>
    </row>
    <row r="197" spans="21:22">
      <c r="U197" s="334"/>
      <c r="V197" s="334"/>
    </row>
    <row r="198" spans="21:22">
      <c r="U198" s="334"/>
      <c r="V198" s="334"/>
    </row>
    <row r="199" spans="21:22">
      <c r="U199" s="334"/>
      <c r="V199" s="334"/>
    </row>
    <row r="200" spans="21:22">
      <c r="U200" s="334"/>
      <c r="V200" s="334"/>
    </row>
    <row r="201" spans="21:22">
      <c r="U201" s="334"/>
      <c r="V201" s="334"/>
    </row>
    <row r="202" spans="21:22">
      <c r="U202" s="334"/>
      <c r="V202" s="334"/>
    </row>
    <row r="203" spans="21:22">
      <c r="U203" s="334"/>
      <c r="V203" s="334"/>
    </row>
    <row r="204" spans="21:22">
      <c r="U204" s="334"/>
      <c r="V204" s="334"/>
    </row>
    <row r="205" spans="21:22">
      <c r="U205" s="334"/>
      <c r="V205" s="334"/>
    </row>
    <row r="206" spans="21:22">
      <c r="U206" s="334"/>
      <c r="V206" s="334"/>
    </row>
    <row r="207" spans="21:22">
      <c r="U207" s="334"/>
      <c r="V207" s="334"/>
    </row>
    <row r="208" spans="21:22">
      <c r="U208" s="334"/>
      <c r="V208" s="334"/>
    </row>
    <row r="209" spans="21:22">
      <c r="U209" s="334"/>
      <c r="V209" s="334"/>
    </row>
    <row r="210" spans="21:22">
      <c r="U210" s="334"/>
      <c r="V210" s="334"/>
    </row>
    <row r="211" spans="21:22">
      <c r="U211" s="334"/>
      <c r="V211" s="334"/>
    </row>
    <row r="212" spans="21:22">
      <c r="U212" s="334"/>
      <c r="V212" s="334"/>
    </row>
    <row r="213" spans="21:22">
      <c r="U213" s="334"/>
      <c r="V213" s="334"/>
    </row>
    <row r="214" spans="21:22">
      <c r="U214" s="334"/>
      <c r="V214" s="334"/>
    </row>
    <row r="215" spans="21:22">
      <c r="U215" s="334"/>
      <c r="V215" s="334"/>
    </row>
    <row r="216" spans="21:22">
      <c r="U216" s="334"/>
      <c r="V216" s="334"/>
    </row>
    <row r="217" spans="21:22">
      <c r="U217" s="334"/>
      <c r="V217" s="334"/>
    </row>
    <row r="218" spans="21:22">
      <c r="U218" s="334"/>
      <c r="V218" s="334"/>
    </row>
    <row r="219" spans="21:22">
      <c r="U219" s="334"/>
      <c r="V219" s="334"/>
    </row>
    <row r="220" spans="21:22">
      <c r="U220" s="334"/>
      <c r="V220" s="334"/>
    </row>
    <row r="221" spans="21:22">
      <c r="U221" s="334"/>
      <c r="V221" s="334"/>
    </row>
    <row r="222" spans="21:22">
      <c r="U222" s="334"/>
      <c r="V222" s="334"/>
    </row>
    <row r="223" spans="21:22">
      <c r="U223" s="334"/>
      <c r="V223" s="334"/>
    </row>
    <row r="224" spans="21:22">
      <c r="U224" s="334"/>
      <c r="V224" s="334"/>
    </row>
  </sheetData>
  <mergeCells count="210">
    <mergeCell ref="M28:P28"/>
    <mergeCell ref="Q31:T31"/>
    <mergeCell ref="Q28:T28"/>
    <mergeCell ref="Q39:T39"/>
    <mergeCell ref="E39:H39"/>
    <mergeCell ref="E37:H37"/>
    <mergeCell ref="I38:L38"/>
    <mergeCell ref="I39:L39"/>
    <mergeCell ref="Q38:T38"/>
    <mergeCell ref="M36:P44"/>
    <mergeCell ref="E40:H40"/>
    <mergeCell ref="E36:H36"/>
    <mergeCell ref="Q30:T30"/>
    <mergeCell ref="Q29:T29"/>
    <mergeCell ref="Q52:T52"/>
    <mergeCell ref="Q50:T50"/>
    <mergeCell ref="Q51:T51"/>
    <mergeCell ref="M35:P35"/>
    <mergeCell ref="Q40:T40"/>
    <mergeCell ref="M30:P30"/>
    <mergeCell ref="E45:H45"/>
    <mergeCell ref="I32:L32"/>
    <mergeCell ref="I36:L36"/>
    <mergeCell ref="E32:H32"/>
    <mergeCell ref="Q36:T36"/>
    <mergeCell ref="Q32:T32"/>
    <mergeCell ref="I42:L42"/>
    <mergeCell ref="Q35:T35"/>
    <mergeCell ref="M32:P32"/>
    <mergeCell ref="I35:L35"/>
    <mergeCell ref="I41:L41"/>
    <mergeCell ref="I40:L40"/>
    <mergeCell ref="I37:L37"/>
    <mergeCell ref="E38:H38"/>
    <mergeCell ref="Q37:T37"/>
    <mergeCell ref="Q45:T45"/>
    <mergeCell ref="Q41:T41"/>
    <mergeCell ref="Q42:T42"/>
    <mergeCell ref="Q46:T46"/>
    <mergeCell ref="Q47:T47"/>
    <mergeCell ref="Q48:T48"/>
    <mergeCell ref="Q49:T49"/>
    <mergeCell ref="M47:P47"/>
    <mergeCell ref="M48:P48"/>
    <mergeCell ref="I47:L47"/>
    <mergeCell ref="M49:P49"/>
    <mergeCell ref="I48:L48"/>
    <mergeCell ref="Q6:T6"/>
    <mergeCell ref="Q5:T5"/>
    <mergeCell ref="Q19:T19"/>
    <mergeCell ref="Q17:T17"/>
    <mergeCell ref="Q20:T20"/>
    <mergeCell ref="I10:L10"/>
    <mergeCell ref="Q15:T15"/>
    <mergeCell ref="M12:P12"/>
    <mergeCell ref="I27:L27"/>
    <mergeCell ref="I9:L9"/>
    <mergeCell ref="I8:L8"/>
    <mergeCell ref="M7:P7"/>
    <mergeCell ref="Q26:T26"/>
    <mergeCell ref="Q7:T7"/>
    <mergeCell ref="Q9:T9"/>
    <mergeCell ref="M27:P27"/>
    <mergeCell ref="Q25:T25"/>
    <mergeCell ref="Q8:T8"/>
    <mergeCell ref="Q22:T22"/>
    <mergeCell ref="Q27:T27"/>
    <mergeCell ref="Q10:T10"/>
    <mergeCell ref="Q18:T18"/>
    <mergeCell ref="Q12:T12"/>
    <mergeCell ref="Q21:T21"/>
    <mergeCell ref="M50:P50"/>
    <mergeCell ref="A7:D7"/>
    <mergeCell ref="A46:D46"/>
    <mergeCell ref="A47:D47"/>
    <mergeCell ref="E52:H52"/>
    <mergeCell ref="I50:L50"/>
    <mergeCell ref="M52:P52"/>
    <mergeCell ref="I51:L51"/>
    <mergeCell ref="M51:P51"/>
    <mergeCell ref="E51:H51"/>
    <mergeCell ref="E50:H50"/>
    <mergeCell ref="A45:D45"/>
    <mergeCell ref="A42:D42"/>
    <mergeCell ref="E35:H35"/>
    <mergeCell ref="I31:L31"/>
    <mergeCell ref="M15:P15"/>
    <mergeCell ref="M10:P10"/>
    <mergeCell ref="I49:L49"/>
    <mergeCell ref="I46:L46"/>
    <mergeCell ref="M46:P46"/>
    <mergeCell ref="M45:P45"/>
    <mergeCell ref="M29:P29"/>
    <mergeCell ref="A35:D35"/>
    <mergeCell ref="A40:D40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E49:H49"/>
    <mergeCell ref="E47:H47"/>
    <mergeCell ref="A48:D48"/>
    <mergeCell ref="E48:H48"/>
    <mergeCell ref="I20:L20"/>
    <mergeCell ref="I26:L26"/>
    <mergeCell ref="M22:P22"/>
    <mergeCell ref="I45:L45"/>
    <mergeCell ref="E31:H31"/>
    <mergeCell ref="M31:P31"/>
    <mergeCell ref="E42:H42"/>
    <mergeCell ref="M25:P25"/>
    <mergeCell ref="M19:P19"/>
    <mergeCell ref="M20:P20"/>
    <mergeCell ref="M21:P21"/>
    <mergeCell ref="A59:D59"/>
    <mergeCell ref="A58:D58"/>
    <mergeCell ref="A52:D52"/>
    <mergeCell ref="A41:D41"/>
    <mergeCell ref="A51:D51"/>
    <mergeCell ref="A50:D50"/>
    <mergeCell ref="A25:D25"/>
    <mergeCell ref="A27:D27"/>
    <mergeCell ref="I15:L15"/>
    <mergeCell ref="E20:H20"/>
    <mergeCell ref="E26:H26"/>
    <mergeCell ref="E30:H30"/>
    <mergeCell ref="I30:L30"/>
    <mergeCell ref="I25:L25"/>
    <mergeCell ref="E28:H28"/>
    <mergeCell ref="I29:L29"/>
    <mergeCell ref="A30:D30"/>
    <mergeCell ref="I17:L17"/>
    <mergeCell ref="A26:D26"/>
    <mergeCell ref="I22:L22"/>
    <mergeCell ref="A15:D15"/>
    <mergeCell ref="I52:L52"/>
    <mergeCell ref="A31:D31"/>
    <mergeCell ref="A32:D32"/>
    <mergeCell ref="A36:D36"/>
    <mergeCell ref="A49:D49"/>
    <mergeCell ref="A4:D4"/>
    <mergeCell ref="E4:H4"/>
    <mergeCell ref="I4:L4"/>
    <mergeCell ref="A39:D39"/>
    <mergeCell ref="A37:D37"/>
    <mergeCell ref="A38:D38"/>
    <mergeCell ref="A11:D11"/>
    <mergeCell ref="A12:D12"/>
    <mergeCell ref="I7:L7"/>
    <mergeCell ref="E27:H27"/>
    <mergeCell ref="A16:D16"/>
    <mergeCell ref="A17:D17"/>
    <mergeCell ref="A18:D18"/>
    <mergeCell ref="A19:D19"/>
    <mergeCell ref="A20:D20"/>
    <mergeCell ref="A21:D21"/>
    <mergeCell ref="A22:D22"/>
    <mergeCell ref="E17:H17"/>
    <mergeCell ref="E19:H19"/>
    <mergeCell ref="E18:H18"/>
    <mergeCell ref="E21:H21"/>
    <mergeCell ref="I28:L28"/>
    <mergeCell ref="M4:P4"/>
    <mergeCell ref="E7:H7"/>
    <mergeCell ref="E12:H12"/>
    <mergeCell ref="E8:H8"/>
    <mergeCell ref="E10:H10"/>
    <mergeCell ref="E25:H25"/>
    <mergeCell ref="E22:H22"/>
    <mergeCell ref="M8:P8"/>
    <mergeCell ref="A8:D8"/>
    <mergeCell ref="E9:H9"/>
    <mergeCell ref="M9:P9"/>
    <mergeCell ref="A10:D10"/>
    <mergeCell ref="I16:L16"/>
    <mergeCell ref="I18:L18"/>
    <mergeCell ref="M18:P18"/>
    <mergeCell ref="M16:P16"/>
    <mergeCell ref="M17:P17"/>
    <mergeCell ref="M5:P5"/>
    <mergeCell ref="M6:P6"/>
    <mergeCell ref="N3:T3"/>
    <mergeCell ref="O1:P1"/>
    <mergeCell ref="Q1:R1"/>
    <mergeCell ref="O2:P2"/>
    <mergeCell ref="A1:I3"/>
    <mergeCell ref="Q4:T4"/>
    <mergeCell ref="E46:H46"/>
    <mergeCell ref="I5:L5"/>
    <mergeCell ref="E11:H11"/>
    <mergeCell ref="A9:D9"/>
    <mergeCell ref="A5:D5"/>
    <mergeCell ref="E6:H6"/>
    <mergeCell ref="A6:D6"/>
    <mergeCell ref="E5:H5"/>
    <mergeCell ref="Q11:T11"/>
    <mergeCell ref="E16:H16"/>
    <mergeCell ref="Q16:T16"/>
    <mergeCell ref="I6:L6"/>
    <mergeCell ref="I11:L11"/>
    <mergeCell ref="E15:H15"/>
    <mergeCell ref="A29:D29"/>
    <mergeCell ref="A28:D28"/>
    <mergeCell ref="E29:H29"/>
    <mergeCell ref="E41:H41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4"/>
  <sheetViews>
    <sheetView view="pageBreakPreview" zoomScale="55" zoomScaleNormal="55" zoomScaleSheetLayoutView="55" workbookViewId="0">
      <selection activeCell="M24" sqref="M24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11.25" style="101" customWidth="1"/>
    <col min="7" max="7" width="18.625" style="101" customWidth="1"/>
    <col min="8" max="8" width="5.625" style="144" customWidth="1"/>
    <col min="9" max="9" width="11.875" style="101" customWidth="1"/>
    <col min="10" max="10" width="18.625" style="101" customWidth="1"/>
    <col min="11" max="11" width="5.625" style="144" customWidth="1"/>
    <col min="12" max="12" width="11.75" style="101" customWidth="1"/>
    <col min="13" max="13" width="18.625" style="101" customWidth="1"/>
    <col min="14" max="14" width="5.625" style="144" customWidth="1"/>
    <col min="15" max="15" width="12.125" style="101" customWidth="1"/>
    <col min="16" max="16" width="18.625" style="101" customWidth="1"/>
    <col min="17" max="17" width="5.625" style="144" customWidth="1"/>
    <col min="18" max="18" width="11.75" style="101" customWidth="1"/>
    <col min="19" max="19" width="18.625" style="101" customWidth="1"/>
    <col min="20" max="20" width="5.625" style="144" customWidth="1"/>
    <col min="21" max="21" width="12.75" style="101" customWidth="1"/>
    <col min="22" max="22" width="18.625" style="101" customWidth="1"/>
    <col min="23" max="23" width="5.625" style="144" customWidth="1"/>
    <col min="24" max="24" width="12.75" style="101" customWidth="1"/>
    <col min="25" max="25" width="5.25" style="152" customWidth="1"/>
    <col min="26" max="26" width="11.75" style="149" customWidth="1"/>
    <col min="27" max="27" width="11.25" style="150" customWidth="1"/>
    <col min="28" max="28" width="6.625" style="153" customWidth="1"/>
    <col min="29" max="29" width="6.625" style="101" customWidth="1"/>
    <col min="30" max="30" width="6.25" style="78" bestFit="1" customWidth="1"/>
    <col min="31" max="31" width="4.875" style="79" bestFit="1" customWidth="1"/>
    <col min="32" max="34" width="8.5" style="78" bestFit="1" customWidth="1"/>
    <col min="35" max="35" width="6.75" style="78" bestFit="1" customWidth="1"/>
    <col min="36" max="37" width="9" style="101" customWidth="1"/>
    <col min="38" max="16384" width="9" style="101"/>
  </cols>
  <sheetData>
    <row r="1" spans="2:42" s="65" customFormat="1" ht="38.25">
      <c r="B1" s="556" t="s">
        <v>405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64"/>
      <c r="AE1" s="66"/>
    </row>
    <row r="2" spans="2:42" s="65" customFormat="1" ht="18.95" customHeight="1">
      <c r="B2" s="557"/>
      <c r="C2" s="558"/>
      <c r="D2" s="558"/>
      <c r="E2" s="558"/>
      <c r="F2" s="558"/>
      <c r="G2" s="558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4"/>
      <c r="W2" s="492"/>
      <c r="X2" s="64"/>
      <c r="Y2" s="68"/>
      <c r="Z2" s="69"/>
      <c r="AA2" s="70"/>
      <c r="AB2" s="69"/>
      <c r="AC2" s="64"/>
      <c r="AE2" s="66"/>
    </row>
    <row r="3" spans="2:42" s="78" customFormat="1" ht="30" customHeight="1" thickBot="1">
      <c r="B3" s="155" t="s">
        <v>41</v>
      </c>
      <c r="C3" s="155"/>
      <c r="D3" s="156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65"/>
      <c r="W3" s="72"/>
      <c r="X3" s="72"/>
      <c r="Y3" s="73"/>
      <c r="Z3" s="74"/>
      <c r="AA3" s="75"/>
      <c r="AB3" s="76"/>
      <c r="AC3" s="77"/>
      <c r="AE3" s="79"/>
    </row>
    <row r="4" spans="2:42" s="93" customFormat="1" ht="99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2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85" t="s">
        <v>5</v>
      </c>
      <c r="W4" s="83" t="s">
        <v>39</v>
      </c>
      <c r="X4" s="82"/>
      <c r="Y4" s="157" t="s">
        <v>43</v>
      </c>
      <c r="Z4" s="86" t="s">
        <v>6</v>
      </c>
      <c r="AA4" s="87" t="s">
        <v>13</v>
      </c>
      <c r="AB4" s="88" t="s">
        <v>14</v>
      </c>
      <c r="AC4" s="89"/>
      <c r="AD4" s="90"/>
      <c r="AE4" s="91"/>
      <c r="AF4" s="92"/>
      <c r="AG4" s="92"/>
      <c r="AH4" s="92"/>
      <c r="AI4" s="92"/>
      <c r="AJ4" s="214"/>
      <c r="AK4" s="215"/>
      <c r="AL4" s="214"/>
      <c r="AM4" s="214"/>
      <c r="AN4" s="214"/>
      <c r="AO4" s="214"/>
      <c r="AP4" s="97"/>
    </row>
    <row r="5" spans="2:42" s="97" customFormat="1" ht="42" customHeight="1">
      <c r="B5" s="94">
        <v>12</v>
      </c>
      <c r="C5" s="549"/>
      <c r="D5" s="95" t="str">
        <f>'114年12月菜單'!A6</f>
        <v>白米飯</v>
      </c>
      <c r="E5" s="95" t="s">
        <v>109</v>
      </c>
      <c r="F5" s="25" t="s">
        <v>15</v>
      </c>
      <c r="G5" s="95" t="str">
        <f>'114年12月菜單'!A7</f>
        <v>板烤雞排</v>
      </c>
      <c r="H5" s="95" t="s">
        <v>192</v>
      </c>
      <c r="I5" s="25" t="s">
        <v>15</v>
      </c>
      <c r="J5" s="95" t="str">
        <f>'114年12月菜單'!A8</f>
        <v>鮮筍肉絲</v>
      </c>
      <c r="K5" s="95" t="s">
        <v>110</v>
      </c>
      <c r="L5" s="25" t="s">
        <v>15</v>
      </c>
      <c r="M5" s="95" t="str">
        <f>'114年12月菜單'!A9</f>
        <v>茶碗蒸</v>
      </c>
      <c r="N5" s="95" t="s">
        <v>109</v>
      </c>
      <c r="O5" s="25" t="s">
        <v>15</v>
      </c>
      <c r="P5" s="95" t="str">
        <f>'114年12月菜單'!A10</f>
        <v>淺色蔬菜</v>
      </c>
      <c r="Q5" s="24" t="s">
        <v>111</v>
      </c>
      <c r="R5" s="25" t="s">
        <v>15</v>
      </c>
      <c r="S5" s="95" t="str">
        <f>'114年12月菜單'!A11</f>
        <v>玉米濃湯(芡)</v>
      </c>
      <c r="T5" s="95" t="s">
        <v>110</v>
      </c>
      <c r="U5" s="25" t="s">
        <v>15</v>
      </c>
      <c r="V5" s="95">
        <f>'114年12月菜單'!D11</f>
        <v>0</v>
      </c>
      <c r="W5" s="95" t="s">
        <v>16</v>
      </c>
      <c r="X5" s="379" t="s">
        <v>15</v>
      </c>
      <c r="Y5" s="551"/>
      <c r="Z5" s="168" t="s">
        <v>7</v>
      </c>
      <c r="AA5" s="169" t="s">
        <v>17</v>
      </c>
      <c r="AB5" s="177">
        <v>6</v>
      </c>
      <c r="AC5" s="78"/>
      <c r="AD5" s="78"/>
      <c r="AE5" s="79"/>
      <c r="AF5" s="78" t="s">
        <v>18</v>
      </c>
      <c r="AG5" s="78" t="s">
        <v>19</v>
      </c>
      <c r="AH5" s="78" t="s">
        <v>20</v>
      </c>
      <c r="AI5" s="78" t="s">
        <v>21</v>
      </c>
      <c r="AJ5" s="216"/>
      <c r="AK5" s="215"/>
      <c r="AL5" s="215"/>
      <c r="AM5" s="215"/>
      <c r="AN5" s="215"/>
      <c r="AO5" s="215"/>
      <c r="AP5" s="217"/>
    </row>
    <row r="6" spans="2:42" ht="27.95" customHeight="1">
      <c r="B6" s="98" t="s">
        <v>8</v>
      </c>
      <c r="C6" s="549"/>
      <c r="D6" s="31" t="s">
        <v>188</v>
      </c>
      <c r="E6" s="28"/>
      <c r="F6" s="29">
        <v>120</v>
      </c>
      <c r="G6" s="31" t="s">
        <v>141</v>
      </c>
      <c r="H6" s="31"/>
      <c r="I6" s="30">
        <v>40</v>
      </c>
      <c r="J6" s="30" t="s">
        <v>193</v>
      </c>
      <c r="K6" s="30"/>
      <c r="L6" s="30">
        <v>15</v>
      </c>
      <c r="M6" s="31" t="s">
        <v>195</v>
      </c>
      <c r="N6" s="31"/>
      <c r="O6" s="30">
        <v>40</v>
      </c>
      <c r="P6" s="30" t="s">
        <v>403</v>
      </c>
      <c r="Q6" s="31"/>
      <c r="R6" s="30">
        <v>100</v>
      </c>
      <c r="S6" s="31" t="s">
        <v>301</v>
      </c>
      <c r="T6" s="30"/>
      <c r="U6" s="30">
        <v>10</v>
      </c>
      <c r="V6" s="445" t="s">
        <v>139</v>
      </c>
      <c r="W6" s="444"/>
      <c r="X6" s="444">
        <v>10</v>
      </c>
      <c r="Y6" s="552"/>
      <c r="Z6" s="170">
        <f>AH11</f>
        <v>99</v>
      </c>
      <c r="AA6" s="171" t="s">
        <v>22</v>
      </c>
      <c r="AB6" s="178">
        <v>2</v>
      </c>
      <c r="AC6" s="77"/>
      <c r="AD6" s="100" t="s">
        <v>23</v>
      </c>
      <c r="AE6" s="79">
        <v>6</v>
      </c>
      <c r="AF6" s="79">
        <f>AE6*2</f>
        <v>12</v>
      </c>
      <c r="AG6" s="79"/>
      <c r="AH6" s="79">
        <f>AE6*15</f>
        <v>90</v>
      </c>
      <c r="AI6" s="79">
        <f>AF6*4+AH6*4</f>
        <v>408</v>
      </c>
      <c r="AJ6" s="218"/>
      <c r="AK6" s="215"/>
      <c r="AL6" s="219"/>
      <c r="AM6" s="215"/>
      <c r="AN6" s="215"/>
      <c r="AO6" s="220"/>
      <c r="AP6" s="217"/>
    </row>
    <row r="7" spans="2:42" ht="27.95" customHeight="1">
      <c r="B7" s="98">
        <v>1</v>
      </c>
      <c r="C7" s="549"/>
      <c r="D7" s="31"/>
      <c r="E7" s="31"/>
      <c r="F7" s="31"/>
      <c r="G7" s="30"/>
      <c r="H7" s="106"/>
      <c r="I7" s="30"/>
      <c r="J7" s="30" t="s">
        <v>297</v>
      </c>
      <c r="K7" s="30"/>
      <c r="L7" s="30">
        <v>30</v>
      </c>
      <c r="M7" s="30"/>
      <c r="N7" s="31"/>
      <c r="O7" s="30"/>
      <c r="P7" s="30"/>
      <c r="Q7" s="30"/>
      <c r="R7" s="30"/>
      <c r="S7" s="31" t="s">
        <v>298</v>
      </c>
      <c r="T7" s="31"/>
      <c r="U7" s="30">
        <v>5</v>
      </c>
      <c r="V7" s="445" t="s">
        <v>95</v>
      </c>
      <c r="W7" s="445"/>
      <c r="X7" s="444">
        <v>5</v>
      </c>
      <c r="Y7" s="552"/>
      <c r="Z7" s="172" t="s">
        <v>9</v>
      </c>
      <c r="AA7" s="173" t="s">
        <v>24</v>
      </c>
      <c r="AB7" s="178">
        <v>1.8</v>
      </c>
      <c r="AC7" s="78"/>
      <c r="AD7" s="103" t="s">
        <v>25</v>
      </c>
      <c r="AE7" s="79">
        <v>2</v>
      </c>
      <c r="AF7" s="104">
        <f>AE7*7</f>
        <v>14</v>
      </c>
      <c r="AG7" s="79">
        <f>AE7*5</f>
        <v>10</v>
      </c>
      <c r="AH7" s="79" t="s">
        <v>26</v>
      </c>
      <c r="AI7" s="105">
        <f>AF7*4+AG7*9</f>
        <v>146</v>
      </c>
      <c r="AJ7" s="214"/>
      <c r="AK7" s="215"/>
      <c r="AL7" s="215"/>
      <c r="AM7" s="215"/>
      <c r="AN7" s="215"/>
      <c r="AO7" s="215"/>
      <c r="AP7" s="217"/>
    </row>
    <row r="8" spans="2:42" ht="27.95" customHeight="1">
      <c r="B8" s="98" t="s">
        <v>10</v>
      </c>
      <c r="C8" s="549"/>
      <c r="D8" s="31"/>
      <c r="E8" s="31"/>
      <c r="F8" s="31"/>
      <c r="G8" s="30"/>
      <c r="H8" s="31"/>
      <c r="I8" s="30"/>
      <c r="J8" s="30" t="s">
        <v>298</v>
      </c>
      <c r="K8" s="106"/>
      <c r="L8" s="30">
        <v>10</v>
      </c>
      <c r="M8" s="31"/>
      <c r="N8" s="31"/>
      <c r="O8" s="30"/>
      <c r="P8" s="30"/>
      <c r="Q8" s="235"/>
      <c r="R8" s="236"/>
      <c r="S8" s="211" t="s">
        <v>302</v>
      </c>
      <c r="T8" s="234"/>
      <c r="U8" s="29" t="s">
        <v>412</v>
      </c>
      <c r="V8" s="394" t="s">
        <v>302</v>
      </c>
      <c r="W8" s="234"/>
      <c r="X8" s="443" t="s">
        <v>169</v>
      </c>
      <c r="Y8" s="552"/>
      <c r="Z8" s="170">
        <f>AG11</f>
        <v>22.5</v>
      </c>
      <c r="AA8" s="173" t="s">
        <v>28</v>
      </c>
      <c r="AB8" s="178">
        <v>2.5</v>
      </c>
      <c r="AC8" s="77"/>
      <c r="AD8" s="78" t="s">
        <v>29</v>
      </c>
      <c r="AE8" s="79">
        <v>1.8</v>
      </c>
      <c r="AF8" s="79">
        <f>AE8*1</f>
        <v>1.8</v>
      </c>
      <c r="AG8" s="79" t="s">
        <v>26</v>
      </c>
      <c r="AH8" s="79">
        <f>AE8*5</f>
        <v>9</v>
      </c>
      <c r="AI8" s="79">
        <f>AF8*4+AH8*4</f>
        <v>43.2</v>
      </c>
      <c r="AJ8" s="214"/>
      <c r="AK8" s="215"/>
      <c r="AL8" s="215"/>
      <c r="AM8" s="215"/>
      <c r="AN8" s="215"/>
      <c r="AO8" s="215"/>
      <c r="AP8" s="217"/>
    </row>
    <row r="9" spans="2:42" ht="27.95" customHeight="1">
      <c r="B9" s="555" t="s">
        <v>82</v>
      </c>
      <c r="C9" s="549"/>
      <c r="D9" s="31"/>
      <c r="E9" s="31"/>
      <c r="F9" s="31"/>
      <c r="G9" s="30"/>
      <c r="H9" s="31"/>
      <c r="I9" s="30"/>
      <c r="J9" s="444"/>
      <c r="K9" s="106"/>
      <c r="L9" s="30"/>
      <c r="M9" s="31"/>
      <c r="N9" s="31"/>
      <c r="O9" s="30"/>
      <c r="P9" s="30"/>
      <c r="Q9" s="106"/>
      <c r="R9" s="30"/>
      <c r="S9" s="31"/>
      <c r="T9" s="106"/>
      <c r="U9" s="30"/>
      <c r="V9" s="445"/>
      <c r="W9" s="373"/>
      <c r="X9" s="444"/>
      <c r="Y9" s="552"/>
      <c r="Z9" s="172" t="s">
        <v>11</v>
      </c>
      <c r="AA9" s="173" t="s">
        <v>31</v>
      </c>
      <c r="AB9" s="178">
        <f>AE10</f>
        <v>0</v>
      </c>
      <c r="AC9" s="78"/>
      <c r="AD9" s="78" t="s">
        <v>32</v>
      </c>
      <c r="AE9" s="79">
        <v>2.5</v>
      </c>
      <c r="AF9" s="79"/>
      <c r="AG9" s="79">
        <f>AE9*5</f>
        <v>12.5</v>
      </c>
      <c r="AH9" s="79" t="s">
        <v>26</v>
      </c>
      <c r="AI9" s="79">
        <f>AG9*9</f>
        <v>112.5</v>
      </c>
      <c r="AJ9" s="214"/>
      <c r="AK9" s="215"/>
      <c r="AL9" s="214"/>
      <c r="AM9" s="214"/>
      <c r="AN9" s="214"/>
      <c r="AO9" s="214"/>
      <c r="AP9" s="217"/>
    </row>
    <row r="10" spans="2:42" ht="27.95" customHeight="1">
      <c r="B10" s="555"/>
      <c r="C10" s="549"/>
      <c r="D10" s="31"/>
      <c r="E10" s="31"/>
      <c r="F10" s="31"/>
      <c r="G10" s="30"/>
      <c r="H10" s="31"/>
      <c r="I10" s="30"/>
      <c r="J10" s="230"/>
      <c r="K10" s="106"/>
      <c r="L10" s="30"/>
      <c r="M10" s="161"/>
      <c r="N10" s="31"/>
      <c r="O10" s="162"/>
      <c r="P10" s="30"/>
      <c r="Q10" s="106"/>
      <c r="R10" s="30"/>
      <c r="S10" s="31"/>
      <c r="T10" s="106"/>
      <c r="U10" s="30"/>
      <c r="V10" s="445"/>
      <c r="W10" s="373"/>
      <c r="X10" s="444"/>
      <c r="Y10" s="552"/>
      <c r="Z10" s="170">
        <f>AF11</f>
        <v>27.8</v>
      </c>
      <c r="AA10" s="174" t="s">
        <v>40</v>
      </c>
      <c r="AB10" s="178">
        <v>0</v>
      </c>
      <c r="AC10" s="77"/>
      <c r="AD10" s="78" t="s">
        <v>33</v>
      </c>
      <c r="AE10" s="79">
        <v>0</v>
      </c>
      <c r="AH10" s="78">
        <f>AE10*15</f>
        <v>0</v>
      </c>
      <c r="AJ10" s="214"/>
      <c r="AK10" s="215"/>
      <c r="AL10" s="214"/>
      <c r="AM10" s="214"/>
      <c r="AN10" s="214"/>
      <c r="AO10" s="214"/>
      <c r="AP10" s="217"/>
    </row>
    <row r="11" spans="2:42" ht="27.95" customHeight="1">
      <c r="B11" s="108" t="s">
        <v>34</v>
      </c>
      <c r="C11" s="109"/>
      <c r="D11" s="31"/>
      <c r="E11" s="106"/>
      <c r="F11" s="31"/>
      <c r="G11" s="158"/>
      <c r="H11" s="106"/>
      <c r="I11" s="30"/>
      <c r="J11" s="237"/>
      <c r="K11" s="106"/>
      <c r="L11" s="30"/>
      <c r="M11" s="160"/>
      <c r="N11" s="31"/>
      <c r="O11" s="162"/>
      <c r="P11" s="30"/>
      <c r="Q11" s="106"/>
      <c r="R11" s="30"/>
      <c r="S11" s="30"/>
      <c r="T11" s="106"/>
      <c r="U11" s="30"/>
      <c r="V11" s="444"/>
      <c r="W11" s="373"/>
      <c r="X11" s="444"/>
      <c r="Y11" s="552"/>
      <c r="Z11" s="172" t="s">
        <v>12</v>
      </c>
      <c r="AA11" s="175"/>
      <c r="AB11" s="178"/>
      <c r="AC11" s="78"/>
      <c r="AF11" s="78">
        <f>SUM(AF6:AF10)</f>
        <v>27.8</v>
      </c>
      <c r="AG11" s="78">
        <f>SUM(AG6:AG10)</f>
        <v>22.5</v>
      </c>
      <c r="AH11" s="78">
        <f>SUM(AH6:AH10)</f>
        <v>99</v>
      </c>
      <c r="AI11" s="78">
        <f>AF11*4+AG11*9+AH11*4</f>
        <v>709.7</v>
      </c>
      <c r="AJ11" s="214"/>
      <c r="AK11" s="215"/>
      <c r="AL11" s="221"/>
      <c r="AM11" s="221"/>
      <c r="AN11" s="221"/>
      <c r="AO11" s="214"/>
      <c r="AP11" s="217"/>
    </row>
    <row r="12" spans="2:42" ht="27.95" customHeight="1" thickBot="1">
      <c r="B12" s="114"/>
      <c r="C12" s="115"/>
      <c r="D12" s="116"/>
      <c r="E12" s="31"/>
      <c r="F12" s="42"/>
      <c r="G12" s="42"/>
      <c r="H12" s="31"/>
      <c r="I12" s="42"/>
      <c r="J12" s="42"/>
      <c r="K12" s="31"/>
      <c r="L12" s="42"/>
      <c r="M12" s="42"/>
      <c r="N12" s="31"/>
      <c r="O12" s="42"/>
      <c r="P12" s="42"/>
      <c r="Q12" s="31"/>
      <c r="R12" s="42"/>
      <c r="S12" s="42"/>
      <c r="T12" s="31"/>
      <c r="U12" s="42"/>
      <c r="V12" s="42"/>
      <c r="W12" s="445"/>
      <c r="X12" s="42"/>
      <c r="Y12" s="553"/>
      <c r="Z12" s="170">
        <f>(Z6*4)+(Z8*9)+(Z10*4)</f>
        <v>709.7</v>
      </c>
      <c r="AA12" s="181"/>
      <c r="AB12" s="180"/>
      <c r="AC12" s="77"/>
      <c r="AF12" s="113">
        <f>AF11*4/AI11</f>
        <v>0.15668592362970268</v>
      </c>
      <c r="AG12" s="113">
        <f>AG11*9/AI11</f>
        <v>0.28533183035085247</v>
      </c>
      <c r="AH12" s="113">
        <f>AH11*4/AI11</f>
        <v>0.55798224601944479</v>
      </c>
    </row>
    <row r="13" spans="2:42" s="97" customFormat="1" ht="42" customHeight="1">
      <c r="B13" s="94">
        <v>12</v>
      </c>
      <c r="C13" s="549"/>
      <c r="D13" s="95" t="str">
        <f>'114年12月菜單'!E6</f>
        <v>糙米飯</v>
      </c>
      <c r="E13" s="95" t="s">
        <v>109</v>
      </c>
      <c r="F13" s="25" t="s">
        <v>15</v>
      </c>
      <c r="G13" s="95" t="str">
        <f>'114年12月菜單'!E7</f>
        <v>鐵路排骨</v>
      </c>
      <c r="H13" s="95" t="s">
        <v>303</v>
      </c>
      <c r="I13" s="399" t="s">
        <v>15</v>
      </c>
      <c r="J13" s="95" t="str">
        <f>'114年12月菜單'!E8</f>
        <v>油蔥豆腐(豆)</v>
      </c>
      <c r="K13" s="406" t="s">
        <v>110</v>
      </c>
      <c r="L13" s="25" t="s">
        <v>15</v>
      </c>
      <c r="M13" s="95" t="str">
        <f>'114年12月菜單'!E9</f>
        <v>高麗菜麵線</v>
      </c>
      <c r="N13" s="95" t="s">
        <v>16</v>
      </c>
      <c r="O13" s="25" t="s">
        <v>15</v>
      </c>
      <c r="P13" s="95" t="str">
        <f>'114年12月菜單'!E10</f>
        <v>深色蔬菜</v>
      </c>
      <c r="Q13" s="24" t="s">
        <v>111</v>
      </c>
      <c r="R13" s="25" t="s">
        <v>15</v>
      </c>
      <c r="S13" s="95" t="str">
        <f>'114年12月菜單'!E11</f>
        <v>菜頭湯</v>
      </c>
      <c r="T13" s="95" t="s">
        <v>110</v>
      </c>
      <c r="U13" s="25" t="s">
        <v>15</v>
      </c>
      <c r="V13" s="95">
        <f>'114年12月菜單'!H11</f>
        <v>0</v>
      </c>
      <c r="W13" s="95" t="s">
        <v>16</v>
      </c>
      <c r="X13" s="379" t="s">
        <v>15</v>
      </c>
      <c r="Y13" s="551"/>
      <c r="Z13" s="168" t="s">
        <v>7</v>
      </c>
      <c r="AA13" s="169" t="s">
        <v>17</v>
      </c>
      <c r="AB13" s="177">
        <v>6</v>
      </c>
      <c r="AC13" s="78"/>
      <c r="AD13" s="78"/>
      <c r="AE13" s="79"/>
      <c r="AF13" s="78" t="s">
        <v>18</v>
      </c>
      <c r="AG13" s="78" t="s">
        <v>19</v>
      </c>
      <c r="AH13" s="78" t="s">
        <v>20</v>
      </c>
      <c r="AI13" s="78" t="s">
        <v>21</v>
      </c>
    </row>
    <row r="14" spans="2:42" ht="27.95" customHeight="1">
      <c r="B14" s="98" t="s">
        <v>8</v>
      </c>
      <c r="C14" s="549"/>
      <c r="D14" s="31" t="s">
        <v>188</v>
      </c>
      <c r="E14" s="31"/>
      <c r="F14" s="30">
        <v>80</v>
      </c>
      <c r="G14" s="31" t="s">
        <v>122</v>
      </c>
      <c r="H14" s="165"/>
      <c r="I14" s="413">
        <v>40</v>
      </c>
      <c r="J14" s="453" t="s">
        <v>260</v>
      </c>
      <c r="K14" s="400" t="s">
        <v>198</v>
      </c>
      <c r="L14" s="301">
        <v>30</v>
      </c>
      <c r="M14" s="31" t="s">
        <v>187</v>
      </c>
      <c r="N14" s="30"/>
      <c r="O14" s="30">
        <v>30</v>
      </c>
      <c r="P14" s="30" t="s">
        <v>456</v>
      </c>
      <c r="Q14" s="31"/>
      <c r="R14" s="30">
        <v>100</v>
      </c>
      <c r="S14" s="31" t="s">
        <v>201</v>
      </c>
      <c r="T14" s="31"/>
      <c r="U14" s="30">
        <v>20</v>
      </c>
      <c r="V14" s="445" t="s">
        <v>201</v>
      </c>
      <c r="W14" s="445"/>
      <c r="X14" s="444">
        <v>20</v>
      </c>
      <c r="Y14" s="552"/>
      <c r="Z14" s="170">
        <f>AH19</f>
        <v>100</v>
      </c>
      <c r="AA14" s="171" t="s">
        <v>22</v>
      </c>
      <c r="AB14" s="178">
        <f>AE15</f>
        <v>2</v>
      </c>
      <c r="AC14" s="77"/>
      <c r="AD14" s="100" t="s">
        <v>23</v>
      </c>
      <c r="AE14" s="79">
        <v>6</v>
      </c>
      <c r="AF14" s="79">
        <f>AE14*2</f>
        <v>12</v>
      </c>
      <c r="AG14" s="79"/>
      <c r="AH14" s="79">
        <f>AE14*15</f>
        <v>90</v>
      </c>
      <c r="AI14" s="79">
        <f>AF14*4+AH14*4</f>
        <v>408</v>
      </c>
    </row>
    <row r="15" spans="2:42" ht="27.95" customHeight="1">
      <c r="B15" s="98">
        <v>2</v>
      </c>
      <c r="C15" s="549"/>
      <c r="D15" s="30" t="s">
        <v>196</v>
      </c>
      <c r="E15" s="31"/>
      <c r="F15" s="30">
        <v>40</v>
      </c>
      <c r="G15" s="29"/>
      <c r="H15" s="165"/>
      <c r="I15" s="402"/>
      <c r="J15" s="408" t="s">
        <v>197</v>
      </c>
      <c r="K15" s="401"/>
      <c r="L15" s="301" t="s">
        <v>199</v>
      </c>
      <c r="M15" s="30" t="s">
        <v>375</v>
      </c>
      <c r="N15" s="236"/>
      <c r="O15" s="30">
        <v>10</v>
      </c>
      <c r="P15" s="30"/>
      <c r="Q15" s="31"/>
      <c r="R15" s="30"/>
      <c r="S15" s="30"/>
      <c r="T15" s="31"/>
      <c r="U15" s="30"/>
      <c r="V15" s="444"/>
      <c r="W15" s="445"/>
      <c r="X15" s="444"/>
      <c r="Y15" s="552"/>
      <c r="Z15" s="172" t="s">
        <v>9</v>
      </c>
      <c r="AA15" s="173" t="s">
        <v>24</v>
      </c>
      <c r="AB15" s="178">
        <f>AE16</f>
        <v>2</v>
      </c>
      <c r="AC15" s="78"/>
      <c r="AD15" s="103" t="s">
        <v>25</v>
      </c>
      <c r="AE15" s="79">
        <v>2</v>
      </c>
      <c r="AF15" s="104">
        <f>AE15*7</f>
        <v>14</v>
      </c>
      <c r="AG15" s="79">
        <f>AE15*5</f>
        <v>10</v>
      </c>
      <c r="AH15" s="79" t="s">
        <v>26</v>
      </c>
      <c r="AI15" s="105">
        <f>AF15*4+AG15*9</f>
        <v>146</v>
      </c>
    </row>
    <row r="16" spans="2:42" ht="27.95" customHeight="1">
      <c r="B16" s="98" t="s">
        <v>71</v>
      </c>
      <c r="C16" s="549"/>
      <c r="D16" s="106"/>
      <c r="E16" s="31"/>
      <c r="F16" s="30"/>
      <c r="G16" s="230"/>
      <c r="H16" s="396"/>
      <c r="I16" s="402"/>
      <c r="J16" s="408"/>
      <c r="K16" s="401"/>
      <c r="L16" s="301"/>
      <c r="M16" s="30" t="s">
        <v>376</v>
      </c>
      <c r="N16" s="31"/>
      <c r="O16" s="30">
        <v>20</v>
      </c>
      <c r="P16" s="30"/>
      <c r="Q16" s="31"/>
      <c r="R16" s="30"/>
      <c r="S16" s="30"/>
      <c r="T16" s="31"/>
      <c r="U16" s="30"/>
      <c r="V16" s="444"/>
      <c r="W16" s="445"/>
      <c r="X16" s="444"/>
      <c r="Y16" s="552"/>
      <c r="Z16" s="170">
        <f>AG19</f>
        <v>22</v>
      </c>
      <c r="AA16" s="173" t="s">
        <v>28</v>
      </c>
      <c r="AB16" s="178">
        <f>AE17</f>
        <v>2.4</v>
      </c>
      <c r="AC16" s="77"/>
      <c r="AD16" s="78" t="s">
        <v>29</v>
      </c>
      <c r="AE16" s="79">
        <v>2</v>
      </c>
      <c r="AF16" s="79">
        <f>AE16*1</f>
        <v>2</v>
      </c>
      <c r="AG16" s="79" t="s">
        <v>26</v>
      </c>
      <c r="AH16" s="79">
        <f>AE16*5</f>
        <v>10</v>
      </c>
      <c r="AI16" s="79">
        <f>AF16*4+AH16*4</f>
        <v>48</v>
      </c>
    </row>
    <row r="17" spans="2:35" ht="27.95" customHeight="1">
      <c r="B17" s="555" t="s">
        <v>36</v>
      </c>
      <c r="C17" s="549"/>
      <c r="D17" s="106"/>
      <c r="E17" s="31"/>
      <c r="F17" s="30"/>
      <c r="G17" s="29"/>
      <c r="H17" s="396"/>
      <c r="I17" s="402"/>
      <c r="J17" s="471"/>
      <c r="K17" s="317"/>
      <c r="L17" s="301"/>
      <c r="M17" s="31"/>
      <c r="N17" s="31"/>
      <c r="O17" s="30"/>
      <c r="P17" s="30"/>
      <c r="Q17" s="31"/>
      <c r="R17" s="30"/>
      <c r="S17" s="205"/>
      <c r="T17" s="31"/>
      <c r="U17" s="30"/>
      <c r="V17" s="374"/>
      <c r="W17" s="445"/>
      <c r="X17" s="444"/>
      <c r="Y17" s="552"/>
      <c r="Z17" s="172" t="s">
        <v>11</v>
      </c>
      <c r="AA17" s="173" t="s">
        <v>31</v>
      </c>
      <c r="AB17" s="178">
        <f>AE18</f>
        <v>0</v>
      </c>
      <c r="AC17" s="78"/>
      <c r="AD17" s="78" t="s">
        <v>32</v>
      </c>
      <c r="AE17" s="79">
        <v>2.4</v>
      </c>
      <c r="AF17" s="79"/>
      <c r="AG17" s="79">
        <f>AE17*5</f>
        <v>12</v>
      </c>
      <c r="AH17" s="79" t="s">
        <v>26</v>
      </c>
      <c r="AI17" s="79">
        <f>AG17*9</f>
        <v>108</v>
      </c>
    </row>
    <row r="18" spans="2:35" ht="27.95" customHeight="1">
      <c r="B18" s="555"/>
      <c r="C18" s="549"/>
      <c r="D18" s="106"/>
      <c r="E18" s="31"/>
      <c r="F18" s="30"/>
      <c r="G18" s="30"/>
      <c r="H18" s="411"/>
      <c r="I18" s="317"/>
      <c r="J18" s="307"/>
      <c r="K18" s="401"/>
      <c r="L18" s="301"/>
      <c r="M18" s="31"/>
      <c r="N18" s="31"/>
      <c r="O18" s="30"/>
      <c r="P18" s="30"/>
      <c r="Q18" s="31"/>
      <c r="R18" s="30"/>
      <c r="S18" s="31"/>
      <c r="T18" s="31"/>
      <c r="U18" s="30"/>
      <c r="V18" s="445"/>
      <c r="W18" s="445"/>
      <c r="X18" s="444"/>
      <c r="Y18" s="552"/>
      <c r="Z18" s="170">
        <f>AF19</f>
        <v>28</v>
      </c>
      <c r="AA18" s="174" t="s">
        <v>40</v>
      </c>
      <c r="AB18" s="178">
        <v>0</v>
      </c>
      <c r="AC18" s="77"/>
      <c r="AD18" s="78" t="s">
        <v>33</v>
      </c>
      <c r="AH18" s="78">
        <f>AE18*15</f>
        <v>0</v>
      </c>
    </row>
    <row r="19" spans="2:35" ht="27.95" customHeight="1">
      <c r="B19" s="108" t="s">
        <v>34</v>
      </c>
      <c r="C19" s="109"/>
      <c r="D19" s="106"/>
      <c r="E19" s="31"/>
      <c r="F19" s="30"/>
      <c r="G19" s="30"/>
      <c r="H19" s="300"/>
      <c r="I19" s="403"/>
      <c r="J19" s="412"/>
      <c r="K19" s="409"/>
      <c r="L19" s="194"/>
      <c r="M19" s="31"/>
      <c r="N19" s="106"/>
      <c r="O19" s="30"/>
      <c r="P19" s="30"/>
      <c r="Q19" s="31"/>
      <c r="R19" s="30"/>
      <c r="S19" s="30"/>
      <c r="T19" s="106"/>
      <c r="U19" s="30"/>
      <c r="V19" s="444"/>
      <c r="W19" s="373"/>
      <c r="X19" s="444"/>
      <c r="Y19" s="552"/>
      <c r="Z19" s="172" t="s">
        <v>12</v>
      </c>
      <c r="AA19" s="175"/>
      <c r="AB19" s="178"/>
      <c r="AC19" s="78"/>
      <c r="AF19" s="78">
        <f>SUM(AF14:AF18)</f>
        <v>28</v>
      </c>
      <c r="AG19" s="78">
        <f>SUM(AG14:AG18)</f>
        <v>22</v>
      </c>
      <c r="AH19" s="78">
        <f>SUM(AH14:AH18)</f>
        <v>100</v>
      </c>
      <c r="AI19" s="78">
        <f>AF19*4+AG19*9+AH19*4</f>
        <v>710</v>
      </c>
    </row>
    <row r="20" spans="2:35" ht="27.95" customHeight="1" thickBot="1">
      <c r="B20" s="111"/>
      <c r="C20" s="112"/>
      <c r="D20" s="106"/>
      <c r="E20" s="106"/>
      <c r="F20" s="30"/>
      <c r="G20" s="30"/>
      <c r="H20" s="300"/>
      <c r="I20" s="404"/>
      <c r="J20" s="408"/>
      <c r="K20" s="410"/>
      <c r="L20" s="301"/>
      <c r="M20" s="307"/>
      <c r="N20" s="106"/>
      <c r="O20" s="30"/>
      <c r="P20" s="30"/>
      <c r="Q20" s="31"/>
      <c r="R20" s="30"/>
      <c r="S20" s="30"/>
      <c r="T20" s="106"/>
      <c r="U20" s="30"/>
      <c r="V20" s="444"/>
      <c r="W20" s="373"/>
      <c r="X20" s="444"/>
      <c r="Y20" s="553"/>
      <c r="Z20" s="170">
        <f>AI19</f>
        <v>710</v>
      </c>
      <c r="AA20" s="179"/>
      <c r="AB20" s="180"/>
      <c r="AC20" s="77"/>
      <c r="AF20" s="113">
        <f>AF19*4/AI19</f>
        <v>0.15774647887323945</v>
      </c>
      <c r="AG20" s="113">
        <f>AG19*9/AI19</f>
        <v>0.27887323943661974</v>
      </c>
      <c r="AH20" s="113">
        <f>AH19*4/AI19</f>
        <v>0.56338028169014087</v>
      </c>
    </row>
    <row r="21" spans="2:35" s="97" customFormat="1" ht="42" customHeight="1">
      <c r="B21" s="94">
        <v>12</v>
      </c>
      <c r="C21" s="549"/>
      <c r="D21" s="95" t="str">
        <f>'114年12月菜單'!I6</f>
        <v>白米飯</v>
      </c>
      <c r="E21" s="95" t="s">
        <v>109</v>
      </c>
      <c r="F21" s="25" t="s">
        <v>15</v>
      </c>
      <c r="G21" s="95" t="str">
        <f>'114年12月菜單'!I7</f>
        <v>香酥豬柳條(炸)</v>
      </c>
      <c r="H21" s="95" t="s">
        <v>112</v>
      </c>
      <c r="I21" s="363" t="s">
        <v>15</v>
      </c>
      <c r="J21" s="95" t="str">
        <f>'114年12月菜單'!I8</f>
        <v>五香碎肉(醃豆)</v>
      </c>
      <c r="K21" s="163" t="s">
        <v>16</v>
      </c>
      <c r="L21" s="25" t="s">
        <v>15</v>
      </c>
      <c r="M21" s="95" t="str">
        <f>'114年12月菜單'!I9</f>
        <v>鮮菇雜燴丸片(加)</v>
      </c>
      <c r="N21" s="95" t="s">
        <v>110</v>
      </c>
      <c r="O21" s="25" t="s">
        <v>15</v>
      </c>
      <c r="P21" s="95" t="str">
        <f>'114年12月菜單'!I10</f>
        <v>深色蔬菜</v>
      </c>
      <c r="Q21" s="24" t="s">
        <v>111</v>
      </c>
      <c r="R21" s="25" t="s">
        <v>15</v>
      </c>
      <c r="S21" s="95" t="str">
        <f>'114年12月菜單'!I11</f>
        <v>味噌豆腐湯(豆)</v>
      </c>
      <c r="T21" s="95" t="s">
        <v>209</v>
      </c>
      <c r="U21" s="25" t="s">
        <v>15</v>
      </c>
      <c r="V21" s="95">
        <f>'114年12月菜單'!L11</f>
        <v>0</v>
      </c>
      <c r="W21" s="95" t="s">
        <v>16</v>
      </c>
      <c r="X21" s="379" t="s">
        <v>15</v>
      </c>
      <c r="Y21" s="551"/>
      <c r="Z21" s="168" t="s">
        <v>84</v>
      </c>
      <c r="AA21" s="96" t="s">
        <v>17</v>
      </c>
      <c r="AB21" s="135">
        <v>6</v>
      </c>
      <c r="AC21" s="78"/>
      <c r="AD21" s="78"/>
      <c r="AE21" s="79"/>
      <c r="AF21" s="78" t="s">
        <v>18</v>
      </c>
      <c r="AG21" s="78" t="s">
        <v>19</v>
      </c>
      <c r="AH21" s="78" t="s">
        <v>20</v>
      </c>
      <c r="AI21" s="78" t="s">
        <v>21</v>
      </c>
    </row>
    <row r="22" spans="2:35" s="122" customFormat="1" ht="27.75" customHeight="1">
      <c r="B22" s="118" t="s">
        <v>8</v>
      </c>
      <c r="C22" s="549"/>
      <c r="D22" s="31" t="s">
        <v>188</v>
      </c>
      <c r="E22" s="28"/>
      <c r="F22" s="29">
        <v>120</v>
      </c>
      <c r="G22" s="30" t="s">
        <v>202</v>
      </c>
      <c r="H22" s="31"/>
      <c r="I22" s="30">
        <v>40</v>
      </c>
      <c r="J22" s="247" t="s">
        <v>203</v>
      </c>
      <c r="K22" s="244"/>
      <c r="L22" s="244">
        <v>15</v>
      </c>
      <c r="M22" s="245" t="s">
        <v>205</v>
      </c>
      <c r="N22" s="245"/>
      <c r="O22" s="245">
        <v>20</v>
      </c>
      <c r="P22" s="30" t="s">
        <v>401</v>
      </c>
      <c r="Q22" s="31"/>
      <c r="R22" s="30">
        <v>100</v>
      </c>
      <c r="S22" s="137" t="s">
        <v>206</v>
      </c>
      <c r="T22" s="30" t="s">
        <v>208</v>
      </c>
      <c r="U22" s="31">
        <v>10</v>
      </c>
      <c r="V22" s="328" t="s">
        <v>154</v>
      </c>
      <c r="W22" s="444" t="s">
        <v>164</v>
      </c>
      <c r="X22" s="445">
        <v>10</v>
      </c>
      <c r="Y22" s="552"/>
      <c r="Z22" s="170">
        <v>100</v>
      </c>
      <c r="AA22" s="99" t="s">
        <v>22</v>
      </c>
      <c r="AB22" s="136">
        <v>2</v>
      </c>
      <c r="AC22" s="119"/>
      <c r="AD22" s="120" t="s">
        <v>23</v>
      </c>
      <c r="AE22" s="121">
        <v>6</v>
      </c>
      <c r="AF22" s="121">
        <f>AE22*2</f>
        <v>12</v>
      </c>
      <c r="AG22" s="121"/>
      <c r="AH22" s="121">
        <f>AE22*15</f>
        <v>90</v>
      </c>
      <c r="AI22" s="121">
        <f>AF22*4+AH22*4</f>
        <v>408</v>
      </c>
    </row>
    <row r="23" spans="2:35" s="122" customFormat="1" ht="27.95" customHeight="1">
      <c r="B23" s="118">
        <v>3</v>
      </c>
      <c r="C23" s="549"/>
      <c r="D23" s="30"/>
      <c r="E23" s="30"/>
      <c r="F23" s="30"/>
      <c r="G23" s="30"/>
      <c r="H23" s="31"/>
      <c r="I23" s="30"/>
      <c r="J23" s="248" t="s">
        <v>204</v>
      </c>
      <c r="K23" s="243" t="s">
        <v>307</v>
      </c>
      <c r="L23" s="244">
        <v>10</v>
      </c>
      <c r="M23" s="245" t="s">
        <v>127</v>
      </c>
      <c r="N23" s="245"/>
      <c r="O23" s="245">
        <v>3</v>
      </c>
      <c r="P23" s="30"/>
      <c r="Q23" s="31"/>
      <c r="R23" s="30"/>
      <c r="S23" s="31" t="s">
        <v>207</v>
      </c>
      <c r="T23" s="198"/>
      <c r="U23" s="162" t="s">
        <v>199</v>
      </c>
      <c r="V23" s="445" t="s">
        <v>168</v>
      </c>
      <c r="W23" s="198"/>
      <c r="X23" s="447" t="s">
        <v>169</v>
      </c>
      <c r="Y23" s="552"/>
      <c r="Z23" s="172" t="s">
        <v>9</v>
      </c>
      <c r="AA23" s="102" t="s">
        <v>24</v>
      </c>
      <c r="AB23" s="136">
        <v>2</v>
      </c>
      <c r="AC23" s="123"/>
      <c r="AD23" s="124" t="s">
        <v>25</v>
      </c>
      <c r="AE23" s="121">
        <v>2</v>
      </c>
      <c r="AF23" s="125">
        <f>AE23*7</f>
        <v>14</v>
      </c>
      <c r="AG23" s="121">
        <f>AE23*5</f>
        <v>10</v>
      </c>
      <c r="AH23" s="121" t="s">
        <v>26</v>
      </c>
      <c r="AI23" s="126">
        <f>AF23*4+AG23*9</f>
        <v>146</v>
      </c>
    </row>
    <row r="24" spans="2:35" s="122" customFormat="1" ht="27.95" customHeight="1">
      <c r="B24" s="118" t="s">
        <v>265</v>
      </c>
      <c r="C24" s="549"/>
      <c r="D24" s="30"/>
      <c r="E24" s="106"/>
      <c r="F24" s="30"/>
      <c r="G24" s="30"/>
      <c r="H24" s="31"/>
      <c r="I24" s="30"/>
      <c r="J24" s="247" t="s">
        <v>305</v>
      </c>
      <c r="K24" s="244" t="s">
        <v>306</v>
      </c>
      <c r="L24" s="245">
        <v>20</v>
      </c>
      <c r="M24" s="245" t="s">
        <v>308</v>
      </c>
      <c r="N24" s="246"/>
      <c r="O24" s="245">
        <v>30</v>
      </c>
      <c r="P24" s="30"/>
      <c r="Q24" s="106"/>
      <c r="R24" s="30"/>
      <c r="S24" s="30"/>
      <c r="T24" s="164"/>
      <c r="U24" s="162"/>
      <c r="V24" s="444"/>
      <c r="W24" s="164"/>
      <c r="X24" s="447"/>
      <c r="Y24" s="552"/>
      <c r="Z24" s="170">
        <v>23.5</v>
      </c>
      <c r="AA24" s="102" t="s">
        <v>28</v>
      </c>
      <c r="AB24" s="136">
        <v>2.7</v>
      </c>
      <c r="AC24" s="119"/>
      <c r="AD24" s="127" t="s">
        <v>29</v>
      </c>
      <c r="AE24" s="121">
        <v>2</v>
      </c>
      <c r="AF24" s="121">
        <f>AE24*1</f>
        <v>2</v>
      </c>
      <c r="AG24" s="121" t="s">
        <v>26</v>
      </c>
      <c r="AH24" s="121">
        <f>AE24*5</f>
        <v>10</v>
      </c>
      <c r="AI24" s="121">
        <f>AF24*4+AH24*4</f>
        <v>48</v>
      </c>
    </row>
    <row r="25" spans="2:35" s="122" customFormat="1" ht="27.95" customHeight="1">
      <c r="B25" s="550" t="s">
        <v>37</v>
      </c>
      <c r="C25" s="549"/>
      <c r="D25" s="30"/>
      <c r="E25" s="106"/>
      <c r="F25" s="30"/>
      <c r="G25" s="30"/>
      <c r="H25" s="31"/>
      <c r="I25" s="30"/>
      <c r="J25" s="30"/>
      <c r="K25" s="106"/>
      <c r="L25" s="30"/>
      <c r="M25" s="445" t="s">
        <v>310</v>
      </c>
      <c r="N25" s="443" t="s">
        <v>312</v>
      </c>
      <c r="O25" s="30">
        <v>10</v>
      </c>
      <c r="P25" s="30"/>
      <c r="Q25" s="106"/>
      <c r="R25" s="30"/>
      <c r="S25" s="30"/>
      <c r="T25" s="106"/>
      <c r="U25" s="30"/>
      <c r="V25" s="444"/>
      <c r="W25" s="373"/>
      <c r="X25" s="444"/>
      <c r="Y25" s="552"/>
      <c r="Z25" s="172" t="s">
        <v>11</v>
      </c>
      <c r="AA25" s="102" t="s">
        <v>31</v>
      </c>
      <c r="AB25" s="136">
        <v>0</v>
      </c>
      <c r="AC25" s="123"/>
      <c r="AD25" s="127" t="s">
        <v>32</v>
      </c>
      <c r="AE25" s="121">
        <v>2.7</v>
      </c>
      <c r="AF25" s="121"/>
      <c r="AG25" s="121">
        <f>AE25*5</f>
        <v>13.5</v>
      </c>
      <c r="AH25" s="121" t="s">
        <v>26</v>
      </c>
      <c r="AI25" s="121">
        <f>AG25*9</f>
        <v>121.5</v>
      </c>
    </row>
    <row r="26" spans="2:35" s="122" customFormat="1" ht="27.95" customHeight="1">
      <c r="B26" s="550"/>
      <c r="C26" s="549"/>
      <c r="D26" s="461"/>
      <c r="E26" s="31"/>
      <c r="F26" s="31"/>
      <c r="G26" s="128"/>
      <c r="H26" s="106"/>
      <c r="I26" s="30"/>
      <c r="J26" s="195"/>
      <c r="K26" s="193"/>
      <c r="L26" s="162"/>
      <c r="M26" s="31"/>
      <c r="N26" s="30"/>
      <c r="O26" s="30"/>
      <c r="P26" s="30"/>
      <c r="Q26" s="106"/>
      <c r="R26" s="30"/>
      <c r="S26" s="30"/>
      <c r="T26" s="106"/>
      <c r="U26" s="30"/>
      <c r="V26" s="444"/>
      <c r="W26" s="373"/>
      <c r="X26" s="444"/>
      <c r="Y26" s="552"/>
      <c r="Z26" s="170">
        <v>28</v>
      </c>
      <c r="AA26" s="154" t="s">
        <v>40</v>
      </c>
      <c r="AB26" s="136">
        <v>0</v>
      </c>
      <c r="AC26" s="119"/>
      <c r="AD26" s="127" t="s">
        <v>33</v>
      </c>
      <c r="AE26" s="121"/>
      <c r="AF26" s="127"/>
      <c r="AG26" s="127"/>
      <c r="AH26" s="127">
        <f>AE26*15</f>
        <v>0</v>
      </c>
      <c r="AI26" s="127"/>
    </row>
    <row r="27" spans="2:35" s="122" customFormat="1" ht="27.95" customHeight="1">
      <c r="B27" s="129" t="s">
        <v>34</v>
      </c>
      <c r="C27" s="130"/>
      <c r="D27" s="31"/>
      <c r="E27" s="31"/>
      <c r="F27" s="31"/>
      <c r="G27" s="30"/>
      <c r="H27" s="106"/>
      <c r="I27" s="30"/>
      <c r="J27" s="202"/>
      <c r="K27" s="194"/>
      <c r="L27" s="30"/>
      <c r="M27" s="376"/>
      <c r="N27" s="106"/>
      <c r="O27" s="31"/>
      <c r="P27" s="30"/>
      <c r="Q27" s="106"/>
      <c r="R27" s="30"/>
      <c r="S27" s="30"/>
      <c r="T27" s="106"/>
      <c r="U27" s="30"/>
      <c r="V27" s="444"/>
      <c r="W27" s="373"/>
      <c r="X27" s="444"/>
      <c r="Y27" s="552"/>
      <c r="Z27" s="183" t="s">
        <v>12</v>
      </c>
      <c r="AA27" s="110"/>
      <c r="AB27" s="136"/>
      <c r="AC27" s="123"/>
      <c r="AD27" s="127"/>
      <c r="AE27" s="121"/>
      <c r="AF27" s="127">
        <f>SUM(AF22:AF26)</f>
        <v>28</v>
      </c>
      <c r="AG27" s="127">
        <f>SUM(AG22:AG26)</f>
        <v>23.5</v>
      </c>
      <c r="AH27" s="127">
        <f>SUM(AH22:AH26)</f>
        <v>100</v>
      </c>
      <c r="AI27" s="127">
        <f>AF27*4+AG27*9+AH27*4</f>
        <v>723.5</v>
      </c>
    </row>
    <row r="28" spans="2:35" s="122" customFormat="1" ht="27.95" customHeight="1" thickBot="1">
      <c r="B28" s="131"/>
      <c r="C28" s="132"/>
      <c r="D28" s="461"/>
      <c r="E28" s="106"/>
      <c r="F28" s="30"/>
      <c r="G28" s="30"/>
      <c r="H28" s="106"/>
      <c r="I28" s="30"/>
      <c r="J28" s="30"/>
      <c r="K28" s="106"/>
      <c r="L28" s="30"/>
      <c r="M28" s="364"/>
      <c r="N28" s="365"/>
      <c r="O28" s="366"/>
      <c r="P28" s="30"/>
      <c r="Q28" s="106"/>
      <c r="R28" s="30"/>
      <c r="S28" s="30"/>
      <c r="T28" s="106"/>
      <c r="U28" s="30"/>
      <c r="V28" s="444"/>
      <c r="W28" s="373"/>
      <c r="X28" s="444"/>
      <c r="Y28" s="553"/>
      <c r="Z28" s="184">
        <f>(Z22*4)+(Z24*9)+(Z26*4)</f>
        <v>723.5</v>
      </c>
      <c r="AA28" s="107"/>
      <c r="AB28" s="136"/>
      <c r="AC28" s="119"/>
      <c r="AD28" s="123"/>
      <c r="AE28" s="133"/>
      <c r="AF28" s="134">
        <f>AF27*4/AI27</f>
        <v>0.15480304077401522</v>
      </c>
      <c r="AG28" s="134">
        <f>AG27*9/AI27</f>
        <v>0.29232895646164481</v>
      </c>
      <c r="AH28" s="134">
        <f>AH27*4/AI27</f>
        <v>0.55286800276434001</v>
      </c>
      <c r="AI28" s="123"/>
    </row>
    <row r="29" spans="2:35" s="97" customFormat="1" ht="42" customHeight="1">
      <c r="B29" s="463">
        <v>12</v>
      </c>
      <c r="C29" s="549"/>
      <c r="D29" s="95" t="str">
        <f>'114年12月菜單'!M6</f>
        <v>地瓜飯</v>
      </c>
      <c r="E29" s="95" t="s">
        <v>162</v>
      </c>
      <c r="F29" s="25" t="s">
        <v>15</v>
      </c>
      <c r="G29" s="95" t="str">
        <f>'114年12月菜單'!M7</f>
        <v>三杯米血雞丁(加)</v>
      </c>
      <c r="H29" s="95" t="s">
        <v>16</v>
      </c>
      <c r="I29" s="25" t="s">
        <v>15</v>
      </c>
      <c r="J29" s="95" t="str">
        <f>'114年12月菜單'!M8</f>
        <v>醬汁年糕鍋(冷)</v>
      </c>
      <c r="K29" s="95" t="s">
        <v>157</v>
      </c>
      <c r="L29" s="25" t="s">
        <v>15</v>
      </c>
      <c r="M29" s="163" t="str">
        <f>'114年12月菜單'!M9</f>
        <v>飄香滷蛋</v>
      </c>
      <c r="N29" s="163" t="s">
        <v>317</v>
      </c>
      <c r="O29" s="363" t="s">
        <v>15</v>
      </c>
      <c r="P29" s="95" t="str">
        <f>'114年12月菜單'!M10</f>
        <v>淺色蔬菜</v>
      </c>
      <c r="Q29" s="24" t="s">
        <v>111</v>
      </c>
      <c r="R29" s="25" t="s">
        <v>15</v>
      </c>
      <c r="S29" s="95" t="str">
        <f>'114年12月菜單'!M11</f>
        <v>鮮筍湯</v>
      </c>
      <c r="T29" s="95"/>
      <c r="U29" s="25" t="s">
        <v>15</v>
      </c>
      <c r="V29" s="95">
        <f>'114年12月菜單'!P11</f>
        <v>0</v>
      </c>
      <c r="W29" s="95"/>
      <c r="X29" s="379" t="s">
        <v>15</v>
      </c>
      <c r="Y29" s="551"/>
      <c r="Z29" s="168" t="s">
        <v>7</v>
      </c>
      <c r="AA29" s="96" t="s">
        <v>17</v>
      </c>
      <c r="AB29" s="135">
        <v>6</v>
      </c>
      <c r="AC29" s="78"/>
      <c r="AD29" s="78"/>
      <c r="AE29" s="79"/>
      <c r="AF29" s="78" t="s">
        <v>18</v>
      </c>
      <c r="AG29" s="78" t="s">
        <v>19</v>
      </c>
      <c r="AH29" s="78" t="s">
        <v>20</v>
      </c>
      <c r="AI29" s="78" t="s">
        <v>21</v>
      </c>
    </row>
    <row r="30" spans="2:35" ht="27.95" customHeight="1">
      <c r="B30" s="118" t="s">
        <v>8</v>
      </c>
      <c r="C30" s="549"/>
      <c r="D30" s="445" t="s">
        <v>93</v>
      </c>
      <c r="E30" s="442"/>
      <c r="F30" s="443">
        <v>100</v>
      </c>
      <c r="G30" s="330" t="s">
        <v>155</v>
      </c>
      <c r="H30" s="330"/>
      <c r="I30" s="330">
        <v>40</v>
      </c>
      <c r="J30" s="326" t="s">
        <v>187</v>
      </c>
      <c r="K30" s="326"/>
      <c r="L30" s="326">
        <v>20</v>
      </c>
      <c r="M30" s="457" t="s">
        <v>316</v>
      </c>
      <c r="N30" s="233"/>
      <c r="O30" s="445">
        <v>40</v>
      </c>
      <c r="P30" s="330" t="s">
        <v>457</v>
      </c>
      <c r="Q30" s="330"/>
      <c r="R30" s="330">
        <v>100</v>
      </c>
      <c r="S30" s="326" t="s">
        <v>138</v>
      </c>
      <c r="T30" s="330"/>
      <c r="U30" s="330">
        <v>20</v>
      </c>
      <c r="V30" s="443" t="s">
        <v>138</v>
      </c>
      <c r="W30" s="444"/>
      <c r="X30" s="444">
        <v>20</v>
      </c>
      <c r="Y30" s="552"/>
      <c r="Z30" s="170">
        <v>100</v>
      </c>
      <c r="AA30" s="99" t="s">
        <v>22</v>
      </c>
      <c r="AB30" s="136">
        <v>2</v>
      </c>
      <c r="AC30" s="77"/>
      <c r="AD30" s="100" t="s">
        <v>23</v>
      </c>
      <c r="AE30" s="79">
        <v>6</v>
      </c>
      <c r="AF30" s="79">
        <f>AE30*2</f>
        <v>12</v>
      </c>
      <c r="AG30" s="79"/>
      <c r="AH30" s="79">
        <f>AE30*15</f>
        <v>90</v>
      </c>
      <c r="AI30" s="79">
        <f>AF30*4+AH30*4</f>
        <v>408</v>
      </c>
    </row>
    <row r="31" spans="2:35" ht="27.95" customHeight="1">
      <c r="B31" s="118">
        <v>4</v>
      </c>
      <c r="C31" s="549"/>
      <c r="D31" s="445" t="s">
        <v>211</v>
      </c>
      <c r="E31" s="373"/>
      <c r="F31" s="444">
        <v>55</v>
      </c>
      <c r="G31" s="330" t="s">
        <v>314</v>
      </c>
      <c r="H31" s="330" t="s">
        <v>311</v>
      </c>
      <c r="I31" s="330">
        <v>20</v>
      </c>
      <c r="J31" s="442" t="s">
        <v>95</v>
      </c>
      <c r="K31" s="326"/>
      <c r="L31" s="326">
        <v>20</v>
      </c>
      <c r="M31" s="457"/>
      <c r="N31" s="460"/>
      <c r="O31" s="444"/>
      <c r="P31" s="330"/>
      <c r="Q31" s="330"/>
      <c r="R31" s="330"/>
      <c r="S31" s="160"/>
      <c r="T31" s="330"/>
      <c r="U31" s="330"/>
      <c r="V31" s="446"/>
      <c r="W31" s="444"/>
      <c r="X31" s="444"/>
      <c r="Y31" s="552"/>
      <c r="Z31" s="172" t="s">
        <v>9</v>
      </c>
      <c r="AA31" s="102" t="s">
        <v>24</v>
      </c>
      <c r="AB31" s="136">
        <v>2</v>
      </c>
      <c r="AC31" s="78"/>
      <c r="AD31" s="103" t="s">
        <v>25</v>
      </c>
      <c r="AE31" s="79">
        <v>2</v>
      </c>
      <c r="AF31" s="104">
        <f>AE31*7</f>
        <v>14</v>
      </c>
      <c r="AG31" s="79">
        <f>AE31*5</f>
        <v>10</v>
      </c>
      <c r="AH31" s="79" t="s">
        <v>26</v>
      </c>
      <c r="AI31" s="105">
        <f>AF31*4+AG31*9</f>
        <v>146</v>
      </c>
    </row>
    <row r="32" spans="2:35" ht="27.95" customHeight="1">
      <c r="B32" s="118" t="s">
        <v>71</v>
      </c>
      <c r="C32" s="549"/>
      <c r="D32" s="445"/>
      <c r="E32" s="372"/>
      <c r="F32" s="443"/>
      <c r="G32" s="330" t="s">
        <v>298</v>
      </c>
      <c r="H32" s="287"/>
      <c r="I32" s="330">
        <v>10</v>
      </c>
      <c r="J32" s="326" t="s">
        <v>315</v>
      </c>
      <c r="K32" s="326"/>
      <c r="L32" s="326">
        <v>20</v>
      </c>
      <c r="M32" s="458"/>
      <c r="N32" s="459"/>
      <c r="O32" s="447"/>
      <c r="P32" s="330"/>
      <c r="Q32" s="287"/>
      <c r="R32" s="330"/>
      <c r="S32" s="444"/>
      <c r="T32" s="444"/>
      <c r="U32" s="444"/>
      <c r="V32" s="444"/>
      <c r="W32" s="444"/>
      <c r="X32" s="444"/>
      <c r="Y32" s="552"/>
      <c r="Z32" s="170">
        <v>22</v>
      </c>
      <c r="AA32" s="102" t="s">
        <v>28</v>
      </c>
      <c r="AB32" s="136">
        <v>2.4</v>
      </c>
      <c r="AC32" s="77"/>
      <c r="AD32" s="78" t="s">
        <v>29</v>
      </c>
      <c r="AE32" s="79">
        <v>2</v>
      </c>
      <c r="AF32" s="79">
        <f>AE32*1</f>
        <v>2</v>
      </c>
      <c r="AG32" s="79" t="s">
        <v>26</v>
      </c>
      <c r="AH32" s="79">
        <f>AE32*5</f>
        <v>10</v>
      </c>
      <c r="AI32" s="79">
        <f>AF32*4+AH32*4</f>
        <v>48</v>
      </c>
    </row>
    <row r="33" spans="2:35" ht="27.95" customHeight="1">
      <c r="B33" s="550" t="s">
        <v>38</v>
      </c>
      <c r="C33" s="549"/>
      <c r="D33" s="445"/>
      <c r="E33" s="372"/>
      <c r="F33" s="443"/>
      <c r="G33" s="330"/>
      <c r="H33" s="287"/>
      <c r="I33" s="330"/>
      <c r="J33" s="443" t="s">
        <v>213</v>
      </c>
      <c r="K33" s="326" t="s">
        <v>212</v>
      </c>
      <c r="L33" s="326">
        <v>20</v>
      </c>
      <c r="M33" s="457"/>
      <c r="N33" s="457"/>
      <c r="O33" s="444"/>
      <c r="P33" s="330"/>
      <c r="Q33" s="287"/>
      <c r="R33" s="330"/>
      <c r="S33" s="445"/>
      <c r="T33" s="444"/>
      <c r="U33" s="444"/>
      <c r="V33" s="445"/>
      <c r="W33" s="444"/>
      <c r="X33" s="444"/>
      <c r="Y33" s="552"/>
      <c r="Z33" s="172" t="s">
        <v>11</v>
      </c>
      <c r="AA33" s="102" t="s">
        <v>31</v>
      </c>
      <c r="AB33" s="136">
        <f>AE34</f>
        <v>0</v>
      </c>
      <c r="AC33" s="78"/>
      <c r="AD33" s="78" t="s">
        <v>32</v>
      </c>
      <c r="AE33" s="79">
        <v>2.4</v>
      </c>
      <c r="AF33" s="79"/>
      <c r="AG33" s="79">
        <f>AE33*5</f>
        <v>12</v>
      </c>
      <c r="AH33" s="79" t="s">
        <v>26</v>
      </c>
      <c r="AI33" s="79">
        <f>AG33*9</f>
        <v>108</v>
      </c>
    </row>
    <row r="34" spans="2:35" ht="27.95" customHeight="1">
      <c r="B34" s="550"/>
      <c r="C34" s="549"/>
      <c r="D34" s="443"/>
      <c r="E34" s="443"/>
      <c r="F34" s="443"/>
      <c r="G34" s="30"/>
      <c r="H34" s="106"/>
      <c r="I34" s="30"/>
      <c r="J34" s="31"/>
      <c r="K34" s="31"/>
      <c r="L34" s="31"/>
      <c r="M34" s="307"/>
      <c r="N34" s="459"/>
      <c r="O34" s="447"/>
      <c r="P34" s="30"/>
      <c r="Q34" s="106"/>
      <c r="R34" s="30"/>
      <c r="S34" s="31"/>
      <c r="T34" s="30"/>
      <c r="U34" s="30"/>
      <c r="V34" s="445"/>
      <c r="W34" s="444"/>
      <c r="X34" s="444"/>
      <c r="Y34" s="552"/>
      <c r="Z34" s="170">
        <v>28</v>
      </c>
      <c r="AA34" s="154" t="s">
        <v>40</v>
      </c>
      <c r="AB34" s="136">
        <v>0</v>
      </c>
      <c r="AC34" s="77"/>
      <c r="AD34" s="78" t="s">
        <v>33</v>
      </c>
      <c r="AH34" s="78">
        <f>AE34*15</f>
        <v>0</v>
      </c>
    </row>
    <row r="35" spans="2:35" ht="27.95" customHeight="1">
      <c r="B35" s="108" t="s">
        <v>34</v>
      </c>
      <c r="C35" s="109"/>
      <c r="D35" s="106"/>
      <c r="E35" s="106"/>
      <c r="F35" s="30"/>
      <c r="G35" s="376"/>
      <c r="H35" s="106"/>
      <c r="I35" s="30"/>
      <c r="J35" s="30"/>
      <c r="K35" s="106"/>
      <c r="L35" s="30"/>
      <c r="M35" s="457"/>
      <c r="N35" s="457"/>
      <c r="O35" s="444"/>
      <c r="P35" s="30"/>
      <c r="Q35" s="106"/>
      <c r="R35" s="30"/>
      <c r="S35" s="30"/>
      <c r="T35" s="106"/>
      <c r="U35" s="30"/>
      <c r="V35" s="444"/>
      <c r="W35" s="373"/>
      <c r="X35" s="444"/>
      <c r="Y35" s="552"/>
      <c r="Z35" s="172" t="s">
        <v>12</v>
      </c>
      <c r="AA35" s="110"/>
      <c r="AB35" s="136"/>
      <c r="AC35" s="78"/>
      <c r="AF35" s="78">
        <f>SUM(AF30:AF34)</f>
        <v>28</v>
      </c>
      <c r="AG35" s="78">
        <f>SUM(AG30:AG34)</f>
        <v>22</v>
      </c>
      <c r="AH35" s="78">
        <f>SUM(AH30:AH34)</f>
        <v>100</v>
      </c>
      <c r="AI35" s="78">
        <f>AF35*4+AG35*9+AH35*4</f>
        <v>710</v>
      </c>
    </row>
    <row r="36" spans="2:35" ht="27.95" customHeight="1" thickBo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1"/>
      <c r="N36" s="106"/>
      <c r="O36" s="30"/>
      <c r="P36" s="30"/>
      <c r="Q36" s="106"/>
      <c r="R36" s="30"/>
      <c r="S36" s="30"/>
      <c r="T36" s="106"/>
      <c r="U36" s="30"/>
      <c r="V36" s="444"/>
      <c r="W36" s="373"/>
      <c r="X36" s="444"/>
      <c r="Y36" s="553"/>
      <c r="Z36" s="170">
        <f>(Z30*4)+(Z32*9)+(Z34*4)</f>
        <v>710</v>
      </c>
      <c r="AA36" s="107"/>
      <c r="AB36" s="142"/>
      <c r="AC36" s="77"/>
      <c r="AF36" s="113">
        <f>AF35*4/AI35</f>
        <v>0.15774647887323945</v>
      </c>
      <c r="AG36" s="113">
        <f>AG35*9/AI35</f>
        <v>0.27887323943661974</v>
      </c>
      <c r="AH36" s="113">
        <f>AH35*4/AI35</f>
        <v>0.56338028169014087</v>
      </c>
    </row>
    <row r="37" spans="2:35" s="97" customFormat="1" ht="42" customHeight="1">
      <c r="B37" s="94">
        <v>12</v>
      </c>
      <c r="C37" s="549"/>
      <c r="D37" s="95" t="str">
        <f>'114年12月菜單'!Q6</f>
        <v>招牌炒飯</v>
      </c>
      <c r="E37" s="95" t="s">
        <v>115</v>
      </c>
      <c r="F37" s="25" t="s">
        <v>15</v>
      </c>
      <c r="G37" s="95" t="str">
        <f>'114年12月菜單'!Q7</f>
        <v>香炸魚排(炸海)-申請</v>
      </c>
      <c r="H37" s="95" t="s">
        <v>252</v>
      </c>
      <c r="I37" s="25" t="s">
        <v>15</v>
      </c>
      <c r="J37" s="95" t="str">
        <f>'114年12月菜單'!Q8</f>
        <v>洋蔥炒蛋</v>
      </c>
      <c r="K37" s="95" t="s">
        <v>317</v>
      </c>
      <c r="L37" s="25" t="s">
        <v>15</v>
      </c>
      <c r="M37" s="95" t="str">
        <f>'114年12月菜單'!Q9</f>
        <v>奶黃包(冷)</v>
      </c>
      <c r="N37" s="95" t="s">
        <v>218</v>
      </c>
      <c r="O37" s="25" t="s">
        <v>15</v>
      </c>
      <c r="P37" s="95" t="str">
        <f>'114年12月菜單'!Q10</f>
        <v>深色蔬菜</v>
      </c>
      <c r="Q37" s="24" t="s">
        <v>44</v>
      </c>
      <c r="R37" s="25" t="s">
        <v>15</v>
      </c>
      <c r="S37" s="95" t="str">
        <f>'114年12月菜單'!Q11</f>
        <v>白菜紫菜湯+豆漿</v>
      </c>
      <c r="T37" s="95" t="s">
        <v>16</v>
      </c>
      <c r="U37" s="25" t="s">
        <v>15</v>
      </c>
      <c r="V37" s="95">
        <f>'114年12月菜單'!T11</f>
        <v>0</v>
      </c>
      <c r="W37" s="95" t="s">
        <v>16</v>
      </c>
      <c r="X37" s="379" t="s">
        <v>15</v>
      </c>
      <c r="Y37" s="551" t="s">
        <v>137</v>
      </c>
      <c r="Z37" s="168" t="s">
        <v>7</v>
      </c>
      <c r="AA37" s="96" t="s">
        <v>17</v>
      </c>
      <c r="AB37" s="135">
        <f>AE38</f>
        <v>5.7</v>
      </c>
      <c r="AC37" s="78"/>
      <c r="AD37" s="78"/>
      <c r="AE37" s="79"/>
      <c r="AF37" s="78" t="s">
        <v>18</v>
      </c>
      <c r="AG37" s="78" t="s">
        <v>19</v>
      </c>
      <c r="AH37" s="78" t="s">
        <v>20</v>
      </c>
      <c r="AI37" s="78" t="s">
        <v>21</v>
      </c>
    </row>
    <row r="38" spans="2:35" ht="27.95" customHeight="1">
      <c r="B38" s="98" t="s">
        <v>8</v>
      </c>
      <c r="C38" s="549"/>
      <c r="D38" s="31" t="s">
        <v>93</v>
      </c>
      <c r="E38" s="28"/>
      <c r="F38" s="29">
        <v>110</v>
      </c>
      <c r="G38" s="250" t="s">
        <v>251</v>
      </c>
      <c r="H38" s="444" t="s">
        <v>216</v>
      </c>
      <c r="I38" s="250">
        <v>40</v>
      </c>
      <c r="J38" s="445" t="s">
        <v>195</v>
      </c>
      <c r="K38" s="250"/>
      <c r="L38" s="251">
        <v>40</v>
      </c>
      <c r="M38" s="380" t="s">
        <v>319</v>
      </c>
      <c r="N38" s="380" t="s">
        <v>217</v>
      </c>
      <c r="O38" s="380">
        <v>30</v>
      </c>
      <c r="P38" s="30" t="s">
        <v>401</v>
      </c>
      <c r="Q38" s="31"/>
      <c r="R38" s="30">
        <v>100</v>
      </c>
      <c r="S38" s="227" t="s">
        <v>219</v>
      </c>
      <c r="T38" s="226"/>
      <c r="U38" s="250">
        <v>20</v>
      </c>
      <c r="V38" s="227" t="s">
        <v>105</v>
      </c>
      <c r="W38" s="226"/>
      <c r="X38" s="444">
        <v>20</v>
      </c>
      <c r="Y38" s="552"/>
      <c r="Z38" s="170">
        <f>AH43</f>
        <v>96.5</v>
      </c>
      <c r="AA38" s="99" t="s">
        <v>22</v>
      </c>
      <c r="AB38" s="136">
        <v>2.6</v>
      </c>
      <c r="AC38" s="77"/>
      <c r="AD38" s="100" t="s">
        <v>23</v>
      </c>
      <c r="AE38" s="79">
        <v>5.7</v>
      </c>
      <c r="AF38" s="79">
        <f>AE38*2</f>
        <v>11.4</v>
      </c>
      <c r="AG38" s="79"/>
      <c r="AH38" s="79">
        <f>AE38*15</f>
        <v>85.5</v>
      </c>
      <c r="AI38" s="79">
        <f>AF38*4+AH38*4</f>
        <v>387.6</v>
      </c>
    </row>
    <row r="39" spans="2:35" ht="27.95" customHeight="1">
      <c r="B39" s="98">
        <v>5</v>
      </c>
      <c r="C39" s="549"/>
      <c r="D39" s="31" t="s">
        <v>215</v>
      </c>
      <c r="E39" s="106"/>
      <c r="F39" s="30">
        <v>10</v>
      </c>
      <c r="G39" s="250"/>
      <c r="H39" s="250"/>
      <c r="I39" s="249"/>
      <c r="J39" s="251" t="s">
        <v>318</v>
      </c>
      <c r="K39" s="252"/>
      <c r="L39" s="251">
        <v>30</v>
      </c>
      <c r="N39" s="373"/>
      <c r="O39" s="307"/>
      <c r="Q39" s="106"/>
      <c r="R39" s="30"/>
      <c r="S39" s="250" t="s">
        <v>220</v>
      </c>
      <c r="T39" s="226"/>
      <c r="U39" s="227">
        <v>3</v>
      </c>
      <c r="V39" s="444" t="s">
        <v>220</v>
      </c>
      <c r="W39" s="226"/>
      <c r="X39" s="227">
        <v>3</v>
      </c>
      <c r="Y39" s="552"/>
      <c r="Z39" s="172" t="s">
        <v>9</v>
      </c>
      <c r="AA39" s="102" t="s">
        <v>24</v>
      </c>
      <c r="AB39" s="136">
        <v>2</v>
      </c>
      <c r="AC39" s="78"/>
      <c r="AD39" s="103" t="s">
        <v>25</v>
      </c>
      <c r="AE39" s="79">
        <v>2.6</v>
      </c>
      <c r="AF39" s="104">
        <f>AE39*7</f>
        <v>18.2</v>
      </c>
      <c r="AG39" s="79">
        <f>AE39*5</f>
        <v>13</v>
      </c>
      <c r="AH39" s="79" t="s">
        <v>26</v>
      </c>
      <c r="AI39" s="105">
        <f>AF39*4+AG39*9</f>
        <v>189.8</v>
      </c>
    </row>
    <row r="40" spans="2:35" ht="27.95" customHeight="1">
      <c r="B40" s="98" t="s">
        <v>10</v>
      </c>
      <c r="C40" s="549"/>
      <c r="D40" s="31" t="s">
        <v>123</v>
      </c>
      <c r="E40" s="106"/>
      <c r="F40" s="30">
        <v>10</v>
      </c>
      <c r="G40" s="250"/>
      <c r="H40" s="252"/>
      <c r="I40" s="250"/>
      <c r="J40" s="253"/>
      <c r="K40" s="252"/>
      <c r="L40" s="251"/>
      <c r="N40" s="373"/>
      <c r="O40" s="307"/>
      <c r="Q40" s="106"/>
      <c r="R40" s="30"/>
      <c r="S40" s="227"/>
      <c r="T40" s="226"/>
      <c r="U40" s="227"/>
      <c r="V40" s="227"/>
      <c r="W40" s="226"/>
      <c r="X40" s="227"/>
      <c r="Y40" s="552"/>
      <c r="Z40" s="170">
        <f>(AB38*5)+(AB40*5)</f>
        <v>25.5</v>
      </c>
      <c r="AA40" s="102" t="s">
        <v>28</v>
      </c>
      <c r="AB40" s="136">
        <f>AE41</f>
        <v>2.5</v>
      </c>
      <c r="AC40" s="77"/>
      <c r="AD40" s="78" t="s">
        <v>29</v>
      </c>
      <c r="AE40" s="79">
        <v>2.2000000000000002</v>
      </c>
      <c r="AF40" s="79">
        <f>AE40*1</f>
        <v>2.2000000000000002</v>
      </c>
      <c r="AG40" s="79" t="s">
        <v>26</v>
      </c>
      <c r="AH40" s="79">
        <f>AE40*5</f>
        <v>11</v>
      </c>
      <c r="AI40" s="79">
        <f>AF40*4+AH40*4</f>
        <v>52.8</v>
      </c>
    </row>
    <row r="41" spans="2:35" ht="27.95" customHeight="1">
      <c r="B41" s="555" t="s">
        <v>80</v>
      </c>
      <c r="C41" s="549"/>
      <c r="D41" s="31" t="s">
        <v>135</v>
      </c>
      <c r="E41" s="36"/>
      <c r="F41" s="29">
        <v>10</v>
      </c>
      <c r="G41" s="250"/>
      <c r="H41" s="251"/>
      <c r="I41" s="250"/>
      <c r="J41" s="251"/>
      <c r="K41" s="252"/>
      <c r="L41" s="251"/>
      <c r="N41" s="252"/>
      <c r="O41" s="254"/>
      <c r="P41" s="30"/>
      <c r="Q41" s="31"/>
      <c r="R41" s="30"/>
      <c r="S41" s="30"/>
      <c r="T41" s="226"/>
      <c r="U41" s="227"/>
      <c r="V41" s="444"/>
      <c r="W41" s="226"/>
      <c r="X41" s="227"/>
      <c r="Y41" s="552"/>
      <c r="Z41" s="172" t="s">
        <v>11</v>
      </c>
      <c r="AA41" s="102" t="s">
        <v>31</v>
      </c>
      <c r="AB41" s="136">
        <f>AE42</f>
        <v>0</v>
      </c>
      <c r="AC41" s="78"/>
      <c r="AD41" s="78" t="s">
        <v>32</v>
      </c>
      <c r="AE41" s="210">
        <v>2.5</v>
      </c>
      <c r="AF41" s="79"/>
      <c r="AG41" s="79">
        <f>AE41*5</f>
        <v>12.5</v>
      </c>
      <c r="AH41" s="79" t="s">
        <v>26</v>
      </c>
      <c r="AI41" s="79">
        <f>AG41*9</f>
        <v>112.5</v>
      </c>
    </row>
    <row r="42" spans="2:35" ht="27.95" customHeight="1">
      <c r="B42" s="555"/>
      <c r="C42" s="549"/>
      <c r="D42" s="31" t="s">
        <v>95</v>
      </c>
      <c r="E42" s="36"/>
      <c r="F42" s="29">
        <v>20</v>
      </c>
      <c r="G42" s="30"/>
      <c r="H42" s="106"/>
      <c r="I42" s="30"/>
      <c r="J42" s="307"/>
      <c r="K42" s="106"/>
      <c r="L42" s="31"/>
      <c r="M42" s="213"/>
      <c r="N42" s="30"/>
      <c r="O42" s="30"/>
      <c r="P42" s="30"/>
      <c r="Q42" s="106"/>
      <c r="R42" s="30"/>
      <c r="S42" s="31"/>
      <c r="T42" s="106"/>
      <c r="U42" s="31"/>
      <c r="V42" s="445"/>
      <c r="W42" s="373"/>
      <c r="X42" s="445"/>
      <c r="Y42" s="552"/>
      <c r="Z42" s="170">
        <f>(AB38*7)+(AB37*2)+(AB39*1)</f>
        <v>31.6</v>
      </c>
      <c r="AA42" s="154" t="s">
        <v>40</v>
      </c>
      <c r="AB42" s="136">
        <v>0</v>
      </c>
      <c r="AC42" s="77"/>
      <c r="AD42" s="78" t="s">
        <v>33</v>
      </c>
      <c r="AH42" s="78">
        <f>AE42*15</f>
        <v>0</v>
      </c>
    </row>
    <row r="43" spans="2:35" ht="27.95" customHeight="1">
      <c r="B43" s="108" t="s">
        <v>34</v>
      </c>
      <c r="C43" s="109"/>
      <c r="D43" s="213"/>
      <c r="E43" s="106"/>
      <c r="F43" s="30"/>
      <c r="G43" s="30"/>
      <c r="H43" s="106"/>
      <c r="I43" s="30"/>
      <c r="J43" s="213"/>
      <c r="K43" s="106"/>
      <c r="L43" s="31"/>
      <c r="N43" s="106"/>
      <c r="P43" s="30"/>
      <c r="Q43" s="106"/>
      <c r="R43" s="30"/>
      <c r="S43" s="31"/>
      <c r="T43" s="106"/>
      <c r="U43" s="31"/>
      <c r="V43" s="445"/>
      <c r="W43" s="373"/>
      <c r="X43" s="445"/>
      <c r="Y43" s="552"/>
      <c r="Z43" s="172" t="s">
        <v>12</v>
      </c>
      <c r="AA43" s="110"/>
      <c r="AB43" s="136"/>
      <c r="AC43" s="78"/>
      <c r="AF43" s="78">
        <f>SUM(AF38:AF42)</f>
        <v>31.8</v>
      </c>
      <c r="AG43" s="78">
        <f>SUM(AG38:AG42)</f>
        <v>25.5</v>
      </c>
      <c r="AH43" s="78">
        <f>SUM(AH38:AH42)</f>
        <v>96.5</v>
      </c>
      <c r="AI43" s="78">
        <f>AF43*4+AG43*9+AH43*4</f>
        <v>742.7</v>
      </c>
    </row>
    <row r="44" spans="2:35" ht="27.95" customHeight="1" thickBot="1">
      <c r="B44" s="188"/>
      <c r="C44" s="189"/>
      <c r="D44" s="190"/>
      <c r="E44" s="191"/>
      <c r="F44" s="192"/>
      <c r="G44" s="140"/>
      <c r="H44" s="139"/>
      <c r="I44" s="140"/>
      <c r="J44" s="140"/>
      <c r="K44" s="139"/>
      <c r="L44" s="140"/>
      <c r="M44" s="196"/>
      <c r="N44" s="139"/>
      <c r="O44" s="140"/>
      <c r="P44" s="140"/>
      <c r="Q44" s="139"/>
      <c r="R44" s="140"/>
      <c r="S44" s="140"/>
      <c r="T44" s="139"/>
      <c r="U44" s="140"/>
      <c r="V44" s="140"/>
      <c r="W44" s="139"/>
      <c r="X44" s="140"/>
      <c r="Y44" s="553"/>
      <c r="Z44" s="170">
        <f>(Z38*4)+(Z40*9)+(Z42*4)</f>
        <v>741.9</v>
      </c>
      <c r="AA44" s="141"/>
      <c r="AB44" s="142"/>
      <c r="AC44" s="77"/>
      <c r="AF44" s="113">
        <f>AF43*4/AI43</f>
        <v>0.1712669987882052</v>
      </c>
      <c r="AG44" s="113">
        <f>AG43*9/AI43</f>
        <v>0.3090076747004174</v>
      </c>
      <c r="AH44" s="113">
        <f>AH43*4/AI43</f>
        <v>0.51972532651137737</v>
      </c>
    </row>
    <row r="45" spans="2:35" s="146" customFormat="1" ht="21.75" customHeight="1">
      <c r="B45" s="143"/>
      <c r="C45" s="78"/>
      <c r="D45" s="186"/>
      <c r="E45" s="187"/>
      <c r="F45" s="101"/>
      <c r="G45" s="101"/>
      <c r="H45" s="144"/>
      <c r="I45" s="101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4"/>
      <c r="Y45" s="554"/>
      <c r="Z45" s="554"/>
      <c r="AA45" s="554"/>
      <c r="AB45" s="554"/>
      <c r="AC45" s="145"/>
      <c r="AD45" s="127"/>
      <c r="AE45" s="121"/>
      <c r="AF45" s="127"/>
      <c r="AG45" s="127"/>
      <c r="AH45" s="127"/>
      <c r="AI45" s="127"/>
    </row>
    <row r="46" spans="2:35">
      <c r="B46" s="121"/>
      <c r="C46" s="146"/>
      <c r="D46" s="547"/>
      <c r="E46" s="547"/>
      <c r="F46" s="548"/>
      <c r="G46" s="548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W46" s="147"/>
      <c r="X46" s="78"/>
      <c r="Y46" s="148"/>
      <c r="AB46" s="151"/>
    </row>
    <row r="47" spans="2:35" ht="27.75">
      <c r="P47" s="122"/>
      <c r="AB47" s="151"/>
    </row>
    <row r="48" spans="2:35">
      <c r="AB48" s="151"/>
    </row>
    <row r="49" spans="5:28">
      <c r="AB49" s="151"/>
    </row>
    <row r="50" spans="5:28">
      <c r="AB50" s="151"/>
    </row>
    <row r="51" spans="5:28">
      <c r="AB51" s="151"/>
    </row>
    <row r="52" spans="5:28">
      <c r="AB52" s="151"/>
    </row>
    <row r="53" spans="5:28" ht="40.5">
      <c r="E53" s="106"/>
      <c r="F53" s="30">
        <v>737.9</v>
      </c>
      <c r="G53" s="30"/>
      <c r="H53" s="106">
        <v>25.5</v>
      </c>
    </row>
    <row r="54" spans="5:28" ht="41.25" thickBot="1">
      <c r="E54" s="191"/>
      <c r="F54" s="192">
        <v>95.5</v>
      </c>
      <c r="G54" s="140"/>
      <c r="H54" s="139">
        <v>31.6</v>
      </c>
    </row>
  </sheetData>
  <mergeCells count="19">
    <mergeCell ref="C13:C18"/>
    <mergeCell ref="Y13:Y20"/>
    <mergeCell ref="B17:B18"/>
    <mergeCell ref="B1:AB1"/>
    <mergeCell ref="B2:G2"/>
    <mergeCell ref="C5:C10"/>
    <mergeCell ref="Y5:Y12"/>
    <mergeCell ref="B9:B10"/>
    <mergeCell ref="Y37:Y44"/>
    <mergeCell ref="J45:AB45"/>
    <mergeCell ref="B41:B42"/>
    <mergeCell ref="B25:B26"/>
    <mergeCell ref="Y29:Y36"/>
    <mergeCell ref="Y21:Y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12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N38" sqref="N38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6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3" width="9" style="101" customWidth="1"/>
    <col min="34" max="16384" width="9" style="101"/>
  </cols>
  <sheetData>
    <row r="1" spans="2:32" s="65" customFormat="1" ht="38.25">
      <c r="B1" s="556" t="s">
        <v>406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64"/>
      <c r="AB1" s="66"/>
    </row>
    <row r="2" spans="2:32" s="65" customFormat="1" ht="9.75" customHeight="1">
      <c r="B2" s="557"/>
      <c r="C2" s="558"/>
      <c r="D2" s="558"/>
      <c r="E2" s="558"/>
      <c r="F2" s="558"/>
      <c r="G2" s="558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224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49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12</v>
      </c>
      <c r="C5" s="549"/>
      <c r="D5" s="95" t="s">
        <v>461</v>
      </c>
      <c r="E5" s="24" t="s">
        <v>92</v>
      </c>
      <c r="F5" s="25" t="s">
        <v>15</v>
      </c>
      <c r="G5" s="95" t="str">
        <f>'114年12月菜單'!A17</f>
        <v>洋芋鴨丁</v>
      </c>
      <c r="H5" s="95" t="s">
        <v>464</v>
      </c>
      <c r="I5" s="25" t="s">
        <v>15</v>
      </c>
      <c r="J5" s="574" t="s">
        <v>463</v>
      </c>
      <c r="K5" s="95" t="s">
        <v>163</v>
      </c>
      <c r="L5" s="25" t="s">
        <v>15</v>
      </c>
      <c r="M5" s="222" t="str">
        <f>'114年12月菜單'!A19</f>
        <v>洋蔥炒肉</v>
      </c>
      <c r="N5" s="225" t="s">
        <v>387</v>
      </c>
      <c r="O5" s="223" t="s">
        <v>15</v>
      </c>
      <c r="P5" s="95" t="str">
        <f>'114年12月菜單'!A20</f>
        <v>深色蔬菜</v>
      </c>
      <c r="Q5" s="24" t="s">
        <v>72</v>
      </c>
      <c r="R5" s="25" t="s">
        <v>15</v>
      </c>
      <c r="S5" s="95" t="str">
        <f>'114年12月菜單'!A21</f>
        <v>刺瓜湯</v>
      </c>
      <c r="T5" s="95" t="s">
        <v>16</v>
      </c>
      <c r="U5" s="25" t="s">
        <v>15</v>
      </c>
      <c r="V5" s="551"/>
      <c r="W5" s="168" t="s">
        <v>7</v>
      </c>
      <c r="X5" s="169" t="s">
        <v>17</v>
      </c>
      <c r="Y5" s="386">
        <v>6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49"/>
      <c r="D6" s="445" t="s">
        <v>413</v>
      </c>
      <c r="E6" s="442"/>
      <c r="F6" s="443">
        <v>120</v>
      </c>
      <c r="G6" s="445" t="s">
        <v>414</v>
      </c>
      <c r="H6" s="444"/>
      <c r="I6" s="444">
        <v>40</v>
      </c>
      <c r="J6" s="573" t="s">
        <v>415</v>
      </c>
      <c r="K6" s="445" t="s">
        <v>416</v>
      </c>
      <c r="L6" s="445">
        <v>40</v>
      </c>
      <c r="M6" s="444" t="s">
        <v>417</v>
      </c>
      <c r="N6" s="444"/>
      <c r="O6" s="444">
        <v>30</v>
      </c>
      <c r="P6" s="444" t="s">
        <v>418</v>
      </c>
      <c r="Q6" s="445"/>
      <c r="R6" s="444">
        <v>100</v>
      </c>
      <c r="S6" s="443" t="s">
        <v>419</v>
      </c>
      <c r="T6" s="443"/>
      <c r="U6" s="443">
        <v>30</v>
      </c>
      <c r="V6" s="552"/>
      <c r="W6" s="170">
        <f>AE11</f>
        <v>100</v>
      </c>
      <c r="X6" s="171" t="s">
        <v>22</v>
      </c>
      <c r="Y6" s="387">
        <v>2.5</v>
      </c>
      <c r="Z6" s="77"/>
      <c r="AA6" s="100" t="s">
        <v>23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5" customHeight="1">
      <c r="B7" s="98">
        <v>8</v>
      </c>
      <c r="C7" s="549"/>
      <c r="D7" s="445"/>
      <c r="E7" s="445"/>
      <c r="F7" s="445"/>
      <c r="G7" s="444" t="s">
        <v>420</v>
      </c>
      <c r="H7" s="373"/>
      <c r="I7" s="444">
        <v>30</v>
      </c>
      <c r="J7" s="445"/>
      <c r="K7" s="445"/>
      <c r="L7" s="445"/>
      <c r="M7" s="445" t="s">
        <v>421</v>
      </c>
      <c r="N7" s="373"/>
      <c r="O7" s="444">
        <v>30</v>
      </c>
      <c r="P7" s="444"/>
      <c r="Q7" s="372"/>
      <c r="R7" s="444"/>
      <c r="S7" s="442"/>
      <c r="T7" s="442"/>
      <c r="U7" s="442"/>
      <c r="V7" s="552"/>
      <c r="W7" s="172" t="s">
        <v>9</v>
      </c>
      <c r="X7" s="173" t="s">
        <v>24</v>
      </c>
      <c r="Y7" s="387">
        <v>2</v>
      </c>
      <c r="Z7" s="78"/>
      <c r="AA7" s="103" t="s">
        <v>25</v>
      </c>
      <c r="AB7" s="79">
        <v>2.5</v>
      </c>
      <c r="AC7" s="104">
        <f>AB7*7</f>
        <v>17.5</v>
      </c>
      <c r="AD7" s="79">
        <f>AB7*5</f>
        <v>12.5</v>
      </c>
      <c r="AE7" s="79" t="s">
        <v>26</v>
      </c>
      <c r="AF7" s="105">
        <f>AC7*4+AD7*9</f>
        <v>182.5</v>
      </c>
    </row>
    <row r="8" spans="2:32" ht="27.95" customHeight="1">
      <c r="B8" s="98" t="s">
        <v>10</v>
      </c>
      <c r="C8" s="549"/>
      <c r="D8" s="372"/>
      <c r="E8" s="372"/>
      <c r="F8" s="443"/>
      <c r="G8" s="444"/>
      <c r="H8" s="373"/>
      <c r="I8" s="444"/>
      <c r="J8" s="445"/>
      <c r="K8" s="373"/>
      <c r="L8" s="444"/>
      <c r="M8" s="445" t="s">
        <v>422</v>
      </c>
      <c r="N8" s="373"/>
      <c r="O8" s="444">
        <v>30</v>
      </c>
      <c r="P8" s="444"/>
      <c r="Q8" s="373"/>
      <c r="R8" s="444"/>
      <c r="S8" s="442"/>
      <c r="T8" s="444"/>
      <c r="U8" s="445"/>
      <c r="V8" s="552"/>
      <c r="W8" s="170">
        <f>AD11</f>
        <v>25</v>
      </c>
      <c r="X8" s="173" t="s">
        <v>28</v>
      </c>
      <c r="Y8" s="387">
        <v>2.5</v>
      </c>
      <c r="Z8" s="77"/>
      <c r="AA8" s="78" t="s">
        <v>29</v>
      </c>
      <c r="AB8" s="79">
        <v>2</v>
      </c>
      <c r="AC8" s="79">
        <f>AB8*1</f>
        <v>2</v>
      </c>
      <c r="AD8" s="79" t="s">
        <v>26</v>
      </c>
      <c r="AE8" s="79">
        <f>AB8*5</f>
        <v>10</v>
      </c>
      <c r="AF8" s="79">
        <f>AC8*4+AE8*4</f>
        <v>48</v>
      </c>
    </row>
    <row r="9" spans="2:32" ht="27.95" customHeight="1">
      <c r="B9" s="555" t="s">
        <v>35</v>
      </c>
      <c r="C9" s="549"/>
      <c r="D9" s="444"/>
      <c r="E9" s="445"/>
      <c r="F9" s="443"/>
      <c r="G9" s="443"/>
      <c r="H9" s="373"/>
      <c r="I9" s="444"/>
      <c r="J9" s="450"/>
      <c r="K9" s="316"/>
      <c r="L9" s="443"/>
      <c r="M9" s="445" t="s">
        <v>423</v>
      </c>
      <c r="N9" s="373"/>
      <c r="O9" s="444">
        <v>10</v>
      </c>
      <c r="P9" s="443"/>
      <c r="Q9" s="445"/>
      <c r="R9" s="443"/>
      <c r="S9" s="442"/>
      <c r="T9" s="443"/>
      <c r="U9" s="443"/>
      <c r="V9" s="552"/>
      <c r="W9" s="172" t="s">
        <v>11</v>
      </c>
      <c r="X9" s="173" t="s">
        <v>31</v>
      </c>
      <c r="Y9" s="387">
        <f>AB10</f>
        <v>0</v>
      </c>
      <c r="Z9" s="78"/>
      <c r="AA9" s="78" t="s">
        <v>32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5" customHeight="1">
      <c r="B10" s="555"/>
      <c r="C10" s="549"/>
      <c r="D10" s="444"/>
      <c r="E10" s="372"/>
      <c r="F10" s="443"/>
      <c r="G10" s="462"/>
      <c r="H10" s="373"/>
      <c r="I10" s="444"/>
      <c r="J10" s="450"/>
      <c r="K10" s="316"/>
      <c r="L10" s="443"/>
      <c r="M10" s="445"/>
      <c r="N10" s="373"/>
      <c r="O10" s="444"/>
      <c r="P10" s="443"/>
      <c r="Q10" s="445"/>
      <c r="R10" s="443"/>
      <c r="S10" s="442"/>
      <c r="T10" s="372"/>
      <c r="U10" s="443"/>
      <c r="V10" s="552"/>
      <c r="W10" s="170">
        <f>AC11</f>
        <v>31.5</v>
      </c>
      <c r="X10" s="174" t="s">
        <v>40</v>
      </c>
      <c r="Y10" s="387">
        <v>0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372"/>
      <c r="E11" s="372"/>
      <c r="F11" s="443"/>
      <c r="G11" s="443"/>
      <c r="H11" s="372"/>
      <c r="I11" s="443"/>
      <c r="J11" s="442"/>
      <c r="K11" s="372"/>
      <c r="L11" s="443"/>
      <c r="M11" s="444"/>
      <c r="N11" s="372"/>
      <c r="O11" s="444"/>
      <c r="P11" s="443"/>
      <c r="Q11" s="372"/>
      <c r="R11" s="443"/>
      <c r="S11" s="443"/>
      <c r="T11" s="443"/>
      <c r="U11" s="443"/>
      <c r="V11" s="552"/>
      <c r="W11" s="172" t="s">
        <v>12</v>
      </c>
      <c r="X11" s="175"/>
      <c r="Y11" s="178"/>
      <c r="Z11" s="78"/>
      <c r="AC11" s="78">
        <f>SUM(AC6:AC10)</f>
        <v>31.5</v>
      </c>
      <c r="AD11" s="78">
        <f>SUM(AD6:AD10)</f>
        <v>25</v>
      </c>
      <c r="AE11" s="78">
        <f>SUM(AE6:AE10)</f>
        <v>100</v>
      </c>
      <c r="AF11" s="78">
        <f>AC11*4+AD11*9+AE11*4</f>
        <v>751</v>
      </c>
    </row>
    <row r="12" spans="2:32" ht="27.95" customHeight="1" thickBot="1">
      <c r="B12" s="111"/>
      <c r="C12" s="112"/>
      <c r="D12" s="30"/>
      <c r="E12" s="106"/>
      <c r="F12" s="30"/>
      <c r="G12" s="30"/>
      <c r="H12" s="106"/>
      <c r="I12" s="30"/>
      <c r="J12" s="199"/>
      <c r="K12" s="106"/>
      <c r="L12" s="30"/>
      <c r="M12" s="160"/>
      <c r="N12" s="31"/>
      <c r="O12" s="162"/>
      <c r="P12" s="30"/>
      <c r="Q12" s="106"/>
      <c r="R12" s="30"/>
      <c r="S12" s="30"/>
      <c r="T12" s="106"/>
      <c r="U12" s="30"/>
      <c r="V12" s="553"/>
      <c r="W12" s="170">
        <f>(W6*4)+(W8*9)+(W10*4)</f>
        <v>751</v>
      </c>
      <c r="X12" s="176"/>
      <c r="Y12" s="180"/>
      <c r="Z12" s="77"/>
      <c r="AC12" s="113">
        <f>AC11*4/AF11</f>
        <v>0.16777629826897469</v>
      </c>
      <c r="AD12" s="113">
        <f>AD11*9/AF11</f>
        <v>0.2996005326231691</v>
      </c>
      <c r="AE12" s="113">
        <f>AE11*4/AF11</f>
        <v>0.53262316910785623</v>
      </c>
    </row>
    <row r="13" spans="2:32" s="97" customFormat="1" ht="42" customHeight="1">
      <c r="B13" s="94">
        <v>12</v>
      </c>
      <c r="C13" s="549"/>
      <c r="D13" s="95" t="str">
        <f>'114年12月菜單'!E16</f>
        <v>燕麥飯</v>
      </c>
      <c r="E13" s="24" t="s">
        <v>92</v>
      </c>
      <c r="F13" s="25" t="s">
        <v>15</v>
      </c>
      <c r="G13" s="95" t="str">
        <f>'114年12月菜單'!E17</f>
        <v>黃金咖哩雞</v>
      </c>
      <c r="H13" s="95" t="s">
        <v>261</v>
      </c>
      <c r="I13" s="399" t="s">
        <v>15</v>
      </c>
      <c r="J13" s="95" t="str">
        <f>'114年12月菜單'!E18</f>
        <v>五香滷蛋</v>
      </c>
      <c r="K13" s="95" t="s">
        <v>16</v>
      </c>
      <c r="L13" s="25" t="s">
        <v>15</v>
      </c>
      <c r="M13" s="405" t="str">
        <f>'114年12月菜單'!E19</f>
        <v>鮮菇蔬菜鍋</v>
      </c>
      <c r="N13" s="225" t="s">
        <v>16</v>
      </c>
      <c r="O13" s="223" t="s">
        <v>15</v>
      </c>
      <c r="P13" s="95" t="str">
        <f>'114年12月菜單'!E20</f>
        <v>淺色蔬菜</v>
      </c>
      <c r="Q13" s="24" t="s">
        <v>72</v>
      </c>
      <c r="R13" s="25" t="s">
        <v>15</v>
      </c>
      <c r="S13" s="95" t="str">
        <f>'114年12月菜單'!E21</f>
        <v>綠豆薏仁湯</v>
      </c>
      <c r="T13" s="95" t="s">
        <v>16</v>
      </c>
      <c r="U13" s="25" t="s">
        <v>15</v>
      </c>
      <c r="V13" s="551"/>
      <c r="W13" s="168" t="s">
        <v>7</v>
      </c>
      <c r="X13" s="169" t="s">
        <v>17</v>
      </c>
      <c r="Y13" s="177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49"/>
      <c r="D14" s="31" t="s">
        <v>107</v>
      </c>
      <c r="E14" s="30"/>
      <c r="F14" s="30">
        <v>80</v>
      </c>
      <c r="G14" s="258" t="s">
        <v>155</v>
      </c>
      <c r="H14" s="207"/>
      <c r="I14" s="400">
        <v>40</v>
      </c>
      <c r="J14" s="301" t="s">
        <v>316</v>
      </c>
      <c r="K14" s="207"/>
      <c r="L14" s="257">
        <v>40</v>
      </c>
      <c r="M14" s="258" t="s">
        <v>205</v>
      </c>
      <c r="N14" s="255"/>
      <c r="O14" s="258">
        <v>30</v>
      </c>
      <c r="P14" s="30" t="str">
        <f>P13</f>
        <v>淺色蔬菜</v>
      </c>
      <c r="Q14" s="31"/>
      <c r="R14" s="30">
        <v>100</v>
      </c>
      <c r="S14" s="292" t="s">
        <v>239</v>
      </c>
      <c r="T14" s="292"/>
      <c r="U14" s="291">
        <v>10</v>
      </c>
      <c r="V14" s="552"/>
      <c r="W14" s="170">
        <f>AE19</f>
        <v>97.5</v>
      </c>
      <c r="X14" s="171" t="s">
        <v>22</v>
      </c>
      <c r="Y14" s="178">
        <f>AB15</f>
        <v>2.7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9</v>
      </c>
      <c r="C15" s="549"/>
      <c r="D15" s="30" t="s">
        <v>113</v>
      </c>
      <c r="E15" s="30"/>
      <c r="F15" s="30">
        <v>40</v>
      </c>
      <c r="G15" s="258" t="s">
        <v>320</v>
      </c>
      <c r="H15" s="207"/>
      <c r="I15" s="401">
        <v>30</v>
      </c>
      <c r="J15" s="301"/>
      <c r="K15" s="286"/>
      <c r="L15" s="380"/>
      <c r="M15" s="442" t="s">
        <v>187</v>
      </c>
      <c r="N15" s="442"/>
      <c r="O15" s="445">
        <v>20</v>
      </c>
      <c r="P15" s="30"/>
      <c r="Q15" s="30"/>
      <c r="R15" s="30"/>
      <c r="S15" s="291" t="s">
        <v>323</v>
      </c>
      <c r="T15" s="292"/>
      <c r="U15" s="291">
        <v>5</v>
      </c>
      <c r="V15" s="552"/>
      <c r="W15" s="172" t="s">
        <v>9</v>
      </c>
      <c r="X15" s="173" t="s">
        <v>24</v>
      </c>
      <c r="Y15" s="178">
        <v>2</v>
      </c>
      <c r="Z15" s="78"/>
      <c r="AA15" s="103" t="s">
        <v>25</v>
      </c>
      <c r="AB15" s="79">
        <v>2.7</v>
      </c>
      <c r="AC15" s="104">
        <f>AB15*7</f>
        <v>18.900000000000002</v>
      </c>
      <c r="AD15" s="79">
        <f>AB15*5</f>
        <v>13.5</v>
      </c>
      <c r="AE15" s="79" t="s">
        <v>26</v>
      </c>
      <c r="AF15" s="105">
        <f>AC15*4+AD15*9</f>
        <v>197.10000000000002</v>
      </c>
    </row>
    <row r="16" spans="2:32" ht="27.95" customHeight="1">
      <c r="B16" s="98" t="s">
        <v>10</v>
      </c>
      <c r="C16" s="549"/>
      <c r="D16" s="106"/>
      <c r="E16" s="106"/>
      <c r="F16" s="30"/>
      <c r="G16" s="257" t="s">
        <v>117</v>
      </c>
      <c r="H16" s="396"/>
      <c r="I16" s="317">
        <v>20</v>
      </c>
      <c r="J16" s="445"/>
      <c r="K16" s="397"/>
      <c r="L16" s="401"/>
      <c r="M16" s="442" t="s">
        <v>122</v>
      </c>
      <c r="N16" s="442"/>
      <c r="O16" s="445">
        <v>20</v>
      </c>
      <c r="P16" s="30"/>
      <c r="Q16" s="106"/>
      <c r="R16" s="30"/>
      <c r="S16" s="233"/>
      <c r="T16" s="231"/>
      <c r="U16" s="232"/>
      <c r="V16" s="552"/>
      <c r="W16" s="170">
        <v>23</v>
      </c>
      <c r="X16" s="173" t="s">
        <v>28</v>
      </c>
      <c r="Y16" s="178">
        <f>AB17</f>
        <v>2.4</v>
      </c>
      <c r="Z16" s="77"/>
      <c r="AA16" s="78" t="s">
        <v>29</v>
      </c>
      <c r="AB16" s="79">
        <v>2.1</v>
      </c>
      <c r="AC16" s="79">
        <f>AB16*1</f>
        <v>2.1</v>
      </c>
      <c r="AD16" s="79" t="s">
        <v>26</v>
      </c>
      <c r="AE16" s="79">
        <f>AB16*5</f>
        <v>10.5</v>
      </c>
      <c r="AF16" s="79">
        <f>AC16*4+AE16*4</f>
        <v>50.4</v>
      </c>
    </row>
    <row r="17" spans="2:32" ht="27.95" customHeight="1">
      <c r="B17" s="555" t="s">
        <v>36</v>
      </c>
      <c r="C17" s="549"/>
      <c r="D17" s="106"/>
      <c r="E17" s="106"/>
      <c r="F17" s="30"/>
      <c r="G17" s="258" t="s">
        <v>321</v>
      </c>
      <c r="H17" s="207"/>
      <c r="I17" s="401" t="s">
        <v>322</v>
      </c>
      <c r="J17" s="429"/>
      <c r="K17" s="159"/>
      <c r="L17" s="445"/>
      <c r="M17" s="445"/>
      <c r="N17" s="444"/>
      <c r="O17" s="444"/>
      <c r="P17" s="368"/>
      <c r="Q17" s="368"/>
      <c r="R17" s="381"/>
      <c r="S17" s="233"/>
      <c r="T17" s="231"/>
      <c r="U17" s="232"/>
      <c r="V17" s="552"/>
      <c r="W17" s="172" t="s">
        <v>11</v>
      </c>
      <c r="X17" s="173" t="s">
        <v>31</v>
      </c>
      <c r="Y17" s="178">
        <f>AB18</f>
        <v>0</v>
      </c>
      <c r="Z17" s="78"/>
      <c r="AA17" s="78" t="s">
        <v>32</v>
      </c>
      <c r="AB17" s="79">
        <v>2.4</v>
      </c>
      <c r="AC17" s="79"/>
      <c r="AD17" s="79">
        <f>AB17*5</f>
        <v>12</v>
      </c>
      <c r="AE17" s="79" t="s">
        <v>26</v>
      </c>
      <c r="AF17" s="79">
        <f>AD17*9</f>
        <v>108</v>
      </c>
    </row>
    <row r="18" spans="2:32" ht="27.95" customHeight="1">
      <c r="B18" s="555"/>
      <c r="C18" s="549"/>
      <c r="D18" s="106"/>
      <c r="E18" s="106"/>
      <c r="F18" s="30"/>
      <c r="G18" s="256"/>
      <c r="H18" s="397"/>
      <c r="I18" s="402"/>
      <c r="J18" s="307"/>
      <c r="K18" s="329"/>
      <c r="L18" s="380"/>
      <c r="M18" s="258"/>
      <c r="N18" s="257"/>
      <c r="O18" s="257"/>
      <c r="P18" s="381"/>
      <c r="Q18" s="321"/>
      <c r="R18" s="381"/>
      <c r="S18" s="376"/>
      <c r="T18" s="30"/>
      <c r="U18" s="30"/>
      <c r="V18" s="552"/>
      <c r="W18" s="170">
        <f>AC19</f>
        <v>32.6</v>
      </c>
      <c r="X18" s="174" t="s">
        <v>40</v>
      </c>
      <c r="Y18" s="178">
        <v>0</v>
      </c>
      <c r="Z18" s="77"/>
      <c r="AA18" s="78" t="s">
        <v>33</v>
      </c>
      <c r="AE18" s="78">
        <f>AB18*15</f>
        <v>0</v>
      </c>
    </row>
    <row r="19" spans="2:32" ht="27.95" customHeight="1">
      <c r="B19" s="108" t="s">
        <v>34</v>
      </c>
      <c r="C19" s="109"/>
      <c r="D19" s="106"/>
      <c r="E19" s="31"/>
      <c r="F19" s="30"/>
      <c r="G19" s="30"/>
      <c r="H19" s="300"/>
      <c r="I19" s="403"/>
      <c r="J19" s="301"/>
      <c r="K19" s="286"/>
      <c r="L19" s="380"/>
      <c r="M19" s="31"/>
      <c r="N19" s="106"/>
      <c r="O19" s="30"/>
      <c r="P19" s="30"/>
      <c r="Q19" s="31"/>
      <c r="R19" s="30"/>
      <c r="S19" s="30"/>
      <c r="T19" s="106"/>
      <c r="U19" s="30"/>
      <c r="V19" s="552"/>
      <c r="W19" s="172" t="s">
        <v>12</v>
      </c>
      <c r="X19" s="175"/>
      <c r="Y19" s="178"/>
      <c r="Z19" s="78"/>
      <c r="AC19" s="78">
        <f>SUM(AC14:AC18)</f>
        <v>32.6</v>
      </c>
      <c r="AD19" s="78">
        <f>SUM(AD14:AD18)</f>
        <v>25.5</v>
      </c>
      <c r="AE19" s="78">
        <f>SUM(AE14:AE18)</f>
        <v>97.5</v>
      </c>
      <c r="AF19" s="78">
        <f>AC19*4+AD19*9+AE19*4</f>
        <v>749.9</v>
      </c>
    </row>
    <row r="20" spans="2:32" ht="27.95" customHeight="1" thickBot="1">
      <c r="B20" s="111"/>
      <c r="C20" s="112"/>
      <c r="D20" s="106"/>
      <c r="E20" s="106"/>
      <c r="F20" s="30"/>
      <c r="G20" s="30"/>
      <c r="H20" s="300"/>
      <c r="I20" s="404"/>
      <c r="K20" s="106"/>
      <c r="L20" s="30"/>
      <c r="M20" s="31"/>
      <c r="N20" s="106"/>
      <c r="O20" s="30"/>
      <c r="P20" s="30"/>
      <c r="Q20" s="106"/>
      <c r="R20" s="30"/>
      <c r="S20" s="30"/>
      <c r="T20" s="106"/>
      <c r="U20" s="30"/>
      <c r="V20" s="553"/>
      <c r="W20" s="170">
        <f>AF19</f>
        <v>749.9</v>
      </c>
      <c r="X20" s="181"/>
      <c r="Y20" s="180"/>
      <c r="Z20" s="77"/>
      <c r="AC20" s="113">
        <f>AC19*4/AF19</f>
        <v>0.17388985198026405</v>
      </c>
      <c r="AD20" s="113">
        <f>AD19*9/AF19</f>
        <v>0.30604080544072543</v>
      </c>
      <c r="AE20" s="113">
        <f>AE19*4/AF19</f>
        <v>0.5200693425790105</v>
      </c>
    </row>
    <row r="21" spans="2:32" s="97" customFormat="1" ht="42" customHeight="1">
      <c r="B21" s="94">
        <v>12</v>
      </c>
      <c r="C21" s="549"/>
      <c r="D21" s="95" t="str">
        <f>'114年12月菜單'!I16</f>
        <v>白米飯</v>
      </c>
      <c r="E21" s="95" t="s">
        <v>98</v>
      </c>
      <c r="F21" s="25" t="s">
        <v>15</v>
      </c>
      <c r="G21" s="95" t="str">
        <f>'114年12月菜單'!I17</f>
        <v>拿波里炸雞翅(炸)</v>
      </c>
      <c r="H21" s="95" t="s">
        <v>99</v>
      </c>
      <c r="I21" s="363" t="s">
        <v>15</v>
      </c>
      <c r="J21" s="95" t="str">
        <f>'114年12月菜單'!I18</f>
        <v>麻婆豆腐(豆)</v>
      </c>
      <c r="K21" s="95" t="s">
        <v>227</v>
      </c>
      <c r="L21" s="25" t="s">
        <v>15</v>
      </c>
      <c r="M21" s="95" t="str">
        <f>'114年12月菜單'!I19</f>
        <v>蝦皮豆皮高麗菜(海豆)</v>
      </c>
      <c r="N21" s="95" t="s">
        <v>227</v>
      </c>
      <c r="O21" s="25" t="s">
        <v>15</v>
      </c>
      <c r="P21" s="95" t="str">
        <f>'114年12月菜單'!I20</f>
        <v>深色蔬菜</v>
      </c>
      <c r="Q21" s="24" t="s">
        <v>44</v>
      </c>
      <c r="R21" s="25" t="s">
        <v>15</v>
      </c>
      <c r="S21" s="95" t="str">
        <f>'114年12月菜單'!I21</f>
        <v>筍絲湯</v>
      </c>
      <c r="T21" s="95" t="s">
        <v>88</v>
      </c>
      <c r="U21" s="25" t="s">
        <v>15</v>
      </c>
      <c r="V21" s="551"/>
      <c r="W21" s="168" t="s">
        <v>84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45</v>
      </c>
      <c r="C22" s="549"/>
      <c r="D22" s="31" t="s">
        <v>107</v>
      </c>
      <c r="E22" s="28"/>
      <c r="F22" s="29">
        <v>110</v>
      </c>
      <c r="G22" s="31" t="s">
        <v>223</v>
      </c>
      <c r="H22" s="31"/>
      <c r="I22" s="30">
        <v>40</v>
      </c>
      <c r="J22" s="326" t="s">
        <v>224</v>
      </c>
      <c r="K22" s="326" t="s">
        <v>324</v>
      </c>
      <c r="L22" s="326">
        <v>30</v>
      </c>
      <c r="M22" s="445" t="s">
        <v>274</v>
      </c>
      <c r="N22" s="445"/>
      <c r="O22" s="331">
        <v>30</v>
      </c>
      <c r="P22" s="30" t="str">
        <f>P21</f>
        <v>深色蔬菜</v>
      </c>
      <c r="Q22" s="31"/>
      <c r="R22" s="30">
        <v>100</v>
      </c>
      <c r="S22" s="442" t="s">
        <v>297</v>
      </c>
      <c r="T22" s="30"/>
      <c r="U22" s="30">
        <v>10</v>
      </c>
      <c r="V22" s="552"/>
      <c r="W22" s="170">
        <f>AE27</f>
        <v>95.5</v>
      </c>
      <c r="X22" s="99" t="s">
        <v>22</v>
      </c>
      <c r="Y22" s="136"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2" s="122" customFormat="1" ht="27.95" customHeight="1">
      <c r="B23" s="118">
        <v>10</v>
      </c>
      <c r="C23" s="549"/>
      <c r="D23" s="30"/>
      <c r="E23" s="30"/>
      <c r="F23" s="30"/>
      <c r="G23" s="30"/>
      <c r="H23" s="31"/>
      <c r="I23" s="30"/>
      <c r="J23" s="326" t="s">
        <v>159</v>
      </c>
      <c r="K23" s="326"/>
      <c r="L23" s="326">
        <v>20</v>
      </c>
      <c r="M23" s="31" t="s">
        <v>325</v>
      </c>
      <c r="N23" s="31" t="s">
        <v>326</v>
      </c>
      <c r="O23" s="31">
        <v>3</v>
      </c>
      <c r="P23" s="212"/>
      <c r="Q23" s="28"/>
      <c r="R23" s="29"/>
      <c r="S23" s="28"/>
      <c r="T23" s="31"/>
      <c r="U23" s="30"/>
      <c r="V23" s="552"/>
      <c r="W23" s="172" t="s">
        <v>9</v>
      </c>
      <c r="X23" s="102" t="s">
        <v>24</v>
      </c>
      <c r="Y23" s="136">
        <v>2</v>
      </c>
      <c r="Z23" s="123"/>
      <c r="AA23" s="124" t="s">
        <v>25</v>
      </c>
      <c r="AB23" s="121">
        <v>2.7</v>
      </c>
      <c r="AC23" s="125">
        <f>AB23*7</f>
        <v>18.900000000000002</v>
      </c>
      <c r="AD23" s="121">
        <f>AB23*5</f>
        <v>13.5</v>
      </c>
      <c r="AE23" s="121" t="s">
        <v>26</v>
      </c>
      <c r="AF23" s="126">
        <f>AC23*4+AD23*9</f>
        <v>197.10000000000002</v>
      </c>
    </row>
    <row r="24" spans="2:32" s="122" customFormat="1" ht="27.95" customHeight="1">
      <c r="B24" s="118" t="s">
        <v>10</v>
      </c>
      <c r="C24" s="549"/>
      <c r="D24" s="30"/>
      <c r="E24" s="106"/>
      <c r="F24" s="30"/>
      <c r="G24" s="376"/>
      <c r="H24" s="31"/>
      <c r="I24" s="30"/>
      <c r="J24" s="330" t="s">
        <v>95</v>
      </c>
      <c r="K24" s="326"/>
      <c r="L24" s="326">
        <v>10</v>
      </c>
      <c r="M24" s="573" t="s">
        <v>466</v>
      </c>
      <c r="N24" s="445" t="s">
        <v>462</v>
      </c>
      <c r="O24" s="31">
        <v>10</v>
      </c>
      <c r="P24" s="30"/>
      <c r="Q24" s="106"/>
      <c r="R24" s="30"/>
      <c r="S24" s="30"/>
      <c r="T24" s="106"/>
      <c r="U24" s="30"/>
      <c r="V24" s="552"/>
      <c r="W24" s="170">
        <f>AD27</f>
        <v>26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2" s="122" customFormat="1" ht="27.95" customHeight="1">
      <c r="B25" s="550" t="s">
        <v>37</v>
      </c>
      <c r="C25" s="549"/>
      <c r="D25" s="30"/>
      <c r="E25" s="106"/>
      <c r="F25" s="30"/>
      <c r="G25" s="230"/>
      <c r="H25" s="31"/>
      <c r="I25" s="30"/>
      <c r="J25" s="30"/>
      <c r="K25" s="106"/>
      <c r="L25" s="30"/>
      <c r="M25" s="445"/>
      <c r="N25" s="106"/>
      <c r="O25" s="31"/>
      <c r="P25" s="30"/>
      <c r="Q25" s="106"/>
      <c r="R25" s="30"/>
      <c r="S25" s="30"/>
      <c r="T25" s="106"/>
      <c r="U25" s="30"/>
      <c r="V25" s="552"/>
      <c r="W25" s="172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5" customHeight="1">
      <c r="B26" s="550"/>
      <c r="C26" s="549"/>
      <c r="D26" s="30"/>
      <c r="E26" s="106"/>
      <c r="F26" s="30"/>
      <c r="G26" s="307"/>
      <c r="H26" s="106"/>
      <c r="I26" s="30"/>
      <c r="J26" s="230"/>
      <c r="K26" s="106"/>
      <c r="L26" s="30"/>
      <c r="M26" s="307"/>
      <c r="N26" s="31"/>
      <c r="O26" s="30"/>
      <c r="P26" s="30"/>
      <c r="Q26" s="106"/>
      <c r="R26" s="30"/>
      <c r="S26" s="159"/>
      <c r="T26" s="106"/>
      <c r="U26" s="30"/>
      <c r="V26" s="552"/>
      <c r="W26" s="170">
        <f>AC27</f>
        <v>32.300000000000004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5" customHeight="1">
      <c r="B27" s="129" t="s">
        <v>34</v>
      </c>
      <c r="C27" s="130"/>
      <c r="D27" s="30"/>
      <c r="E27" s="106"/>
      <c r="F27" s="30"/>
      <c r="G27" s="30"/>
      <c r="H27" s="106"/>
      <c r="I27" s="30"/>
      <c r="J27" s="30"/>
      <c r="K27" s="106"/>
      <c r="L27" s="30"/>
      <c r="M27" s="376"/>
      <c r="N27" s="106"/>
      <c r="O27" s="30"/>
      <c r="P27" s="30"/>
      <c r="Q27" s="106"/>
      <c r="R27" s="30"/>
      <c r="S27" s="30"/>
      <c r="T27" s="106"/>
      <c r="U27" s="30"/>
      <c r="V27" s="552"/>
      <c r="W27" s="183" t="s">
        <v>12</v>
      </c>
      <c r="X27" s="110"/>
      <c r="Y27" s="136"/>
      <c r="Z27" s="123"/>
      <c r="AA27" s="127"/>
      <c r="AB27" s="121"/>
      <c r="AC27" s="127">
        <f>SUM(AC22:AC26)</f>
        <v>32.300000000000004</v>
      </c>
      <c r="AD27" s="127">
        <f>SUM(AD22:AD26)</f>
        <v>26</v>
      </c>
      <c r="AE27" s="127">
        <f>SUM(AE22:AE26)</f>
        <v>95.5</v>
      </c>
      <c r="AF27" s="127">
        <f>AC27*4+AD27*9+AE27*4</f>
        <v>745.2</v>
      </c>
    </row>
    <row r="28" spans="2:32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30"/>
      <c r="N28" s="106"/>
      <c r="O28" s="30"/>
      <c r="P28" s="30"/>
      <c r="Q28" s="106"/>
      <c r="R28" s="30"/>
      <c r="S28" s="30"/>
      <c r="T28" s="106"/>
      <c r="U28" s="30"/>
      <c r="V28" s="553"/>
      <c r="W28" s="184">
        <f>(W22*4)+(W24*9)+(W26*4)</f>
        <v>745.2</v>
      </c>
      <c r="X28" s="107"/>
      <c r="Y28" s="136"/>
      <c r="Z28" s="119"/>
      <c r="AA28" s="123"/>
      <c r="AB28" s="133"/>
      <c r="AC28" s="134">
        <f>AC27*4/AF27</f>
        <v>0.17337627482555021</v>
      </c>
      <c r="AD28" s="134">
        <f>AD27*9/AF27</f>
        <v>0.3140096618357488</v>
      </c>
      <c r="AE28" s="134">
        <f>AE27*4/AF27</f>
        <v>0.51261406333870096</v>
      </c>
      <c r="AF28" s="123"/>
    </row>
    <row r="29" spans="2:32" s="97" customFormat="1" ht="42" customHeight="1">
      <c r="B29" s="94">
        <v>12</v>
      </c>
      <c r="C29" s="549"/>
      <c r="D29" s="95" t="str">
        <f>'114年12月菜單'!M16</f>
        <v>地瓜飯</v>
      </c>
      <c r="E29" s="24" t="s">
        <v>92</v>
      </c>
      <c r="F29" s="25" t="s">
        <v>15</v>
      </c>
      <c r="G29" s="95" t="str">
        <f>'114年12月菜單'!M17</f>
        <v>炭香雞排</v>
      </c>
      <c r="H29" s="95" t="s">
        <v>147</v>
      </c>
      <c r="I29" s="25" t="s">
        <v>15</v>
      </c>
      <c r="J29" s="95" t="str">
        <f>'114年12月菜單'!M18</f>
        <v>海鮮蝦仁羹(海芡)</v>
      </c>
      <c r="K29" s="95" t="s">
        <v>94</v>
      </c>
      <c r="L29" s="25" t="s">
        <v>15</v>
      </c>
      <c r="M29" s="95" t="str">
        <f>'114年12月菜單'!M19</f>
        <v>陽光玉米炒蛋</v>
      </c>
      <c r="N29" s="95" t="s">
        <v>100</v>
      </c>
      <c r="O29" s="25" t="s">
        <v>15</v>
      </c>
      <c r="P29" s="95" t="str">
        <f>'114年12月菜單'!M20</f>
        <v>淺色蔬菜</v>
      </c>
      <c r="Q29" s="24" t="s">
        <v>72</v>
      </c>
      <c r="R29" s="25" t="s">
        <v>15</v>
      </c>
      <c r="S29" s="95" t="str">
        <f>'114年12月菜單'!M21</f>
        <v>日式海芽湯</v>
      </c>
      <c r="T29" s="95" t="s">
        <v>16</v>
      </c>
      <c r="U29" s="25" t="s">
        <v>15</v>
      </c>
      <c r="V29" s="551"/>
      <c r="W29" s="168" t="s">
        <v>7</v>
      </c>
      <c r="X29" s="169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5" customHeight="1">
      <c r="B30" s="98" t="s">
        <v>8</v>
      </c>
      <c r="C30" s="549"/>
      <c r="D30" s="31" t="s">
        <v>107</v>
      </c>
      <c r="E30" s="31"/>
      <c r="F30" s="31">
        <v>100</v>
      </c>
      <c r="G30" s="395" t="s">
        <v>141</v>
      </c>
      <c r="H30" s="229"/>
      <c r="I30" s="228">
        <v>50</v>
      </c>
      <c r="J30" s="325" t="s">
        <v>328</v>
      </c>
      <c r="K30" s="326" t="s">
        <v>228</v>
      </c>
      <c r="L30" s="575">
        <v>50</v>
      </c>
      <c r="M30" s="293" t="s">
        <v>329</v>
      </c>
      <c r="N30" s="293"/>
      <c r="O30" s="293">
        <v>20</v>
      </c>
      <c r="P30" s="30" t="str">
        <f>P29</f>
        <v>淺色蔬菜</v>
      </c>
      <c r="Q30" s="31"/>
      <c r="R30" s="30">
        <v>100</v>
      </c>
      <c r="S30" s="31" t="s">
        <v>158</v>
      </c>
      <c r="T30" s="30"/>
      <c r="U30" s="30">
        <v>5</v>
      </c>
      <c r="V30" s="552"/>
      <c r="W30" s="170">
        <f>AE35</f>
        <v>96.5</v>
      </c>
      <c r="X30" s="171" t="s">
        <v>22</v>
      </c>
      <c r="Y30" s="136">
        <f>AB31</f>
        <v>2.8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5" customHeight="1">
      <c r="B31" s="98">
        <v>11</v>
      </c>
      <c r="C31" s="549"/>
      <c r="D31" s="31" t="s">
        <v>108</v>
      </c>
      <c r="E31" s="31"/>
      <c r="F31" s="31">
        <v>40</v>
      </c>
      <c r="G31" s="443"/>
      <c r="H31" s="372"/>
      <c r="I31" s="443"/>
      <c r="J31" s="330" t="s">
        <v>254</v>
      </c>
      <c r="K31" s="325"/>
      <c r="L31" s="326">
        <v>20</v>
      </c>
      <c r="M31" s="294" t="s">
        <v>330</v>
      </c>
      <c r="N31" s="287"/>
      <c r="O31" s="293">
        <v>20</v>
      </c>
      <c r="P31" s="30"/>
      <c r="Q31" s="30"/>
      <c r="R31" s="30"/>
      <c r="S31" s="212" t="s">
        <v>229</v>
      </c>
      <c r="T31" s="360"/>
      <c r="U31" s="30" t="s">
        <v>221</v>
      </c>
      <c r="V31" s="552"/>
      <c r="W31" s="172" t="s">
        <v>9</v>
      </c>
      <c r="X31" s="173" t="s">
        <v>24</v>
      </c>
      <c r="Y31" s="136">
        <v>2</v>
      </c>
      <c r="Z31" s="78"/>
      <c r="AA31" s="103" t="s">
        <v>25</v>
      </c>
      <c r="AB31" s="79">
        <v>2.8</v>
      </c>
      <c r="AC31" s="104">
        <f>AB31*7</f>
        <v>19.599999999999998</v>
      </c>
      <c r="AD31" s="79">
        <f>AB31*5</f>
        <v>14</v>
      </c>
      <c r="AE31" s="79" t="s">
        <v>26</v>
      </c>
      <c r="AF31" s="105">
        <f>AC31*4+AD31*9</f>
        <v>204.39999999999998</v>
      </c>
    </row>
    <row r="32" spans="2:32" ht="27.95" customHeight="1">
      <c r="B32" s="98" t="s">
        <v>10</v>
      </c>
      <c r="C32" s="549"/>
      <c r="D32" s="106"/>
      <c r="E32" s="106"/>
      <c r="F32" s="30"/>
      <c r="G32" s="445"/>
      <c r="H32" s="373"/>
      <c r="I32" s="444"/>
      <c r="J32" s="325" t="s">
        <v>127</v>
      </c>
      <c r="K32" s="326"/>
      <c r="L32" s="331">
        <v>3</v>
      </c>
      <c r="M32" s="293"/>
      <c r="N32" s="287"/>
      <c r="O32" s="293"/>
      <c r="P32" s="30"/>
      <c r="Q32" s="106"/>
      <c r="R32" s="30"/>
      <c r="S32" s="212"/>
      <c r="T32" s="106"/>
      <c r="U32" s="30"/>
      <c r="V32" s="552"/>
      <c r="W32" s="170">
        <f>AD35</f>
        <v>26.5</v>
      </c>
      <c r="X32" s="173" t="s">
        <v>28</v>
      </c>
      <c r="Y32" s="136">
        <f>AB33</f>
        <v>2.5</v>
      </c>
      <c r="Z32" s="77"/>
      <c r="AA32" s="78" t="s">
        <v>29</v>
      </c>
      <c r="AB32" s="79">
        <v>2.2000000000000002</v>
      </c>
      <c r="AC32" s="79">
        <f>AB32*1</f>
        <v>2.2000000000000002</v>
      </c>
      <c r="AD32" s="79" t="s">
        <v>26</v>
      </c>
      <c r="AE32" s="79">
        <f>AB32*5</f>
        <v>11</v>
      </c>
      <c r="AF32" s="79">
        <f>AC32*4+AE32*4</f>
        <v>52.8</v>
      </c>
    </row>
    <row r="33" spans="2:32" ht="27.95" customHeight="1">
      <c r="B33" s="555" t="s">
        <v>38</v>
      </c>
      <c r="C33" s="549"/>
      <c r="D33" s="106"/>
      <c r="E33" s="106"/>
      <c r="F33" s="30"/>
      <c r="G33" s="443"/>
      <c r="H33" s="372"/>
      <c r="I33" s="443"/>
      <c r="J33" s="29" t="s">
        <v>219</v>
      </c>
      <c r="K33" s="29"/>
      <c r="L33" s="29">
        <v>30</v>
      </c>
      <c r="M33" s="293"/>
      <c r="N33" s="287"/>
      <c r="O33" s="293"/>
      <c r="P33" s="30"/>
      <c r="Q33" s="106"/>
      <c r="R33" s="30"/>
      <c r="S33" s="31"/>
      <c r="T33" s="106"/>
      <c r="U33" s="30"/>
      <c r="V33" s="552"/>
      <c r="W33" s="172" t="s">
        <v>11</v>
      </c>
      <c r="X33" s="173" t="s">
        <v>31</v>
      </c>
      <c r="Y33" s="136">
        <f>AB34</f>
        <v>0</v>
      </c>
      <c r="Z33" s="78"/>
      <c r="AA33" s="78" t="s">
        <v>32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5" customHeight="1">
      <c r="B34" s="555"/>
      <c r="C34" s="549"/>
      <c r="D34" s="106"/>
      <c r="E34" s="106"/>
      <c r="F34" s="30"/>
      <c r="G34" s="30"/>
      <c r="H34" s="106"/>
      <c r="I34" s="30"/>
      <c r="J34" s="325" t="s">
        <v>253</v>
      </c>
      <c r="K34" s="326"/>
      <c r="L34" s="326">
        <v>10</v>
      </c>
      <c r="M34" s="293"/>
      <c r="N34" s="295"/>
      <c r="O34" s="293"/>
      <c r="P34" s="30"/>
      <c r="Q34" s="106"/>
      <c r="R34" s="30"/>
      <c r="S34" s="31"/>
      <c r="T34" s="106"/>
      <c r="U34" s="30"/>
      <c r="V34" s="552"/>
      <c r="W34" s="170">
        <f>AC35</f>
        <v>33.200000000000003</v>
      </c>
      <c r="X34" s="174" t="s">
        <v>40</v>
      </c>
      <c r="Y34" s="136">
        <v>0.3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30"/>
      <c r="K35" s="325"/>
      <c r="L35" s="326"/>
      <c r="M35" s="230"/>
      <c r="N35" s="106"/>
      <c r="O35" s="30"/>
      <c r="P35" s="30"/>
      <c r="Q35" s="106"/>
      <c r="R35" s="30"/>
      <c r="S35" s="30"/>
      <c r="T35" s="106"/>
      <c r="U35" s="30"/>
      <c r="V35" s="552"/>
      <c r="W35" s="172" t="s">
        <v>12</v>
      </c>
      <c r="X35" s="175"/>
      <c r="Y35" s="136"/>
      <c r="Z35" s="78"/>
      <c r="AC35" s="78">
        <f>SUM(AC30:AC34)</f>
        <v>33.200000000000003</v>
      </c>
      <c r="AD35" s="78">
        <f>SUM(AD30:AD34)</f>
        <v>26.5</v>
      </c>
      <c r="AE35" s="78">
        <f>SUM(AE30:AE34)</f>
        <v>96.5</v>
      </c>
      <c r="AF35" s="78">
        <f>AC35*4+AD35*9+AE35*4</f>
        <v>757.3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25"/>
      <c r="K36" s="326"/>
      <c r="L36" s="331"/>
      <c r="M36" s="230"/>
      <c r="N36" s="106"/>
      <c r="O36" s="30"/>
      <c r="P36" s="30"/>
      <c r="Q36" s="106"/>
      <c r="R36" s="30"/>
      <c r="S36" s="30"/>
      <c r="T36" s="106"/>
      <c r="U36" s="30"/>
      <c r="V36" s="553"/>
      <c r="W36" s="170">
        <f>(W30*4)+(W32*9)+(W34*4)</f>
        <v>757.3</v>
      </c>
      <c r="X36" s="181"/>
      <c r="Y36" s="136"/>
      <c r="Z36" s="77"/>
      <c r="AC36" s="113">
        <f>AC35*4/AF35</f>
        <v>0.17535983097847618</v>
      </c>
      <c r="AD36" s="113">
        <f>AD35*9/AF35</f>
        <v>0.31493463620757955</v>
      </c>
      <c r="AE36" s="113">
        <f>AE35*4/AF35</f>
        <v>0.50970553281394426</v>
      </c>
    </row>
    <row r="37" spans="2:32" s="97" customFormat="1" ht="42" customHeight="1">
      <c r="B37" s="94">
        <v>12</v>
      </c>
      <c r="C37" s="549"/>
      <c r="D37" s="95" t="str">
        <f>'114年12月菜單'!Q16</f>
        <v>人氣鐵板麵</v>
      </c>
      <c r="E37" s="24" t="s">
        <v>101</v>
      </c>
      <c r="F37" s="25" t="s">
        <v>15</v>
      </c>
      <c r="G37" s="95" t="str">
        <f>'114年12月菜單'!Q17</f>
        <v>碳烤豬里肌</v>
      </c>
      <c r="H37" s="95" t="s">
        <v>192</v>
      </c>
      <c r="I37" s="25" t="s">
        <v>15</v>
      </c>
      <c r="J37" s="95" t="str">
        <f>'114年12月菜單'!Q18</f>
        <v>小瓜玉筍</v>
      </c>
      <c r="K37" s="95" t="s">
        <v>387</v>
      </c>
      <c r="L37" s="25" t="s">
        <v>15</v>
      </c>
      <c r="M37" s="95" t="str">
        <f>'114年12月菜單'!Q19</f>
        <v>小鮮肉包(冷)</v>
      </c>
      <c r="N37" s="95" t="s">
        <v>469</v>
      </c>
      <c r="O37" s="25" t="s">
        <v>15</v>
      </c>
      <c r="P37" s="95" t="str">
        <f>'114年12月菜單'!Q20</f>
        <v>深色蔬菜</v>
      </c>
      <c r="Q37" s="24" t="s">
        <v>72</v>
      </c>
      <c r="R37" s="25" t="s">
        <v>15</v>
      </c>
      <c r="S37" s="95" t="str">
        <f>'114年12月菜單'!Q21</f>
        <v>金針蛋花湯</v>
      </c>
      <c r="T37" s="95" t="s">
        <v>16</v>
      </c>
      <c r="U37" s="25" t="s">
        <v>15</v>
      </c>
      <c r="V37" s="551"/>
      <c r="W37" s="168" t="s">
        <v>7</v>
      </c>
      <c r="X37" s="169" t="s">
        <v>17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6" customHeight="1">
      <c r="B38" s="98" t="s">
        <v>8</v>
      </c>
      <c r="C38" s="549"/>
      <c r="D38" s="31" t="s">
        <v>230</v>
      </c>
      <c r="E38" s="28"/>
      <c r="F38" s="29">
        <v>100</v>
      </c>
      <c r="G38" s="395" t="s">
        <v>231</v>
      </c>
      <c r="H38" s="229"/>
      <c r="I38" s="228">
        <v>50</v>
      </c>
      <c r="J38" s="442" t="s">
        <v>429</v>
      </c>
      <c r="K38" s="445"/>
      <c r="L38" s="445">
        <v>30</v>
      </c>
      <c r="M38" s="381" t="s">
        <v>232</v>
      </c>
      <c r="N38" s="381" t="s">
        <v>468</v>
      </c>
      <c r="O38" s="381">
        <v>30</v>
      </c>
      <c r="P38" s="30" t="s">
        <v>401</v>
      </c>
      <c r="Q38" s="31"/>
      <c r="R38" s="30">
        <v>100</v>
      </c>
      <c r="S38" s="381" t="s">
        <v>225</v>
      </c>
      <c r="T38" s="30"/>
      <c r="U38" s="30">
        <v>10</v>
      </c>
      <c r="V38" s="552"/>
      <c r="W38" s="170">
        <f>AE43</f>
        <v>98.2</v>
      </c>
      <c r="X38" s="171" t="s">
        <v>22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12</v>
      </c>
      <c r="C39" s="549"/>
      <c r="D39" s="294" t="s">
        <v>95</v>
      </c>
      <c r="E39" s="294"/>
      <c r="F39" s="293">
        <v>10</v>
      </c>
      <c r="G39" s="369"/>
      <c r="H39" s="372"/>
      <c r="I39" s="369">
        <v>10</v>
      </c>
      <c r="J39" s="207" t="s">
        <v>430</v>
      </c>
      <c r="K39" s="445"/>
      <c r="L39" s="445">
        <v>20</v>
      </c>
      <c r="M39" s="207"/>
      <c r="N39" s="381"/>
      <c r="O39" s="381"/>
      <c r="P39" s="30"/>
      <c r="Q39" s="31"/>
      <c r="R39" s="30"/>
      <c r="S39" s="31" t="s">
        <v>195</v>
      </c>
      <c r="T39" s="31"/>
      <c r="U39" s="30">
        <v>40</v>
      </c>
      <c r="V39" s="552"/>
      <c r="W39" s="172" t="s">
        <v>9</v>
      </c>
      <c r="X39" s="173" t="s">
        <v>24</v>
      </c>
      <c r="Y39" s="136">
        <v>2</v>
      </c>
      <c r="Z39" s="78"/>
      <c r="AA39" s="103" t="s">
        <v>25</v>
      </c>
      <c r="AB39" s="210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49"/>
      <c r="D40" s="294" t="s">
        <v>140</v>
      </c>
      <c r="E40" s="296"/>
      <c r="F40" s="293">
        <v>10</v>
      </c>
      <c r="G40" s="381"/>
      <c r="H40" s="373"/>
      <c r="I40" s="380">
        <v>10</v>
      </c>
      <c r="J40" s="207" t="s">
        <v>431</v>
      </c>
      <c r="K40" s="443"/>
      <c r="L40" s="443">
        <v>30</v>
      </c>
      <c r="M40" s="380"/>
      <c r="N40" s="369"/>
      <c r="O40" s="369"/>
      <c r="P40" s="30"/>
      <c r="Q40" s="31"/>
      <c r="R40" s="30"/>
      <c r="S40" s="31"/>
      <c r="T40" s="106"/>
      <c r="U40" s="30"/>
      <c r="V40" s="552"/>
      <c r="W40" s="170">
        <f>(Y38*5)+(Y40*5)</f>
        <v>25</v>
      </c>
      <c r="X40" s="173" t="s">
        <v>28</v>
      </c>
      <c r="Y40" s="136">
        <f>AB41</f>
        <v>2.4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55" t="s">
        <v>30</v>
      </c>
      <c r="C41" s="549"/>
      <c r="D41" s="31" t="s">
        <v>149</v>
      </c>
      <c r="E41" s="106"/>
      <c r="F41" s="30">
        <v>10</v>
      </c>
      <c r="G41" s="369"/>
      <c r="H41" s="372"/>
      <c r="I41" s="369">
        <v>10</v>
      </c>
      <c r="J41" s="376"/>
      <c r="K41" s="106"/>
      <c r="L41" s="31"/>
      <c r="M41" s="381"/>
      <c r="N41" s="373"/>
      <c r="O41" s="381"/>
      <c r="P41" s="30"/>
      <c r="Q41" s="31"/>
      <c r="R41" s="30"/>
      <c r="S41" s="30"/>
      <c r="T41" s="30"/>
      <c r="U41" s="30"/>
      <c r="V41" s="552"/>
      <c r="W41" s="172" t="s">
        <v>11</v>
      </c>
      <c r="X41" s="173" t="s">
        <v>31</v>
      </c>
      <c r="Y41" s="136">
        <v>0</v>
      </c>
      <c r="Z41" s="78"/>
      <c r="AA41" s="78" t="s">
        <v>32</v>
      </c>
      <c r="AB41" s="79">
        <v>2.4</v>
      </c>
      <c r="AC41" s="79"/>
      <c r="AD41" s="79">
        <f>AB41*5</f>
        <v>12</v>
      </c>
      <c r="AE41" s="79" t="s">
        <v>26</v>
      </c>
      <c r="AF41" s="79">
        <f>AD41*9</f>
        <v>108</v>
      </c>
    </row>
    <row r="42" spans="2:32" ht="27.95" customHeight="1">
      <c r="B42" s="555"/>
      <c r="C42" s="549"/>
      <c r="D42" s="381" t="s">
        <v>187</v>
      </c>
      <c r="E42" s="373"/>
      <c r="F42" s="380">
        <v>30</v>
      </c>
      <c r="G42" s="307"/>
      <c r="H42" s="372"/>
      <c r="I42" s="369"/>
      <c r="J42" s="376"/>
      <c r="K42" s="106"/>
      <c r="L42" s="30"/>
      <c r="M42" s="380"/>
      <c r="N42" s="373"/>
      <c r="O42" s="380"/>
      <c r="P42" s="30"/>
      <c r="Q42" s="106"/>
      <c r="R42" s="30"/>
      <c r="S42" s="31"/>
      <c r="T42" s="106"/>
      <c r="U42" s="31"/>
      <c r="V42" s="552"/>
      <c r="W42" s="170">
        <f>(Y38*7)+(Y37*2)+(Y39*1)</f>
        <v>31.799999999999997</v>
      </c>
      <c r="X42" s="174" t="s">
        <v>40</v>
      </c>
      <c r="Y42" s="136">
        <v>0</v>
      </c>
      <c r="Z42" s="77"/>
      <c r="AA42" s="78" t="s">
        <v>33</v>
      </c>
      <c r="AB42" s="79">
        <v>0.08</v>
      </c>
      <c r="AE42" s="78">
        <f>AB42*15</f>
        <v>1.2</v>
      </c>
    </row>
    <row r="43" spans="2:32" ht="27.95" customHeight="1">
      <c r="B43" s="108" t="s">
        <v>34</v>
      </c>
      <c r="C43" s="109"/>
      <c r="D43" s="230"/>
      <c r="E43" s="106"/>
      <c r="F43" s="30"/>
      <c r="G43" s="30"/>
      <c r="H43" s="106"/>
      <c r="I43" s="30"/>
      <c r="J43" s="31"/>
      <c r="K43" s="106"/>
      <c r="L43" s="30"/>
      <c r="M43" s="213"/>
      <c r="N43" s="106"/>
      <c r="O43" s="30"/>
      <c r="P43" s="30"/>
      <c r="Q43" s="106"/>
      <c r="R43" s="30"/>
      <c r="S43" s="213"/>
      <c r="T43" s="106"/>
      <c r="U43" s="31"/>
      <c r="V43" s="552"/>
      <c r="W43" s="172" t="s">
        <v>12</v>
      </c>
      <c r="X43" s="175"/>
      <c r="Y43" s="136"/>
      <c r="Z43" s="78"/>
      <c r="AC43" s="78">
        <f>SUM(AC38:AC42)</f>
        <v>31.799999999999997</v>
      </c>
      <c r="AD43" s="78">
        <f>SUM(AD38:AD42)</f>
        <v>25</v>
      </c>
      <c r="AE43" s="78">
        <f>SUM(AE38:AE42)</f>
        <v>98.2</v>
      </c>
      <c r="AF43" s="78">
        <f>AC43*4+AD43*9+AE43*4</f>
        <v>745</v>
      </c>
    </row>
    <row r="44" spans="2:32" ht="27.95" customHeight="1" thickBot="1">
      <c r="B44" s="138"/>
      <c r="C44" s="112"/>
      <c r="D44" s="139"/>
      <c r="E44" s="139"/>
      <c r="F44" s="140"/>
      <c r="G44" s="140"/>
      <c r="H44" s="139"/>
      <c r="I44" s="140"/>
      <c r="J44" s="140"/>
      <c r="K44" s="139"/>
      <c r="L44" s="140"/>
      <c r="M44" s="196"/>
      <c r="N44" s="139"/>
      <c r="O44" s="140"/>
      <c r="P44" s="140"/>
      <c r="Q44" s="139"/>
      <c r="R44" s="140"/>
      <c r="S44" s="140"/>
      <c r="T44" s="139"/>
      <c r="U44" s="140"/>
      <c r="V44" s="553"/>
      <c r="W44" s="170">
        <f>(W38*4)+(W40*9)+(W42*4)</f>
        <v>745</v>
      </c>
      <c r="X44" s="181"/>
      <c r="Y44" s="142"/>
      <c r="Z44" s="77"/>
      <c r="AC44" s="113">
        <f>AC43*4/AF43</f>
        <v>0.17073825503355702</v>
      </c>
      <c r="AD44" s="113">
        <f>AD43*9/AF43</f>
        <v>0.30201342281879195</v>
      </c>
      <c r="AE44" s="113">
        <f>AE43*4/AF43</f>
        <v>0.52724832214765105</v>
      </c>
    </row>
    <row r="45" spans="2:32" s="146" customFormat="1" ht="21.75" customHeight="1">
      <c r="B45" s="143"/>
      <c r="C45" s="78"/>
      <c r="D45" s="101"/>
      <c r="E45" s="144"/>
      <c r="F45" s="101"/>
      <c r="G45" s="101"/>
      <c r="H45" s="144"/>
      <c r="I45" s="101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4"/>
      <c r="Y45" s="554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47"/>
      <c r="E46" s="547"/>
      <c r="F46" s="548"/>
      <c r="G46" s="548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32">
      <c r="Y49" s="151"/>
    </row>
    <row r="50" spans="5:32">
      <c r="Y50" s="151"/>
    </row>
    <row r="51" spans="5:32">
      <c r="L51" s="144"/>
      <c r="N51" s="101"/>
      <c r="O51" s="144"/>
      <c r="Q51" s="152"/>
      <c r="R51" s="149"/>
      <c r="S51" s="150"/>
      <c r="T51" s="151"/>
      <c r="V51" s="78"/>
      <c r="W51" s="79"/>
      <c r="X51" s="78"/>
      <c r="Y51" s="78"/>
      <c r="Z51" s="78"/>
      <c r="AB51" s="101"/>
      <c r="AC51" s="101"/>
      <c r="AD51" s="101"/>
      <c r="AE51" s="101"/>
      <c r="AF51" s="101"/>
    </row>
    <row r="52" spans="5:32">
      <c r="L52" s="144"/>
      <c r="N52" s="101"/>
      <c r="O52" s="144"/>
      <c r="Q52" s="152"/>
      <c r="R52" s="149"/>
      <c r="S52" s="150"/>
      <c r="T52" s="151"/>
      <c r="V52" s="78"/>
      <c r="W52" s="79"/>
      <c r="X52" s="78"/>
      <c r="Y52" s="78"/>
      <c r="Z52" s="78"/>
      <c r="AB52" s="101"/>
      <c r="AC52" s="101"/>
      <c r="AD52" s="101"/>
      <c r="AE52" s="101"/>
      <c r="AF52" s="101"/>
    </row>
    <row r="53" spans="5:32" ht="40.5">
      <c r="E53" s="106"/>
      <c r="F53" s="30">
        <v>737.9</v>
      </c>
      <c r="G53" s="30"/>
      <c r="H53" s="106">
        <v>25.5</v>
      </c>
      <c r="L53" s="144"/>
      <c r="N53" s="101"/>
      <c r="O53" s="144"/>
      <c r="Q53" s="152"/>
      <c r="R53" s="149"/>
      <c r="S53" s="150"/>
      <c r="T53" s="153"/>
      <c r="V53" s="78"/>
      <c r="W53" s="79"/>
      <c r="X53" s="78"/>
      <c r="Y53" s="78"/>
      <c r="Z53" s="78"/>
      <c r="AB53" s="101"/>
      <c r="AC53" s="101"/>
      <c r="AD53" s="101"/>
      <c r="AE53" s="101"/>
      <c r="AF53" s="101"/>
    </row>
    <row r="54" spans="5:32" ht="41.25" thickBot="1">
      <c r="E54" s="139"/>
      <c r="F54" s="140">
        <v>95.5</v>
      </c>
      <c r="G54" s="140"/>
      <c r="H54" s="139">
        <v>31.6</v>
      </c>
      <c r="L54" s="144"/>
      <c r="N54" s="101"/>
      <c r="O54" s="144"/>
      <c r="Q54" s="152"/>
      <c r="R54" s="149"/>
      <c r="S54" s="150"/>
      <c r="T54" s="153"/>
      <c r="V54" s="78"/>
      <c r="W54" s="79"/>
      <c r="X54" s="78"/>
      <c r="Y54" s="78"/>
      <c r="Z54" s="78"/>
      <c r="AB54" s="101"/>
      <c r="AC54" s="101"/>
      <c r="AD54" s="101"/>
      <c r="AE54" s="101"/>
      <c r="AF54" s="101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12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K11" sqref="K11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7.125" style="101" customWidth="1"/>
    <col min="5" max="5" width="7.1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5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4" width="9" style="101" customWidth="1"/>
    <col min="35" max="16384" width="9" style="101"/>
  </cols>
  <sheetData>
    <row r="1" spans="2:32" s="65" customFormat="1" ht="38.25">
      <c r="B1" s="556" t="s">
        <v>407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64"/>
      <c r="AB1" s="66"/>
    </row>
    <row r="2" spans="2:32" s="65" customFormat="1" ht="13.5" customHeight="1">
      <c r="B2" s="557"/>
      <c r="C2" s="558"/>
      <c r="D2" s="558"/>
      <c r="E2" s="558"/>
      <c r="F2" s="558"/>
      <c r="G2" s="558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50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12</v>
      </c>
      <c r="C5" s="549"/>
      <c r="D5" s="95" t="str">
        <f>'114年12月菜單'!A26</f>
        <v>肉燥拌飯</v>
      </c>
      <c r="E5" s="24" t="s">
        <v>448</v>
      </c>
      <c r="F5" s="25" t="s">
        <v>15</v>
      </c>
      <c r="G5" s="95" t="str">
        <f>'114年12月菜單'!A27</f>
        <v>BBQ烤雞腿</v>
      </c>
      <c r="H5" s="95" t="s">
        <v>447</v>
      </c>
      <c r="I5" s="25" t="s">
        <v>15</v>
      </c>
      <c r="J5" s="95" t="str">
        <f>'114年12月菜單'!A28</f>
        <v>黑糖饅頭(冷)</v>
      </c>
      <c r="K5" s="95" t="s">
        <v>146</v>
      </c>
      <c r="L5" s="25" t="s">
        <v>62</v>
      </c>
      <c r="M5" s="95" t="str">
        <f>'114年12月菜單'!A29</f>
        <v>洋蔥炒蛋</v>
      </c>
      <c r="N5" s="95" t="s">
        <v>110</v>
      </c>
      <c r="O5" s="25" t="s">
        <v>15</v>
      </c>
      <c r="P5" s="95" t="str">
        <f>'114年12月菜單'!A30</f>
        <v>深色蔬菜</v>
      </c>
      <c r="Q5" s="24" t="s">
        <v>44</v>
      </c>
      <c r="R5" s="25" t="s">
        <v>51</v>
      </c>
      <c r="S5" s="95" t="str">
        <f>'114年12月菜單'!A31</f>
        <v>筍絲肉絲湯</v>
      </c>
      <c r="T5" s="95" t="s">
        <v>16</v>
      </c>
      <c r="U5" s="25" t="s">
        <v>15</v>
      </c>
      <c r="V5" s="551"/>
      <c r="W5" s="168" t="s">
        <v>7</v>
      </c>
      <c r="X5" s="96" t="s">
        <v>17</v>
      </c>
      <c r="Y5" s="177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49"/>
      <c r="D6" s="31" t="s">
        <v>107</v>
      </c>
      <c r="E6" s="28"/>
      <c r="F6" s="29">
        <v>110</v>
      </c>
      <c r="G6" s="312" t="s">
        <v>446</v>
      </c>
      <c r="H6" s="312"/>
      <c r="I6" s="312">
        <v>40</v>
      </c>
      <c r="J6" s="320" t="s">
        <v>440</v>
      </c>
      <c r="K6" s="318" t="s">
        <v>441</v>
      </c>
      <c r="L6" s="319">
        <v>40</v>
      </c>
      <c r="M6" s="319" t="s">
        <v>443</v>
      </c>
      <c r="N6" s="318"/>
      <c r="O6" s="319">
        <v>40</v>
      </c>
      <c r="P6" s="30" t="str">
        <f>P5</f>
        <v>深色蔬菜</v>
      </c>
      <c r="Q6" s="31"/>
      <c r="R6" s="30">
        <v>100</v>
      </c>
      <c r="S6" s="442" t="s">
        <v>138</v>
      </c>
      <c r="T6" s="29"/>
      <c r="U6" s="29">
        <v>10</v>
      </c>
      <c r="V6" s="552"/>
      <c r="W6" s="170">
        <f>AE11</f>
        <v>97</v>
      </c>
      <c r="X6" s="99" t="s">
        <v>22</v>
      </c>
      <c r="Y6" s="178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5" customHeight="1">
      <c r="B7" s="98">
        <v>13</v>
      </c>
      <c r="C7" s="549"/>
      <c r="D7" s="28" t="s">
        <v>436</v>
      </c>
      <c r="E7" s="28"/>
      <c r="F7" s="28">
        <v>10</v>
      </c>
      <c r="G7" s="312"/>
      <c r="H7" s="312"/>
      <c r="I7" s="312"/>
      <c r="J7" s="320"/>
      <c r="K7" s="319"/>
      <c r="L7" s="319"/>
      <c r="M7" s="318" t="s">
        <v>444</v>
      </c>
      <c r="N7" s="318"/>
      <c r="O7" s="319">
        <v>20</v>
      </c>
      <c r="P7" s="29"/>
      <c r="Q7" s="29"/>
      <c r="R7" s="29"/>
      <c r="S7" s="211" t="s">
        <v>386</v>
      </c>
      <c r="T7" s="235"/>
      <c r="U7" s="29">
        <v>10</v>
      </c>
      <c r="V7" s="552"/>
      <c r="W7" s="172" t="s">
        <v>9</v>
      </c>
      <c r="X7" s="102" t="s">
        <v>24</v>
      </c>
      <c r="Y7" s="178">
        <v>2.1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5" customHeight="1">
      <c r="B8" s="98" t="s">
        <v>10</v>
      </c>
      <c r="C8" s="549"/>
      <c r="D8" s="28" t="s">
        <v>437</v>
      </c>
      <c r="E8" s="28"/>
      <c r="F8" s="28">
        <v>5</v>
      </c>
      <c r="G8" s="311"/>
      <c r="H8" s="314"/>
      <c r="I8" s="312"/>
      <c r="J8" s="318"/>
      <c r="K8" s="318"/>
      <c r="L8" s="319"/>
      <c r="M8" s="319" t="s">
        <v>437</v>
      </c>
      <c r="N8" s="321"/>
      <c r="O8" s="319">
        <v>10</v>
      </c>
      <c r="P8" s="29"/>
      <c r="Q8" s="235"/>
      <c r="R8" s="236"/>
      <c r="S8" s="442"/>
      <c r="T8" s="372"/>
      <c r="U8" s="443"/>
      <c r="V8" s="552"/>
      <c r="W8" s="170">
        <f>AD11</f>
        <v>26</v>
      </c>
      <c r="X8" s="102" t="s">
        <v>28</v>
      </c>
      <c r="Y8" s="178">
        <f>AB9</f>
        <v>2.5</v>
      </c>
      <c r="Z8" s="77"/>
      <c r="AA8" s="78" t="s">
        <v>29</v>
      </c>
      <c r="AB8" s="79">
        <v>2.2999999999999998</v>
      </c>
      <c r="AC8" s="79">
        <f>AB8*1</f>
        <v>2.2999999999999998</v>
      </c>
      <c r="AD8" s="79" t="s">
        <v>26</v>
      </c>
      <c r="AE8" s="79">
        <f>AB8*5</f>
        <v>11.5</v>
      </c>
      <c r="AF8" s="79">
        <f>AC8*4+AE8*4</f>
        <v>55.2</v>
      </c>
    </row>
    <row r="9" spans="2:32" ht="27.95" customHeight="1">
      <c r="B9" s="555" t="s">
        <v>89</v>
      </c>
      <c r="C9" s="549"/>
      <c r="D9" s="28" t="s">
        <v>438</v>
      </c>
      <c r="E9" s="28"/>
      <c r="F9" s="28">
        <v>10</v>
      </c>
      <c r="G9" s="30"/>
      <c r="H9" s="106"/>
      <c r="I9" s="30"/>
      <c r="J9" s="442"/>
      <c r="K9" s="106"/>
      <c r="L9" s="29"/>
      <c r="M9" s="30"/>
      <c r="N9" s="31"/>
      <c r="O9" s="30"/>
      <c r="P9" s="31"/>
      <c r="Q9" s="29"/>
      <c r="R9" s="30"/>
      <c r="S9" s="28"/>
      <c r="T9" s="36"/>
      <c r="U9" s="29"/>
      <c r="V9" s="552"/>
      <c r="W9" s="172" t="s">
        <v>11</v>
      </c>
      <c r="X9" s="102" t="s">
        <v>31</v>
      </c>
      <c r="Y9" s="178">
        <f>AB10</f>
        <v>0</v>
      </c>
      <c r="Z9" s="78"/>
      <c r="AA9" s="78" t="s">
        <v>32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5" customHeight="1">
      <c r="B10" s="555"/>
      <c r="C10" s="549"/>
      <c r="D10" s="28" t="s">
        <v>439</v>
      </c>
      <c r="E10" s="28"/>
      <c r="F10" s="28">
        <v>10</v>
      </c>
      <c r="G10" s="30"/>
      <c r="H10" s="106"/>
      <c r="I10" s="30"/>
      <c r="J10" s="307"/>
      <c r="K10" s="106"/>
      <c r="L10" s="29"/>
      <c r="M10" s="31"/>
      <c r="N10" s="29"/>
      <c r="O10" s="30"/>
      <c r="P10" s="29"/>
      <c r="Q10" s="36"/>
      <c r="R10" s="29"/>
      <c r="S10" s="307"/>
      <c r="T10" s="30"/>
      <c r="U10" s="28"/>
      <c r="V10" s="552"/>
      <c r="W10" s="170">
        <f>AC11</f>
        <v>32.6</v>
      </c>
      <c r="X10" s="154" t="s">
        <v>40</v>
      </c>
      <c r="Y10" s="178">
        <v>0.3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28"/>
      <c r="E11" s="36"/>
      <c r="F11" s="28"/>
      <c r="G11" s="30"/>
      <c r="H11" s="106"/>
      <c r="I11" s="30"/>
      <c r="J11" s="30"/>
      <c r="K11" s="106"/>
      <c r="L11" s="29"/>
      <c r="M11" s="31"/>
      <c r="N11" s="29"/>
      <c r="O11" s="30"/>
      <c r="P11" s="29"/>
      <c r="Q11" s="36"/>
      <c r="R11" s="29"/>
      <c r="S11" s="28"/>
      <c r="T11" s="28"/>
      <c r="U11" s="28"/>
      <c r="V11" s="552"/>
      <c r="W11" s="172" t="s">
        <v>12</v>
      </c>
      <c r="X11" s="110"/>
      <c r="Y11" s="178"/>
      <c r="Z11" s="78"/>
      <c r="AC11" s="78">
        <f>SUM(AC6:AC10)</f>
        <v>32.6</v>
      </c>
      <c r="AD11" s="78">
        <f>SUM(AD6:AD10)</f>
        <v>26</v>
      </c>
      <c r="AE11" s="78">
        <f>SUM(AE6:AE10)</f>
        <v>97</v>
      </c>
      <c r="AF11" s="78">
        <f>AC11*4+AD11*9+AE11*4</f>
        <v>752.4</v>
      </c>
    </row>
    <row r="12" spans="2:32" ht="27.95" customHeight="1">
      <c r="B12" s="111"/>
      <c r="C12" s="112"/>
      <c r="D12" s="106"/>
      <c r="E12" s="106"/>
      <c r="F12" s="30"/>
      <c r="G12" s="30"/>
      <c r="H12" s="106"/>
      <c r="I12" s="30"/>
      <c r="J12" s="30"/>
      <c r="K12" s="106"/>
      <c r="L12" s="30"/>
      <c r="M12" s="29"/>
      <c r="N12" s="36"/>
      <c r="O12" s="29"/>
      <c r="P12" s="30"/>
      <c r="Q12" s="106"/>
      <c r="R12" s="30"/>
      <c r="S12" s="28"/>
      <c r="T12" s="30"/>
      <c r="U12" s="31"/>
      <c r="V12" s="553"/>
      <c r="W12" s="170">
        <f>(W6*4)+(W8*9)+(W10*4)</f>
        <v>752.4</v>
      </c>
      <c r="X12" s="117"/>
      <c r="Y12" s="178"/>
      <c r="Z12" s="77"/>
      <c r="AC12" s="113">
        <f>AC11*4/AF11</f>
        <v>0.17331206804891017</v>
      </c>
      <c r="AD12" s="113">
        <f>AD11*9/AF11</f>
        <v>0.31100478468899523</v>
      </c>
      <c r="AE12" s="113">
        <f>AE11*4/AF11</f>
        <v>0.51568314726209463</v>
      </c>
    </row>
    <row r="13" spans="2:32" s="97" customFormat="1" ht="42" customHeight="1">
      <c r="B13" s="94">
        <v>12</v>
      </c>
      <c r="C13" s="549"/>
      <c r="D13" s="95" t="str">
        <f>'114年12月菜單'!E26</f>
        <v>五穀飯</v>
      </c>
      <c r="E13" s="24" t="s">
        <v>92</v>
      </c>
      <c r="F13" s="25" t="s">
        <v>15</v>
      </c>
      <c r="G13" s="95" t="str">
        <f>'114年12月菜單'!E27</f>
        <v>古早味滷肉</v>
      </c>
      <c r="H13" s="95" t="s">
        <v>110</v>
      </c>
      <c r="I13" s="399" t="s">
        <v>15</v>
      </c>
      <c r="J13" s="95" t="str">
        <f>'114年12月菜單'!E28</f>
        <v>香烤翅小腿</v>
      </c>
      <c r="K13" s="95" t="s">
        <v>303</v>
      </c>
      <c r="L13" s="25" t="s">
        <v>15</v>
      </c>
      <c r="M13" s="95" t="str">
        <f>'114年12月菜單'!E29</f>
        <v>紅絲炒蛋</v>
      </c>
      <c r="N13" s="95" t="s">
        <v>227</v>
      </c>
      <c r="O13" s="25" t="s">
        <v>15</v>
      </c>
      <c r="P13" s="95" t="str">
        <f>'114年12月菜單'!E30</f>
        <v>淺色蔬菜</v>
      </c>
      <c r="Q13" s="24" t="s">
        <v>44</v>
      </c>
      <c r="R13" s="25" t="s">
        <v>15</v>
      </c>
      <c r="S13" s="95" t="str">
        <f>'114年12月菜單'!E31</f>
        <v>鮮菇玉米湯</v>
      </c>
      <c r="T13" s="95" t="s">
        <v>16</v>
      </c>
      <c r="U13" s="25" t="s">
        <v>15</v>
      </c>
      <c r="V13" s="551"/>
      <c r="W13" s="168" t="s">
        <v>7</v>
      </c>
      <c r="X13" s="96" t="s">
        <v>52</v>
      </c>
      <c r="Y13" s="177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49"/>
      <c r="D14" s="31" t="s">
        <v>107</v>
      </c>
      <c r="E14" s="30"/>
      <c r="F14" s="30">
        <v>80</v>
      </c>
      <c r="G14" s="395" t="s">
        <v>122</v>
      </c>
      <c r="H14" s="414"/>
      <c r="I14" s="417">
        <v>40</v>
      </c>
      <c r="J14" s="380" t="s">
        <v>235</v>
      </c>
      <c r="K14" s="329"/>
      <c r="L14" s="380">
        <v>30</v>
      </c>
      <c r="M14" s="323" t="s">
        <v>195</v>
      </c>
      <c r="N14" s="322"/>
      <c r="O14" s="322">
        <v>40</v>
      </c>
      <c r="P14" s="30" t="str">
        <f>P13</f>
        <v>淺色蔬菜</v>
      </c>
      <c r="Q14" s="31"/>
      <c r="R14" s="30">
        <v>100</v>
      </c>
      <c r="S14" s="442" t="s">
        <v>205</v>
      </c>
      <c r="T14" s="442"/>
      <c r="U14" s="442">
        <v>20</v>
      </c>
      <c r="V14" s="552"/>
      <c r="W14" s="170">
        <f>AE19</f>
        <v>98</v>
      </c>
      <c r="X14" s="99" t="s">
        <v>53</v>
      </c>
      <c r="Y14" s="178">
        <f>AB15</f>
        <v>2.8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16</v>
      </c>
      <c r="C15" s="549"/>
      <c r="D15" s="30" t="s">
        <v>114</v>
      </c>
      <c r="E15" s="30"/>
      <c r="F15" s="30">
        <v>40</v>
      </c>
      <c r="G15" s="227" t="s">
        <v>233</v>
      </c>
      <c r="H15" s="415"/>
      <c r="I15" s="418">
        <v>30</v>
      </c>
      <c r="J15" s="380"/>
      <c r="K15" s="329"/>
      <c r="L15" s="380"/>
      <c r="M15" s="322" t="s">
        <v>331</v>
      </c>
      <c r="N15" s="322"/>
      <c r="O15" s="322">
        <v>20</v>
      </c>
      <c r="P15" s="29"/>
      <c r="Q15" s="29"/>
      <c r="R15" s="29"/>
      <c r="S15" s="28" t="s">
        <v>388</v>
      </c>
      <c r="T15" s="28"/>
      <c r="U15" s="28">
        <v>10</v>
      </c>
      <c r="V15" s="552"/>
      <c r="W15" s="172" t="s">
        <v>9</v>
      </c>
      <c r="X15" s="102" t="s">
        <v>54</v>
      </c>
      <c r="Y15" s="178">
        <v>2</v>
      </c>
      <c r="Z15" s="78"/>
      <c r="AA15" s="103" t="s">
        <v>25</v>
      </c>
      <c r="AB15" s="79">
        <v>2.8</v>
      </c>
      <c r="AC15" s="104">
        <f>AB15*7</f>
        <v>19.599999999999998</v>
      </c>
      <c r="AD15" s="79">
        <f>AB15*5</f>
        <v>14</v>
      </c>
      <c r="AE15" s="79" t="s">
        <v>26</v>
      </c>
      <c r="AF15" s="105">
        <f>AC15*4+AD15*9</f>
        <v>204.39999999999998</v>
      </c>
    </row>
    <row r="16" spans="2:32" ht="27.95" customHeight="1">
      <c r="B16" s="98" t="s">
        <v>10</v>
      </c>
      <c r="C16" s="549"/>
      <c r="D16" s="36"/>
      <c r="E16" s="36"/>
      <c r="F16" s="29"/>
      <c r="G16" s="31" t="s">
        <v>234</v>
      </c>
      <c r="H16" s="411"/>
      <c r="I16" s="317">
        <v>20</v>
      </c>
      <c r="J16" s="381"/>
      <c r="K16" s="373"/>
      <c r="L16" s="380"/>
      <c r="M16" s="31"/>
      <c r="N16" s="36"/>
      <c r="O16" s="30"/>
      <c r="P16" s="29"/>
      <c r="Q16" s="36"/>
      <c r="R16" s="29"/>
      <c r="S16" s="238"/>
      <c r="T16" s="29"/>
      <c r="U16" s="29"/>
      <c r="V16" s="552"/>
      <c r="W16" s="170">
        <v>23</v>
      </c>
      <c r="X16" s="102" t="s">
        <v>55</v>
      </c>
      <c r="Y16" s="178">
        <f>AB17</f>
        <v>2.5</v>
      </c>
      <c r="Z16" s="77"/>
      <c r="AA16" s="78" t="s">
        <v>29</v>
      </c>
      <c r="AB16" s="79">
        <v>2.2000000000000002</v>
      </c>
      <c r="AC16" s="79">
        <f>AB16*1</f>
        <v>2.2000000000000002</v>
      </c>
      <c r="AD16" s="79" t="s">
        <v>26</v>
      </c>
      <c r="AE16" s="79">
        <f>AB16*5</f>
        <v>11</v>
      </c>
      <c r="AF16" s="79">
        <f>AC16*4+AE16*4</f>
        <v>52.8</v>
      </c>
    </row>
    <row r="17" spans="2:34" ht="27.95" customHeight="1">
      <c r="B17" s="555" t="s">
        <v>36</v>
      </c>
      <c r="C17" s="549"/>
      <c r="D17" s="36"/>
      <c r="E17" s="36"/>
      <c r="F17" s="29"/>
      <c r="G17" s="29"/>
      <c r="H17" s="397"/>
      <c r="I17" s="402"/>
      <c r="J17" s="381"/>
      <c r="K17" s="373"/>
      <c r="L17" s="380"/>
      <c r="M17" s="30"/>
      <c r="N17" s="31"/>
      <c r="O17" s="30"/>
      <c r="P17" s="29"/>
      <c r="Q17" s="36"/>
      <c r="R17" s="29"/>
      <c r="S17" s="376"/>
      <c r="T17" s="29"/>
      <c r="U17" s="29"/>
      <c r="V17" s="552"/>
      <c r="W17" s="172" t="s">
        <v>11</v>
      </c>
      <c r="X17" s="102" t="s">
        <v>56</v>
      </c>
      <c r="Y17" s="178">
        <f>AB18</f>
        <v>0</v>
      </c>
      <c r="Z17" s="78"/>
      <c r="AA17" s="78" t="s">
        <v>32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4" ht="27.95" customHeight="1">
      <c r="B18" s="555"/>
      <c r="C18" s="549"/>
      <c r="D18" s="36"/>
      <c r="E18" s="36"/>
      <c r="F18" s="29"/>
      <c r="G18" s="230"/>
      <c r="H18" s="397"/>
      <c r="I18" s="402"/>
      <c r="J18" s="301"/>
      <c r="K18" s="36"/>
      <c r="L18" s="30"/>
      <c r="M18" s="31"/>
      <c r="N18" s="31"/>
      <c r="O18" s="30"/>
      <c r="P18" s="29"/>
      <c r="Q18" s="36"/>
      <c r="R18" s="29"/>
      <c r="S18" s="376"/>
      <c r="T18" s="36"/>
      <c r="U18" s="29"/>
      <c r="V18" s="552"/>
      <c r="W18" s="170">
        <f>AC19</f>
        <v>33.4</v>
      </c>
      <c r="X18" s="154" t="s">
        <v>57</v>
      </c>
      <c r="Y18" s="178">
        <v>0</v>
      </c>
      <c r="Z18" s="77"/>
      <c r="AA18" s="78" t="s">
        <v>33</v>
      </c>
      <c r="AE18" s="78">
        <f>AB18*15</f>
        <v>0</v>
      </c>
    </row>
    <row r="19" spans="2:34" ht="27.95" customHeight="1">
      <c r="B19" s="108" t="s">
        <v>34</v>
      </c>
      <c r="C19" s="109"/>
      <c r="D19" s="36"/>
      <c r="E19" s="36"/>
      <c r="F19" s="29"/>
      <c r="G19" s="230"/>
      <c r="H19" s="397"/>
      <c r="I19" s="403"/>
      <c r="J19" s="398" t="s">
        <v>132</v>
      </c>
      <c r="K19" s="361"/>
      <c r="L19" s="373"/>
      <c r="M19" s="307"/>
      <c r="N19" s="106"/>
      <c r="O19" s="30"/>
      <c r="P19" s="29"/>
      <c r="Q19" s="36"/>
      <c r="R19" s="29"/>
      <c r="S19" s="307"/>
      <c r="T19" s="36"/>
      <c r="U19" s="29"/>
      <c r="V19" s="552"/>
      <c r="W19" s="172" t="s">
        <v>12</v>
      </c>
      <c r="X19" s="110"/>
      <c r="Y19" s="178"/>
      <c r="Z19" s="78"/>
      <c r="AC19" s="78">
        <f>SUM(AC14:AC18)</f>
        <v>33.4</v>
      </c>
      <c r="AD19" s="78">
        <f>SUM(AD14:AD18)</f>
        <v>26.5</v>
      </c>
      <c r="AE19" s="78">
        <f>SUM(AE14:AE18)</f>
        <v>98</v>
      </c>
      <c r="AF19" s="78">
        <f>AC19*4+AD19*9+AE19*4</f>
        <v>764.1</v>
      </c>
    </row>
    <row r="20" spans="2:34" ht="27.95" customHeight="1" thickBot="1">
      <c r="B20" s="111"/>
      <c r="C20" s="112"/>
      <c r="D20" s="106"/>
      <c r="E20" s="106"/>
      <c r="F20" s="30"/>
      <c r="G20" s="30"/>
      <c r="H20" s="411"/>
      <c r="I20" s="404"/>
      <c r="J20" s="301"/>
      <c r="K20" s="106"/>
      <c r="L20" s="30"/>
      <c r="M20" s="30"/>
      <c r="N20" s="106"/>
      <c r="O20" s="30"/>
      <c r="P20" s="30"/>
      <c r="Q20" s="106"/>
      <c r="R20" s="30"/>
      <c r="S20" s="30"/>
      <c r="T20" s="106"/>
      <c r="U20" s="30"/>
      <c r="V20" s="553"/>
      <c r="W20" s="170">
        <f>AF19</f>
        <v>764.1</v>
      </c>
      <c r="X20" s="107"/>
      <c r="Y20" s="180"/>
      <c r="Z20" s="77"/>
      <c r="AC20" s="113">
        <f>AC19*4/AF19</f>
        <v>0.17484622431618896</v>
      </c>
      <c r="AD20" s="113">
        <f>AD19*9/AF19</f>
        <v>0.31213191990577149</v>
      </c>
      <c r="AE20" s="113">
        <f>AE19*4/AF19</f>
        <v>0.51302185577803949</v>
      </c>
    </row>
    <row r="21" spans="2:34" s="97" customFormat="1" ht="42" customHeight="1">
      <c r="B21" s="94">
        <v>12</v>
      </c>
      <c r="C21" s="549"/>
      <c r="D21" s="95" t="str">
        <f>'114年12月菜單'!I26</f>
        <v>白米飯</v>
      </c>
      <c r="E21" s="95" t="s">
        <v>102</v>
      </c>
      <c r="F21" s="25" t="s">
        <v>15</v>
      </c>
      <c r="G21" s="95" t="str">
        <f>'114年12月菜單'!I27</f>
        <v>香酥炸雞排(炸)</v>
      </c>
      <c r="H21" s="95" t="s">
        <v>106</v>
      </c>
      <c r="I21" s="363" t="s">
        <v>15</v>
      </c>
      <c r="J21" s="95" t="str">
        <f>'114年12月菜單'!I28</f>
        <v>絞肉貢丸鳥蛋(加)</v>
      </c>
      <c r="K21" s="95" t="s">
        <v>227</v>
      </c>
      <c r="L21" s="25" t="s">
        <v>15</v>
      </c>
      <c r="M21" s="95" t="str">
        <f>'114年12月菜單'!I29</f>
        <v>海芽白菜</v>
      </c>
      <c r="N21" s="406" t="s">
        <v>16</v>
      </c>
      <c r="O21" s="25" t="s">
        <v>15</v>
      </c>
      <c r="P21" s="95" t="str">
        <f>'114年12月菜單'!I30</f>
        <v>深色蔬菜</v>
      </c>
      <c r="Q21" s="24" t="s">
        <v>44</v>
      </c>
      <c r="R21" s="25" t="s">
        <v>15</v>
      </c>
      <c r="S21" s="95" t="str">
        <f>'114年12月菜單'!I31</f>
        <v>紫菜蛋花湯</v>
      </c>
      <c r="T21" s="95" t="s">
        <v>16</v>
      </c>
      <c r="U21" s="25" t="s">
        <v>15</v>
      </c>
      <c r="V21" s="551"/>
      <c r="W21" s="168" t="s">
        <v>84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4" s="122" customFormat="1" ht="27.75" customHeight="1">
      <c r="B22" s="98" t="s">
        <v>8</v>
      </c>
      <c r="C22" s="549"/>
      <c r="D22" s="31" t="s">
        <v>107</v>
      </c>
      <c r="E22" s="28"/>
      <c r="F22" s="29">
        <v>110</v>
      </c>
      <c r="G22" s="445" t="s">
        <v>453</v>
      </c>
      <c r="H22" s="373"/>
      <c r="I22" s="445">
        <v>40</v>
      </c>
      <c r="J22" s="29" t="s">
        <v>236</v>
      </c>
      <c r="K22" s="29"/>
      <c r="L22" s="29">
        <v>20</v>
      </c>
      <c r="M22" s="419" t="s">
        <v>308</v>
      </c>
      <c r="N22" s="423"/>
      <c r="O22" s="421">
        <v>30</v>
      </c>
      <c r="P22" s="30" t="str">
        <f>P21</f>
        <v>深色蔬菜</v>
      </c>
      <c r="Q22" s="31"/>
      <c r="R22" s="30">
        <v>100</v>
      </c>
      <c r="S22" s="326" t="s">
        <v>220</v>
      </c>
      <c r="T22" s="326"/>
      <c r="U22" s="326">
        <v>10</v>
      </c>
      <c r="V22" s="552"/>
      <c r="W22" s="170">
        <f>AE27</f>
        <v>95.5</v>
      </c>
      <c r="X22" s="99" t="s">
        <v>22</v>
      </c>
      <c r="Y22" s="136">
        <f>AB23</f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4" s="122" customFormat="1" ht="27.95" customHeight="1">
      <c r="B23" s="118">
        <v>17</v>
      </c>
      <c r="C23" s="549"/>
      <c r="D23" s="29"/>
      <c r="E23" s="29"/>
      <c r="F23" s="29"/>
      <c r="G23" s="419"/>
      <c r="H23" s="373"/>
      <c r="I23" s="381"/>
      <c r="J23" s="29" t="s">
        <v>194</v>
      </c>
      <c r="K23" s="29"/>
      <c r="L23" s="29">
        <v>20</v>
      </c>
      <c r="M23" s="419" t="s">
        <v>398</v>
      </c>
      <c r="N23" s="424"/>
      <c r="O23" s="421">
        <v>20</v>
      </c>
      <c r="P23" s="29"/>
      <c r="Q23" s="29"/>
      <c r="R23" s="29"/>
      <c r="S23" s="331" t="s">
        <v>195</v>
      </c>
      <c r="T23" s="332"/>
      <c r="U23" s="330">
        <v>10</v>
      </c>
      <c r="V23" s="552"/>
      <c r="W23" s="172" t="s">
        <v>9</v>
      </c>
      <c r="X23" s="102" t="s">
        <v>24</v>
      </c>
      <c r="Y23" s="136">
        <v>2.1</v>
      </c>
      <c r="Z23" s="123"/>
      <c r="AA23" s="124" t="s">
        <v>25</v>
      </c>
      <c r="AB23" s="121">
        <v>2.5</v>
      </c>
      <c r="AC23" s="125">
        <f>AB23*7</f>
        <v>17.5</v>
      </c>
      <c r="AD23" s="121">
        <f>AB23*5</f>
        <v>12.5</v>
      </c>
      <c r="AE23" s="121" t="s">
        <v>26</v>
      </c>
      <c r="AF23" s="126">
        <f>AC23*4+AD23*9</f>
        <v>182.5</v>
      </c>
    </row>
    <row r="24" spans="2:34" s="122" customFormat="1" ht="27.95" customHeight="1">
      <c r="B24" s="118" t="s">
        <v>10</v>
      </c>
      <c r="C24" s="549"/>
      <c r="D24" s="29"/>
      <c r="E24" s="36"/>
      <c r="F24" s="29"/>
      <c r="G24" s="381"/>
      <c r="H24" s="373"/>
      <c r="I24" s="381"/>
      <c r="J24" s="31" t="s">
        <v>237</v>
      </c>
      <c r="K24" s="425" t="s">
        <v>200</v>
      </c>
      <c r="L24" s="30">
        <v>10</v>
      </c>
      <c r="M24" s="419" t="s">
        <v>333</v>
      </c>
      <c r="N24" s="425"/>
      <c r="O24" s="422">
        <v>10</v>
      </c>
      <c r="P24" s="419"/>
      <c r="Q24" s="424"/>
      <c r="R24" s="421"/>
      <c r="S24" s="31"/>
      <c r="T24" s="106"/>
      <c r="U24" s="30"/>
      <c r="V24" s="552"/>
      <c r="W24" s="170">
        <f>AD27</f>
        <v>25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4" s="122" customFormat="1" ht="27.95" customHeight="1">
      <c r="B25" s="550" t="s">
        <v>37</v>
      </c>
      <c r="C25" s="549"/>
      <c r="D25" s="29"/>
      <c r="E25" s="200"/>
      <c r="F25" s="29"/>
      <c r="G25" s="29"/>
      <c r="H25" s="28"/>
      <c r="I25" s="29"/>
      <c r="J25" s="30" t="s">
        <v>454</v>
      </c>
      <c r="K25" s="31"/>
      <c r="L25" s="30">
        <v>15</v>
      </c>
      <c r="M25" s="419" t="s">
        <v>376</v>
      </c>
      <c r="N25" s="424"/>
      <c r="O25" s="421">
        <v>20</v>
      </c>
      <c r="P25" s="31"/>
      <c r="Q25" s="31"/>
      <c r="R25" s="31"/>
      <c r="S25" s="29"/>
      <c r="T25" s="36"/>
      <c r="U25" s="29"/>
      <c r="V25" s="552"/>
      <c r="W25" s="172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4" s="122" customFormat="1" ht="27.95" customHeight="1">
      <c r="B26" s="550"/>
      <c r="C26" s="549"/>
      <c r="D26" s="29"/>
      <c r="E26" s="36"/>
      <c r="F26" s="29"/>
      <c r="G26" s="47"/>
      <c r="H26" s="36"/>
      <c r="I26" s="165"/>
      <c r="J26" s="202"/>
      <c r="K26" s="106"/>
      <c r="L26" s="30"/>
      <c r="M26" s="419"/>
      <c r="N26" s="424"/>
      <c r="O26" s="421"/>
      <c r="P26" s="31"/>
      <c r="Q26" s="31"/>
      <c r="R26" s="31"/>
      <c r="S26" s="29"/>
      <c r="T26" s="36"/>
      <c r="U26" s="29"/>
      <c r="V26" s="552"/>
      <c r="W26" s="170">
        <f>AC27</f>
        <v>30.9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4" s="122" customFormat="1" ht="27.95" customHeight="1">
      <c r="B27" s="129" t="s">
        <v>34</v>
      </c>
      <c r="C27" s="130"/>
      <c r="D27" s="29"/>
      <c r="E27" s="36"/>
      <c r="F27" s="29"/>
      <c r="G27" s="29"/>
      <c r="H27" s="36"/>
      <c r="I27" s="165"/>
      <c r="J27" s="376"/>
      <c r="K27" s="166"/>
      <c r="L27" s="29"/>
      <c r="M27" s="420"/>
      <c r="N27" s="164"/>
      <c r="O27" s="301"/>
      <c r="P27" s="31"/>
      <c r="Q27" s="106"/>
      <c r="R27" s="30"/>
      <c r="S27" s="29"/>
      <c r="T27" s="36"/>
      <c r="U27" s="29"/>
      <c r="V27" s="552"/>
      <c r="W27" s="183" t="s">
        <v>12</v>
      </c>
      <c r="X27" s="110"/>
      <c r="Y27" s="136"/>
      <c r="Z27" s="123"/>
      <c r="AA27" s="127"/>
      <c r="AB27" s="121"/>
      <c r="AC27" s="127">
        <f>SUM(AC22:AC26)</f>
        <v>30.9</v>
      </c>
      <c r="AD27" s="127">
        <f>SUM(AD22:AD26)</f>
        <v>25</v>
      </c>
      <c r="AE27" s="127">
        <f>SUM(AE22:AE26)</f>
        <v>95.5</v>
      </c>
      <c r="AF27" s="127">
        <f>AC27*4+AD27*9+AE27*4</f>
        <v>730.6</v>
      </c>
    </row>
    <row r="28" spans="2:34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420"/>
      <c r="N28" s="427"/>
      <c r="O28" s="301"/>
      <c r="P28" s="30"/>
      <c r="Q28" s="106"/>
      <c r="R28" s="30"/>
      <c r="S28" s="30"/>
      <c r="T28" s="106"/>
      <c r="U28" s="30"/>
      <c r="V28" s="553"/>
      <c r="W28" s="184">
        <f>(W22*4)+(W24*9)+(W26*4)</f>
        <v>730.6</v>
      </c>
      <c r="X28" s="107"/>
      <c r="Y28" s="136"/>
      <c r="Z28" s="119"/>
      <c r="AA28" s="123"/>
      <c r="AB28" s="133"/>
      <c r="AC28" s="134">
        <f>AC27*4/AF27</f>
        <v>0.16917601970982751</v>
      </c>
      <c r="AD28" s="134">
        <f>AD27*9/AF27</f>
        <v>0.30796605529701615</v>
      </c>
      <c r="AE28" s="134">
        <f>AE27*4/AF27</f>
        <v>0.52285792499315631</v>
      </c>
      <c r="AF28" s="123"/>
    </row>
    <row r="29" spans="2:34" s="97" customFormat="1" ht="42" customHeight="1">
      <c r="B29" s="94">
        <v>12</v>
      </c>
      <c r="C29" s="549"/>
      <c r="D29" s="95" t="str">
        <f>'114年12月菜單'!M26</f>
        <v>地瓜飯</v>
      </c>
      <c r="E29" s="24" t="s">
        <v>92</v>
      </c>
      <c r="F29" s="25" t="s">
        <v>15</v>
      </c>
      <c r="G29" s="95" t="str">
        <f>'114年12月菜單'!M27</f>
        <v>三杯魷魚杏鮑菇(海)-申請</v>
      </c>
      <c r="H29" s="95" t="s">
        <v>255</v>
      </c>
      <c r="I29" s="25" t="s">
        <v>15</v>
      </c>
      <c r="J29" s="95" t="str">
        <f>'114年12月菜單'!M28</f>
        <v>白菜海茸</v>
      </c>
      <c r="K29" s="95" t="s">
        <v>255</v>
      </c>
      <c r="L29" s="25" t="s">
        <v>15</v>
      </c>
      <c r="M29" s="95" t="str">
        <f>'114年12月菜單'!M29</f>
        <v>梅粉薯條(炸加)</v>
      </c>
      <c r="N29" s="163" t="s">
        <v>96</v>
      </c>
      <c r="O29" s="25" t="s">
        <v>15</v>
      </c>
      <c r="P29" s="95" t="str">
        <f>'114年12月菜單'!M30</f>
        <v>淺色蔬菜</v>
      </c>
      <c r="Q29" s="24" t="s">
        <v>65</v>
      </c>
      <c r="R29" s="25" t="s">
        <v>15</v>
      </c>
      <c r="S29" s="95" t="str">
        <f>'114年12月菜單'!M31</f>
        <v>味噌豆腐湯(豆)</v>
      </c>
      <c r="T29" s="95" t="s">
        <v>64</v>
      </c>
      <c r="U29" s="25" t="s">
        <v>15</v>
      </c>
      <c r="V29" s="559"/>
      <c r="W29" s="168" t="s">
        <v>7</v>
      </c>
      <c r="X29" s="169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  <c r="AH29" s="201"/>
    </row>
    <row r="30" spans="2:34" ht="27.95" customHeight="1">
      <c r="B30" s="98" t="s">
        <v>8</v>
      </c>
      <c r="C30" s="549"/>
      <c r="D30" s="31" t="s">
        <v>107</v>
      </c>
      <c r="E30" s="31"/>
      <c r="F30" s="31">
        <v>100</v>
      </c>
      <c r="G30" s="31" t="s">
        <v>241</v>
      </c>
      <c r="H30" s="29" t="s">
        <v>337</v>
      </c>
      <c r="I30" s="29">
        <v>40</v>
      </c>
      <c r="J30" s="30" t="s">
        <v>308</v>
      </c>
      <c r="K30" s="30"/>
      <c r="L30" s="30">
        <v>30</v>
      </c>
      <c r="M30" s="290" t="s">
        <v>425</v>
      </c>
      <c r="N30" s="290" t="s">
        <v>311</v>
      </c>
      <c r="O30" s="445">
        <v>30</v>
      </c>
      <c r="P30" s="30" t="str">
        <f>P29</f>
        <v>淺色蔬菜</v>
      </c>
      <c r="Q30" s="31"/>
      <c r="R30" s="30">
        <v>100</v>
      </c>
      <c r="S30" s="381" t="s">
        <v>154</v>
      </c>
      <c r="T30" s="381" t="s">
        <v>324</v>
      </c>
      <c r="U30" s="380">
        <v>20</v>
      </c>
      <c r="V30" s="560"/>
      <c r="W30" s="170">
        <f>AE35</f>
        <v>95.5</v>
      </c>
      <c r="X30" s="171" t="s">
        <v>22</v>
      </c>
      <c r="Y30" s="136">
        <f>AB31</f>
        <v>2.7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4" ht="27.95" customHeight="1">
      <c r="B31" s="98">
        <v>18</v>
      </c>
      <c r="C31" s="549"/>
      <c r="D31" s="31" t="s">
        <v>108</v>
      </c>
      <c r="E31" s="31"/>
      <c r="F31" s="31">
        <v>55</v>
      </c>
      <c r="G31" s="28" t="s">
        <v>334</v>
      </c>
      <c r="H31" s="29"/>
      <c r="I31" s="29">
        <v>30</v>
      </c>
      <c r="J31" s="30" t="s">
        <v>339</v>
      </c>
      <c r="K31" s="444"/>
      <c r="L31" s="30">
        <v>20</v>
      </c>
      <c r="M31" s="290" t="s">
        <v>426</v>
      </c>
      <c r="N31" s="290"/>
      <c r="O31" s="445" t="s">
        <v>427</v>
      </c>
      <c r="P31" s="30"/>
      <c r="Q31" s="106"/>
      <c r="R31" s="30"/>
      <c r="S31" s="380" t="s">
        <v>168</v>
      </c>
      <c r="T31" s="381"/>
      <c r="U31" s="380" t="s">
        <v>169</v>
      </c>
      <c r="V31" s="560"/>
      <c r="W31" s="172" t="s">
        <v>9</v>
      </c>
      <c r="X31" s="173" t="s">
        <v>24</v>
      </c>
      <c r="Y31" s="136">
        <v>2.2000000000000002</v>
      </c>
      <c r="Z31" s="78"/>
      <c r="AA31" s="103" t="s">
        <v>25</v>
      </c>
      <c r="AB31" s="79">
        <v>2.7</v>
      </c>
      <c r="AC31" s="104">
        <f>AB31*7</f>
        <v>18.900000000000002</v>
      </c>
      <c r="AD31" s="79">
        <f>AB31*5</f>
        <v>13.5</v>
      </c>
      <c r="AE31" s="79" t="s">
        <v>26</v>
      </c>
      <c r="AF31" s="105">
        <f>AC31*4+AD31*9</f>
        <v>197.10000000000002</v>
      </c>
    </row>
    <row r="32" spans="2:34" ht="27.95" customHeight="1">
      <c r="B32" s="98" t="s">
        <v>10</v>
      </c>
      <c r="C32" s="549"/>
      <c r="D32" s="36"/>
      <c r="E32" s="36"/>
      <c r="F32" s="29"/>
      <c r="G32" s="31" t="s">
        <v>335</v>
      </c>
      <c r="H32" s="106"/>
      <c r="I32" s="30">
        <v>10</v>
      </c>
      <c r="J32" s="31"/>
      <c r="K32" s="106"/>
      <c r="L32" s="30"/>
      <c r="M32" s="326"/>
      <c r="N32" s="286"/>
      <c r="O32" s="326"/>
      <c r="P32" s="30"/>
      <c r="Q32" s="106"/>
      <c r="R32" s="30"/>
      <c r="S32" s="31"/>
      <c r="T32" s="106"/>
      <c r="U32" s="30"/>
      <c r="V32" s="560"/>
      <c r="W32" s="170">
        <f>AD35</f>
        <v>25</v>
      </c>
      <c r="X32" s="173" t="s">
        <v>28</v>
      </c>
      <c r="Y32" s="136">
        <f>AB33</f>
        <v>2.2999999999999998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5" customHeight="1">
      <c r="B33" s="555" t="s">
        <v>38</v>
      </c>
      <c r="C33" s="549"/>
      <c r="D33" s="36"/>
      <c r="E33" s="36"/>
      <c r="F33" s="29"/>
      <c r="G33" s="28" t="s">
        <v>336</v>
      </c>
      <c r="H33" s="36"/>
      <c r="I33" s="29">
        <v>30</v>
      </c>
      <c r="J33" s="31"/>
      <c r="K33" s="106"/>
      <c r="L33" s="30"/>
      <c r="M33" s="326"/>
      <c r="N33" s="286"/>
      <c r="O33" s="326"/>
      <c r="P33" s="29"/>
      <c r="Q33" s="36"/>
      <c r="R33" s="29"/>
      <c r="S33" s="28"/>
      <c r="T33" s="29"/>
      <c r="U33" s="29"/>
      <c r="V33" s="560"/>
      <c r="W33" s="172" t="s">
        <v>11</v>
      </c>
      <c r="X33" s="173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5" customHeight="1">
      <c r="B34" s="555"/>
      <c r="C34" s="549"/>
      <c r="D34" s="36"/>
      <c r="E34" s="36"/>
      <c r="F34" s="29"/>
      <c r="G34" s="28"/>
      <c r="H34" s="36"/>
      <c r="I34" s="29"/>
      <c r="J34" s="30"/>
      <c r="K34" s="36"/>
      <c r="L34" s="28"/>
      <c r="M34" s="376"/>
      <c r="N34" s="36"/>
      <c r="O34" s="30"/>
      <c r="P34" s="29"/>
      <c r="Q34" s="36"/>
      <c r="R34" s="29"/>
      <c r="S34" s="28"/>
      <c r="T34" s="36"/>
      <c r="U34" s="29"/>
      <c r="V34" s="560"/>
      <c r="W34" s="170">
        <f>AC35</f>
        <v>32.300000000000004</v>
      </c>
      <c r="X34" s="174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1"/>
      <c r="K35" s="106"/>
      <c r="L35" s="30"/>
      <c r="M35" s="30"/>
      <c r="N35" s="106"/>
      <c r="O35" s="30"/>
      <c r="P35" s="30"/>
      <c r="Q35" s="106"/>
      <c r="R35" s="30"/>
      <c r="S35" s="30"/>
      <c r="T35" s="106"/>
      <c r="U35" s="30"/>
      <c r="V35" s="560"/>
      <c r="W35" s="172" t="s">
        <v>12</v>
      </c>
      <c r="X35" s="175"/>
      <c r="Y35" s="136"/>
      <c r="Z35" s="78"/>
      <c r="AC35" s="78">
        <f>SUM(AC30:AC34)</f>
        <v>32.300000000000004</v>
      </c>
      <c r="AD35" s="78">
        <f>SUM(AD30:AD34)</f>
        <v>25</v>
      </c>
      <c r="AE35" s="78">
        <f>SUM(AE30:AE34)</f>
        <v>95.5</v>
      </c>
      <c r="AF35" s="78">
        <f>AC35*4+AD35*9+AE35*4</f>
        <v>736.2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0"/>
      <c r="N36" s="106"/>
      <c r="O36" s="30"/>
      <c r="P36" s="30"/>
      <c r="Q36" s="106"/>
      <c r="R36" s="30"/>
      <c r="S36" s="30"/>
      <c r="T36" s="106"/>
      <c r="U36" s="30"/>
      <c r="V36" s="561"/>
      <c r="W36" s="170">
        <f>(W30*4)+(W32*9)+(W34*4)</f>
        <v>736.2</v>
      </c>
      <c r="X36" s="176"/>
      <c r="Y36" s="136"/>
      <c r="Z36" s="77"/>
      <c r="AC36" s="113">
        <f>AC35*4/AF35</f>
        <v>0.17549578918772074</v>
      </c>
      <c r="AD36" s="113">
        <f>AD35*9/AF35</f>
        <v>0.30562347188264055</v>
      </c>
      <c r="AE36" s="113">
        <f>AE35*4/AF35</f>
        <v>0.51888073892963871</v>
      </c>
    </row>
    <row r="37" spans="2:32" s="97" customFormat="1" ht="42" customHeight="1">
      <c r="B37" s="94">
        <v>12</v>
      </c>
      <c r="C37" s="549"/>
      <c r="D37" s="95" t="str">
        <f>'114年12月菜單'!Q26</f>
        <v>肉絲炒飯</v>
      </c>
      <c r="E37" s="24" t="s">
        <v>116</v>
      </c>
      <c r="F37" s="25" t="s">
        <v>15</v>
      </c>
      <c r="G37" s="95" t="str">
        <f>'114年12月菜單'!Q27</f>
        <v>醬汁豬排</v>
      </c>
      <c r="H37" s="95" t="s">
        <v>151</v>
      </c>
      <c r="I37" s="25" t="s">
        <v>15</v>
      </c>
      <c r="J37" s="95" t="str">
        <f>'114年12月菜單'!Q28</f>
        <v>紅豆包(冷)</v>
      </c>
      <c r="K37" s="95" t="s">
        <v>146</v>
      </c>
      <c r="L37" s="25" t="s">
        <v>15</v>
      </c>
      <c r="M37" s="95" t="str">
        <f>'114年12月菜單'!Q29</f>
        <v>蝦仁洋芋(海)</v>
      </c>
      <c r="N37" s="95" t="s">
        <v>317</v>
      </c>
      <c r="O37" s="25" t="s">
        <v>15</v>
      </c>
      <c r="P37" s="95" t="str">
        <f>'114年12月菜單'!Q30</f>
        <v>深色蔬菜</v>
      </c>
      <c r="Q37" s="24" t="s">
        <v>44</v>
      </c>
      <c r="R37" s="25" t="s">
        <v>15</v>
      </c>
      <c r="S37" s="95" t="str">
        <f>'114年12月菜單'!Q31</f>
        <v>港式酸辣湯(芡)</v>
      </c>
      <c r="T37" s="95" t="s">
        <v>16</v>
      </c>
      <c r="U37" s="25" t="s">
        <v>15</v>
      </c>
      <c r="V37" s="559"/>
      <c r="W37" s="168" t="s">
        <v>7</v>
      </c>
      <c r="X37" s="169" t="s">
        <v>52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5" customHeight="1">
      <c r="B38" s="98" t="s">
        <v>8</v>
      </c>
      <c r="C38" s="549"/>
      <c r="D38" s="28" t="s">
        <v>340</v>
      </c>
      <c r="E38" s="28"/>
      <c r="F38" s="29">
        <v>120</v>
      </c>
      <c r="G38" s="30" t="s">
        <v>122</v>
      </c>
      <c r="H38" s="158"/>
      <c r="I38" s="30">
        <v>40</v>
      </c>
      <c r="J38" s="394" t="s">
        <v>344</v>
      </c>
      <c r="K38" s="381" t="s">
        <v>152</v>
      </c>
      <c r="L38" s="381">
        <v>30</v>
      </c>
      <c r="M38" s="331" t="s">
        <v>377</v>
      </c>
      <c r="N38" s="331"/>
      <c r="O38" s="331">
        <v>30</v>
      </c>
      <c r="P38" s="30" t="str">
        <f>P37</f>
        <v>深色蔬菜</v>
      </c>
      <c r="Q38" s="31"/>
      <c r="R38" s="30">
        <v>100</v>
      </c>
      <c r="S38" s="30" t="s">
        <v>299</v>
      </c>
      <c r="T38" s="31" t="s">
        <v>348</v>
      </c>
      <c r="U38" s="31">
        <v>20</v>
      </c>
      <c r="V38" s="560"/>
      <c r="W38" s="170">
        <f>AE43</f>
        <v>97</v>
      </c>
      <c r="X38" s="171" t="s">
        <v>53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19</v>
      </c>
      <c r="C39" s="549"/>
      <c r="D39" s="28" t="s">
        <v>341</v>
      </c>
      <c r="E39" s="28"/>
      <c r="F39" s="29">
        <v>10</v>
      </c>
      <c r="G39" s="30"/>
      <c r="H39" s="30"/>
      <c r="I39" s="29"/>
      <c r="J39" s="381"/>
      <c r="K39" s="381"/>
      <c r="L39" s="381"/>
      <c r="M39" s="381" t="s">
        <v>345</v>
      </c>
      <c r="N39" s="380" t="s">
        <v>337</v>
      </c>
      <c r="O39" s="381">
        <v>20</v>
      </c>
      <c r="P39" s="29"/>
      <c r="Q39" s="29"/>
      <c r="R39" s="29"/>
      <c r="S39" s="28" t="s">
        <v>346</v>
      </c>
      <c r="T39" s="31"/>
      <c r="U39" s="31">
        <v>10</v>
      </c>
      <c r="V39" s="560"/>
      <c r="W39" s="172" t="s">
        <v>9</v>
      </c>
      <c r="X39" s="173" t="s">
        <v>54</v>
      </c>
      <c r="Y39" s="136">
        <v>2.2000000000000002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49"/>
      <c r="D40" s="28" t="s">
        <v>342</v>
      </c>
      <c r="E40" s="28"/>
      <c r="F40" s="29">
        <v>10</v>
      </c>
      <c r="G40" s="30"/>
      <c r="H40" s="106"/>
      <c r="I40" s="30"/>
      <c r="J40" s="472"/>
      <c r="K40" s="381"/>
      <c r="L40" s="381"/>
      <c r="M40" s="381" t="s">
        <v>378</v>
      </c>
      <c r="N40" s="373"/>
      <c r="O40" s="380">
        <v>5</v>
      </c>
      <c r="P40" s="29"/>
      <c r="Q40" s="29"/>
      <c r="R40" s="29"/>
      <c r="S40" s="31" t="s">
        <v>347</v>
      </c>
      <c r="T40" s="31"/>
      <c r="U40" s="31">
        <v>10</v>
      </c>
      <c r="V40" s="560"/>
      <c r="W40" s="170">
        <f>(Y38*5)+(Y40*5)</f>
        <v>28</v>
      </c>
      <c r="X40" s="173" t="s">
        <v>55</v>
      </c>
      <c r="Y40" s="136">
        <f>AB41</f>
        <v>3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55" t="s">
        <v>30</v>
      </c>
      <c r="C41" s="549"/>
      <c r="D41" s="445" t="s">
        <v>298</v>
      </c>
      <c r="E41" s="443"/>
      <c r="F41" s="443">
        <v>10</v>
      </c>
      <c r="G41" s="31"/>
      <c r="H41" s="28"/>
      <c r="I41" s="29"/>
      <c r="J41" s="376"/>
      <c r="K41" s="373"/>
      <c r="L41" s="381"/>
      <c r="M41" s="445" t="s">
        <v>379</v>
      </c>
      <c r="N41" s="373"/>
      <c r="O41" s="380">
        <v>10</v>
      </c>
      <c r="P41" s="29"/>
      <c r="Q41" s="29"/>
      <c r="R41" s="29"/>
      <c r="S41" s="31"/>
      <c r="T41" s="31"/>
      <c r="U41" s="31"/>
      <c r="V41" s="560"/>
      <c r="W41" s="172" t="s">
        <v>11</v>
      </c>
      <c r="X41" s="173" t="s">
        <v>56</v>
      </c>
      <c r="Y41" s="136">
        <f>AB42</f>
        <v>0</v>
      </c>
      <c r="Z41" s="78"/>
      <c r="AA41" s="78" t="s">
        <v>32</v>
      </c>
      <c r="AB41" s="79">
        <v>3</v>
      </c>
      <c r="AC41" s="79"/>
      <c r="AD41" s="79">
        <f>AB41*5</f>
        <v>15</v>
      </c>
      <c r="AE41" s="79" t="s">
        <v>26</v>
      </c>
      <c r="AF41" s="79">
        <f>AD41*9</f>
        <v>135</v>
      </c>
    </row>
    <row r="42" spans="2:32" ht="27.95" customHeight="1">
      <c r="B42" s="555"/>
      <c r="C42" s="549"/>
      <c r="D42" s="442" t="s">
        <v>343</v>
      </c>
      <c r="E42" s="442"/>
      <c r="F42" s="443">
        <v>5</v>
      </c>
      <c r="G42" s="28"/>
      <c r="H42" s="28"/>
      <c r="I42" s="29"/>
      <c r="J42" s="376"/>
      <c r="K42" s="373"/>
      <c r="L42" s="380"/>
      <c r="M42" s="381"/>
      <c r="N42" s="380"/>
      <c r="O42" s="381"/>
      <c r="P42" s="29"/>
      <c r="Q42" s="29"/>
      <c r="R42" s="29"/>
      <c r="S42" s="199"/>
      <c r="T42" s="106"/>
      <c r="U42" s="31"/>
      <c r="V42" s="560"/>
      <c r="W42" s="170">
        <v>27</v>
      </c>
      <c r="X42" s="174" t="s">
        <v>57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5" customHeight="1">
      <c r="B43" s="108" t="s">
        <v>34</v>
      </c>
      <c r="C43" s="109"/>
      <c r="D43" s="445"/>
      <c r="E43" s="443"/>
      <c r="F43" s="443"/>
      <c r="G43" s="28"/>
      <c r="H43" s="36"/>
      <c r="I43" s="29"/>
      <c r="J43" s="307"/>
      <c r="K43" s="106"/>
      <c r="L43" s="31"/>
      <c r="M43" s="376"/>
      <c r="N43" s="106"/>
      <c r="O43" s="30"/>
      <c r="P43" s="209"/>
      <c r="Q43" s="209"/>
      <c r="R43" s="209"/>
      <c r="S43" s="31"/>
      <c r="T43" s="106"/>
      <c r="U43" s="31"/>
      <c r="V43" s="560"/>
      <c r="W43" s="172" t="s">
        <v>12</v>
      </c>
      <c r="X43" s="175"/>
      <c r="Y43" s="136"/>
      <c r="Z43" s="78"/>
      <c r="AC43" s="78">
        <f>SUM(AC38:AC42)</f>
        <v>31.799999999999997</v>
      </c>
      <c r="AD43" s="78">
        <f>SUM(AD38:AD42)</f>
        <v>28</v>
      </c>
      <c r="AE43" s="78">
        <f>SUM(AE38:AE42)</f>
        <v>97</v>
      </c>
      <c r="AF43" s="78">
        <f>AC43*4+AD43*9+AE43*4</f>
        <v>767.2</v>
      </c>
    </row>
    <row r="44" spans="2:32" ht="27.95" customHeight="1" thickBot="1">
      <c r="B44" s="138"/>
      <c r="C44" s="112"/>
      <c r="D44" s="205"/>
      <c r="E44" s="139"/>
      <c r="F44" s="140"/>
      <c r="G44" s="140"/>
      <c r="H44" s="139"/>
      <c r="I44" s="140"/>
      <c r="J44" s="140"/>
      <c r="K44" s="139"/>
      <c r="L44" s="140"/>
      <c r="M44" s="140"/>
      <c r="N44" s="139"/>
      <c r="O44" s="140"/>
      <c r="P44" s="140"/>
      <c r="Q44" s="139"/>
      <c r="R44" s="140"/>
      <c r="S44" s="140"/>
      <c r="T44" s="139"/>
      <c r="U44" s="140"/>
      <c r="V44" s="561"/>
      <c r="W44" s="170">
        <f>(W38*4)+(W40*9)+(W42*4)</f>
        <v>748</v>
      </c>
      <c r="X44" s="179"/>
      <c r="Y44" s="142"/>
      <c r="Z44" s="77"/>
      <c r="AC44" s="113">
        <f>AC43*4/AF43</f>
        <v>0.16579770594369131</v>
      </c>
      <c r="AD44" s="113">
        <f>AD43*9/AF43</f>
        <v>0.32846715328467152</v>
      </c>
      <c r="AE44" s="113">
        <f>AE43*4/AF43</f>
        <v>0.50573514077163706</v>
      </c>
    </row>
    <row r="45" spans="2:32" s="146" customFormat="1" ht="21.75" customHeight="1">
      <c r="B45" s="143"/>
      <c r="C45" s="78"/>
      <c r="D45" s="204"/>
      <c r="E45" s="144"/>
      <c r="F45" s="101"/>
      <c r="G45" s="101"/>
      <c r="H45" s="144"/>
      <c r="I45" s="101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4"/>
      <c r="Y45" s="554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47"/>
      <c r="E46" s="547"/>
      <c r="F46" s="548"/>
      <c r="G46" s="548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40.5">
      <c r="E53" s="106"/>
      <c r="F53" s="30">
        <v>737.9</v>
      </c>
      <c r="G53" s="28"/>
      <c r="H53" s="36">
        <v>25.5</v>
      </c>
    </row>
    <row r="54" spans="5:25" ht="41.25" thickBot="1">
      <c r="E54" s="139"/>
      <c r="F54" s="140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12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P19" sqref="P19"/>
    </sheetView>
  </sheetViews>
  <sheetFormatPr defaultColWidth="9"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7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375" style="2" bestFit="1" customWidth="1"/>
    <col min="28" max="28" width="5.375" style="3" bestFit="1" customWidth="1"/>
    <col min="29" max="29" width="8.375" style="2" bestFit="1" customWidth="1"/>
    <col min="30" max="31" width="6.375" style="2" bestFit="1" customWidth="1"/>
    <col min="32" max="32" width="7.375" style="2" bestFit="1" customWidth="1"/>
    <col min="33" max="34" width="9" style="32" customWidth="1"/>
    <col min="35" max="16384" width="9" style="32"/>
  </cols>
  <sheetData>
    <row r="1" spans="2:32" s="2" customFormat="1" ht="38.25">
      <c r="B1" s="556" t="s">
        <v>408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1"/>
      <c r="AB1" s="3"/>
    </row>
    <row r="2" spans="2:32" s="2" customFormat="1" ht="16.5" customHeight="1">
      <c r="B2" s="562"/>
      <c r="C2" s="563"/>
      <c r="D2" s="563"/>
      <c r="E2" s="563"/>
      <c r="F2" s="563"/>
      <c r="G2" s="56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12</v>
      </c>
      <c r="C5" s="564"/>
      <c r="D5" s="24" t="str">
        <f>'114年12月菜單'!A36</f>
        <v>白米飯</v>
      </c>
      <c r="E5" s="24" t="s">
        <v>92</v>
      </c>
      <c r="F5" s="25" t="s">
        <v>15</v>
      </c>
      <c r="G5" s="24" t="str">
        <f>'114年12月菜單'!A37</f>
        <v>洋芋燉肉</v>
      </c>
      <c r="H5" s="24" t="s">
        <v>16</v>
      </c>
      <c r="I5" s="25" t="s">
        <v>15</v>
      </c>
      <c r="J5" s="24" t="str">
        <f>'114年12月菜單'!A38</f>
        <v>蘿蔔關東煮(豆)</v>
      </c>
      <c r="K5" s="24" t="s">
        <v>133</v>
      </c>
      <c r="L5" s="25" t="s">
        <v>15</v>
      </c>
      <c r="M5" s="24" t="str">
        <f>'114年12月菜單'!A39</f>
        <v>蜜汁翅小腿</v>
      </c>
      <c r="N5" s="24" t="s">
        <v>380</v>
      </c>
      <c r="O5" s="25" t="s">
        <v>15</v>
      </c>
      <c r="P5" s="24" t="str">
        <f>'114年12月菜單'!A40</f>
        <v>深色蔬菜</v>
      </c>
      <c r="Q5" s="24" t="s">
        <v>44</v>
      </c>
      <c r="R5" s="25" t="s">
        <v>15</v>
      </c>
      <c r="S5" s="24" t="str">
        <f>'114年12月菜單'!A41</f>
        <v>結頭菜湯</v>
      </c>
      <c r="T5" s="24" t="s">
        <v>16</v>
      </c>
      <c r="U5" s="25" t="s">
        <v>15</v>
      </c>
      <c r="V5" s="559"/>
      <c r="W5" s="168" t="s">
        <v>7</v>
      </c>
      <c r="X5" s="96" t="s">
        <v>17</v>
      </c>
      <c r="Y5" s="177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64"/>
      <c r="D6" s="31" t="s">
        <v>107</v>
      </c>
      <c r="E6" s="28"/>
      <c r="F6" s="29">
        <v>110</v>
      </c>
      <c r="G6" s="261" t="s">
        <v>122</v>
      </c>
      <c r="H6" s="261"/>
      <c r="I6" s="260">
        <v>40</v>
      </c>
      <c r="J6" s="369" t="s">
        <v>349</v>
      </c>
      <c r="K6" s="369" t="s">
        <v>164</v>
      </c>
      <c r="L6" s="369">
        <v>30</v>
      </c>
      <c r="M6" s="444" t="s">
        <v>235</v>
      </c>
      <c r="N6" s="261"/>
      <c r="O6" s="260">
        <v>30</v>
      </c>
      <c r="P6" s="30" t="str">
        <f>P5</f>
        <v>深色蔬菜</v>
      </c>
      <c r="Q6" s="31"/>
      <c r="R6" s="30">
        <v>100</v>
      </c>
      <c r="S6" s="31" t="s">
        <v>432</v>
      </c>
      <c r="T6" s="394"/>
      <c r="U6" s="29">
        <v>30</v>
      </c>
      <c r="V6" s="560"/>
      <c r="W6" s="170">
        <f>AE11</f>
        <v>97</v>
      </c>
      <c r="X6" s="99" t="s">
        <v>22</v>
      </c>
      <c r="Y6" s="178">
        <f>AB7</f>
        <v>2.7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22</v>
      </c>
      <c r="C7" s="564"/>
      <c r="D7" s="28"/>
      <c r="E7" s="28"/>
      <c r="F7" s="28"/>
      <c r="G7" s="260" t="s">
        <v>320</v>
      </c>
      <c r="H7" s="262"/>
      <c r="I7" s="260">
        <v>30</v>
      </c>
      <c r="J7" s="369" t="s">
        <v>238</v>
      </c>
      <c r="K7" s="380"/>
      <c r="L7" s="369">
        <v>20</v>
      </c>
      <c r="M7" s="260"/>
      <c r="N7" s="261"/>
      <c r="O7" s="260"/>
      <c r="P7" s="29"/>
      <c r="Q7" s="29"/>
      <c r="R7" s="29"/>
      <c r="S7" s="28"/>
      <c r="T7" s="28"/>
      <c r="U7" s="29"/>
      <c r="V7" s="560"/>
      <c r="W7" s="172" t="s">
        <v>9</v>
      </c>
      <c r="X7" s="102" t="s">
        <v>24</v>
      </c>
      <c r="Y7" s="178">
        <f>AB8</f>
        <v>2</v>
      </c>
      <c r="Z7" s="2"/>
      <c r="AA7" s="33" t="s">
        <v>25</v>
      </c>
      <c r="AB7" s="3">
        <v>2.7</v>
      </c>
      <c r="AC7" s="34">
        <f>AB7*7</f>
        <v>18.900000000000002</v>
      </c>
      <c r="AD7" s="3">
        <f>AB7*5</f>
        <v>13.5</v>
      </c>
      <c r="AE7" s="3" t="s">
        <v>26</v>
      </c>
      <c r="AF7" s="35">
        <f>AC7*4+AD7*9</f>
        <v>197.10000000000002</v>
      </c>
    </row>
    <row r="8" spans="2:32" ht="27.95" customHeight="1">
      <c r="B8" s="27" t="s">
        <v>10</v>
      </c>
      <c r="C8" s="564"/>
      <c r="D8" s="28"/>
      <c r="E8" s="28"/>
      <c r="F8" s="28"/>
      <c r="G8" s="259" t="s">
        <v>150</v>
      </c>
      <c r="H8" s="261"/>
      <c r="I8" s="260">
        <v>20</v>
      </c>
      <c r="J8" s="369" t="s">
        <v>350</v>
      </c>
      <c r="K8" s="369"/>
      <c r="L8" s="369">
        <v>30</v>
      </c>
      <c r="M8" s="381"/>
      <c r="N8" s="381"/>
      <c r="O8" s="381"/>
      <c r="P8" s="29"/>
      <c r="Q8" s="235"/>
      <c r="R8" s="236"/>
      <c r="S8" s="211"/>
      <c r="T8" s="235"/>
      <c r="U8" s="29"/>
      <c r="V8" s="560"/>
      <c r="W8" s="170">
        <f>AD11</f>
        <v>25</v>
      </c>
      <c r="X8" s="102" t="s">
        <v>28</v>
      </c>
      <c r="Y8" s="178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565" t="s">
        <v>35</v>
      </c>
      <c r="C9" s="564"/>
      <c r="D9" s="28"/>
      <c r="E9" s="28"/>
      <c r="F9" s="28"/>
      <c r="G9" s="260"/>
      <c r="H9" s="261"/>
      <c r="I9" s="260"/>
      <c r="J9" s="369"/>
      <c r="K9" s="369"/>
      <c r="L9" s="369"/>
      <c r="M9" s="381"/>
      <c r="N9" s="381"/>
      <c r="O9" s="381"/>
      <c r="P9" s="29"/>
      <c r="Q9" s="36"/>
      <c r="R9" s="29"/>
      <c r="S9" s="28"/>
      <c r="T9" s="28"/>
      <c r="U9" s="29"/>
      <c r="V9" s="560"/>
      <c r="W9" s="172" t="s">
        <v>11</v>
      </c>
      <c r="X9" s="102" t="s">
        <v>31</v>
      </c>
      <c r="Y9" s="178">
        <f>AB10</f>
        <v>0</v>
      </c>
      <c r="Z9" s="2"/>
      <c r="AA9" s="2" t="s">
        <v>32</v>
      </c>
      <c r="AB9" s="79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5" customHeight="1">
      <c r="B10" s="565"/>
      <c r="C10" s="564"/>
      <c r="D10" s="28"/>
      <c r="E10" s="28"/>
      <c r="F10" s="28"/>
      <c r="G10" s="29"/>
      <c r="H10" s="36"/>
      <c r="I10" s="29"/>
      <c r="J10" s="369"/>
      <c r="K10" s="372"/>
      <c r="L10" s="369"/>
      <c r="M10" s="462"/>
      <c r="N10" s="381"/>
      <c r="O10" s="429"/>
      <c r="P10" s="29"/>
      <c r="Q10" s="36"/>
      <c r="R10" s="29"/>
      <c r="S10" s="28"/>
      <c r="T10" s="36"/>
      <c r="U10" s="29"/>
      <c r="V10" s="560"/>
      <c r="W10" s="170">
        <f>AC11</f>
        <v>32.5</v>
      </c>
      <c r="X10" s="154" t="s">
        <v>40</v>
      </c>
      <c r="Y10" s="178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0"/>
      <c r="N11" s="381"/>
      <c r="O11" s="429"/>
      <c r="P11" s="29"/>
      <c r="Q11" s="36"/>
      <c r="R11" s="29"/>
      <c r="S11" s="29"/>
      <c r="T11" s="36"/>
      <c r="U11" s="29"/>
      <c r="V11" s="560"/>
      <c r="W11" s="172" t="s">
        <v>12</v>
      </c>
      <c r="X11" s="110"/>
      <c r="Y11" s="178"/>
      <c r="Z11" s="2"/>
      <c r="AC11" s="2">
        <f>SUM(AC6:AC10)</f>
        <v>32.5</v>
      </c>
      <c r="AD11" s="2">
        <f>SUM(AD6:AD10)</f>
        <v>25</v>
      </c>
      <c r="AE11" s="2">
        <f>SUM(AE6:AE10)</f>
        <v>97</v>
      </c>
      <c r="AF11" s="2">
        <f>AC11*4+AD11*9+AE11*4</f>
        <v>743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197"/>
      <c r="N12" s="36"/>
      <c r="O12" s="30"/>
      <c r="P12" s="29"/>
      <c r="Q12" s="36"/>
      <c r="R12" s="29"/>
      <c r="S12" s="29"/>
      <c r="T12" s="36"/>
      <c r="U12" s="29"/>
      <c r="V12" s="561"/>
      <c r="W12" s="170">
        <f>(W6*4)+(W8*9)+(W10*4)</f>
        <v>743</v>
      </c>
      <c r="X12" s="117"/>
      <c r="Y12" s="180"/>
      <c r="Z12" s="12"/>
      <c r="AC12" s="41">
        <f>AC11*4/AF11</f>
        <v>0.17496635262449528</v>
      </c>
      <c r="AD12" s="41">
        <f>AD11*9/AF11</f>
        <v>0.30282637954239572</v>
      </c>
      <c r="AE12" s="41">
        <f>AE11*4/AF11</f>
        <v>0.522207267833109</v>
      </c>
    </row>
    <row r="13" spans="2:32" s="26" customFormat="1" ht="42" customHeight="1">
      <c r="B13" s="94">
        <v>12</v>
      </c>
      <c r="C13" s="564"/>
      <c r="D13" s="24" t="str">
        <f>'114年12月菜單'!E36</f>
        <v>紫米飯</v>
      </c>
      <c r="E13" s="24" t="s">
        <v>92</v>
      </c>
      <c r="F13" s="25" t="s">
        <v>15</v>
      </c>
      <c r="G13" s="24" t="str">
        <f>'114年12月菜單'!E37</f>
        <v>醬燒大排</v>
      </c>
      <c r="H13" s="432" t="s">
        <v>249</v>
      </c>
      <c r="I13" s="399" t="s">
        <v>15</v>
      </c>
      <c r="J13" s="24" t="str">
        <f>'114年12月菜單'!E38</f>
        <v>小瓜玉筍</v>
      </c>
      <c r="K13" s="432" t="s">
        <v>227</v>
      </c>
      <c r="L13" s="25" t="s">
        <v>15</v>
      </c>
      <c r="M13" s="24" t="str">
        <f>'114年12月菜單'!E39</f>
        <v>滑嫩蒸蛋</v>
      </c>
      <c r="N13" s="24" t="s">
        <v>381</v>
      </c>
      <c r="O13" s="25" t="s">
        <v>15</v>
      </c>
      <c r="P13" s="24" t="str">
        <f>'114年12月菜單'!E40</f>
        <v>淺色蔬菜</v>
      </c>
      <c r="Q13" s="24" t="s">
        <v>44</v>
      </c>
      <c r="R13" s="25" t="s">
        <v>15</v>
      </c>
      <c r="S13" s="24" t="str">
        <f>'114年12月菜單'!E41</f>
        <v>紅豆湯圓(冷)</v>
      </c>
      <c r="T13" s="24" t="s">
        <v>16</v>
      </c>
      <c r="U13" s="25" t="s">
        <v>15</v>
      </c>
      <c r="V13" s="559"/>
      <c r="W13" s="168" t="s">
        <v>7</v>
      </c>
      <c r="X13" s="96" t="s">
        <v>73</v>
      </c>
      <c r="Y13" s="177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64"/>
      <c r="D14" s="31" t="s">
        <v>107</v>
      </c>
      <c r="E14" s="30"/>
      <c r="F14" s="30">
        <v>80</v>
      </c>
      <c r="G14" s="160" t="s">
        <v>122</v>
      </c>
      <c r="H14" s="413"/>
      <c r="I14" s="413">
        <v>40</v>
      </c>
      <c r="J14" s="408" t="s">
        <v>351</v>
      </c>
      <c r="K14" s="400"/>
      <c r="L14" s="301">
        <v>20</v>
      </c>
      <c r="M14" s="280" t="s">
        <v>382</v>
      </c>
      <c r="N14" s="236"/>
      <c r="O14" s="236">
        <v>30</v>
      </c>
      <c r="P14" s="30" t="str">
        <f>P13</f>
        <v>淺色蔬菜</v>
      </c>
      <c r="Q14" s="31"/>
      <c r="R14" s="30">
        <v>100</v>
      </c>
      <c r="S14" s="328" t="s">
        <v>222</v>
      </c>
      <c r="T14" s="327"/>
      <c r="U14" s="326">
        <v>10</v>
      </c>
      <c r="V14" s="560"/>
      <c r="W14" s="170">
        <f>AE19</f>
        <v>97</v>
      </c>
      <c r="X14" s="99" t="s">
        <v>74</v>
      </c>
      <c r="Y14" s="178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23</v>
      </c>
      <c r="C15" s="564"/>
      <c r="D15" s="30" t="s">
        <v>264</v>
      </c>
      <c r="E15" s="30"/>
      <c r="F15" s="30">
        <v>40</v>
      </c>
      <c r="G15" s="165"/>
      <c r="H15" s="433"/>
      <c r="I15" s="402"/>
      <c r="J15" s="408" t="s">
        <v>352</v>
      </c>
      <c r="K15" s="401"/>
      <c r="L15" s="301">
        <v>20</v>
      </c>
      <c r="M15" s="280"/>
      <c r="N15" s="235"/>
      <c r="O15" s="236"/>
      <c r="P15" s="29"/>
      <c r="Q15" s="29"/>
      <c r="R15" s="29"/>
      <c r="S15" s="327" t="s">
        <v>354</v>
      </c>
      <c r="T15" s="327" t="s">
        <v>355</v>
      </c>
      <c r="U15" s="326">
        <v>10</v>
      </c>
      <c r="V15" s="560"/>
      <c r="W15" s="172" t="s">
        <v>9</v>
      </c>
      <c r="X15" s="102" t="s">
        <v>75</v>
      </c>
      <c r="Y15" s="178">
        <v>2.2000000000000002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5" customHeight="1">
      <c r="B16" s="27" t="s">
        <v>10</v>
      </c>
      <c r="C16" s="564"/>
      <c r="D16" s="36"/>
      <c r="E16" s="36"/>
      <c r="F16" s="29"/>
      <c r="G16" s="165"/>
      <c r="H16" s="433"/>
      <c r="I16" s="402"/>
      <c r="J16" s="408" t="s">
        <v>353</v>
      </c>
      <c r="K16" s="401"/>
      <c r="L16" s="301">
        <v>30</v>
      </c>
      <c r="M16" s="394"/>
      <c r="N16" s="236"/>
      <c r="O16" s="394"/>
      <c r="P16" s="28"/>
      <c r="Q16" s="36"/>
      <c r="R16" s="28"/>
      <c r="S16" s="213"/>
      <c r="T16" s="36"/>
      <c r="U16" s="29"/>
      <c r="V16" s="560"/>
      <c r="W16" s="170">
        <v>23</v>
      </c>
      <c r="X16" s="102" t="s">
        <v>76</v>
      </c>
      <c r="Y16" s="178">
        <f>AB17</f>
        <v>2.2999999999999998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65" t="s">
        <v>36</v>
      </c>
      <c r="C17" s="564"/>
      <c r="D17" s="36"/>
      <c r="E17" s="36"/>
      <c r="F17" s="29"/>
      <c r="G17" s="448"/>
      <c r="H17" s="433"/>
      <c r="I17" s="402"/>
      <c r="J17" s="408"/>
      <c r="K17" s="317"/>
      <c r="L17" s="301"/>
      <c r="M17" s="394"/>
      <c r="N17" s="235"/>
      <c r="O17" s="236"/>
      <c r="P17" s="394"/>
      <c r="Q17" s="235"/>
      <c r="R17" s="236"/>
      <c r="S17" s="159"/>
      <c r="T17" s="28"/>
      <c r="U17" s="29"/>
      <c r="V17" s="560"/>
      <c r="W17" s="172" t="s">
        <v>11</v>
      </c>
      <c r="X17" s="102" t="s">
        <v>77</v>
      </c>
      <c r="Y17" s="178">
        <f>AB18</f>
        <v>0</v>
      </c>
      <c r="Z17" s="2"/>
      <c r="AA17" s="2" t="s">
        <v>32</v>
      </c>
      <c r="AB17" s="79">
        <v>2.2999999999999998</v>
      </c>
      <c r="AC17" s="3"/>
      <c r="AD17" s="3">
        <f>AB17*5</f>
        <v>11.5</v>
      </c>
      <c r="AE17" s="3" t="s">
        <v>26</v>
      </c>
      <c r="AF17" s="3">
        <f>AD17*9</f>
        <v>103.5</v>
      </c>
    </row>
    <row r="18" spans="2:32" ht="27.95" customHeight="1">
      <c r="B18" s="565"/>
      <c r="C18" s="564"/>
      <c r="D18" s="36"/>
      <c r="E18" s="36"/>
      <c r="F18" s="29"/>
      <c r="G18" s="160"/>
      <c r="H18" s="164"/>
      <c r="I18" s="317"/>
      <c r="J18" s="408"/>
      <c r="K18" s="317"/>
      <c r="L18" s="301"/>
      <c r="M18" s="394"/>
      <c r="N18" s="235"/>
      <c r="O18" s="236"/>
      <c r="P18" s="29"/>
      <c r="Q18" s="36"/>
      <c r="R18" s="29"/>
      <c r="S18" s="28"/>
      <c r="T18" s="36"/>
      <c r="U18" s="29"/>
      <c r="V18" s="560"/>
      <c r="W18" s="170">
        <f>AC19</f>
        <v>32.5</v>
      </c>
      <c r="X18" s="154" t="s">
        <v>78</v>
      </c>
      <c r="Y18" s="178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165"/>
      <c r="H19" s="426"/>
      <c r="I19" s="430"/>
      <c r="J19" s="435"/>
      <c r="K19" s="436"/>
      <c r="L19" s="316"/>
      <c r="M19" s="31"/>
      <c r="N19" s="106"/>
      <c r="O19" s="30"/>
      <c r="P19" s="29"/>
      <c r="Q19" s="36"/>
      <c r="R19" s="29"/>
      <c r="S19" s="29"/>
      <c r="T19" s="36"/>
      <c r="U19" s="29"/>
      <c r="V19" s="560"/>
      <c r="W19" s="172" t="s">
        <v>12</v>
      </c>
      <c r="X19" s="110"/>
      <c r="Y19" s="178"/>
      <c r="Z19" s="2"/>
      <c r="AC19" s="2">
        <f>SUM(AC14:AC18)</f>
        <v>32.5</v>
      </c>
      <c r="AD19" s="2">
        <f>SUM(AD14:AD18)</f>
        <v>25</v>
      </c>
      <c r="AE19" s="2">
        <f>SUM(AE14:AE18)</f>
        <v>97</v>
      </c>
      <c r="AF19" s="2">
        <f>AC19*4+AD19*9+AE19*4</f>
        <v>743</v>
      </c>
    </row>
    <row r="20" spans="2:32" ht="27.95" customHeight="1" thickBot="1">
      <c r="B20" s="39"/>
      <c r="C20" s="40"/>
      <c r="D20" s="36"/>
      <c r="E20" s="36"/>
      <c r="F20" s="29"/>
      <c r="G20" s="165"/>
      <c r="H20" s="434"/>
      <c r="I20" s="431"/>
      <c r="J20" s="407"/>
      <c r="K20" s="434"/>
      <c r="L20" s="416"/>
      <c r="M20" s="30"/>
      <c r="N20" s="36"/>
      <c r="O20" s="30"/>
      <c r="P20" s="29"/>
      <c r="Q20" s="36"/>
      <c r="R20" s="29"/>
      <c r="S20" s="29"/>
      <c r="T20" s="36"/>
      <c r="U20" s="29"/>
      <c r="V20" s="561"/>
      <c r="W20" s="170">
        <f>AF19</f>
        <v>743</v>
      </c>
      <c r="X20" s="117"/>
      <c r="Y20" s="180"/>
      <c r="Z20" s="12"/>
      <c r="AC20" s="41">
        <f>AC19*4/AF19</f>
        <v>0.17496635262449528</v>
      </c>
      <c r="AD20" s="41">
        <f>AD19*9/AF19</f>
        <v>0.30282637954239572</v>
      </c>
      <c r="AE20" s="41">
        <f>AE19*4/AF19</f>
        <v>0.522207267833109</v>
      </c>
    </row>
    <row r="21" spans="2:32" s="26" customFormat="1" ht="42" customHeight="1">
      <c r="B21" s="94">
        <v>12</v>
      </c>
      <c r="C21" s="564"/>
      <c r="D21" s="24" t="str">
        <f>'114年12月菜單'!I36</f>
        <v>白米飯</v>
      </c>
      <c r="E21" s="24" t="s">
        <v>104</v>
      </c>
      <c r="F21" s="25" t="s">
        <v>15</v>
      </c>
      <c r="G21" s="24" t="str">
        <f>'114年12月菜單'!I37</f>
        <v>酥炸香雞腿(炸)</v>
      </c>
      <c r="H21" s="167" t="s">
        <v>96</v>
      </c>
      <c r="I21" s="363" t="s">
        <v>15</v>
      </c>
      <c r="J21" s="24" t="str">
        <f>'114年12月菜單'!I38</f>
        <v>客家炒肉片(豆)</v>
      </c>
      <c r="K21" s="167" t="s">
        <v>110</v>
      </c>
      <c r="L21" s="25" t="s">
        <v>15</v>
      </c>
      <c r="M21" s="24" t="str">
        <f>'114年12月菜單'!I39</f>
        <v>阿婆滷蛋</v>
      </c>
      <c r="N21" s="24" t="s">
        <v>258</v>
      </c>
      <c r="O21" s="25" t="s">
        <v>15</v>
      </c>
      <c r="P21" s="24" t="str">
        <f>'114年12月菜單'!I40</f>
        <v>深色蔬菜</v>
      </c>
      <c r="Q21" s="24" t="s">
        <v>44</v>
      </c>
      <c r="R21" s="25" t="s">
        <v>15</v>
      </c>
      <c r="S21" s="185" t="str">
        <f>'114年12月菜單'!I41</f>
        <v>鮮菇湯</v>
      </c>
      <c r="T21" s="24" t="s">
        <v>16</v>
      </c>
      <c r="U21" s="25" t="s">
        <v>15</v>
      </c>
      <c r="V21" s="551"/>
      <c r="W21" s="168" t="s">
        <v>84</v>
      </c>
      <c r="X21" s="96" t="s">
        <v>17</v>
      </c>
      <c r="Y21" s="135">
        <f>AB22</f>
        <v>5.7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43" t="s">
        <v>8</v>
      </c>
      <c r="C22" s="564"/>
      <c r="D22" s="31" t="s">
        <v>107</v>
      </c>
      <c r="E22" s="28"/>
      <c r="F22" s="29">
        <v>110</v>
      </c>
      <c r="G22" s="263" t="s">
        <v>446</v>
      </c>
      <c r="H22" s="264"/>
      <c r="I22" s="263">
        <v>50</v>
      </c>
      <c r="J22" s="264" t="s">
        <v>160</v>
      </c>
      <c r="K22" s="264"/>
      <c r="L22" s="263">
        <v>30</v>
      </c>
      <c r="M22" s="444" t="s">
        <v>257</v>
      </c>
      <c r="N22" s="264"/>
      <c r="O22" s="263">
        <v>40</v>
      </c>
      <c r="P22" s="30" t="str">
        <f>P21</f>
        <v>深色蔬菜</v>
      </c>
      <c r="Q22" s="31"/>
      <c r="R22" s="30">
        <v>100</v>
      </c>
      <c r="S22" s="445" t="s">
        <v>205</v>
      </c>
      <c r="T22" s="28"/>
      <c r="U22" s="28">
        <v>20</v>
      </c>
      <c r="V22" s="552"/>
      <c r="W22" s="170">
        <f>AE27</f>
        <v>95.5</v>
      </c>
      <c r="X22" s="99" t="s">
        <v>22</v>
      </c>
      <c r="Y22" s="136">
        <f>AB23</f>
        <v>2.6</v>
      </c>
      <c r="Z22" s="44"/>
      <c r="AA22" s="21" t="s">
        <v>23</v>
      </c>
      <c r="AB22" s="3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5" customFormat="1" ht="27.95" customHeight="1">
      <c r="B23" s="43">
        <v>24</v>
      </c>
      <c r="C23" s="564"/>
      <c r="D23" s="28"/>
      <c r="E23" s="28"/>
      <c r="F23" s="28"/>
      <c r="G23" s="263"/>
      <c r="H23" s="264"/>
      <c r="I23" s="263"/>
      <c r="J23" s="263" t="s">
        <v>357</v>
      </c>
      <c r="K23" s="263"/>
      <c r="L23" s="263">
        <v>40</v>
      </c>
      <c r="M23" s="444"/>
      <c r="N23" s="264"/>
      <c r="O23" s="263"/>
      <c r="P23" s="31"/>
      <c r="Q23" s="30"/>
      <c r="R23" s="31"/>
      <c r="S23" s="294"/>
      <c r="T23" s="293"/>
      <c r="U23" s="293"/>
      <c r="V23" s="552"/>
      <c r="W23" s="172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2.6</v>
      </c>
      <c r="AC23" s="34">
        <f>AB23*7</f>
        <v>18.2</v>
      </c>
      <c r="AD23" s="3">
        <f>AB23*5</f>
        <v>13</v>
      </c>
      <c r="AE23" s="3" t="s">
        <v>26</v>
      </c>
      <c r="AF23" s="35">
        <f>AC23*4+AD23*9</f>
        <v>189.8</v>
      </c>
    </row>
    <row r="24" spans="2:32" s="45" customFormat="1" ht="27.95" customHeight="1">
      <c r="B24" s="43" t="s">
        <v>10</v>
      </c>
      <c r="C24" s="564"/>
      <c r="D24" s="28"/>
      <c r="E24" s="28"/>
      <c r="F24" s="28"/>
      <c r="G24" s="263"/>
      <c r="H24" s="264"/>
      <c r="I24" s="263"/>
      <c r="J24" s="264" t="s">
        <v>117</v>
      </c>
      <c r="K24" s="263"/>
      <c r="L24" s="263">
        <v>10</v>
      </c>
      <c r="M24" s="263"/>
      <c r="N24" s="264"/>
      <c r="O24" s="263"/>
      <c r="P24" s="28"/>
      <c r="Q24" s="36"/>
      <c r="R24" s="28"/>
      <c r="S24" s="462"/>
      <c r="T24" s="106"/>
      <c r="U24" s="30"/>
      <c r="V24" s="552"/>
      <c r="W24" s="170">
        <f>AD27</f>
        <v>25.5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66" t="s">
        <v>37</v>
      </c>
      <c r="C25" s="564"/>
      <c r="D25" s="28"/>
      <c r="E25" s="28"/>
      <c r="F25" s="28"/>
      <c r="G25" s="263"/>
      <c r="H25" s="264"/>
      <c r="I25" s="263"/>
      <c r="J25" s="263" t="s">
        <v>142</v>
      </c>
      <c r="K25" s="445" t="s">
        <v>126</v>
      </c>
      <c r="L25" s="263">
        <v>10</v>
      </c>
      <c r="M25" s="270"/>
      <c r="N25" s="265"/>
      <c r="O25" s="263"/>
      <c r="P25" s="28"/>
      <c r="Q25" s="36"/>
      <c r="R25" s="28"/>
      <c r="S25" s="28"/>
      <c r="T25" s="36"/>
      <c r="U25" s="28"/>
      <c r="V25" s="552"/>
      <c r="W25" s="172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66"/>
      <c r="C26" s="564"/>
      <c r="D26" s="28"/>
      <c r="E26" s="28"/>
      <c r="F26" s="28"/>
      <c r="G26" s="266"/>
      <c r="H26" s="265"/>
      <c r="I26" s="263"/>
      <c r="J26" s="269"/>
      <c r="K26" s="268"/>
      <c r="L26" s="267"/>
      <c r="M26" s="307"/>
      <c r="N26" s="263"/>
      <c r="O26" s="263"/>
      <c r="P26" s="29"/>
      <c r="Q26" s="36"/>
      <c r="R26" s="29"/>
      <c r="S26" s="28"/>
      <c r="T26" s="36"/>
      <c r="U26" s="29"/>
      <c r="V26" s="552"/>
      <c r="W26" s="170">
        <f>AC27</f>
        <v>31.6</v>
      </c>
      <c r="X26" s="154" t="s">
        <v>40</v>
      </c>
      <c r="Y26" s="136">
        <v>0.3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48"/>
      <c r="D27" s="28"/>
      <c r="E27" s="36"/>
      <c r="F27" s="28"/>
      <c r="G27" s="29"/>
      <c r="H27" s="36"/>
      <c r="I27" s="29"/>
      <c r="J27" s="376"/>
      <c r="K27" s="106"/>
      <c r="L27" s="30"/>
      <c r="M27" s="159"/>
      <c r="N27" s="36"/>
      <c r="O27" s="30"/>
      <c r="P27" s="29"/>
      <c r="Q27" s="36"/>
      <c r="R27" s="29"/>
      <c r="S27" s="29"/>
      <c r="T27" s="36"/>
      <c r="U27" s="29"/>
      <c r="V27" s="552"/>
      <c r="W27" s="183" t="s">
        <v>12</v>
      </c>
      <c r="X27" s="110"/>
      <c r="Y27" s="136"/>
      <c r="Z27" s="46"/>
      <c r="AA27" s="2"/>
      <c r="AB27" s="3"/>
      <c r="AC27" s="2">
        <f>SUM(AC22:AC26)</f>
        <v>31.6</v>
      </c>
      <c r="AD27" s="2">
        <f>SUM(AD22:AD26)</f>
        <v>25.5</v>
      </c>
      <c r="AE27" s="2">
        <f>SUM(AE22:AE26)</f>
        <v>95.5</v>
      </c>
      <c r="AF27" s="2">
        <f>AC27*4+AD27*9+AE27*4</f>
        <v>737.9</v>
      </c>
    </row>
    <row r="28" spans="2:32" s="45" customFormat="1" ht="27.95" customHeight="1" thickBot="1">
      <c r="B28" s="49"/>
      <c r="C28" s="50"/>
      <c r="D28" s="36"/>
      <c r="E28" s="36"/>
      <c r="F28" s="29"/>
      <c r="G28" s="29"/>
      <c r="H28" s="36"/>
      <c r="I28" s="165"/>
      <c r="J28" s="203"/>
      <c r="K28" s="166"/>
      <c r="L28" s="29"/>
      <c r="M28" s="203"/>
      <c r="N28" s="166"/>
      <c r="O28" s="29"/>
      <c r="P28" s="29"/>
      <c r="Q28" s="36"/>
      <c r="R28" s="29"/>
      <c r="S28" s="29"/>
      <c r="T28" s="36"/>
      <c r="U28" s="29"/>
      <c r="V28" s="553"/>
      <c r="W28" s="184">
        <f>(W22*4)+(W24*9)+(W26*4)</f>
        <v>737.9</v>
      </c>
      <c r="X28" s="107"/>
      <c r="Y28" s="136"/>
      <c r="Z28" s="44"/>
      <c r="AA28" s="46"/>
      <c r="AB28" s="51"/>
      <c r="AC28" s="41">
        <f>AC27*4/AF27</f>
        <v>0.17129692370239871</v>
      </c>
      <c r="AD28" s="41">
        <f>AD27*9/AF27</f>
        <v>0.31101775308307361</v>
      </c>
      <c r="AE28" s="41">
        <f>AE27*4/AF27</f>
        <v>0.51768532321452776</v>
      </c>
      <c r="AF28" s="46"/>
    </row>
    <row r="29" spans="2:32" s="26" customFormat="1" ht="42" customHeight="1">
      <c r="B29" s="94">
        <v>12</v>
      </c>
      <c r="C29" s="564"/>
      <c r="D29" s="24" t="str">
        <f>'114年12月菜單'!M36</f>
        <v>行憲紀念日放假</v>
      </c>
      <c r="E29" s="24" t="s">
        <v>97</v>
      </c>
      <c r="F29" s="25" t="s">
        <v>15</v>
      </c>
      <c r="G29" s="24">
        <f>'114年12月菜單'!M37</f>
        <v>0</v>
      </c>
      <c r="H29" s="24" t="s">
        <v>16</v>
      </c>
      <c r="I29" s="25" t="s">
        <v>15</v>
      </c>
      <c r="J29" s="167">
        <f>'114年12月菜單'!M38</f>
        <v>0</v>
      </c>
      <c r="K29" s="24" t="s">
        <v>110</v>
      </c>
      <c r="L29" s="25" t="s">
        <v>15</v>
      </c>
      <c r="M29" s="24">
        <f>'114年12月菜單'!M39</f>
        <v>0</v>
      </c>
      <c r="N29" s="24" t="s">
        <v>136</v>
      </c>
      <c r="O29" s="25" t="s">
        <v>15</v>
      </c>
      <c r="P29" s="24">
        <f>'114年12月菜單'!M40</f>
        <v>0</v>
      </c>
      <c r="Q29" s="24" t="s">
        <v>44</v>
      </c>
      <c r="R29" s="25" t="s">
        <v>15</v>
      </c>
      <c r="S29" s="24">
        <f>'114年12月菜單'!M41</f>
        <v>0</v>
      </c>
      <c r="T29" s="24" t="s">
        <v>16</v>
      </c>
      <c r="U29" s="25" t="s">
        <v>15</v>
      </c>
      <c r="V29" s="559"/>
      <c r="W29" s="168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189</v>
      </c>
      <c r="C30" s="564"/>
      <c r="D30" s="31"/>
      <c r="E30" s="31"/>
      <c r="F30" s="31"/>
      <c r="G30" s="381"/>
      <c r="H30" s="281"/>
      <c r="I30" s="282"/>
      <c r="J30" s="273"/>
      <c r="K30" s="273"/>
      <c r="L30" s="273"/>
      <c r="M30" s="288"/>
      <c r="N30" s="289"/>
      <c r="O30" s="288"/>
      <c r="P30" s="30"/>
      <c r="Q30" s="31"/>
      <c r="R30" s="30"/>
      <c r="S30" s="28"/>
      <c r="T30" s="29"/>
      <c r="U30" s="29"/>
      <c r="V30" s="560"/>
      <c r="W30" s="170">
        <f>AE35</f>
        <v>97.5</v>
      </c>
      <c r="X30" s="99" t="s">
        <v>22</v>
      </c>
      <c r="Y30" s="136">
        <f>AB31</f>
        <v>2.5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5" customHeight="1">
      <c r="B31" s="27">
        <v>25</v>
      </c>
      <c r="C31" s="564"/>
      <c r="D31" s="31"/>
      <c r="E31" s="31"/>
      <c r="F31" s="31"/>
      <c r="G31" s="282"/>
      <c r="H31" s="282"/>
      <c r="I31" s="282"/>
      <c r="J31" s="273"/>
      <c r="K31" s="273"/>
      <c r="L31" s="273"/>
      <c r="M31" s="272"/>
      <c r="N31" s="275"/>
      <c r="O31" s="272"/>
      <c r="P31" s="30"/>
      <c r="Q31" s="36"/>
      <c r="R31" s="30"/>
      <c r="S31" s="28"/>
      <c r="T31" s="29"/>
      <c r="U31" s="29"/>
      <c r="V31" s="560"/>
      <c r="W31" s="172" t="s">
        <v>9</v>
      </c>
      <c r="X31" s="102" t="s">
        <v>24</v>
      </c>
      <c r="Y31" s="136">
        <v>2</v>
      </c>
      <c r="Z31" s="2"/>
      <c r="AA31" s="33" t="s">
        <v>25</v>
      </c>
      <c r="AB31" s="3">
        <v>2.5</v>
      </c>
      <c r="AC31" s="34">
        <f>AB31*7</f>
        <v>17.5</v>
      </c>
      <c r="AD31" s="3">
        <f>AB31*5</f>
        <v>12.5</v>
      </c>
      <c r="AE31" s="3" t="s">
        <v>26</v>
      </c>
      <c r="AF31" s="35">
        <f>AC31*4+AD31*9</f>
        <v>182.5</v>
      </c>
    </row>
    <row r="32" spans="2:32" ht="27.95" customHeight="1">
      <c r="B32" s="27" t="s">
        <v>10</v>
      </c>
      <c r="C32" s="564"/>
      <c r="D32" s="36"/>
      <c r="E32" s="36"/>
      <c r="F32" s="29"/>
      <c r="G32" s="282"/>
      <c r="H32" s="283"/>
      <c r="I32" s="282"/>
      <c r="J32" s="381"/>
      <c r="K32" s="273"/>
      <c r="L32" s="273"/>
      <c r="M32" s="273"/>
      <c r="N32" s="272"/>
      <c r="O32" s="272"/>
      <c r="P32" s="30"/>
      <c r="Q32" s="106"/>
      <c r="R32" s="30"/>
      <c r="S32" s="29"/>
      <c r="T32" s="28"/>
      <c r="U32" s="29"/>
      <c r="V32" s="560"/>
      <c r="W32" s="170">
        <f>AD35</f>
        <v>24</v>
      </c>
      <c r="X32" s="102" t="s">
        <v>28</v>
      </c>
      <c r="Y32" s="136">
        <f>AB33</f>
        <v>2.2999999999999998</v>
      </c>
      <c r="Z32" s="12"/>
      <c r="AA32" s="2" t="s">
        <v>29</v>
      </c>
      <c r="AB32" s="3">
        <v>2.1</v>
      </c>
      <c r="AC32" s="3">
        <f>AB32*1</f>
        <v>2.1</v>
      </c>
      <c r="AD32" s="3" t="s">
        <v>26</v>
      </c>
      <c r="AE32" s="3">
        <f>AB32*5</f>
        <v>10.5</v>
      </c>
      <c r="AF32" s="3">
        <f>AC32*4+AE32*4</f>
        <v>50.4</v>
      </c>
    </row>
    <row r="33" spans="2:32" ht="27.95" customHeight="1">
      <c r="B33" s="565" t="s">
        <v>38</v>
      </c>
      <c r="C33" s="564"/>
      <c r="D33" s="36"/>
      <c r="E33" s="36"/>
      <c r="F33" s="29"/>
      <c r="G33" s="271"/>
      <c r="H33" s="274"/>
      <c r="I33" s="272"/>
      <c r="J33" s="273"/>
      <c r="K33" s="273"/>
      <c r="L33" s="273"/>
      <c r="M33" s="273"/>
      <c r="N33" s="272"/>
      <c r="O33" s="272"/>
      <c r="P33" s="29"/>
      <c r="Q33" s="36"/>
      <c r="R33" s="29"/>
      <c r="S33" s="28"/>
      <c r="T33" s="29"/>
      <c r="U33" s="29"/>
      <c r="V33" s="560"/>
      <c r="W33" s="172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2.2999999999999998</v>
      </c>
      <c r="AC33" s="3"/>
      <c r="AD33" s="3">
        <f>AB33*5</f>
        <v>11.5</v>
      </c>
      <c r="AE33" s="3" t="s">
        <v>26</v>
      </c>
      <c r="AF33" s="3">
        <f>AD33*9</f>
        <v>103.5</v>
      </c>
    </row>
    <row r="34" spans="2:32" ht="27.95" customHeight="1">
      <c r="B34" s="565"/>
      <c r="C34" s="564"/>
      <c r="D34" s="36"/>
      <c r="E34" s="36"/>
      <c r="F34" s="29"/>
      <c r="G34" s="272"/>
      <c r="H34" s="274"/>
      <c r="I34" s="272"/>
      <c r="J34" s="273"/>
      <c r="K34" s="274"/>
      <c r="L34" s="273"/>
      <c r="M34" s="273"/>
      <c r="N34" s="274"/>
      <c r="O34" s="272"/>
      <c r="P34" s="29"/>
      <c r="Q34" s="36"/>
      <c r="R34" s="29"/>
      <c r="S34" s="28"/>
      <c r="T34" s="36"/>
      <c r="U34" s="29"/>
      <c r="V34" s="560"/>
      <c r="W34" s="170">
        <f>AC35</f>
        <v>31.200000000000003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60"/>
      <c r="W35" s="172" t="s">
        <v>12</v>
      </c>
      <c r="X35" s="110"/>
      <c r="Y35" s="136"/>
      <c r="Z35" s="2"/>
      <c r="AC35" s="2">
        <f>SUM(AC30:AC34)</f>
        <v>31.200000000000003</v>
      </c>
      <c r="AD35" s="2">
        <f>SUM(AD30:AD34)</f>
        <v>24</v>
      </c>
      <c r="AE35" s="2">
        <f>SUM(AE30:AE34)</f>
        <v>97.5</v>
      </c>
      <c r="AF35" s="2">
        <f>AC35*4+AD35*9+AE35*4</f>
        <v>730.8</v>
      </c>
    </row>
    <row r="36" spans="2:32" ht="27.95" customHeigh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61"/>
      <c r="W36" s="170">
        <f>(W30*4)+(W32*9)+(W34*4)</f>
        <v>730.8</v>
      </c>
      <c r="X36" s="107"/>
      <c r="Y36" s="136"/>
      <c r="Z36" s="12"/>
      <c r="AC36" s="41">
        <f>AC35*4/AF35</f>
        <v>0.17077175697865354</v>
      </c>
      <c r="AD36" s="41">
        <f>AD35*9/AF35</f>
        <v>0.29556650246305421</v>
      </c>
      <c r="AE36" s="41">
        <f>AE35*4/AF35</f>
        <v>0.5336617405582923</v>
      </c>
    </row>
    <row r="37" spans="2:32" s="26" customFormat="1" ht="42" customHeight="1">
      <c r="B37" s="94">
        <v>12</v>
      </c>
      <c r="C37" s="564"/>
      <c r="D37" s="24" t="str">
        <f>'114年12月菜單'!Q36</f>
        <v>肉醬義大利麵</v>
      </c>
      <c r="E37" s="24" t="s">
        <v>103</v>
      </c>
      <c r="F37" s="25" t="s">
        <v>15</v>
      </c>
      <c r="G37" s="24" t="str">
        <f>'114年12月菜單'!Q37</f>
        <v>清蒸魚丁(海)-申請</v>
      </c>
      <c r="H37" s="24" t="s">
        <v>92</v>
      </c>
      <c r="I37" s="25" t="s">
        <v>15</v>
      </c>
      <c r="J37" s="24" t="str">
        <f>'114年12月菜單'!Q38</f>
        <v>酥炸杏鮑菇豆腐(豆炸)</v>
      </c>
      <c r="K37" s="378" t="s">
        <v>361</v>
      </c>
      <c r="L37" s="25" t="s">
        <v>15</v>
      </c>
      <c r="M37" s="24" t="str">
        <f>'114年12月菜單'!Q39</f>
        <v>多汁水餃X2(冷)</v>
      </c>
      <c r="N37" s="24" t="s">
        <v>134</v>
      </c>
      <c r="O37" s="25" t="s">
        <v>15</v>
      </c>
      <c r="P37" s="24" t="str">
        <f>'114年12月菜單'!Q40</f>
        <v>深色蔬菜</v>
      </c>
      <c r="Q37" s="24" t="s">
        <v>60</v>
      </c>
      <c r="R37" s="25" t="s">
        <v>15</v>
      </c>
      <c r="S37" s="24" t="str">
        <f>'114年12月菜單'!Q41</f>
        <v>海芽蛋花湯</v>
      </c>
      <c r="T37" s="24" t="s">
        <v>59</v>
      </c>
      <c r="U37" s="25" t="s">
        <v>15</v>
      </c>
      <c r="V37" s="559"/>
      <c r="W37" s="168" t="s">
        <v>7</v>
      </c>
      <c r="X37" s="169" t="s">
        <v>17</v>
      </c>
      <c r="Y37" s="135">
        <f>AB38</f>
        <v>5.9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8</v>
      </c>
      <c r="C38" s="564"/>
      <c r="D38" s="31" t="s">
        <v>358</v>
      </c>
      <c r="E38" s="28"/>
      <c r="F38" s="29">
        <v>120</v>
      </c>
      <c r="G38" s="331" t="s">
        <v>360</v>
      </c>
      <c r="H38" s="278" t="s">
        <v>161</v>
      </c>
      <c r="I38" s="277">
        <v>40</v>
      </c>
      <c r="J38" s="285" t="s">
        <v>334</v>
      </c>
      <c r="K38" s="284"/>
      <c r="L38" s="285">
        <v>20</v>
      </c>
      <c r="M38" s="381" t="s">
        <v>362</v>
      </c>
      <c r="N38" s="368" t="s">
        <v>212</v>
      </c>
      <c r="O38" s="381">
        <v>30</v>
      </c>
      <c r="P38" s="30" t="s">
        <v>363</v>
      </c>
      <c r="Q38" s="31"/>
      <c r="R38" s="30">
        <v>100</v>
      </c>
      <c r="S38" s="28" t="s">
        <v>330</v>
      </c>
      <c r="T38" s="28"/>
      <c r="U38" s="28">
        <v>10</v>
      </c>
      <c r="V38" s="560"/>
      <c r="W38" s="170">
        <f>AE43</f>
        <v>99</v>
      </c>
      <c r="X38" s="171" t="s">
        <v>22</v>
      </c>
      <c r="Y38" s="136">
        <f>AB39</f>
        <v>2.6</v>
      </c>
      <c r="Z38" s="12"/>
      <c r="AA38" s="21" t="s">
        <v>23</v>
      </c>
      <c r="AB38" s="3">
        <v>5.9</v>
      </c>
      <c r="AC38" s="3">
        <f>AB38*2</f>
        <v>11.8</v>
      </c>
      <c r="AD38" s="3"/>
      <c r="AE38" s="3">
        <f>AB38*15</f>
        <v>88.5</v>
      </c>
      <c r="AF38" s="3">
        <f>AC38*4+AE38*4</f>
        <v>401.2</v>
      </c>
    </row>
    <row r="39" spans="2:32" ht="27.95" customHeight="1">
      <c r="B39" s="27">
        <v>26</v>
      </c>
      <c r="C39" s="564"/>
      <c r="D39" s="29" t="s">
        <v>95</v>
      </c>
      <c r="E39" s="28"/>
      <c r="F39" s="29">
        <v>10</v>
      </c>
      <c r="G39" s="277" t="s">
        <v>105</v>
      </c>
      <c r="H39" s="278"/>
      <c r="I39" s="277">
        <v>30</v>
      </c>
      <c r="J39" s="278" t="s">
        <v>143</v>
      </c>
      <c r="K39" s="277" t="s">
        <v>324</v>
      </c>
      <c r="L39" s="278">
        <v>20</v>
      </c>
      <c r="M39" s="276"/>
      <c r="N39" s="280"/>
      <c r="O39" s="278"/>
      <c r="P39" s="29"/>
      <c r="Q39" s="28"/>
      <c r="R39" s="29"/>
      <c r="S39" s="294" t="s">
        <v>332</v>
      </c>
      <c r="T39" s="294"/>
      <c r="U39" s="294">
        <v>3</v>
      </c>
      <c r="V39" s="560"/>
      <c r="W39" s="172" t="s">
        <v>9</v>
      </c>
      <c r="X39" s="173" t="s">
        <v>24</v>
      </c>
      <c r="Y39" s="136">
        <v>2</v>
      </c>
      <c r="Z39" s="2"/>
      <c r="AA39" s="33" t="s">
        <v>25</v>
      </c>
      <c r="AB39" s="3">
        <v>2.6</v>
      </c>
      <c r="AC39" s="34">
        <f>AB39*7</f>
        <v>18.2</v>
      </c>
      <c r="AD39" s="3">
        <f>AB39*5</f>
        <v>13</v>
      </c>
      <c r="AE39" s="3" t="s">
        <v>26</v>
      </c>
      <c r="AF39" s="35">
        <f>AC39*4+AD39*9</f>
        <v>189.8</v>
      </c>
    </row>
    <row r="40" spans="2:32" ht="27.95" customHeight="1">
      <c r="B40" s="27" t="s">
        <v>10</v>
      </c>
      <c r="C40" s="564"/>
      <c r="D40" s="28" t="s">
        <v>240</v>
      </c>
      <c r="E40" s="28"/>
      <c r="F40" s="29">
        <v>30</v>
      </c>
      <c r="G40" s="445"/>
      <c r="H40" s="445"/>
      <c r="I40" s="445"/>
      <c r="J40" s="278"/>
      <c r="K40" s="277"/>
      <c r="L40" s="278"/>
      <c r="M40" s="376"/>
      <c r="N40" s="279"/>
      <c r="O40" s="277"/>
      <c r="P40" s="29"/>
      <c r="Q40" s="28"/>
      <c r="R40" s="29"/>
      <c r="S40" s="28"/>
      <c r="T40" s="36"/>
      <c r="U40" s="28"/>
      <c r="V40" s="560"/>
      <c r="W40" s="170">
        <f>(Y38*5)+(Y40*5)</f>
        <v>25.5</v>
      </c>
      <c r="X40" s="173" t="s">
        <v>28</v>
      </c>
      <c r="Y40" s="136">
        <f>AB41</f>
        <v>2.5</v>
      </c>
      <c r="Z40" s="12"/>
      <c r="AA40" s="2" t="s">
        <v>29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5" customHeight="1">
      <c r="B41" s="555" t="s">
        <v>30</v>
      </c>
      <c r="C41" s="564"/>
      <c r="D41" s="325" t="s">
        <v>359</v>
      </c>
      <c r="E41" s="28"/>
      <c r="F41" s="29">
        <v>10</v>
      </c>
      <c r="G41" s="277"/>
      <c r="H41" s="278"/>
      <c r="I41" s="277"/>
      <c r="J41" s="277"/>
      <c r="K41" s="277"/>
      <c r="L41" s="277"/>
      <c r="M41" s="276"/>
      <c r="N41" s="276"/>
      <c r="O41" s="277"/>
      <c r="P41" s="29"/>
      <c r="Q41" s="28"/>
      <c r="R41" s="29"/>
      <c r="S41" s="28"/>
      <c r="T41" s="28"/>
      <c r="U41" s="28"/>
      <c r="V41" s="560"/>
      <c r="W41" s="172" t="s">
        <v>11</v>
      </c>
      <c r="X41" s="173" t="s">
        <v>31</v>
      </c>
      <c r="Y41" s="136">
        <f>AB42</f>
        <v>0</v>
      </c>
      <c r="Z41" s="2"/>
      <c r="AA41" s="2" t="s">
        <v>32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555"/>
      <c r="C42" s="564"/>
      <c r="D42" s="28"/>
      <c r="E42" s="28"/>
      <c r="F42" s="29"/>
      <c r="G42" s="277"/>
      <c r="H42" s="279"/>
      <c r="I42" s="277"/>
      <c r="J42" s="278"/>
      <c r="K42" s="279"/>
      <c r="L42" s="278"/>
      <c r="M42" s="307"/>
      <c r="N42" s="277"/>
      <c r="O42" s="277"/>
      <c r="P42" s="29"/>
      <c r="Q42" s="36"/>
      <c r="R42" s="29"/>
      <c r="S42" s="28"/>
      <c r="T42" s="36"/>
      <c r="U42" s="28"/>
      <c r="V42" s="560"/>
      <c r="W42" s="170">
        <f>(Y38*7)+(Y37*2)+(Y39*1)</f>
        <v>32</v>
      </c>
      <c r="X42" s="174" t="s">
        <v>40</v>
      </c>
      <c r="Y42" s="136">
        <v>0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230"/>
      <c r="E43" s="36"/>
      <c r="F43" s="29"/>
      <c r="G43" s="29"/>
      <c r="H43" s="36"/>
      <c r="I43" s="165"/>
      <c r="J43" s="31"/>
      <c r="K43" s="36"/>
      <c r="L43" s="31"/>
      <c r="M43" s="208"/>
      <c r="N43" s="182"/>
      <c r="O43" s="30"/>
      <c r="P43" s="29"/>
      <c r="Q43" s="36"/>
      <c r="R43" s="29"/>
      <c r="S43" s="28"/>
      <c r="T43" s="36"/>
      <c r="U43" s="28"/>
      <c r="V43" s="560"/>
      <c r="W43" s="172" t="s">
        <v>12</v>
      </c>
      <c r="X43" s="175"/>
      <c r="Y43" s="136"/>
      <c r="Z43" s="2"/>
      <c r="AC43" s="2">
        <f>SUM(AC38:AC42)</f>
        <v>32.1</v>
      </c>
      <c r="AD43" s="2">
        <f>SUM(AD38:AD42)</f>
        <v>25.5</v>
      </c>
      <c r="AE43" s="2">
        <f>SUM(AE38:AE42)</f>
        <v>99</v>
      </c>
      <c r="AF43" s="2">
        <f>AC43*4+AD43*9+AE43*4</f>
        <v>753.9</v>
      </c>
    </row>
    <row r="44" spans="2:32" ht="27.95" customHeight="1" thickBot="1">
      <c r="B44" s="52"/>
      <c r="C44" s="40"/>
      <c r="D44" s="206"/>
      <c r="E44" s="53"/>
      <c r="F44" s="54"/>
      <c r="G44" s="54"/>
      <c r="H44" s="53"/>
      <c r="I44" s="54"/>
      <c r="J44" s="31"/>
      <c r="K44" s="36"/>
      <c r="L44" s="31"/>
      <c r="M44" s="28"/>
      <c r="N44" s="53"/>
      <c r="O44" s="54"/>
      <c r="P44" s="54"/>
      <c r="Q44" s="53"/>
      <c r="R44" s="54"/>
      <c r="S44" s="54"/>
      <c r="T44" s="53"/>
      <c r="U44" s="54"/>
      <c r="V44" s="561"/>
      <c r="W44" s="170">
        <f>(W38*4)+(W40*9)+(W42*4)</f>
        <v>753.5</v>
      </c>
      <c r="X44" s="179"/>
      <c r="Y44" s="142"/>
      <c r="Z44" s="12"/>
      <c r="AC44" s="41">
        <f>AC43*4/AF43</f>
        <v>0.17031436530043773</v>
      </c>
      <c r="AD44" s="41">
        <f>AD43*9/AF43</f>
        <v>0.30441703143653004</v>
      </c>
      <c r="AE44" s="41">
        <f>AE43*4/AF43</f>
        <v>0.52526860326303226</v>
      </c>
    </row>
    <row r="45" spans="2:32" ht="21.75" customHeight="1">
      <c r="C45" s="2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569"/>
      <c r="Y45" s="569"/>
      <c r="Z45" s="57"/>
    </row>
    <row r="46" spans="2:32">
      <c r="B46" s="3"/>
      <c r="D46" s="567"/>
      <c r="E46" s="567"/>
      <c r="F46" s="568"/>
      <c r="G46" s="568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>
      <c r="Y47" s="61"/>
    </row>
    <row r="48" spans="2:32">
      <c r="Y48" s="61"/>
    </row>
    <row r="49" spans="5:25">
      <c r="Y49" s="61"/>
    </row>
    <row r="50" spans="5:25">
      <c r="Y50" s="61"/>
    </row>
    <row r="51" spans="5:25">
      <c r="Y51" s="61"/>
    </row>
    <row r="52" spans="5:25">
      <c r="Y52" s="61"/>
    </row>
    <row r="53" spans="5:25" ht="40.5">
      <c r="E53" s="36"/>
      <c r="F53" s="29">
        <v>737.9</v>
      </c>
      <c r="G53" s="29"/>
      <c r="H53" s="36">
        <v>25.5</v>
      </c>
    </row>
    <row r="54" spans="5:25" ht="41.25" thickBot="1">
      <c r="E54" s="53"/>
      <c r="F54" s="54">
        <v>95.5</v>
      </c>
      <c r="G54" s="54"/>
      <c r="H54" s="53">
        <v>31.6</v>
      </c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12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M26" sqref="M26"/>
    </sheetView>
  </sheetViews>
  <sheetFormatPr defaultColWidth="9"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5.625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25" style="2" bestFit="1" customWidth="1"/>
    <col min="28" max="28" width="4.875" style="3" bestFit="1" customWidth="1"/>
    <col min="29" max="29" width="8.25" style="2" bestFit="1" customWidth="1"/>
    <col min="30" max="31" width="6.25" style="2" bestFit="1" customWidth="1"/>
    <col min="32" max="32" width="6.75" style="2" bestFit="1" customWidth="1"/>
    <col min="33" max="35" width="9" style="32" customWidth="1"/>
    <col min="36" max="16384" width="9" style="32"/>
  </cols>
  <sheetData>
    <row r="1" spans="2:32" s="2" customFormat="1" ht="38.25">
      <c r="B1" s="556" t="s">
        <v>409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1"/>
      <c r="AB1" s="3"/>
    </row>
    <row r="2" spans="2:32" s="2" customFormat="1" ht="16.5" customHeight="1">
      <c r="B2" s="562"/>
      <c r="C2" s="563"/>
      <c r="D2" s="563"/>
      <c r="E2" s="563"/>
      <c r="F2" s="563"/>
      <c r="G2" s="56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12</v>
      </c>
      <c r="C5" s="564"/>
      <c r="D5" s="24" t="str">
        <f>'114年12月菜單'!A46</f>
        <v>白米飯</v>
      </c>
      <c r="E5" s="24" t="s">
        <v>92</v>
      </c>
      <c r="F5" s="25" t="s">
        <v>15</v>
      </c>
      <c r="G5" s="24" t="str">
        <f>'114年12月菜單'!A47</f>
        <v>蒜泥白肉</v>
      </c>
      <c r="H5" s="24" t="s">
        <v>94</v>
      </c>
      <c r="I5" s="25" t="s">
        <v>15</v>
      </c>
      <c r="J5" s="24" t="str">
        <f>'114年12月菜單'!A48</f>
        <v>豬肉鍋貼X2(加)</v>
      </c>
      <c r="K5" s="24" t="s">
        <v>366</v>
      </c>
      <c r="L5" s="399" t="s">
        <v>15</v>
      </c>
      <c r="M5" s="24" t="str">
        <f>'114年12月菜單'!A49</f>
        <v>番茄滑蛋豆腐(豆)</v>
      </c>
      <c r="N5" s="24" t="s">
        <v>94</v>
      </c>
      <c r="O5" s="25" t="s">
        <v>15</v>
      </c>
      <c r="P5" s="24" t="str">
        <f>'114年12月菜單'!A50</f>
        <v>深色蔬菜</v>
      </c>
      <c r="Q5" s="24" t="s">
        <v>44</v>
      </c>
      <c r="R5" s="25" t="s">
        <v>15</v>
      </c>
      <c r="S5" s="185" t="str">
        <f>'114年12月菜單'!A51</f>
        <v>豬血湯(醃)</v>
      </c>
      <c r="T5" s="24" t="s">
        <v>16</v>
      </c>
      <c r="U5" s="25" t="s">
        <v>15</v>
      </c>
      <c r="V5" s="551"/>
      <c r="W5" s="168" t="s">
        <v>7</v>
      </c>
      <c r="X5" s="96" t="s">
        <v>17</v>
      </c>
      <c r="Y5" s="177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64"/>
      <c r="D6" s="31" t="s">
        <v>107</v>
      </c>
      <c r="E6" s="28"/>
      <c r="F6" s="29">
        <v>110</v>
      </c>
      <c r="G6" s="442" t="s">
        <v>364</v>
      </c>
      <c r="H6" s="330"/>
      <c r="I6" s="330">
        <v>40</v>
      </c>
      <c r="J6" s="445" t="s">
        <v>365</v>
      </c>
      <c r="K6" s="454" t="s">
        <v>200</v>
      </c>
      <c r="L6" s="452">
        <v>30</v>
      </c>
      <c r="M6" s="290" t="s">
        <v>242</v>
      </c>
      <c r="N6" s="241" t="s">
        <v>125</v>
      </c>
      <c r="O6" s="242">
        <v>40</v>
      </c>
      <c r="P6" s="30" t="s">
        <v>243</v>
      </c>
      <c r="Q6" s="31"/>
      <c r="R6" s="30">
        <v>100</v>
      </c>
      <c r="S6" s="326" t="s">
        <v>244</v>
      </c>
      <c r="T6" s="329"/>
      <c r="U6" s="326">
        <v>10</v>
      </c>
      <c r="V6" s="552"/>
      <c r="W6" s="170">
        <f>AE11</f>
        <v>98</v>
      </c>
      <c r="X6" s="99" t="s">
        <v>22</v>
      </c>
      <c r="Y6" s="178">
        <f>AB7</f>
        <v>2.8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29</v>
      </c>
      <c r="C7" s="564"/>
      <c r="D7" s="28"/>
      <c r="E7" s="28"/>
      <c r="F7" s="28"/>
      <c r="G7" s="330"/>
      <c r="H7" s="330"/>
      <c r="I7" s="330"/>
      <c r="J7" s="442"/>
      <c r="K7" s="448"/>
      <c r="L7" s="439"/>
      <c r="M7" s="416" t="s">
        <v>195</v>
      </c>
      <c r="N7" s="451"/>
      <c r="O7" s="443">
        <v>20</v>
      </c>
      <c r="P7" s="28"/>
      <c r="Q7" s="28"/>
      <c r="R7" s="28"/>
      <c r="S7" s="326" t="s">
        <v>245</v>
      </c>
      <c r="T7" s="326" t="s">
        <v>246</v>
      </c>
      <c r="U7" s="326">
        <v>10</v>
      </c>
      <c r="V7" s="552"/>
      <c r="W7" s="172" t="s">
        <v>9</v>
      </c>
      <c r="X7" s="102" t="s">
        <v>24</v>
      </c>
      <c r="Y7" s="178">
        <v>2</v>
      </c>
      <c r="Z7" s="2"/>
      <c r="AA7" s="33" t="s">
        <v>25</v>
      </c>
      <c r="AB7" s="3">
        <v>2.8</v>
      </c>
      <c r="AC7" s="34">
        <f>AB7*7</f>
        <v>19.599999999999998</v>
      </c>
      <c r="AD7" s="3">
        <f>AB7*5</f>
        <v>14</v>
      </c>
      <c r="AE7" s="3" t="s">
        <v>26</v>
      </c>
      <c r="AF7" s="35">
        <f>AC7*4+AD7*9</f>
        <v>204.39999999999998</v>
      </c>
    </row>
    <row r="8" spans="2:32" ht="27.95" customHeight="1">
      <c r="B8" s="27" t="s">
        <v>10</v>
      </c>
      <c r="C8" s="564"/>
      <c r="D8" s="28"/>
      <c r="E8" s="28"/>
      <c r="F8" s="28"/>
      <c r="G8" s="330"/>
      <c r="H8" s="331"/>
      <c r="I8" s="331"/>
      <c r="J8" s="376"/>
      <c r="K8" s="454"/>
      <c r="L8" s="450"/>
      <c r="M8" s="444" t="s">
        <v>143</v>
      </c>
      <c r="N8" s="444" t="s">
        <v>324</v>
      </c>
      <c r="O8" s="444">
        <v>30</v>
      </c>
      <c r="P8" s="28"/>
      <c r="Q8" s="235"/>
      <c r="R8" s="211"/>
      <c r="S8" s="330"/>
      <c r="T8" s="330"/>
      <c r="U8" s="330"/>
      <c r="V8" s="552"/>
      <c r="W8" s="170">
        <f>AD11</f>
        <v>26</v>
      </c>
      <c r="X8" s="102" t="s">
        <v>28</v>
      </c>
      <c r="Y8" s="178">
        <f>AB9</f>
        <v>2.4</v>
      </c>
      <c r="Z8" s="12"/>
      <c r="AA8" s="2" t="s">
        <v>29</v>
      </c>
      <c r="AB8" s="3">
        <v>2.2000000000000002</v>
      </c>
      <c r="AC8" s="3">
        <f>AB8*1</f>
        <v>2.2000000000000002</v>
      </c>
      <c r="AD8" s="3" t="s">
        <v>26</v>
      </c>
      <c r="AE8" s="3">
        <f>AB8*5</f>
        <v>11</v>
      </c>
      <c r="AF8" s="3">
        <f>AC8*4+AE8*4</f>
        <v>52.8</v>
      </c>
    </row>
    <row r="9" spans="2:32" ht="27.95" customHeight="1">
      <c r="B9" s="565" t="s">
        <v>66</v>
      </c>
      <c r="C9" s="564"/>
      <c r="D9" s="28"/>
      <c r="E9" s="28"/>
      <c r="F9" s="28"/>
      <c r="G9" s="297"/>
      <c r="H9" s="299"/>
      <c r="I9" s="297"/>
      <c r="J9" s="376"/>
      <c r="K9" s="446"/>
      <c r="L9" s="450"/>
      <c r="M9" s="240"/>
      <c r="N9" s="239"/>
      <c r="O9" s="239"/>
      <c r="P9" s="28"/>
      <c r="Q9" s="36"/>
      <c r="R9" s="28"/>
      <c r="S9" s="159"/>
      <c r="T9" s="28"/>
      <c r="U9" s="29"/>
      <c r="V9" s="552"/>
      <c r="W9" s="172" t="s">
        <v>11</v>
      </c>
      <c r="X9" s="102" t="s">
        <v>31</v>
      </c>
      <c r="Y9" s="178">
        <f>AB10</f>
        <v>0</v>
      </c>
      <c r="Z9" s="2"/>
      <c r="AA9" s="2" t="s">
        <v>32</v>
      </c>
      <c r="AB9" s="3">
        <v>2.4</v>
      </c>
      <c r="AC9" s="3"/>
      <c r="AD9" s="3">
        <f>AB9*5</f>
        <v>12</v>
      </c>
      <c r="AE9" s="3" t="s">
        <v>26</v>
      </c>
      <c r="AF9" s="3">
        <f>AD9*9</f>
        <v>108</v>
      </c>
    </row>
    <row r="10" spans="2:32" ht="27.95" customHeight="1">
      <c r="B10" s="565"/>
      <c r="C10" s="564"/>
      <c r="D10" s="28"/>
      <c r="E10" s="28"/>
      <c r="F10" s="28"/>
      <c r="G10" s="297"/>
      <c r="H10" s="298"/>
      <c r="I10" s="297"/>
      <c r="J10" s="376"/>
      <c r="K10" s="446"/>
      <c r="L10" s="450"/>
      <c r="M10" s="453"/>
      <c r="N10" s="298"/>
      <c r="O10" s="301"/>
      <c r="P10" s="29"/>
      <c r="Q10" s="36"/>
      <c r="R10" s="29"/>
      <c r="S10" s="28"/>
      <c r="T10" s="36"/>
      <c r="U10" s="29"/>
      <c r="V10" s="552"/>
      <c r="W10" s="170">
        <f>AC11</f>
        <v>33.4</v>
      </c>
      <c r="X10" s="154" t="s">
        <v>40</v>
      </c>
      <c r="Y10" s="178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97"/>
      <c r="L11" s="402"/>
      <c r="M11" s="455"/>
      <c r="N11" s="36"/>
      <c r="O11" s="30"/>
      <c r="P11" s="29"/>
      <c r="Q11" s="36"/>
      <c r="R11" s="29"/>
      <c r="S11" s="29"/>
      <c r="T11" s="36"/>
      <c r="U11" s="29"/>
      <c r="V11" s="552"/>
      <c r="W11" s="172" t="s">
        <v>12</v>
      </c>
      <c r="X11" s="110"/>
      <c r="Y11" s="178"/>
      <c r="Z11" s="2"/>
      <c r="AC11" s="2">
        <f>SUM(AC6:AC10)</f>
        <v>33.4</v>
      </c>
      <c r="AD11" s="2">
        <f>SUM(AD6:AD10)</f>
        <v>26</v>
      </c>
      <c r="AE11" s="2">
        <f>SUM(AE6:AE10)</f>
        <v>98</v>
      </c>
      <c r="AF11" s="2">
        <f>AC11*4+AD11*9+AE11*4</f>
        <v>759.6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97"/>
      <c r="L12" s="402"/>
      <c r="M12" s="447"/>
      <c r="N12" s="36"/>
      <c r="O12" s="30"/>
      <c r="P12" s="29"/>
      <c r="Q12" s="36"/>
      <c r="R12" s="29"/>
      <c r="S12" s="29"/>
      <c r="T12" s="36"/>
      <c r="U12" s="29"/>
      <c r="V12" s="553"/>
      <c r="W12" s="170">
        <f>(W6*4)+(W8*9)+(W10*4)</f>
        <v>759.6</v>
      </c>
      <c r="X12" s="107"/>
      <c r="Y12" s="180"/>
      <c r="Z12" s="12"/>
      <c r="AC12" s="41">
        <f>AC11*4/AF11</f>
        <v>0.17588204318062137</v>
      </c>
      <c r="AD12" s="41">
        <f>AD11*9/AF11</f>
        <v>0.30805687203791471</v>
      </c>
      <c r="AE12" s="41">
        <f>AE11*4/AF11</f>
        <v>0.51606108478146395</v>
      </c>
    </row>
    <row r="13" spans="2:32" s="26" customFormat="1" ht="42" customHeight="1">
      <c r="B13" s="94">
        <v>12</v>
      </c>
      <c r="C13" s="564"/>
      <c r="D13" s="24" t="str">
        <f>'114年12月菜單'!E46</f>
        <v>胚芽飯</v>
      </c>
      <c r="E13" s="24" t="s">
        <v>92</v>
      </c>
      <c r="F13" s="379" t="s">
        <v>15</v>
      </c>
      <c r="G13" s="24" t="str">
        <f>'114年12月菜單'!E47</f>
        <v>BBQ烤雞排</v>
      </c>
      <c r="H13" s="24" t="s">
        <v>192</v>
      </c>
      <c r="I13" s="399" t="s">
        <v>15</v>
      </c>
      <c r="J13" s="24" t="str">
        <f>'114年12月菜單'!E48</f>
        <v>起司洋芋玉米</v>
      </c>
      <c r="K13" s="441" t="s">
        <v>157</v>
      </c>
      <c r="L13" s="438" t="s">
        <v>15</v>
      </c>
      <c r="M13" s="440" t="str">
        <f>'114年12月菜單'!E49</f>
        <v>干絲海帶(豆)</v>
      </c>
      <c r="N13" s="24" t="s">
        <v>16</v>
      </c>
      <c r="O13" s="379" t="s">
        <v>15</v>
      </c>
      <c r="P13" s="24" t="str">
        <f>'114年12月菜單'!E50</f>
        <v>淺色蔬菜</v>
      </c>
      <c r="Q13" s="24" t="s">
        <v>44</v>
      </c>
      <c r="R13" s="379" t="s">
        <v>15</v>
      </c>
      <c r="S13" s="24" t="str">
        <f>'114年12月菜單'!E51</f>
        <v>玉米蛋花湯</v>
      </c>
      <c r="T13" s="24" t="s">
        <v>16</v>
      </c>
      <c r="U13" s="379" t="s">
        <v>15</v>
      </c>
      <c r="V13" s="559"/>
      <c r="W13" s="168" t="s">
        <v>7</v>
      </c>
      <c r="X13" s="96" t="s">
        <v>17</v>
      </c>
      <c r="Y13" s="177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64"/>
      <c r="D14" s="31" t="s">
        <v>93</v>
      </c>
      <c r="E14" s="28"/>
      <c r="F14" s="29">
        <v>80</v>
      </c>
      <c r="G14" s="304" t="s">
        <v>141</v>
      </c>
      <c r="H14" s="446"/>
      <c r="I14" s="437">
        <v>40</v>
      </c>
      <c r="J14" s="447" t="s">
        <v>139</v>
      </c>
      <c r="K14" s="445"/>
      <c r="L14" s="444">
        <v>20</v>
      </c>
      <c r="M14" s="305" t="s">
        <v>247</v>
      </c>
      <c r="N14" s="304" t="s">
        <v>126</v>
      </c>
      <c r="O14" s="304">
        <v>30</v>
      </c>
      <c r="P14" s="30" t="str">
        <f>P13</f>
        <v>淺色蔬菜</v>
      </c>
      <c r="Q14" s="31"/>
      <c r="R14" s="30">
        <v>100</v>
      </c>
      <c r="S14" s="328" t="s">
        <v>139</v>
      </c>
      <c r="T14" s="330"/>
      <c r="U14" s="331">
        <v>10</v>
      </c>
      <c r="V14" s="560"/>
      <c r="W14" s="170">
        <f>AE19</f>
        <v>97</v>
      </c>
      <c r="X14" s="99" t="s">
        <v>22</v>
      </c>
      <c r="Y14" s="178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30</v>
      </c>
      <c r="C15" s="564"/>
      <c r="D15" s="30" t="s">
        <v>124</v>
      </c>
      <c r="E15" s="30"/>
      <c r="F15" s="30">
        <v>40</v>
      </c>
      <c r="G15" s="304"/>
      <c r="H15" s="446"/>
      <c r="I15" s="450"/>
      <c r="J15" s="447" t="s">
        <v>95</v>
      </c>
      <c r="K15" s="445"/>
      <c r="L15" s="444">
        <v>10</v>
      </c>
      <c r="M15" s="305" t="s">
        <v>248</v>
      </c>
      <c r="N15" s="304"/>
      <c r="O15" s="304">
        <v>30</v>
      </c>
      <c r="P15" s="28"/>
      <c r="Q15" s="28"/>
      <c r="R15" s="28"/>
      <c r="S15" s="331" t="s">
        <v>330</v>
      </c>
      <c r="T15" s="198"/>
      <c r="U15" s="301">
        <v>40</v>
      </c>
      <c r="V15" s="560"/>
      <c r="W15" s="172" t="s">
        <v>9</v>
      </c>
      <c r="X15" s="102" t="s">
        <v>24</v>
      </c>
      <c r="Y15" s="178">
        <f>AB16</f>
        <v>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5" customHeight="1">
      <c r="B16" s="27" t="s">
        <v>10</v>
      </c>
      <c r="C16" s="564"/>
      <c r="D16" s="36"/>
      <c r="E16" s="36"/>
      <c r="F16" s="29"/>
      <c r="G16" s="303"/>
      <c r="H16" s="411"/>
      <c r="I16" s="450"/>
      <c r="J16" s="447" t="s">
        <v>148</v>
      </c>
      <c r="K16" s="445"/>
      <c r="L16" s="444">
        <v>10</v>
      </c>
      <c r="M16" s="305"/>
      <c r="N16" s="304"/>
      <c r="O16" s="304"/>
      <c r="P16" s="28"/>
      <c r="Q16" s="36"/>
      <c r="R16" s="28"/>
      <c r="S16" s="330"/>
      <c r="T16" s="164"/>
      <c r="U16" s="301"/>
      <c r="V16" s="560"/>
      <c r="W16" s="170">
        <f>AD19</f>
        <v>26</v>
      </c>
      <c r="X16" s="102" t="s">
        <v>28</v>
      </c>
      <c r="Y16" s="178">
        <f>AB17</f>
        <v>2.5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65" t="s">
        <v>67</v>
      </c>
      <c r="C17" s="564"/>
      <c r="D17" s="36"/>
      <c r="E17" s="36"/>
      <c r="F17" s="29"/>
      <c r="G17" s="303"/>
      <c r="H17" s="411"/>
      <c r="I17" s="450"/>
      <c r="J17" s="447"/>
      <c r="K17" s="305"/>
      <c r="L17" s="304"/>
      <c r="M17" s="307"/>
      <c r="N17" s="306"/>
      <c r="O17" s="304"/>
      <c r="P17" s="28"/>
      <c r="Q17" s="36"/>
      <c r="R17" s="28"/>
      <c r="S17" s="325"/>
      <c r="T17" s="295"/>
      <c r="U17" s="325"/>
      <c r="V17" s="560"/>
      <c r="W17" s="172" t="s">
        <v>11</v>
      </c>
      <c r="X17" s="102" t="s">
        <v>31</v>
      </c>
      <c r="Y17" s="178">
        <f>AB18</f>
        <v>0</v>
      </c>
      <c r="Z17" s="2"/>
      <c r="AA17" s="2" t="s">
        <v>32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565"/>
      <c r="C18" s="564"/>
      <c r="D18" s="36"/>
      <c r="E18" s="36"/>
      <c r="F18" s="29"/>
      <c r="G18" s="304"/>
      <c r="H18" s="411"/>
      <c r="I18" s="450"/>
      <c r="J18" s="447"/>
      <c r="K18" s="305"/>
      <c r="L18" s="304"/>
      <c r="M18" s="304"/>
      <c r="N18" s="302"/>
      <c r="O18" s="303"/>
      <c r="P18" s="29"/>
      <c r="Q18" s="36"/>
      <c r="R18" s="29"/>
      <c r="S18" s="28"/>
      <c r="T18" s="36"/>
      <c r="U18" s="29"/>
      <c r="V18" s="560"/>
      <c r="W18" s="170">
        <f>AC19</f>
        <v>32.5</v>
      </c>
      <c r="X18" s="154" t="s">
        <v>40</v>
      </c>
      <c r="Y18" s="178">
        <v>0.3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29"/>
      <c r="H19" s="397"/>
      <c r="I19" s="430"/>
      <c r="J19" s="428" t="s">
        <v>131</v>
      </c>
      <c r="K19" s="362"/>
      <c r="L19" s="372"/>
      <c r="M19" s="158"/>
      <c r="N19" s="36"/>
      <c r="O19" s="30"/>
      <c r="P19" s="29"/>
      <c r="Q19" s="36"/>
      <c r="R19" s="29"/>
      <c r="S19" s="29"/>
      <c r="T19" s="36"/>
      <c r="U19" s="29"/>
      <c r="V19" s="560"/>
      <c r="W19" s="172" t="s">
        <v>12</v>
      </c>
      <c r="X19" s="110"/>
      <c r="Y19" s="178"/>
      <c r="Z19" s="2"/>
      <c r="AC19" s="2">
        <f>SUM(AC14:AC18)</f>
        <v>32.5</v>
      </c>
      <c r="AD19" s="2">
        <f>SUM(AD14:AD18)</f>
        <v>26</v>
      </c>
      <c r="AE19" s="2">
        <f>SUM(AE14:AE18)</f>
        <v>97</v>
      </c>
      <c r="AF19" s="2">
        <f>AC19*4+AD19*9+AE19*4</f>
        <v>752</v>
      </c>
    </row>
    <row r="20" spans="2:32" ht="27.95" customHeight="1" thickBot="1">
      <c r="B20" s="39"/>
      <c r="C20" s="40"/>
      <c r="D20" s="36"/>
      <c r="E20" s="36"/>
      <c r="F20" s="29"/>
      <c r="G20" s="29"/>
      <c r="H20" s="397"/>
      <c r="I20" s="456"/>
      <c r="J20" s="416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561"/>
      <c r="W20" s="170">
        <f>AF19</f>
        <v>752</v>
      </c>
      <c r="X20" s="107"/>
      <c r="Y20" s="180"/>
      <c r="Z20" s="12"/>
      <c r="AC20" s="41">
        <f>AC19*4/AF19</f>
        <v>0.17287234042553193</v>
      </c>
      <c r="AD20" s="41">
        <f>AD19*9/AF19</f>
        <v>0.31117021276595747</v>
      </c>
      <c r="AE20" s="41">
        <f>AE19*4/AF19</f>
        <v>0.51595744680851063</v>
      </c>
    </row>
    <row r="21" spans="2:32" s="26" customFormat="1" ht="42" customHeight="1">
      <c r="B21" s="94">
        <v>12</v>
      </c>
      <c r="C21" s="564"/>
      <c r="D21" s="24" t="str">
        <f>'114年12月菜單'!I46</f>
        <v>白米飯</v>
      </c>
      <c r="E21" s="324" t="s">
        <v>366</v>
      </c>
      <c r="F21" s="379" t="s">
        <v>15</v>
      </c>
      <c r="G21" s="310" t="str">
        <f>'114年12月菜單'!I47</f>
        <v>香酥甘仔魚(海炸)-申請</v>
      </c>
      <c r="H21" s="24" t="s">
        <v>369</v>
      </c>
      <c r="I21" s="449" t="s">
        <v>15</v>
      </c>
      <c r="J21" s="24" t="str">
        <f>'114年12月菜單'!I48</f>
        <v>泰式打拋豬</v>
      </c>
      <c r="K21" s="324" t="s">
        <v>16</v>
      </c>
      <c r="L21" s="379" t="s">
        <v>15</v>
      </c>
      <c r="M21" s="24" t="str">
        <f>'114年12月菜單'!I49</f>
        <v>豆皮高麗菜(豆)</v>
      </c>
      <c r="N21" s="324" t="s">
        <v>16</v>
      </c>
      <c r="O21" s="379" t="s">
        <v>15</v>
      </c>
      <c r="P21" s="24" t="str">
        <f>'114年12月菜單'!I50</f>
        <v>深色蔬菜</v>
      </c>
      <c r="Q21" s="324" t="s">
        <v>44</v>
      </c>
      <c r="R21" s="379" t="s">
        <v>15</v>
      </c>
      <c r="S21" s="24" t="str">
        <f>'114年12月菜單'!I51</f>
        <v>菜頭丸片湯(加)</v>
      </c>
      <c r="T21" s="324" t="s">
        <v>16</v>
      </c>
      <c r="U21" s="379" t="s">
        <v>15</v>
      </c>
      <c r="V21" s="559"/>
      <c r="W21" s="168" t="s">
        <v>84</v>
      </c>
      <c r="X21" s="96" t="s">
        <v>17</v>
      </c>
      <c r="Y21" s="135">
        <f>AB22</f>
        <v>6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27" t="s">
        <v>8</v>
      </c>
      <c r="C22" s="564"/>
      <c r="D22" s="327" t="s">
        <v>93</v>
      </c>
      <c r="E22" s="325"/>
      <c r="F22" s="326">
        <v>120</v>
      </c>
      <c r="G22" s="308" t="s">
        <v>368</v>
      </c>
      <c r="H22" s="309" t="s">
        <v>337</v>
      </c>
      <c r="I22" s="308">
        <v>40</v>
      </c>
      <c r="J22" s="444" t="s">
        <v>159</v>
      </c>
      <c r="K22" s="445"/>
      <c r="L22" s="444">
        <v>15</v>
      </c>
      <c r="M22" s="308" t="s">
        <v>274</v>
      </c>
      <c r="N22" s="309"/>
      <c r="O22" s="308">
        <v>30</v>
      </c>
      <c r="P22" s="444" t="s">
        <v>210</v>
      </c>
      <c r="Q22" s="445"/>
      <c r="R22" s="444">
        <v>100</v>
      </c>
      <c r="S22" s="325" t="s">
        <v>201</v>
      </c>
      <c r="T22" s="159"/>
      <c r="U22" s="326">
        <v>20</v>
      </c>
      <c r="V22" s="560"/>
      <c r="W22" s="170">
        <f>AE27</f>
        <v>100</v>
      </c>
      <c r="X22" s="99" t="s">
        <v>22</v>
      </c>
      <c r="Y22" s="136">
        <f>AB23</f>
        <v>2.5</v>
      </c>
      <c r="Z22" s="44"/>
      <c r="AA22" s="21" t="s">
        <v>23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5" customFormat="1" ht="27.95" customHeight="1">
      <c r="B23" s="27">
        <v>31</v>
      </c>
      <c r="C23" s="564"/>
      <c r="D23" s="325"/>
      <c r="E23" s="325"/>
      <c r="F23" s="325"/>
      <c r="G23" s="308"/>
      <c r="H23" s="309"/>
      <c r="I23" s="308"/>
      <c r="J23" s="444" t="s">
        <v>370</v>
      </c>
      <c r="K23" s="445"/>
      <c r="L23" s="444">
        <v>20</v>
      </c>
      <c r="M23" s="573" t="s">
        <v>466</v>
      </c>
      <c r="N23" s="309" t="s">
        <v>324</v>
      </c>
      <c r="O23" s="308">
        <v>15</v>
      </c>
      <c r="P23" s="444"/>
      <c r="Q23" s="445"/>
      <c r="R23" s="444"/>
      <c r="S23" s="325" t="s">
        <v>309</v>
      </c>
      <c r="T23" s="325" t="s">
        <v>311</v>
      </c>
      <c r="U23" s="326">
        <v>15</v>
      </c>
      <c r="V23" s="560"/>
      <c r="W23" s="172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2.5</v>
      </c>
      <c r="AC23" s="34">
        <f>AB23*7</f>
        <v>17.5</v>
      </c>
      <c r="AD23" s="3">
        <f>AB23*5</f>
        <v>12.5</v>
      </c>
      <c r="AE23" s="3" t="s">
        <v>26</v>
      </c>
      <c r="AF23" s="35">
        <f>AC23*4+AD23*9</f>
        <v>182.5</v>
      </c>
    </row>
    <row r="24" spans="2:32" s="45" customFormat="1" ht="27.95" customHeight="1">
      <c r="B24" s="27" t="s">
        <v>10</v>
      </c>
      <c r="C24" s="564"/>
      <c r="D24" s="28"/>
      <c r="E24" s="28"/>
      <c r="F24" s="28"/>
      <c r="G24" s="443"/>
      <c r="H24" s="411"/>
      <c r="I24" s="450"/>
      <c r="J24" s="445" t="s">
        <v>298</v>
      </c>
      <c r="K24" s="445"/>
      <c r="L24" s="444">
        <v>5</v>
      </c>
      <c r="M24" s="307"/>
      <c r="N24" s="309"/>
      <c r="O24" s="308"/>
      <c r="P24" s="445"/>
      <c r="Q24" s="445"/>
      <c r="R24" s="444"/>
      <c r="S24" s="330"/>
      <c r="T24" s="164"/>
      <c r="U24" s="301"/>
      <c r="V24" s="560"/>
      <c r="W24" s="170">
        <f>AD27</f>
        <v>25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65" t="s">
        <v>190</v>
      </c>
      <c r="C25" s="564"/>
      <c r="D25" s="28"/>
      <c r="E25" s="28"/>
      <c r="F25" s="28"/>
      <c r="G25" s="443"/>
      <c r="H25" s="411"/>
      <c r="I25" s="450"/>
      <c r="J25" s="443" t="s">
        <v>318</v>
      </c>
      <c r="K25" s="411"/>
      <c r="L25" s="450">
        <v>20</v>
      </c>
      <c r="M25" s="307"/>
      <c r="N25" s="309"/>
      <c r="O25" s="308"/>
      <c r="P25" s="28"/>
      <c r="Q25" s="36"/>
      <c r="R25" s="28"/>
      <c r="S25" s="28"/>
      <c r="T25" s="36"/>
      <c r="U25" s="28"/>
      <c r="V25" s="560"/>
      <c r="W25" s="172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65"/>
      <c r="C26" s="564"/>
      <c r="D26" s="28"/>
      <c r="E26" s="28"/>
      <c r="F26" s="28"/>
      <c r="G26" s="29"/>
      <c r="H26" s="36"/>
      <c r="I26" s="29"/>
      <c r="J26" s="30"/>
      <c r="K26" s="106"/>
      <c r="L26" s="30"/>
      <c r="M26" s="307"/>
      <c r="N26" s="28"/>
      <c r="O26" s="31"/>
      <c r="P26" s="442"/>
      <c r="Q26" s="372"/>
      <c r="R26" s="442"/>
      <c r="S26" s="376"/>
      <c r="T26" s="36"/>
      <c r="U26" s="29"/>
      <c r="V26" s="560"/>
      <c r="W26" s="170">
        <f>AC27</f>
        <v>31.5</v>
      </c>
      <c r="X26" s="154" t="s">
        <v>40</v>
      </c>
      <c r="Y26" s="136">
        <v>0.3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38"/>
      <c r="D27" s="28"/>
      <c r="E27" s="36"/>
      <c r="F27" s="28"/>
      <c r="G27" s="29"/>
      <c r="H27" s="36"/>
      <c r="I27" s="29"/>
      <c r="J27" s="376"/>
      <c r="K27" s="106"/>
      <c r="L27" s="30"/>
      <c r="M27" s="199"/>
      <c r="N27" s="36"/>
      <c r="O27" s="30"/>
      <c r="P27" s="29"/>
      <c r="Q27" s="36"/>
      <c r="R27" s="29"/>
      <c r="S27" s="325"/>
      <c r="T27" s="159"/>
      <c r="U27" s="326"/>
      <c r="V27" s="560"/>
      <c r="W27" s="183" t="s">
        <v>12</v>
      </c>
      <c r="X27" s="110"/>
      <c r="Y27" s="136"/>
      <c r="Z27" s="46"/>
      <c r="AA27" s="2"/>
      <c r="AB27" s="3"/>
      <c r="AC27" s="2">
        <f>SUM(AC22:AC26)</f>
        <v>31.5</v>
      </c>
      <c r="AD27" s="2">
        <f>SUM(AD22:AD26)</f>
        <v>25</v>
      </c>
      <c r="AE27" s="2">
        <f>SUM(AE22:AE26)</f>
        <v>100</v>
      </c>
      <c r="AF27" s="2">
        <f>AC27*4+AD27*9+AE27*4</f>
        <v>751</v>
      </c>
    </row>
    <row r="28" spans="2:32" s="45" customFormat="1" ht="27.75" customHeight="1">
      <c r="B28" s="39"/>
      <c r="C28" s="40"/>
      <c r="D28" s="36"/>
      <c r="E28" s="36"/>
      <c r="F28" s="29"/>
      <c r="G28" s="29"/>
      <c r="H28" s="36"/>
      <c r="I28" s="29"/>
      <c r="J28" s="29"/>
      <c r="K28" s="36"/>
      <c r="L28" s="29"/>
      <c r="M28" s="30"/>
      <c r="N28" s="36"/>
      <c r="O28" s="30"/>
      <c r="P28" s="29"/>
      <c r="Q28" s="36"/>
      <c r="R28" s="29"/>
      <c r="S28" s="325"/>
      <c r="T28" s="325"/>
      <c r="U28" s="326"/>
      <c r="V28" s="561"/>
      <c r="W28" s="184">
        <f>(W22*4)+(W24*9)+(W26*4)</f>
        <v>751</v>
      </c>
      <c r="X28" s="117"/>
      <c r="Y28" s="136"/>
      <c r="Z28" s="44"/>
      <c r="AA28" s="46"/>
      <c r="AB28" s="51"/>
      <c r="AC28" s="41">
        <f>AC27*4/AF27</f>
        <v>0.16777629826897469</v>
      </c>
      <c r="AD28" s="41">
        <f>AD27*9/AF27</f>
        <v>0.2996005326231691</v>
      </c>
      <c r="AE28" s="41">
        <f>AE27*4/AF27</f>
        <v>0.53262316910785623</v>
      </c>
      <c r="AF28" s="46"/>
    </row>
    <row r="29" spans="2:32" s="26" customFormat="1" ht="42" customHeight="1">
      <c r="B29" s="94"/>
      <c r="C29" s="564"/>
      <c r="D29" s="24">
        <f>'114年12月菜單'!M46</f>
        <v>0</v>
      </c>
      <c r="E29" s="324" t="s">
        <v>92</v>
      </c>
      <c r="F29" s="379" t="s">
        <v>15</v>
      </c>
      <c r="G29" s="24">
        <f>'114年12月菜單'!M47</f>
        <v>0</v>
      </c>
      <c r="H29" s="324" t="s">
        <v>147</v>
      </c>
      <c r="I29" s="379" t="s">
        <v>15</v>
      </c>
      <c r="J29" s="167">
        <f>'114年12月菜單'!M48</f>
        <v>0</v>
      </c>
      <c r="K29" s="324" t="s">
        <v>16</v>
      </c>
      <c r="L29" s="379" t="s">
        <v>15</v>
      </c>
      <c r="M29" s="24">
        <f>'114年12月菜單'!M49</f>
        <v>0</v>
      </c>
      <c r="N29" s="324" t="s">
        <v>136</v>
      </c>
      <c r="O29" s="379" t="s">
        <v>15</v>
      </c>
      <c r="P29" s="24">
        <f>'114年12月菜單'!M50</f>
        <v>0</v>
      </c>
      <c r="Q29" s="324" t="s">
        <v>44</v>
      </c>
      <c r="R29" s="379" t="s">
        <v>15</v>
      </c>
      <c r="S29" s="24">
        <f>'114年12月菜單'!M51</f>
        <v>0</v>
      </c>
      <c r="T29" s="324" t="s">
        <v>16</v>
      </c>
      <c r="U29" s="379" t="s">
        <v>15</v>
      </c>
      <c r="V29" s="559"/>
      <c r="W29" s="168" t="s">
        <v>7</v>
      </c>
      <c r="X29" s="96" t="s">
        <v>17</v>
      </c>
      <c r="Y29" s="135">
        <v>0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8</v>
      </c>
      <c r="C30" s="564"/>
      <c r="D30" s="445"/>
      <c r="E30" s="442"/>
      <c r="F30" s="443"/>
      <c r="G30" s="313"/>
      <c r="H30" s="312"/>
      <c r="I30" s="312"/>
      <c r="J30" s="313"/>
      <c r="K30" s="313"/>
      <c r="L30" s="313"/>
      <c r="M30" s="444"/>
      <c r="N30" s="444"/>
      <c r="O30" s="444"/>
      <c r="P30" s="30"/>
      <c r="Q30" s="31"/>
      <c r="R30" s="30"/>
      <c r="S30" s="326"/>
      <c r="T30" s="326"/>
      <c r="U30" s="443"/>
      <c r="V30" s="560"/>
      <c r="W30" s="170">
        <v>0</v>
      </c>
      <c r="X30" s="99" t="s">
        <v>22</v>
      </c>
      <c r="Y30" s="136">
        <v>0</v>
      </c>
      <c r="Z30" s="12"/>
      <c r="AA30" s="21" t="s">
        <v>23</v>
      </c>
      <c r="AB30" s="3">
        <v>0</v>
      </c>
      <c r="AC30" s="3">
        <f>AB30*2</f>
        <v>0</v>
      </c>
      <c r="AD30" s="3"/>
      <c r="AE30" s="3">
        <f>AB30*15</f>
        <v>0</v>
      </c>
      <c r="AF30" s="3">
        <f>AC30*4+AE30*4</f>
        <v>0</v>
      </c>
    </row>
    <row r="31" spans="2:32" ht="27.95" customHeight="1">
      <c r="B31" s="27"/>
      <c r="C31" s="564"/>
      <c r="D31" s="327"/>
      <c r="E31" s="327"/>
      <c r="F31" s="327"/>
      <c r="G31" s="312"/>
      <c r="H31" s="315"/>
      <c r="I31" s="312"/>
      <c r="J31" s="313"/>
      <c r="K31" s="313"/>
      <c r="L31" s="313"/>
      <c r="M31" s="445"/>
      <c r="N31" s="373"/>
      <c r="O31" s="444"/>
      <c r="P31" s="30"/>
      <c r="Q31" s="36"/>
      <c r="R31" s="30"/>
      <c r="S31" s="325"/>
      <c r="T31" s="325"/>
      <c r="U31" s="325"/>
      <c r="V31" s="560"/>
      <c r="W31" s="172" t="s">
        <v>9</v>
      </c>
      <c r="X31" s="102" t="s">
        <v>24</v>
      </c>
      <c r="Y31" s="136">
        <v>0</v>
      </c>
      <c r="Z31" s="2"/>
      <c r="AA31" s="33" t="s">
        <v>25</v>
      </c>
      <c r="AB31" s="3">
        <v>0</v>
      </c>
      <c r="AC31" s="34">
        <f>AB31*7</f>
        <v>0</v>
      </c>
      <c r="AD31" s="3">
        <f>AB31*5</f>
        <v>0</v>
      </c>
      <c r="AE31" s="3" t="s">
        <v>26</v>
      </c>
      <c r="AF31" s="35">
        <f>AC31*4+AD31*9</f>
        <v>0</v>
      </c>
    </row>
    <row r="32" spans="2:32" ht="27.95" customHeight="1">
      <c r="B32" s="27" t="s">
        <v>10</v>
      </c>
      <c r="C32" s="564"/>
      <c r="D32" s="36"/>
      <c r="E32" s="36"/>
      <c r="F32" s="29"/>
      <c r="G32" s="444"/>
      <c r="H32" s="314"/>
      <c r="I32" s="312"/>
      <c r="J32" s="313"/>
      <c r="K32" s="314"/>
      <c r="L32" s="312"/>
      <c r="M32" s="331"/>
      <c r="N32" s="332"/>
      <c r="O32" s="330"/>
      <c r="P32" s="30"/>
      <c r="Q32" s="106"/>
      <c r="R32" s="30"/>
      <c r="S32" s="28"/>
      <c r="T32" s="30"/>
      <c r="U32" s="31"/>
      <c r="V32" s="560"/>
      <c r="W32" s="170">
        <v>0</v>
      </c>
      <c r="X32" s="102" t="s">
        <v>28</v>
      </c>
      <c r="Y32" s="136">
        <v>0</v>
      </c>
      <c r="Z32" s="12"/>
      <c r="AA32" s="2" t="s">
        <v>29</v>
      </c>
      <c r="AB32" s="3">
        <v>0</v>
      </c>
      <c r="AC32" s="3">
        <f>AB32*1</f>
        <v>0</v>
      </c>
      <c r="AD32" s="3" t="s">
        <v>26</v>
      </c>
      <c r="AE32" s="3">
        <f>AB32*5</f>
        <v>0</v>
      </c>
      <c r="AF32" s="3">
        <f>AC32*4+AE32*4</f>
        <v>0</v>
      </c>
    </row>
    <row r="33" spans="2:32" ht="27.95" customHeight="1">
      <c r="B33" s="565" t="s">
        <v>87</v>
      </c>
      <c r="C33" s="564"/>
      <c r="D33" s="36"/>
      <c r="E33" s="36"/>
      <c r="F33" s="29"/>
      <c r="G33" s="311"/>
      <c r="H33" s="314"/>
      <c r="I33" s="312"/>
      <c r="J33" s="450"/>
      <c r="K33" s="316"/>
      <c r="L33" s="443"/>
      <c r="M33" s="331"/>
      <c r="N33" s="332"/>
      <c r="O33" s="330"/>
      <c r="P33" s="29"/>
      <c r="Q33" s="445"/>
      <c r="R33" s="29"/>
      <c r="S33" s="28"/>
      <c r="T33" s="29"/>
      <c r="U33" s="29"/>
      <c r="V33" s="560"/>
      <c r="W33" s="172" t="s">
        <v>11</v>
      </c>
      <c r="X33" s="102" t="s">
        <v>31</v>
      </c>
      <c r="Y33" s="136">
        <v>0</v>
      </c>
      <c r="Z33" s="2"/>
      <c r="AA33" s="2" t="s">
        <v>32</v>
      </c>
      <c r="AB33" s="3">
        <v>0</v>
      </c>
      <c r="AC33" s="3"/>
      <c r="AD33" s="3">
        <f>AB33*5</f>
        <v>0</v>
      </c>
      <c r="AE33" s="3" t="s">
        <v>26</v>
      </c>
      <c r="AF33" s="3">
        <f>AD33*9</f>
        <v>0</v>
      </c>
    </row>
    <row r="34" spans="2:32" ht="27.95" customHeight="1">
      <c r="B34" s="565"/>
      <c r="C34" s="564"/>
      <c r="D34" s="36"/>
      <c r="E34" s="36"/>
      <c r="F34" s="29"/>
      <c r="G34" s="462"/>
      <c r="H34" s="314"/>
      <c r="I34" s="312"/>
      <c r="J34" s="317"/>
      <c r="K34" s="316"/>
      <c r="L34" s="311"/>
      <c r="M34" s="313"/>
      <c r="N34" s="314"/>
      <c r="O34" s="312"/>
      <c r="P34" s="29"/>
      <c r="Q34" s="445"/>
      <c r="R34" s="29"/>
      <c r="S34" s="28"/>
      <c r="T34" s="36"/>
      <c r="U34" s="29"/>
      <c r="V34" s="560"/>
      <c r="W34" s="170">
        <v>0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60"/>
      <c r="W35" s="172" t="s">
        <v>12</v>
      </c>
      <c r="X35" s="110"/>
      <c r="Y35" s="136"/>
      <c r="Z35" s="2"/>
      <c r="AC35" s="2">
        <f>SUM(AC30:AC34)</f>
        <v>0</v>
      </c>
      <c r="AD35" s="2">
        <f>SUM(AD30:AD34)</f>
        <v>0</v>
      </c>
      <c r="AE35" s="2">
        <f>SUM(AE30:AE34)</f>
        <v>0</v>
      </c>
      <c r="AF35" s="2">
        <f>AC35*4+AD35*9+AE35*4</f>
        <v>0</v>
      </c>
    </row>
    <row r="36" spans="2:32" ht="27.95" customHeight="1" thickBo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61"/>
      <c r="W36" s="170">
        <f>(W30*4)+(W32*9)+(W34*4)</f>
        <v>0</v>
      </c>
      <c r="X36" s="141"/>
      <c r="Y36" s="136"/>
      <c r="Z36" s="12"/>
      <c r="AC36" s="41" t="e">
        <f>AC35*4/AF35</f>
        <v>#DIV/0!</v>
      </c>
      <c r="AD36" s="41" t="e">
        <f>AD35*9/AF35</f>
        <v>#DIV/0!</v>
      </c>
      <c r="AE36" s="41" t="e">
        <f>AE35*4/AF35</f>
        <v>#DIV/0!</v>
      </c>
    </row>
    <row r="37" spans="2:32" s="26" customFormat="1" ht="42" customHeight="1">
      <c r="B37" s="23"/>
      <c r="C37" s="564"/>
      <c r="D37" s="378">
        <f>'114年12月菜單'!Q46</f>
        <v>0</v>
      </c>
      <c r="E37" s="24" t="s">
        <v>129</v>
      </c>
      <c r="F37" s="379" t="s">
        <v>15</v>
      </c>
      <c r="G37" s="378">
        <f>'114年12月菜單'!Q47</f>
        <v>0</v>
      </c>
      <c r="H37" s="24" t="s">
        <v>156</v>
      </c>
      <c r="I37" s="379" t="s">
        <v>15</v>
      </c>
      <c r="J37" s="378">
        <f>'114年12月菜單'!Q48</f>
        <v>0</v>
      </c>
      <c r="K37" s="24" t="s">
        <v>147</v>
      </c>
      <c r="L37" s="379" t="s">
        <v>15</v>
      </c>
      <c r="M37" s="24">
        <f>'114年12月菜單'!Q49</f>
        <v>0</v>
      </c>
      <c r="N37" s="24" t="s">
        <v>130</v>
      </c>
      <c r="O37" s="379" t="s">
        <v>15</v>
      </c>
      <c r="P37" s="378">
        <f>'114年12月菜單'!Q50</f>
        <v>0</v>
      </c>
      <c r="Q37" s="378" t="s">
        <v>44</v>
      </c>
      <c r="R37" s="379" t="s">
        <v>15</v>
      </c>
      <c r="S37" s="378">
        <f>'114年12月菜單'!Q51</f>
        <v>0</v>
      </c>
      <c r="T37" s="378" t="s">
        <v>16</v>
      </c>
      <c r="U37" s="379" t="s">
        <v>15</v>
      </c>
      <c r="V37" s="559"/>
      <c r="W37" s="391" t="s">
        <v>7</v>
      </c>
      <c r="X37" s="382" t="s">
        <v>52</v>
      </c>
      <c r="Y37" s="386">
        <v>0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189</v>
      </c>
      <c r="C38" s="564"/>
      <c r="D38" s="371"/>
      <c r="E38" s="368"/>
      <c r="F38" s="369"/>
      <c r="G38" s="370"/>
      <c r="H38" s="371"/>
      <c r="I38" s="370"/>
      <c r="J38" s="445"/>
      <c r="K38" s="445"/>
      <c r="L38" s="371"/>
      <c r="M38" s="368"/>
      <c r="N38" s="375"/>
      <c r="O38" s="371"/>
      <c r="P38" s="444"/>
      <c r="Q38" s="371"/>
      <c r="R38" s="370"/>
      <c r="S38" s="445"/>
      <c r="T38" s="159"/>
      <c r="U38" s="443"/>
      <c r="V38" s="560"/>
      <c r="W38" s="392">
        <v>0</v>
      </c>
      <c r="X38" s="383" t="s">
        <v>53</v>
      </c>
      <c r="Y38" s="387">
        <v>0</v>
      </c>
      <c r="Z38" s="12"/>
      <c r="AA38" s="21" t="s">
        <v>23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27"/>
      <c r="C39" s="564"/>
      <c r="D39" s="368"/>
      <c r="E39" s="368"/>
      <c r="F39" s="369"/>
      <c r="G39" s="370"/>
      <c r="H39" s="371"/>
      <c r="I39" s="370"/>
      <c r="J39" s="375"/>
      <c r="K39" s="377"/>
      <c r="L39" s="375"/>
      <c r="M39" s="368"/>
      <c r="N39" s="375"/>
      <c r="O39" s="369"/>
      <c r="P39" s="370"/>
      <c r="Q39" s="373"/>
      <c r="R39" s="370"/>
      <c r="S39" s="445"/>
      <c r="T39" s="159"/>
      <c r="U39" s="443"/>
      <c r="V39" s="560"/>
      <c r="W39" s="393" t="s">
        <v>9</v>
      </c>
      <c r="X39" s="384" t="s">
        <v>54</v>
      </c>
      <c r="Y39" s="387">
        <v>0</v>
      </c>
      <c r="Z39" s="2"/>
      <c r="AA39" s="33" t="s">
        <v>25</v>
      </c>
      <c r="AC39" s="34">
        <f>AB39*7</f>
        <v>0</v>
      </c>
      <c r="AD39" s="3">
        <f>AB39*5</f>
        <v>0</v>
      </c>
      <c r="AE39" s="3" t="s">
        <v>26</v>
      </c>
      <c r="AF39" s="35">
        <f>AC39*4+AD39*9</f>
        <v>0</v>
      </c>
    </row>
    <row r="40" spans="2:32" ht="27.95" customHeight="1">
      <c r="B40" s="27" t="s">
        <v>10</v>
      </c>
      <c r="C40" s="564"/>
      <c r="D40" s="445"/>
      <c r="E40" s="372"/>
      <c r="F40" s="369"/>
      <c r="G40" s="370"/>
      <c r="H40" s="371"/>
      <c r="I40" s="370"/>
      <c r="J40" s="376"/>
      <c r="K40" s="370"/>
      <c r="L40" s="371"/>
      <c r="M40" s="368"/>
      <c r="N40" s="375"/>
      <c r="O40" s="369"/>
      <c r="P40" s="370"/>
      <c r="Q40" s="373"/>
      <c r="R40" s="370"/>
      <c r="S40" s="371"/>
      <c r="T40" s="370"/>
      <c r="U40" s="370"/>
      <c r="V40" s="560"/>
      <c r="W40" s="392">
        <v>0</v>
      </c>
      <c r="X40" s="384" t="s">
        <v>55</v>
      </c>
      <c r="Y40" s="387">
        <v>0</v>
      </c>
      <c r="Z40" s="12"/>
      <c r="AA40" s="2" t="s">
        <v>29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565" t="s">
        <v>68</v>
      </c>
      <c r="C41" s="564"/>
      <c r="D41" s="368"/>
      <c r="E41" s="372"/>
      <c r="F41" s="369"/>
      <c r="G41" s="370"/>
      <c r="H41" s="371"/>
      <c r="I41" s="370"/>
      <c r="J41" s="376"/>
      <c r="K41" s="370"/>
      <c r="L41" s="370"/>
      <c r="M41" s="368"/>
      <c r="N41" s="368"/>
      <c r="O41" s="370"/>
      <c r="P41" s="370"/>
      <c r="Q41" s="371"/>
      <c r="R41" s="370"/>
      <c r="S41" s="371"/>
      <c r="T41" s="370"/>
      <c r="U41" s="370"/>
      <c r="V41" s="560"/>
      <c r="W41" s="393" t="s">
        <v>11</v>
      </c>
      <c r="X41" s="384" t="s">
        <v>56</v>
      </c>
      <c r="Y41" s="387">
        <v>0</v>
      </c>
      <c r="Z41" s="2"/>
      <c r="AA41" s="2" t="s">
        <v>32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565"/>
      <c r="C42" s="564"/>
      <c r="D42" s="368"/>
      <c r="E42" s="372"/>
      <c r="F42" s="369"/>
      <c r="G42" s="370"/>
      <c r="H42" s="373"/>
      <c r="I42" s="370"/>
      <c r="J42" s="376"/>
      <c r="K42" s="373"/>
      <c r="L42" s="371"/>
      <c r="M42" s="374"/>
      <c r="N42" s="370"/>
      <c r="O42" s="370"/>
      <c r="P42" s="370"/>
      <c r="Q42" s="373"/>
      <c r="R42" s="370"/>
      <c r="S42" s="371"/>
      <c r="T42" s="373"/>
      <c r="U42" s="371"/>
      <c r="V42" s="560"/>
      <c r="W42" s="392">
        <v>0</v>
      </c>
      <c r="X42" s="390" t="s">
        <v>57</v>
      </c>
      <c r="Y42" s="387">
        <v>0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462"/>
      <c r="E43" s="373"/>
      <c r="F43" s="370"/>
      <c r="G43" s="370"/>
      <c r="H43" s="373"/>
      <c r="I43" s="370"/>
      <c r="J43" s="376"/>
      <c r="K43" s="373"/>
      <c r="L43" s="371"/>
      <c r="M43" s="367"/>
      <c r="N43" s="373"/>
      <c r="O43" s="367"/>
      <c r="P43" s="370"/>
      <c r="Q43" s="373"/>
      <c r="R43" s="370"/>
      <c r="S43" s="371"/>
      <c r="T43" s="373"/>
      <c r="U43" s="371"/>
      <c r="V43" s="560"/>
      <c r="W43" s="393" t="s">
        <v>191</v>
      </c>
      <c r="X43" s="385"/>
      <c r="Y43" s="387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196"/>
      <c r="N44" s="53"/>
      <c r="O44" s="54"/>
      <c r="P44" s="54"/>
      <c r="Q44" s="53"/>
      <c r="R44" s="54"/>
      <c r="S44" s="54"/>
      <c r="T44" s="53"/>
      <c r="U44" s="54"/>
      <c r="V44" s="561"/>
      <c r="W44" s="392">
        <v>0</v>
      </c>
      <c r="X44" s="388"/>
      <c r="Y44" s="389"/>
      <c r="Z44" s="12"/>
      <c r="AC44" s="41" t="e">
        <f>AC43*4/AF43</f>
        <v>#DIV/0!</v>
      </c>
      <c r="AD44" s="41" t="e">
        <f>AD43*9/AF43</f>
        <v>#DIV/0!</v>
      </c>
      <c r="AE44" s="41" t="e">
        <f>AE43*4/AF43</f>
        <v>#DIV/0!</v>
      </c>
    </row>
    <row r="53" spans="5:8" ht="40.5">
      <c r="E53" s="36"/>
      <c r="F53" s="29">
        <v>737.9</v>
      </c>
      <c r="G53" s="29"/>
      <c r="H53" s="36">
        <v>25.5</v>
      </c>
    </row>
    <row r="54" spans="5:8" ht="41.25" thickBot="1">
      <c r="E54" s="53"/>
      <c r="F54" s="54">
        <v>95.5</v>
      </c>
      <c r="G54" s="54"/>
      <c r="H54" s="53">
        <v>31.6</v>
      </c>
    </row>
  </sheetData>
  <mergeCells count="17">
    <mergeCell ref="B1:Y1"/>
    <mergeCell ref="B2:G2"/>
    <mergeCell ref="C5:C10"/>
    <mergeCell ref="V5:V12"/>
    <mergeCell ref="B9:B10"/>
    <mergeCell ref="B17:B18"/>
    <mergeCell ref="C29:C34"/>
    <mergeCell ref="V29:V36"/>
    <mergeCell ref="B33:B34"/>
    <mergeCell ref="B41:B42"/>
    <mergeCell ref="C37:C42"/>
    <mergeCell ref="V37:V44"/>
    <mergeCell ref="C21:C26"/>
    <mergeCell ref="V21:V28"/>
    <mergeCell ref="B25:B26"/>
    <mergeCell ref="C13:C18"/>
    <mergeCell ref="V13:V20"/>
  </mergeCells>
  <phoneticPr fontId="19" type="noConversion"/>
  <pageMargins left="1.28" right="0.17" top="0.18" bottom="0.17" header="0.5" footer="0.23"/>
  <pageSetup paperSize="12" scale="52" orientation="landscape" r:id="rId1"/>
  <headerFooter alignWithMargins="0"/>
  <rowBreaks count="1" manualBreakCount="1">
    <brk id="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114年12月菜單</vt:lpstr>
      <vt:lpstr>第一週明細</vt:lpstr>
      <vt:lpstr>第二週明細</vt:lpstr>
      <vt:lpstr>第三週明細</vt:lpstr>
      <vt:lpstr>第四周明細</vt:lpstr>
      <vt:lpstr>第五周明細 </vt:lpstr>
      <vt:lpstr>'114年12月菜單'!Print_Area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2025-11-14T08:42:17Z</cp:lastPrinted>
  <dcterms:created xsi:type="dcterms:W3CDTF">2013-10-17T10:44:48Z</dcterms:created>
  <dcterms:modified xsi:type="dcterms:W3CDTF">2025-11-25T07:40:47Z</dcterms:modified>
</cp:coreProperties>
</file>