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ds1511\data\伊佩\版主國中國小菜單\版主.國中.國小\國小\員林(72張+3張公告)\"/>
    </mc:Choice>
  </mc:AlternateContent>
  <xr:revisionPtr revIDLastSave="0" documentId="13_ncr:1_{31AD0678-D30E-4561-BBCE-17FA4DB306F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14.12月菜單" sheetId="20" r:id="rId1"/>
    <sheet name="第一週明細" sheetId="3" r:id="rId2"/>
    <sheet name="第二週明細" sheetId="4" r:id="rId3"/>
    <sheet name="第三週明細" sheetId="7" r:id="rId4"/>
    <sheet name="第四週明細  " sheetId="25" r:id="rId5"/>
    <sheet name="第五週明細 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7" i="20" l="1"/>
  <c r="K48" i="20"/>
  <c r="S21" i="8"/>
  <c r="P21" i="8"/>
  <c r="M21" i="8"/>
  <c r="J21" i="8"/>
  <c r="G21" i="8"/>
  <c r="D21" i="8"/>
  <c r="M48" i="20"/>
  <c r="W28" i="8"/>
  <c r="K47" i="20" s="1"/>
  <c r="D5" i="3" l="1"/>
  <c r="E11" i="20"/>
  <c r="S37" i="3"/>
  <c r="P37" i="3"/>
  <c r="M37" i="3"/>
  <c r="J37" i="3"/>
  <c r="G37" i="3"/>
  <c r="D37" i="3"/>
  <c r="S29" i="3"/>
  <c r="P29" i="3"/>
  <c r="M29" i="3"/>
  <c r="J29" i="3"/>
  <c r="G29" i="3"/>
  <c r="D29" i="3"/>
  <c r="S21" i="3"/>
  <c r="P21" i="3"/>
  <c r="M21" i="3"/>
  <c r="J21" i="3"/>
  <c r="G21" i="3"/>
  <c r="D21" i="3"/>
  <c r="M11" i="20"/>
  <c r="S13" i="3"/>
  <c r="P13" i="3"/>
  <c r="M13" i="3"/>
  <c r="J13" i="3"/>
  <c r="G13" i="3"/>
  <c r="D13" i="3"/>
  <c r="S5" i="3"/>
  <c r="P5" i="3"/>
  <c r="M5" i="3"/>
  <c r="J5" i="3"/>
  <c r="G5" i="3"/>
  <c r="C12" i="20"/>
  <c r="Q12" i="20"/>
  <c r="Q11" i="20"/>
  <c r="M12" i="20"/>
  <c r="K12" i="20"/>
  <c r="I12" i="20"/>
  <c r="I11" i="20"/>
  <c r="G12" i="20"/>
  <c r="W36" i="3" l="1"/>
  <c r="O11" i="20" s="1"/>
  <c r="W12" i="3"/>
  <c r="C11" i="20" s="1"/>
  <c r="E12" i="20"/>
  <c r="O12" i="20"/>
  <c r="W20" i="3"/>
  <c r="G11" i="20" s="1"/>
  <c r="W28" i="3"/>
  <c r="K11" i="20" s="1"/>
  <c r="W32" i="25" l="1"/>
  <c r="W12" i="8"/>
  <c r="W44" i="25" l="1"/>
  <c r="W44" i="7"/>
  <c r="W36" i="7"/>
  <c r="W28" i="7"/>
  <c r="W20" i="7"/>
  <c r="W12" i="4"/>
  <c r="W36" i="25"/>
  <c r="W20" i="25"/>
  <c r="W44" i="4"/>
  <c r="W28" i="4"/>
  <c r="W44" i="3"/>
  <c r="W20" i="4"/>
  <c r="W36" i="4"/>
  <c r="W12" i="7"/>
  <c r="W28" i="25"/>
  <c r="W12" i="25"/>
  <c r="W20" i="8"/>
  <c r="P5" i="7" l="1"/>
  <c r="M5" i="7"/>
  <c r="J5" i="7"/>
  <c r="G5" i="7"/>
  <c r="D5" i="7"/>
  <c r="S13" i="8" l="1"/>
  <c r="P13" i="8"/>
  <c r="M13" i="8"/>
  <c r="J13" i="8"/>
  <c r="G13" i="8"/>
  <c r="D13" i="8"/>
  <c r="I47" i="20" l="1"/>
  <c r="G48" i="20"/>
  <c r="I48" i="20" l="1"/>
  <c r="G47" i="20" l="1"/>
  <c r="S5" i="25" l="1"/>
  <c r="P5" i="25"/>
  <c r="M5" i="25"/>
  <c r="J5" i="25"/>
  <c r="G5" i="25"/>
  <c r="D5" i="25"/>
  <c r="S37" i="25" l="1"/>
  <c r="P37" i="25"/>
  <c r="M37" i="25"/>
  <c r="J37" i="25"/>
  <c r="G37" i="25"/>
  <c r="D37" i="25"/>
  <c r="D29" i="25"/>
  <c r="S21" i="25"/>
  <c r="P21" i="25"/>
  <c r="M21" i="25"/>
  <c r="J21" i="25"/>
  <c r="G21" i="25"/>
  <c r="D21" i="25"/>
  <c r="S13" i="25"/>
  <c r="P13" i="25"/>
  <c r="M13" i="25"/>
  <c r="J13" i="25"/>
  <c r="G13" i="25"/>
  <c r="D13" i="25"/>
  <c r="AE42" i="25"/>
  <c r="AD41" i="25"/>
  <c r="AE40" i="25"/>
  <c r="AC40" i="25"/>
  <c r="AD39" i="25"/>
  <c r="AC39" i="25"/>
  <c r="AE38" i="25"/>
  <c r="AC38" i="25"/>
  <c r="S39" i="20"/>
  <c r="AE34" i="25"/>
  <c r="AD33" i="25"/>
  <c r="AF33" i="25" s="1"/>
  <c r="AE32" i="25"/>
  <c r="AC32" i="25"/>
  <c r="AD31" i="25"/>
  <c r="AD35" i="25" s="1"/>
  <c r="AC31" i="25"/>
  <c r="AE30" i="25"/>
  <c r="AC30" i="25"/>
  <c r="AE26" i="25"/>
  <c r="M39" i="20"/>
  <c r="AD25" i="25"/>
  <c r="AF25" i="25" s="1"/>
  <c r="AE24" i="25"/>
  <c r="AC24" i="25"/>
  <c r="M38" i="20"/>
  <c r="AD23" i="25"/>
  <c r="AD27" i="25" s="1"/>
  <c r="AC23" i="25"/>
  <c r="AE22" i="25"/>
  <c r="AC22" i="25"/>
  <c r="K39" i="20"/>
  <c r="AE18" i="25"/>
  <c r="I39" i="20"/>
  <c r="AD17" i="25"/>
  <c r="AE16" i="25"/>
  <c r="AC16" i="25"/>
  <c r="I38" i="20"/>
  <c r="AD15" i="25"/>
  <c r="AC15" i="25"/>
  <c r="AE14" i="25"/>
  <c r="AC14" i="25"/>
  <c r="G39" i="20"/>
  <c r="AE10" i="25"/>
  <c r="E39" i="20"/>
  <c r="AD9" i="25"/>
  <c r="AF9" i="25" s="1"/>
  <c r="AE8" i="25"/>
  <c r="AC8" i="25"/>
  <c r="AD7" i="25"/>
  <c r="AC7" i="25"/>
  <c r="AE6" i="25"/>
  <c r="AC6" i="25"/>
  <c r="C39" i="20"/>
  <c r="AF6" i="25" l="1"/>
  <c r="AF8" i="25"/>
  <c r="AF32" i="25"/>
  <c r="AF16" i="25"/>
  <c r="AF15" i="25"/>
  <c r="AD19" i="25"/>
  <c r="AC11" i="25"/>
  <c r="AC19" i="25"/>
  <c r="AF19" i="25" s="1"/>
  <c r="AD20" i="25" s="1"/>
  <c r="AC43" i="25"/>
  <c r="AE19" i="25"/>
  <c r="AE43" i="25"/>
  <c r="AF38" i="25"/>
  <c r="AE27" i="25"/>
  <c r="AC35" i="25"/>
  <c r="AF39" i="25"/>
  <c r="AD43" i="25"/>
  <c r="AF7" i="25"/>
  <c r="AE11" i="25"/>
  <c r="AC27" i="25"/>
  <c r="AF31" i="25"/>
  <c r="AE35" i="25"/>
  <c r="AF40" i="25"/>
  <c r="U39" i="20"/>
  <c r="U38" i="20"/>
  <c r="G38" i="20"/>
  <c r="E38" i="20"/>
  <c r="AD11" i="25"/>
  <c r="AF14" i="25"/>
  <c r="AF24" i="25"/>
  <c r="AF17" i="25"/>
  <c r="AF22" i="25"/>
  <c r="AF23" i="25"/>
  <c r="AF41" i="25"/>
  <c r="AF30" i="25"/>
  <c r="S13" i="4"/>
  <c r="AF11" i="25" l="1"/>
  <c r="AE12" i="25" s="1"/>
  <c r="C38" i="20"/>
  <c r="AF43" i="25"/>
  <c r="AC44" i="25" s="1"/>
  <c r="AF27" i="25"/>
  <c r="AC28" i="25" s="1"/>
  <c r="AE20" i="25"/>
  <c r="AF35" i="25"/>
  <c r="AC36" i="25" s="1"/>
  <c r="S38" i="20"/>
  <c r="K38" i="20"/>
  <c r="AC20" i="25"/>
  <c r="AD12" i="25" l="1"/>
  <c r="AC12" i="25"/>
  <c r="AD28" i="25"/>
  <c r="AE28" i="25"/>
  <c r="AE44" i="25"/>
  <c r="AD44" i="25"/>
  <c r="AE36" i="25"/>
  <c r="AD36" i="25"/>
  <c r="M37" i="4" l="1"/>
  <c r="S5" i="8" l="1"/>
  <c r="P5" i="8"/>
  <c r="M5" i="8"/>
  <c r="J5" i="8"/>
  <c r="G5" i="8"/>
  <c r="D5" i="8"/>
  <c r="S37" i="7"/>
  <c r="P37" i="7"/>
  <c r="M37" i="7"/>
  <c r="J37" i="7"/>
  <c r="G37" i="7"/>
  <c r="D37" i="7"/>
  <c r="S29" i="7"/>
  <c r="P29" i="7"/>
  <c r="M29" i="7"/>
  <c r="J29" i="7"/>
  <c r="G29" i="7"/>
  <c r="D29" i="7"/>
  <c r="M21" i="7"/>
  <c r="S21" i="7"/>
  <c r="P21" i="7"/>
  <c r="J21" i="7"/>
  <c r="G21" i="7"/>
  <c r="D21" i="7"/>
  <c r="S13" i="7"/>
  <c r="P13" i="7"/>
  <c r="M13" i="7"/>
  <c r="J13" i="7"/>
  <c r="G13" i="7"/>
  <c r="D13" i="7"/>
  <c r="S5" i="7"/>
  <c r="S37" i="4"/>
  <c r="P37" i="4"/>
  <c r="J37" i="4"/>
  <c r="G37" i="4"/>
  <c r="D37" i="4"/>
  <c r="S29" i="4"/>
  <c r="P29" i="4"/>
  <c r="M29" i="4"/>
  <c r="J29" i="4"/>
  <c r="G29" i="4"/>
  <c r="D29" i="4"/>
  <c r="S21" i="4"/>
  <c r="P21" i="4"/>
  <c r="M21" i="4"/>
  <c r="J21" i="4"/>
  <c r="G21" i="4"/>
  <c r="D21" i="4"/>
  <c r="P13" i="4"/>
  <c r="M13" i="4"/>
  <c r="J13" i="4"/>
  <c r="D13" i="4"/>
  <c r="G13" i="4"/>
  <c r="S5" i="4"/>
  <c r="M5" i="4"/>
  <c r="P5" i="4"/>
  <c r="J5" i="4"/>
  <c r="G5" i="4"/>
  <c r="D5" i="4"/>
  <c r="K21" i="20" l="1"/>
  <c r="E48" i="20" l="1"/>
  <c r="C48" i="20"/>
  <c r="U21" i="20" l="1"/>
  <c r="U20" i="20"/>
  <c r="S21" i="20"/>
  <c r="Q20" i="20" l="1"/>
  <c r="Q21" i="20" l="1"/>
  <c r="O30" i="20" l="1"/>
  <c r="I20" i="20"/>
  <c r="U11" i="20" l="1"/>
  <c r="U29" i="20" l="1"/>
  <c r="Q29" i="20"/>
  <c r="M29" i="20"/>
  <c r="M20" i="20"/>
  <c r="E29" i="20" l="1"/>
  <c r="U30" i="20" l="1"/>
  <c r="Q30" i="20"/>
  <c r="I29" i="20"/>
  <c r="E21" i="20"/>
  <c r="E47" i="20" l="1"/>
  <c r="S30" i="20"/>
  <c r="M30" i="20"/>
  <c r="K30" i="20"/>
  <c r="I30" i="20"/>
  <c r="O21" i="20"/>
  <c r="M21" i="20"/>
  <c r="I21" i="20"/>
  <c r="G21" i="20"/>
  <c r="E20" i="20"/>
  <c r="C21" i="20"/>
  <c r="U12" i="20"/>
  <c r="G30" i="20" l="1"/>
  <c r="C30" i="20"/>
  <c r="E30" i="20"/>
  <c r="S20" i="20"/>
  <c r="S12" i="20"/>
  <c r="G29" i="20" l="1"/>
  <c r="K20" i="20"/>
  <c r="O29" i="20"/>
  <c r="O20" i="20"/>
  <c r="G20" i="20"/>
  <c r="C47" i="20"/>
  <c r="C29" i="20"/>
  <c r="S29" i="20"/>
  <c r="K29" i="20"/>
  <c r="C20" i="20"/>
  <c r="S11" i="20"/>
  <c r="AE42" i="8" l="1"/>
  <c r="AD41" i="8"/>
  <c r="AF41" i="8" s="1"/>
  <c r="AE40" i="8"/>
  <c r="AC40" i="8"/>
  <c r="AD39" i="8"/>
  <c r="AC39" i="8"/>
  <c r="AE38" i="8"/>
  <c r="AC38" i="8"/>
  <c r="AE34" i="8"/>
  <c r="AD33" i="8"/>
  <c r="AF33" i="8" s="1"/>
  <c r="AE32" i="8"/>
  <c r="AC32" i="8"/>
  <c r="AD31" i="8"/>
  <c r="AC31" i="8"/>
  <c r="AE30" i="8"/>
  <c r="AC30" i="8"/>
  <c r="AE26" i="8"/>
  <c r="AD25" i="8"/>
  <c r="AF25" i="8" s="1"/>
  <c r="AE24" i="8"/>
  <c r="AC24" i="8"/>
  <c r="AD23" i="8"/>
  <c r="AC23" i="8"/>
  <c r="AE22" i="8"/>
  <c r="AC22" i="8"/>
  <c r="AE18" i="8"/>
  <c r="AD17" i="8"/>
  <c r="AF17" i="8" s="1"/>
  <c r="AE16" i="8"/>
  <c r="AC16" i="8"/>
  <c r="AD15" i="8"/>
  <c r="AC15" i="8"/>
  <c r="AE14" i="8"/>
  <c r="AC14" i="8"/>
  <c r="AE10" i="8"/>
  <c r="AD9" i="8"/>
  <c r="AF9" i="8" s="1"/>
  <c r="AE8" i="8"/>
  <c r="AC8" i="8"/>
  <c r="AD7" i="8"/>
  <c r="AC7" i="8"/>
  <c r="AE6" i="8"/>
  <c r="AC6" i="8"/>
  <c r="AF39" i="8" l="1"/>
  <c r="AF8" i="8"/>
  <c r="AF24" i="8"/>
  <c r="AD11" i="8"/>
  <c r="AD35" i="8"/>
  <c r="AD27" i="8"/>
  <c r="AE11" i="8"/>
  <c r="AF30" i="8"/>
  <c r="AC27" i="8"/>
  <c r="AE43" i="8"/>
  <c r="AF40" i="8"/>
  <c r="AC11" i="8"/>
  <c r="AF23" i="8"/>
  <c r="AE35" i="8"/>
  <c r="AC43" i="8"/>
  <c r="AF7" i="8"/>
  <c r="AE19" i="8"/>
  <c r="AC35" i="8"/>
  <c r="AD43" i="8"/>
  <c r="AD19" i="8"/>
  <c r="AF32" i="8"/>
  <c r="AF38" i="8"/>
  <c r="AC19" i="8"/>
  <c r="AE27" i="8"/>
  <c r="AF16" i="8"/>
  <c r="AF14" i="8"/>
  <c r="AF6" i="8"/>
  <c r="AF15" i="8"/>
  <c r="AF22" i="8"/>
  <c r="AF31" i="8"/>
  <c r="AF27" i="8" l="1"/>
  <c r="AE28" i="8" s="1"/>
  <c r="AF19" i="8"/>
  <c r="AC20" i="8" s="1"/>
  <c r="AF43" i="8"/>
  <c r="AD44" i="8" s="1"/>
  <c r="AF11" i="8"/>
  <c r="AC12" i="8" s="1"/>
  <c r="AF35" i="8"/>
  <c r="AD36" i="8" s="1"/>
  <c r="AE44" i="8" l="1"/>
  <c r="AC28" i="8"/>
  <c r="AD28" i="8"/>
  <c r="AE12" i="8"/>
  <c r="AC44" i="8"/>
  <c r="AD12" i="8"/>
  <c r="AE20" i="8"/>
  <c r="AD20" i="8"/>
  <c r="AC36" i="8"/>
  <c r="AE36" i="8"/>
  <c r="AE42" i="7" l="1"/>
  <c r="AD41" i="7"/>
  <c r="AF41" i="7" s="1"/>
  <c r="AE40" i="7"/>
  <c r="AC40" i="7"/>
  <c r="AD39" i="7"/>
  <c r="AC39" i="7"/>
  <c r="AE38" i="7"/>
  <c r="AC38" i="7"/>
  <c r="AE34" i="7"/>
  <c r="AD33" i="7"/>
  <c r="AF33" i="7" s="1"/>
  <c r="AE32" i="7"/>
  <c r="AC32" i="7"/>
  <c r="AD31" i="7"/>
  <c r="AC31" i="7"/>
  <c r="AE30" i="7"/>
  <c r="AC30" i="7"/>
  <c r="AE26" i="7"/>
  <c r="AD25" i="7"/>
  <c r="AE24" i="7"/>
  <c r="AC24" i="7"/>
  <c r="AD23" i="7"/>
  <c r="AC23" i="7"/>
  <c r="AE22" i="7"/>
  <c r="AC22" i="7"/>
  <c r="AE18" i="7"/>
  <c r="AD17" i="7"/>
  <c r="AE16" i="7"/>
  <c r="AC16" i="7"/>
  <c r="AD15" i="7"/>
  <c r="AC15" i="7"/>
  <c r="AE14" i="7"/>
  <c r="AC14" i="7"/>
  <c r="AE10" i="7"/>
  <c r="AD9" i="7"/>
  <c r="AF9" i="7" s="1"/>
  <c r="AE8" i="7"/>
  <c r="AC8" i="7"/>
  <c r="AD7" i="7"/>
  <c r="AC7" i="7"/>
  <c r="AE6" i="7"/>
  <c r="AC6" i="7"/>
  <c r="AD11" i="7" l="1"/>
  <c r="AD35" i="7"/>
  <c r="AF24" i="7"/>
  <c r="AF8" i="7"/>
  <c r="AF15" i="7"/>
  <c r="AF39" i="7"/>
  <c r="AF7" i="7"/>
  <c r="AF23" i="7"/>
  <c r="AC27" i="7"/>
  <c r="AE19" i="7"/>
  <c r="AC11" i="7"/>
  <c r="AF14" i="7"/>
  <c r="AE43" i="7"/>
  <c r="AC19" i="7"/>
  <c r="AF32" i="7"/>
  <c r="AD43" i="7"/>
  <c r="AE11" i="7"/>
  <c r="AE27" i="7"/>
  <c r="AD27" i="7"/>
  <c r="AF40" i="7"/>
  <c r="AD19" i="7"/>
  <c r="AC43" i="7"/>
  <c r="AF16" i="7"/>
  <c r="AC35" i="7"/>
  <c r="AF38" i="7"/>
  <c r="AE35" i="7"/>
  <c r="AF17" i="7"/>
  <c r="AF22" i="7"/>
  <c r="AF31" i="7"/>
  <c r="AF25" i="7"/>
  <c r="AF30" i="7"/>
  <c r="AF6" i="7"/>
  <c r="AF27" i="7" l="1"/>
  <c r="AE28" i="7" s="1"/>
  <c r="AF19" i="7"/>
  <c r="AD20" i="7" s="1"/>
  <c r="AF11" i="7"/>
  <c r="AC12" i="7" s="1"/>
  <c r="AF43" i="7"/>
  <c r="AE44" i="7" s="1"/>
  <c r="AC28" i="7"/>
  <c r="AF35" i="7"/>
  <c r="AE36" i="7" s="1"/>
  <c r="AD28" i="7" l="1"/>
  <c r="AD12" i="7"/>
  <c r="AC20" i="7"/>
  <c r="AE12" i="7"/>
  <c r="AC44" i="7"/>
  <c r="AE20" i="7"/>
  <c r="AD44" i="7"/>
  <c r="AD36" i="7"/>
  <c r="AC36" i="7"/>
  <c r="AC14" i="3" l="1"/>
  <c r="AE14" i="3"/>
  <c r="AC15" i="3"/>
  <c r="AD15" i="3"/>
  <c r="AC16" i="3"/>
  <c r="AE16" i="3"/>
  <c r="AD17" i="3"/>
  <c r="AF17" i="3" s="1"/>
  <c r="AE18" i="3"/>
  <c r="AC22" i="3"/>
  <c r="AE22" i="3"/>
  <c r="AC23" i="3"/>
  <c r="AD23" i="3"/>
  <c r="AC24" i="3"/>
  <c r="AE24" i="3"/>
  <c r="AD25" i="3"/>
  <c r="AF25" i="3" s="1"/>
  <c r="AE26" i="3"/>
  <c r="AC30" i="3"/>
  <c r="AE30" i="3"/>
  <c r="AC31" i="3"/>
  <c r="AD31" i="3"/>
  <c r="AC32" i="3"/>
  <c r="AE32" i="3"/>
  <c r="AD33" i="3"/>
  <c r="AF33" i="3" s="1"/>
  <c r="AE34" i="3"/>
  <c r="AC38" i="3"/>
  <c r="AE38" i="3"/>
  <c r="AC39" i="3"/>
  <c r="AD39" i="3"/>
  <c r="AC40" i="3"/>
  <c r="AE40" i="3"/>
  <c r="AD41" i="3"/>
  <c r="AF41" i="3" s="1"/>
  <c r="AE42" i="3"/>
  <c r="AC6" i="4"/>
  <c r="AE6" i="4"/>
  <c r="AC7" i="4"/>
  <c r="AD7" i="4"/>
  <c r="AC8" i="4"/>
  <c r="AE8" i="4"/>
  <c r="AD9" i="4"/>
  <c r="AE10" i="4"/>
  <c r="AC14" i="4"/>
  <c r="AE14" i="4"/>
  <c r="AC15" i="4"/>
  <c r="AD15" i="4"/>
  <c r="AC16" i="4"/>
  <c r="AE16" i="4"/>
  <c r="AD17" i="4"/>
  <c r="AF17" i="4" s="1"/>
  <c r="AE18" i="4"/>
  <c r="AC22" i="4"/>
  <c r="AE22" i="4"/>
  <c r="AC23" i="4"/>
  <c r="AD23" i="4"/>
  <c r="AC24" i="4"/>
  <c r="AE24" i="4"/>
  <c r="AD25" i="4"/>
  <c r="AF25" i="4" s="1"/>
  <c r="AE26" i="4"/>
  <c r="AC30" i="4"/>
  <c r="AE30" i="4"/>
  <c r="AC31" i="4"/>
  <c r="AD31" i="4"/>
  <c r="AC32" i="4"/>
  <c r="AE32" i="4"/>
  <c r="AD33" i="4"/>
  <c r="AF33" i="4" s="1"/>
  <c r="AE34" i="4"/>
  <c r="AC38" i="4"/>
  <c r="AE38" i="4"/>
  <c r="AC39" i="4"/>
  <c r="AD39" i="4"/>
  <c r="AC40" i="4"/>
  <c r="AE40" i="4"/>
  <c r="AD41" i="4"/>
  <c r="AF41" i="4" s="1"/>
  <c r="AE42" i="4"/>
  <c r="AF32" i="4" l="1"/>
  <c r="AE35" i="4"/>
  <c r="AD11" i="4"/>
  <c r="AE43" i="4"/>
  <c r="AF16" i="4"/>
  <c r="AF15" i="4"/>
  <c r="AF7" i="4"/>
  <c r="AF15" i="3"/>
  <c r="AF24" i="4"/>
  <c r="AF22" i="4"/>
  <c r="AF14" i="4"/>
  <c r="AF8" i="4"/>
  <c r="AF38" i="4"/>
  <c r="AF39" i="4"/>
  <c r="AF31" i="4"/>
  <c r="AF23" i="4"/>
  <c r="AD19" i="4"/>
  <c r="AE11" i="4"/>
  <c r="AC19" i="4"/>
  <c r="AC27" i="4"/>
  <c r="AF40" i="4"/>
  <c r="AC43" i="4"/>
  <c r="AC35" i="4"/>
  <c r="AE27" i="4"/>
  <c r="AF39" i="3"/>
  <c r="AD43" i="4"/>
  <c r="AD35" i="4"/>
  <c r="AE19" i="4"/>
  <c r="AF6" i="4"/>
  <c r="AF30" i="4"/>
  <c r="AD27" i="4"/>
  <c r="AC11" i="4"/>
  <c r="AF24" i="3"/>
  <c r="AF9" i="4"/>
  <c r="AE43" i="3"/>
  <c r="AE27" i="3"/>
  <c r="AF30" i="3"/>
  <c r="AC35" i="3"/>
  <c r="AF38" i="3"/>
  <c r="AC27" i="3"/>
  <c r="AD27" i="3"/>
  <c r="AE19" i="3"/>
  <c r="AE35" i="3"/>
  <c r="AF16" i="3"/>
  <c r="AF14" i="3"/>
  <c r="AC43" i="3"/>
  <c r="AF32" i="3"/>
  <c r="AD43" i="3"/>
  <c r="AF40" i="3"/>
  <c r="AD35" i="3"/>
  <c r="AF22" i="3"/>
  <c r="AD19" i="3"/>
  <c r="AC19" i="3"/>
  <c r="AF31" i="3"/>
  <c r="AF23" i="3"/>
  <c r="AF19" i="4" l="1"/>
  <c r="AC20" i="4" s="1"/>
  <c r="AF35" i="4"/>
  <c r="AD36" i="4" s="1"/>
  <c r="AF43" i="4"/>
  <c r="AE44" i="4" s="1"/>
  <c r="AF35" i="3"/>
  <c r="AC36" i="3" s="1"/>
  <c r="AF27" i="3"/>
  <c r="AD28" i="3" s="1"/>
  <c r="AF11" i="4"/>
  <c r="AC12" i="4" s="1"/>
  <c r="AF27" i="4"/>
  <c r="AF43" i="3"/>
  <c r="AE44" i="3" s="1"/>
  <c r="AF19" i="3"/>
  <c r="AD36" i="3" l="1"/>
  <c r="AC36" i="4"/>
  <c r="AE36" i="4"/>
  <c r="AC28" i="3"/>
  <c r="AD20" i="4"/>
  <c r="AC44" i="4"/>
  <c r="AE20" i="4"/>
  <c r="AD44" i="4"/>
  <c r="AE28" i="3"/>
  <c r="AE36" i="3"/>
  <c r="AC28" i="4"/>
  <c r="AE28" i="4"/>
  <c r="AD28" i="4"/>
  <c r="AE12" i="4"/>
  <c r="AD12" i="4"/>
  <c r="AC44" i="3"/>
  <c r="AD44" i="3"/>
  <c r="AE20" i="3"/>
  <c r="AD20" i="3"/>
  <c r="AC20" i="3"/>
</calcChain>
</file>

<file path=xl/sharedStrings.xml><?xml version="1.0" encoding="utf-8"?>
<sst xmlns="http://schemas.openxmlformats.org/spreadsheetml/2006/main" count="1486" uniqueCount="378">
  <si>
    <t>日期</t>
  </si>
  <si>
    <t>星期</t>
  </si>
  <si>
    <t>主食</t>
  </si>
  <si>
    <t>主菜</t>
  </si>
  <si>
    <t>副菜</t>
  </si>
  <si>
    <t>湯</t>
  </si>
  <si>
    <t>營養分析</t>
  </si>
  <si>
    <t>醣類：</t>
  </si>
  <si>
    <t>月</t>
  </si>
  <si>
    <t>脂肪：</t>
  </si>
  <si>
    <t>日</t>
  </si>
  <si>
    <t>蛋白質：</t>
  </si>
  <si>
    <t>熱量：</t>
  </si>
  <si>
    <t>食物類別</t>
    <phoneticPr fontId="19" type="noConversion"/>
  </si>
  <si>
    <t>份數</t>
    <phoneticPr fontId="19" type="noConversion"/>
  </si>
  <si>
    <t>蒸</t>
    <phoneticPr fontId="19" type="noConversion"/>
  </si>
  <si>
    <t>個人量(克)</t>
    <phoneticPr fontId="19" type="noConversion"/>
  </si>
  <si>
    <t>煮</t>
    <phoneticPr fontId="19" type="noConversion"/>
  </si>
  <si>
    <t>川燙</t>
    <phoneticPr fontId="19" type="noConversion"/>
  </si>
  <si>
    <t>主食類</t>
    <phoneticPr fontId="19" type="noConversion"/>
  </si>
  <si>
    <t>蛋白質</t>
    <phoneticPr fontId="19" type="noConversion"/>
  </si>
  <si>
    <t>脂肪</t>
    <phoneticPr fontId="19" type="noConversion"/>
  </si>
  <si>
    <t>醣類</t>
    <phoneticPr fontId="19" type="noConversion"/>
  </si>
  <si>
    <t>熱量</t>
    <phoneticPr fontId="19" type="noConversion"/>
  </si>
  <si>
    <t>白米</t>
    <phoneticPr fontId="19" type="noConversion"/>
  </si>
  <si>
    <t>豆魚肉蛋類</t>
    <phoneticPr fontId="19" type="noConversion"/>
  </si>
  <si>
    <t>主食</t>
    <phoneticPr fontId="19" type="noConversion"/>
  </si>
  <si>
    <t>蔬菜類</t>
    <phoneticPr fontId="19" type="noConversion"/>
  </si>
  <si>
    <t>肉</t>
    <phoneticPr fontId="19" type="noConversion"/>
  </si>
  <si>
    <t xml:space="preserve"> </t>
    <phoneticPr fontId="19" type="noConversion"/>
  </si>
  <si>
    <t>油脂類</t>
    <phoneticPr fontId="19" type="noConversion"/>
  </si>
  <si>
    <t>菜</t>
    <phoneticPr fontId="19" type="noConversion"/>
  </si>
  <si>
    <t>星期五</t>
    <phoneticPr fontId="19" type="noConversion"/>
  </si>
  <si>
    <t>水果類</t>
    <phoneticPr fontId="19" type="noConversion"/>
  </si>
  <si>
    <t>油</t>
    <phoneticPr fontId="19" type="noConversion"/>
  </si>
  <si>
    <t>水果</t>
    <phoneticPr fontId="19" type="noConversion"/>
  </si>
  <si>
    <t>餐數</t>
    <phoneticPr fontId="19" type="noConversion"/>
  </si>
  <si>
    <t>星期一</t>
    <phoneticPr fontId="19" type="noConversion"/>
  </si>
  <si>
    <t>星期二</t>
    <phoneticPr fontId="19" type="noConversion"/>
  </si>
  <si>
    <t>星期三</t>
    <phoneticPr fontId="19" type="noConversion"/>
  </si>
  <si>
    <t>星期四</t>
    <phoneticPr fontId="19" type="noConversion"/>
  </si>
  <si>
    <t>備註</t>
    <phoneticPr fontId="19" type="noConversion"/>
  </si>
  <si>
    <t>奶類</t>
    <phoneticPr fontId="19" type="noConversion"/>
  </si>
  <si>
    <t>食材以可食量標示</t>
    <phoneticPr fontId="19" type="noConversion"/>
  </si>
  <si>
    <t>醣類：</t>
    <phoneticPr fontId="19" type="noConversion"/>
  </si>
  <si>
    <t>熱量:</t>
    <phoneticPr fontId="19" type="noConversion"/>
  </si>
  <si>
    <t>脂肪：</t>
    <phoneticPr fontId="19" type="noConversion"/>
  </si>
  <si>
    <t>蛋白質：</t>
    <phoneticPr fontId="19" type="noConversion"/>
  </si>
  <si>
    <t>水果/乳品</t>
    <phoneticPr fontId="19" type="noConversion"/>
  </si>
  <si>
    <t>煮</t>
    <phoneticPr fontId="19" type="noConversion"/>
  </si>
  <si>
    <t>蒸</t>
    <phoneticPr fontId="19" type="noConversion"/>
  </si>
  <si>
    <t>川燙</t>
    <phoneticPr fontId="19" type="noConversion"/>
  </si>
  <si>
    <t>川燙</t>
    <phoneticPr fontId="19" type="noConversion"/>
  </si>
  <si>
    <t>煮</t>
    <phoneticPr fontId="19" type="noConversion"/>
  </si>
  <si>
    <t>日</t>
    <phoneticPr fontId="19" type="noConversion"/>
  </si>
  <si>
    <t>醣類：</t>
    <phoneticPr fontId="19" type="noConversion"/>
  </si>
  <si>
    <t>蒸</t>
    <phoneticPr fontId="19" type="noConversion"/>
  </si>
  <si>
    <t>煮</t>
    <phoneticPr fontId="19" type="noConversion"/>
  </si>
  <si>
    <t>川燙</t>
    <phoneticPr fontId="19" type="noConversion"/>
  </si>
  <si>
    <t>洋蔥</t>
    <phoneticPr fontId="19" type="noConversion"/>
  </si>
  <si>
    <t>生鮮豬絞肉</t>
    <phoneticPr fontId="19" type="noConversion"/>
  </si>
  <si>
    <t>白米</t>
    <phoneticPr fontId="19" type="noConversion"/>
  </si>
  <si>
    <t>白米</t>
    <phoneticPr fontId="19" type="noConversion"/>
  </si>
  <si>
    <t>蔬菜</t>
    <phoneticPr fontId="19" type="noConversion"/>
  </si>
  <si>
    <t>地瓜飯</t>
    <phoneticPr fontId="19" type="noConversion"/>
  </si>
  <si>
    <t>地瓜飯</t>
    <phoneticPr fontId="19" type="noConversion"/>
  </si>
  <si>
    <t>地瓜</t>
    <phoneticPr fontId="19" type="noConversion"/>
  </si>
  <si>
    <t>地瓜</t>
    <phoneticPr fontId="19" type="noConversion"/>
  </si>
  <si>
    <t>香Q米飯</t>
    <phoneticPr fontId="19" type="noConversion"/>
  </si>
  <si>
    <t>星期三</t>
    <phoneticPr fontId="19" type="noConversion"/>
  </si>
  <si>
    <t>星期四</t>
    <phoneticPr fontId="19" type="noConversion"/>
  </si>
  <si>
    <t>煮</t>
    <phoneticPr fontId="19" type="noConversion"/>
  </si>
  <si>
    <t>蔬菜</t>
    <phoneticPr fontId="19" type="noConversion"/>
  </si>
  <si>
    <t>川燙</t>
    <phoneticPr fontId="19" type="noConversion"/>
  </si>
  <si>
    <t>白米</t>
    <phoneticPr fontId="19" type="noConversion"/>
  </si>
  <si>
    <t>星期五</t>
    <phoneticPr fontId="19" type="noConversion"/>
  </si>
  <si>
    <t>蔬菜</t>
    <phoneticPr fontId="19" type="noConversion"/>
  </si>
  <si>
    <t>煮</t>
    <phoneticPr fontId="19" type="noConversion"/>
  </si>
  <si>
    <t>川燙</t>
    <phoneticPr fontId="19" type="noConversion"/>
  </si>
  <si>
    <t>糙米飯</t>
    <phoneticPr fontId="19" type="noConversion"/>
  </si>
  <si>
    <t>煮</t>
    <phoneticPr fontId="19" type="noConversion"/>
  </si>
  <si>
    <t>炸</t>
    <phoneticPr fontId="19" type="noConversion"/>
  </si>
  <si>
    <t>海</t>
    <phoneticPr fontId="19" type="noConversion"/>
  </si>
  <si>
    <t>星期一</t>
    <phoneticPr fontId="19" type="noConversion"/>
  </si>
  <si>
    <t>木耳</t>
    <phoneticPr fontId="19" type="noConversion"/>
  </si>
  <si>
    <t>滷</t>
    <phoneticPr fontId="19" type="noConversion"/>
  </si>
  <si>
    <t>主食類</t>
    <phoneticPr fontId="19" type="noConversion"/>
  </si>
  <si>
    <t>豆魚肉蛋類</t>
    <phoneticPr fontId="19" type="noConversion"/>
  </si>
  <si>
    <t>蔬菜類</t>
    <phoneticPr fontId="19" type="noConversion"/>
  </si>
  <si>
    <t>油脂類</t>
    <phoneticPr fontId="19" type="noConversion"/>
  </si>
  <si>
    <t>水果類</t>
    <phoneticPr fontId="19" type="noConversion"/>
  </si>
  <si>
    <t>奶類</t>
    <phoneticPr fontId="19" type="noConversion"/>
  </si>
  <si>
    <t>蛋白質：</t>
    <phoneticPr fontId="19" type="noConversion"/>
  </si>
  <si>
    <t>蔬菜類</t>
    <phoneticPr fontId="19" type="noConversion"/>
  </si>
  <si>
    <t>烤</t>
    <phoneticPr fontId="19" type="noConversion"/>
  </si>
  <si>
    <t>烤</t>
    <phoneticPr fontId="19" type="noConversion"/>
  </si>
  <si>
    <t>白蘿蔔</t>
    <phoneticPr fontId="19" type="noConversion"/>
  </si>
  <si>
    <t>淺色蔬菜</t>
    <phoneticPr fontId="19" type="noConversion"/>
  </si>
  <si>
    <t>深色蔬菜</t>
    <phoneticPr fontId="19" type="noConversion"/>
  </si>
  <si>
    <t>主食類</t>
    <phoneticPr fontId="19" type="noConversion"/>
  </si>
  <si>
    <t>豆魚肉蛋類</t>
    <phoneticPr fontId="19" type="noConversion"/>
  </si>
  <si>
    <t>蔬菜類</t>
    <phoneticPr fontId="19" type="noConversion"/>
  </si>
  <si>
    <t>油脂類</t>
    <phoneticPr fontId="19" type="noConversion"/>
  </si>
  <si>
    <t>水果類</t>
    <phoneticPr fontId="19" type="noConversion"/>
  </si>
  <si>
    <t>奶類</t>
    <phoneticPr fontId="19" type="noConversion"/>
  </si>
  <si>
    <t>深色蔬菜</t>
    <phoneticPr fontId="19" type="noConversion"/>
  </si>
  <si>
    <t>香Q米飯</t>
    <phoneticPr fontId="19" type="noConversion"/>
  </si>
  <si>
    <t>香Q米飯</t>
    <phoneticPr fontId="19" type="noConversion"/>
  </si>
  <si>
    <t>白米</t>
    <phoneticPr fontId="19" type="noConversion"/>
  </si>
  <si>
    <t>蒸</t>
    <phoneticPr fontId="19" type="noConversion"/>
  </si>
  <si>
    <t>白米</t>
    <phoneticPr fontId="19" type="noConversion"/>
  </si>
  <si>
    <t>煮</t>
    <phoneticPr fontId="19" type="noConversion"/>
  </si>
  <si>
    <t>煮</t>
    <phoneticPr fontId="19" type="noConversion"/>
  </si>
  <si>
    <t>冷</t>
    <phoneticPr fontId="19" type="noConversion"/>
  </si>
  <si>
    <t>淺色蔬菜</t>
    <phoneticPr fontId="19" type="noConversion"/>
  </si>
  <si>
    <t>胡蘿蔔</t>
    <phoneticPr fontId="19" type="noConversion"/>
  </si>
  <si>
    <t>傳統豆腐</t>
    <phoneticPr fontId="19" type="noConversion"/>
  </si>
  <si>
    <t>深色蔬菜</t>
    <phoneticPr fontId="19" type="noConversion"/>
  </si>
  <si>
    <t>深色蔬菜</t>
    <phoneticPr fontId="19" type="noConversion"/>
  </si>
  <si>
    <t>冬瓜</t>
    <phoneticPr fontId="19" type="noConversion"/>
  </si>
  <si>
    <t>甘藍</t>
    <phoneticPr fontId="19" type="noConversion"/>
  </si>
  <si>
    <t>生鮮豬後腿肉絲</t>
    <phoneticPr fontId="19" type="noConversion"/>
  </si>
  <si>
    <t>粉薑</t>
    <phoneticPr fontId="19" type="noConversion"/>
  </si>
  <si>
    <t>豆</t>
    <phoneticPr fontId="19" type="noConversion"/>
  </si>
  <si>
    <t>雞蛋</t>
    <phoneticPr fontId="19" type="noConversion"/>
  </si>
  <si>
    <t>醃</t>
    <phoneticPr fontId="19" type="noConversion"/>
  </si>
  <si>
    <t>加</t>
    <phoneticPr fontId="19" type="noConversion"/>
  </si>
  <si>
    <t>三色豆</t>
    <phoneticPr fontId="19" type="noConversion"/>
  </si>
  <si>
    <t>糙粳米</t>
    <phoneticPr fontId="19" type="noConversion"/>
  </si>
  <si>
    <t>生鮮豬後腿肉丁</t>
    <phoneticPr fontId="19" type="noConversion"/>
  </si>
  <si>
    <t>味噌</t>
    <phoneticPr fontId="19" type="noConversion"/>
  </si>
  <si>
    <t>豬肉來源:臺灣(豬肉及豬可食部位原料之原產地:臺灣)</t>
  </si>
  <si>
    <t>洋蔥</t>
    <phoneticPr fontId="19" type="noConversion"/>
  </si>
  <si>
    <t>香Q米飯</t>
  </si>
  <si>
    <t>個人量(克)</t>
    <phoneticPr fontId="19" type="noConversion"/>
  </si>
  <si>
    <t>川燙</t>
    <phoneticPr fontId="19" type="noConversion"/>
  </si>
  <si>
    <t>白米</t>
    <phoneticPr fontId="19" type="noConversion"/>
  </si>
  <si>
    <t>蔬菜</t>
    <phoneticPr fontId="19" type="noConversion"/>
  </si>
  <si>
    <t>主食類</t>
    <phoneticPr fontId="19" type="noConversion"/>
  </si>
  <si>
    <t>豆魚肉蛋類</t>
    <phoneticPr fontId="19" type="noConversion"/>
  </si>
  <si>
    <t>蔬菜類</t>
    <phoneticPr fontId="19" type="noConversion"/>
  </si>
  <si>
    <t>麵條</t>
    <phoneticPr fontId="19" type="noConversion"/>
  </si>
  <si>
    <t>有機蔬菜</t>
    <phoneticPr fontId="19" type="noConversion"/>
  </si>
  <si>
    <t>有機蔬菜</t>
    <phoneticPr fontId="19" type="noConversion"/>
  </si>
  <si>
    <t>冬瓜湯</t>
    <phoneticPr fontId="19" type="noConversion"/>
  </si>
  <si>
    <t>芡</t>
    <phoneticPr fontId="19" type="noConversion"/>
  </si>
  <si>
    <t>醃漬花胡瓜</t>
    <phoneticPr fontId="19" type="noConversion"/>
  </si>
  <si>
    <t>油蔥酥</t>
    <phoneticPr fontId="19" type="noConversion"/>
  </si>
  <si>
    <t>煮</t>
    <phoneticPr fontId="19" type="noConversion"/>
  </si>
  <si>
    <t>海帶結</t>
    <phoneticPr fontId="19" type="noConversion"/>
  </si>
  <si>
    <t>豆干</t>
    <phoneticPr fontId="19" type="noConversion"/>
  </si>
  <si>
    <t>生鮮翅小腿</t>
    <phoneticPr fontId="19" type="noConversion"/>
  </si>
  <si>
    <t>黑輪</t>
    <phoneticPr fontId="19" type="noConversion"/>
  </si>
  <si>
    <t>杏鮑菇</t>
    <phoneticPr fontId="19" type="noConversion"/>
  </si>
  <si>
    <t>生鮮雞腿</t>
    <phoneticPr fontId="19" type="noConversion"/>
  </si>
  <si>
    <t>海加</t>
    <phoneticPr fontId="19" type="noConversion"/>
  </si>
  <si>
    <t>生鮮阿根廷魷</t>
    <phoneticPr fontId="19" type="noConversion"/>
  </si>
  <si>
    <t>結球白菜</t>
    <phoneticPr fontId="19" type="noConversion"/>
  </si>
  <si>
    <t>煮</t>
    <phoneticPr fontId="19" type="noConversion"/>
  </si>
  <si>
    <t>脂肪：</t>
    <phoneticPr fontId="19" type="noConversion"/>
  </si>
  <si>
    <t>脂肪：</t>
    <phoneticPr fontId="19" type="noConversion"/>
  </si>
  <si>
    <t>蛋白質：</t>
    <phoneticPr fontId="19" type="noConversion"/>
  </si>
  <si>
    <t>脂肪：</t>
    <phoneticPr fontId="19" type="noConversion"/>
  </si>
  <si>
    <t>醣類：</t>
    <phoneticPr fontId="19" type="noConversion"/>
  </si>
  <si>
    <t>醣類：</t>
    <phoneticPr fontId="19" type="noConversion"/>
  </si>
  <si>
    <t>脂肪：</t>
    <phoneticPr fontId="19" type="noConversion"/>
  </si>
  <si>
    <t>醣類：</t>
    <phoneticPr fontId="19" type="noConversion"/>
  </si>
  <si>
    <t>脂肪：</t>
    <phoneticPr fontId="19" type="noConversion"/>
  </si>
  <si>
    <t>脂肪：</t>
    <phoneticPr fontId="19" type="noConversion"/>
  </si>
  <si>
    <t>醣類：</t>
    <phoneticPr fontId="19" type="noConversion"/>
  </si>
  <si>
    <t>脂肪：</t>
    <phoneticPr fontId="19" type="noConversion"/>
  </si>
  <si>
    <t>蛋白質：</t>
    <phoneticPr fontId="19" type="noConversion"/>
  </si>
  <si>
    <t>脂肪：</t>
    <phoneticPr fontId="19" type="noConversion"/>
  </si>
  <si>
    <t>蛋白質：</t>
    <phoneticPr fontId="19" type="noConversion"/>
  </si>
  <si>
    <t>筍乾</t>
    <phoneticPr fontId="19" type="noConversion"/>
  </si>
  <si>
    <t>黑豆干</t>
    <phoneticPr fontId="19" type="noConversion"/>
  </si>
  <si>
    <t>蝦米</t>
    <phoneticPr fontId="19" type="noConversion"/>
  </si>
  <si>
    <t>咖哩粉</t>
    <phoneticPr fontId="19" type="noConversion"/>
  </si>
  <si>
    <t>麻婆豆腐(豆)</t>
    <phoneticPr fontId="19" type="noConversion"/>
  </si>
  <si>
    <t>深色蔬菜</t>
    <phoneticPr fontId="19" type="noConversion"/>
  </si>
  <si>
    <t>淺色蔬菜</t>
    <phoneticPr fontId="19" type="noConversion"/>
  </si>
  <si>
    <t>玉米濃湯(芡)</t>
    <phoneticPr fontId="19" type="noConversion"/>
  </si>
  <si>
    <t>深色蔬菜</t>
    <phoneticPr fontId="19" type="noConversion"/>
  </si>
  <si>
    <t>冷凍花椰菜</t>
    <phoneticPr fontId="19" type="noConversion"/>
  </si>
  <si>
    <t>粉薑</t>
  </si>
  <si>
    <t>冷凍玉米粒</t>
    <phoneticPr fontId="19" type="noConversion"/>
  </si>
  <si>
    <t>生鮮豬里肌肉排</t>
    <phoneticPr fontId="19" type="noConversion"/>
  </si>
  <si>
    <t>粉薑</t>
    <phoneticPr fontId="19" type="noConversion"/>
  </si>
  <si>
    <t>胡蘿蔔</t>
    <phoneticPr fontId="19" type="noConversion"/>
  </si>
  <si>
    <t>榨菜</t>
    <phoneticPr fontId="19" type="noConversion"/>
  </si>
  <si>
    <t>醃</t>
    <phoneticPr fontId="19" type="noConversion"/>
  </si>
  <si>
    <t>生鮮蝦仁</t>
    <phoneticPr fontId="19" type="noConversion"/>
  </si>
  <si>
    <t>金針菇</t>
    <phoneticPr fontId="19" type="noConversion"/>
  </si>
  <si>
    <t>煮</t>
    <phoneticPr fontId="19" type="noConversion"/>
  </si>
  <si>
    <t>胡蘿蔔</t>
    <phoneticPr fontId="19" type="noConversion"/>
  </si>
  <si>
    <t>綠豆芽</t>
    <phoneticPr fontId="19" type="noConversion"/>
  </si>
  <si>
    <t>生鮮豬絞肉</t>
    <phoneticPr fontId="19" type="noConversion"/>
  </si>
  <si>
    <t>黑糖饅頭</t>
    <phoneticPr fontId="19" type="noConversion"/>
  </si>
  <si>
    <t>乾裙帶菜</t>
    <phoneticPr fontId="19" type="noConversion"/>
  </si>
  <si>
    <t>生鮮豬上肩肉</t>
    <phoneticPr fontId="19" type="noConversion"/>
  </si>
  <si>
    <t>冷凍豬肉水餃</t>
    <phoneticPr fontId="19" type="noConversion"/>
  </si>
  <si>
    <t>生鮮雞胸肉</t>
    <phoneticPr fontId="19" type="noConversion"/>
  </si>
  <si>
    <t>炸</t>
    <phoneticPr fontId="19" type="noConversion"/>
  </si>
  <si>
    <t>冷</t>
    <phoneticPr fontId="19" type="noConversion"/>
  </si>
  <si>
    <t>煮</t>
    <phoneticPr fontId="19" type="noConversion"/>
  </si>
  <si>
    <t>芋頭</t>
    <phoneticPr fontId="19" type="noConversion"/>
  </si>
  <si>
    <t>腓力雞排</t>
    <phoneticPr fontId="19" type="noConversion"/>
  </si>
  <si>
    <t>煮</t>
    <phoneticPr fontId="19" type="noConversion"/>
  </si>
  <si>
    <t>米粉</t>
    <phoneticPr fontId="19" type="noConversion"/>
  </si>
  <si>
    <t>馬鈴薯</t>
    <phoneticPr fontId="19" type="noConversion"/>
  </si>
  <si>
    <t>白蘿蔔</t>
    <phoneticPr fontId="19" type="noConversion"/>
  </si>
  <si>
    <t>冷</t>
    <phoneticPr fontId="19" type="noConversion"/>
  </si>
  <si>
    <t>生鮮豬前腿肉片</t>
    <phoneticPr fontId="19" type="noConversion"/>
  </si>
  <si>
    <t>生鮮雞翅</t>
    <phoneticPr fontId="19" type="noConversion"/>
  </si>
  <si>
    <t>小魚乾</t>
    <phoneticPr fontId="19" type="noConversion"/>
  </si>
  <si>
    <t>冷凍青花菜</t>
    <phoneticPr fontId="19" type="noConversion"/>
  </si>
  <si>
    <t>大蒜</t>
    <phoneticPr fontId="19" type="noConversion"/>
  </si>
  <si>
    <t>紫菜蛋花湯</t>
    <phoneticPr fontId="19" type="noConversion"/>
  </si>
  <si>
    <t>冷凍雞塊</t>
    <phoneticPr fontId="19" type="noConversion"/>
  </si>
  <si>
    <t>煮</t>
    <phoneticPr fontId="19" type="noConversion"/>
  </si>
  <si>
    <t>醣類：</t>
    <phoneticPr fontId="19" type="noConversion"/>
  </si>
  <si>
    <t>脂肪：</t>
    <phoneticPr fontId="19" type="noConversion"/>
  </si>
  <si>
    <t>泰式鮮魚豆腐(海)(豆)</t>
    <phoneticPr fontId="19" type="noConversion"/>
  </si>
  <si>
    <t>蒸水餃(冷)</t>
    <phoneticPr fontId="19" type="noConversion"/>
  </si>
  <si>
    <t>韓式燒肉片</t>
    <phoneticPr fontId="19" type="noConversion"/>
  </si>
  <si>
    <t>北京脆皮烤鴨</t>
    <phoneticPr fontId="19" type="noConversion"/>
  </si>
  <si>
    <t>咔啦翅小腿(炸)</t>
    <phoneticPr fontId="19" type="noConversion"/>
  </si>
  <si>
    <t>阿嬤的紅燒肉</t>
    <phoneticPr fontId="19" type="noConversion"/>
  </si>
  <si>
    <t>12月1日(一)</t>
    <phoneticPr fontId="19" type="noConversion"/>
  </si>
  <si>
    <t>12月8日(一)</t>
    <phoneticPr fontId="19" type="noConversion"/>
  </si>
  <si>
    <t>12月22日(一)</t>
    <phoneticPr fontId="19" type="noConversion"/>
  </si>
  <si>
    <t>12月29日(一)</t>
    <phoneticPr fontId="19" type="noConversion"/>
  </si>
  <si>
    <t>12月30日(二)</t>
    <phoneticPr fontId="19" type="noConversion"/>
  </si>
  <si>
    <t>12月31日(三)</t>
    <phoneticPr fontId="19" type="noConversion"/>
  </si>
  <si>
    <t>12月23日(二)</t>
    <phoneticPr fontId="19" type="noConversion"/>
  </si>
  <si>
    <t>12月24日(三)</t>
    <phoneticPr fontId="19" type="noConversion"/>
  </si>
  <si>
    <t>12月25日(四)</t>
    <phoneticPr fontId="19" type="noConversion"/>
  </si>
  <si>
    <t>12月26日(五)</t>
    <phoneticPr fontId="19" type="noConversion"/>
  </si>
  <si>
    <t>12月16日(二)</t>
    <phoneticPr fontId="19" type="noConversion"/>
  </si>
  <si>
    <t>12月17日(三)</t>
    <phoneticPr fontId="19" type="noConversion"/>
  </si>
  <si>
    <t>12月18日(四)</t>
    <phoneticPr fontId="19" type="noConversion"/>
  </si>
  <si>
    <t>12月19日(五)</t>
    <phoneticPr fontId="19" type="noConversion"/>
  </si>
  <si>
    <t>12月9日(二)</t>
    <phoneticPr fontId="19" type="noConversion"/>
  </si>
  <si>
    <t>12月10日(三)</t>
    <phoneticPr fontId="19" type="noConversion"/>
  </si>
  <si>
    <t>12月11日(四)</t>
    <phoneticPr fontId="19" type="noConversion"/>
  </si>
  <si>
    <t>12月12日(五)</t>
    <phoneticPr fontId="19" type="noConversion"/>
  </si>
  <si>
    <t>12月2日(二)</t>
    <phoneticPr fontId="19" type="noConversion"/>
  </si>
  <si>
    <t>12月3日(三)</t>
    <phoneticPr fontId="19" type="noConversion"/>
  </si>
  <si>
    <t>12月4日(四)</t>
    <phoneticPr fontId="19" type="noConversion"/>
  </si>
  <si>
    <t>12月5日(五)</t>
    <phoneticPr fontId="19" type="noConversion"/>
  </si>
  <si>
    <t>瓜仔肉(醃)</t>
    <phoneticPr fontId="19" type="noConversion"/>
  </si>
  <si>
    <t>泡菜肉片</t>
    <phoneticPr fontId="19" type="noConversion"/>
  </si>
  <si>
    <t>雞塊(加)(炸)</t>
    <phoneticPr fontId="19" type="noConversion"/>
  </si>
  <si>
    <t>起司白花菜</t>
    <phoneticPr fontId="19" type="noConversion"/>
  </si>
  <si>
    <t>咖哩雞丁</t>
    <phoneticPr fontId="19" type="noConversion"/>
  </si>
  <si>
    <t>黑糖饅頭(冷)</t>
    <phoneticPr fontId="19" type="noConversion"/>
  </si>
  <si>
    <t>京醬肉絲(豆)</t>
    <phoneticPr fontId="19" type="noConversion"/>
  </si>
  <si>
    <t>菜頭香菇湯</t>
    <phoneticPr fontId="19" type="noConversion"/>
  </si>
  <si>
    <t>無骨香雞排(炸)(加)</t>
    <phoneticPr fontId="19" type="noConversion"/>
  </si>
  <si>
    <t>無骨雞排(加)</t>
    <phoneticPr fontId="19" type="noConversion"/>
  </si>
  <si>
    <t>酢醬高麗菜(海)</t>
    <phoneticPr fontId="19" type="noConversion"/>
  </si>
  <si>
    <t>咔滋魚條(海加)(炸)</t>
    <phoneticPr fontId="19" type="noConversion"/>
  </si>
  <si>
    <t>BBQ雞翅</t>
    <phoneticPr fontId="19" type="noConversion"/>
  </si>
  <si>
    <t>金針菇蛋花湯</t>
    <phoneticPr fontId="19" type="noConversion"/>
  </si>
  <si>
    <t>鹹豬肉</t>
    <phoneticPr fontId="19" type="noConversion"/>
  </si>
  <si>
    <t>大溪滷味豆干(豆)</t>
    <phoneticPr fontId="19" type="noConversion"/>
  </si>
  <si>
    <t>黑胡椒豬排</t>
    <phoneticPr fontId="19" type="noConversion"/>
  </si>
  <si>
    <t>油蔥拌麵</t>
    <phoneticPr fontId="19" type="noConversion"/>
  </si>
  <si>
    <t>蔬菜蛋花湯</t>
    <phoneticPr fontId="19" type="noConversion"/>
  </si>
  <si>
    <t>黃金布丁蒸蛋</t>
    <phoneticPr fontId="19" type="noConversion"/>
  </si>
  <si>
    <t>海鮮花椰菜(海)</t>
    <phoneticPr fontId="19" type="noConversion"/>
  </si>
  <si>
    <t>咖哩絞肉</t>
    <phoneticPr fontId="19" type="noConversion"/>
  </si>
  <si>
    <t>麻油炊飯(海)</t>
    <phoneticPr fontId="19" type="noConversion"/>
  </si>
  <si>
    <t>烤肉醬雞翅</t>
    <phoneticPr fontId="19" type="noConversion"/>
  </si>
  <si>
    <t>卡啦雞腿堡肉(炸)(加)</t>
    <phoneticPr fontId="19" type="noConversion"/>
  </si>
  <si>
    <t>關東滷味(豆)</t>
    <phoneticPr fontId="19" type="noConversion"/>
  </si>
  <si>
    <t>玉米絞肉</t>
    <phoneticPr fontId="19" type="noConversion"/>
  </si>
  <si>
    <t>照燒雞翅</t>
    <phoneticPr fontId="19" type="noConversion"/>
  </si>
  <si>
    <t>國宴白菜滷</t>
    <phoneticPr fontId="19" type="noConversion"/>
  </si>
  <si>
    <t>馬鈴薯燉肉</t>
    <phoneticPr fontId="19" type="noConversion"/>
  </si>
  <si>
    <t>蝦仁玉米蛋(海)</t>
    <phoneticPr fontId="19" type="noConversion"/>
  </si>
  <si>
    <t>香香烤雞翅</t>
    <phoneticPr fontId="19" type="noConversion"/>
  </si>
  <si>
    <t>炭烤雞腿</t>
    <phoneticPr fontId="19" type="noConversion"/>
  </si>
  <si>
    <t>酸辣湯(醃)(芡)(豆)</t>
    <phoneticPr fontId="19" type="noConversion"/>
  </si>
  <si>
    <t>香菇拌花花菜</t>
    <phoneticPr fontId="19" type="noConversion"/>
  </si>
  <si>
    <t>雙絲炒蛋</t>
    <phoneticPr fontId="19" type="noConversion"/>
  </si>
  <si>
    <t>日式豆腐湯(豆)</t>
    <phoneticPr fontId="19" type="noConversion"/>
  </si>
  <si>
    <t>泡菜魚丁(海)(豆)</t>
    <phoneticPr fontId="19" type="noConversion"/>
  </si>
  <si>
    <t>菇菇拌海帶根</t>
    <phoneticPr fontId="19" type="noConversion"/>
  </si>
  <si>
    <t>五香滷蛋</t>
    <phoneticPr fontId="19" type="noConversion"/>
  </si>
  <si>
    <t>五穀飯</t>
    <phoneticPr fontId="19" type="noConversion"/>
  </si>
  <si>
    <t>竹筍湯</t>
    <phoneticPr fontId="19" type="noConversion"/>
  </si>
  <si>
    <t>冬瓜鮮菇湯</t>
    <phoneticPr fontId="19" type="noConversion"/>
  </si>
  <si>
    <t>可樂豬腳(醃)</t>
    <phoneticPr fontId="19" type="noConversion"/>
  </si>
  <si>
    <t>味噌海芽湯</t>
    <phoneticPr fontId="19" type="noConversion"/>
  </si>
  <si>
    <t>義式茄汁卷卷麵</t>
    <phoneticPr fontId="19" type="noConversion"/>
  </si>
  <si>
    <t>繽紛滷蛋</t>
    <phoneticPr fontId="19" type="noConversion"/>
  </si>
  <si>
    <t>日式菇菇湯</t>
    <phoneticPr fontId="19" type="noConversion"/>
  </si>
  <si>
    <t>無骨香雞排</t>
    <phoneticPr fontId="19" type="noConversion"/>
  </si>
  <si>
    <t>菇類</t>
    <phoneticPr fontId="19" type="noConversion"/>
  </si>
  <si>
    <t>雞蛋(蛋酥)</t>
    <phoneticPr fontId="19" type="noConversion"/>
  </si>
  <si>
    <t>香菇絲</t>
    <phoneticPr fontId="19" type="noConversion"/>
  </si>
  <si>
    <t>紅辣椒</t>
    <phoneticPr fontId="19" type="noConversion"/>
  </si>
  <si>
    <t>豆干片</t>
    <phoneticPr fontId="19" type="noConversion"/>
  </si>
  <si>
    <t>起司粉</t>
    <phoneticPr fontId="19" type="noConversion"/>
  </si>
  <si>
    <t>生鮮水鯊魚肉</t>
    <phoneticPr fontId="19" type="noConversion"/>
  </si>
  <si>
    <t>雞水煮蛋</t>
    <phoneticPr fontId="19" type="noConversion"/>
  </si>
  <si>
    <t>蒸煮麵</t>
    <phoneticPr fontId="19" type="noConversion"/>
  </si>
  <si>
    <t>沙茶黑輪(加)</t>
    <phoneticPr fontId="19" type="noConversion"/>
  </si>
  <si>
    <t>冷凍蝦仁</t>
    <phoneticPr fontId="19" type="noConversion"/>
  </si>
  <si>
    <t>白菜蛋酥</t>
    <phoneticPr fontId="19" type="noConversion"/>
  </si>
  <si>
    <t>脆筍</t>
    <phoneticPr fontId="19" type="noConversion"/>
  </si>
  <si>
    <t>古早味炒米粉</t>
    <phoneticPr fontId="19" type="noConversion"/>
  </si>
  <si>
    <t>五穀米</t>
    <phoneticPr fontId="19" type="noConversion"/>
  </si>
  <si>
    <t>炒</t>
    <phoneticPr fontId="19" type="noConversion"/>
  </si>
  <si>
    <t>鯰魚肉</t>
    <phoneticPr fontId="19" type="noConversion"/>
  </si>
  <si>
    <t>雙色焗汁洋芋</t>
    <phoneticPr fontId="19" type="noConversion"/>
  </si>
  <si>
    <t>新鮮麻竹筍</t>
    <phoneticPr fontId="19" type="noConversion"/>
  </si>
  <si>
    <t>冬蝦</t>
    <phoneticPr fontId="19" type="noConversion"/>
  </si>
  <si>
    <t>香菇</t>
    <phoneticPr fontId="19" type="noConversion"/>
  </si>
  <si>
    <t>紫菜</t>
    <phoneticPr fontId="19" type="noConversion"/>
  </si>
  <si>
    <t>鮮蔬湯</t>
    <phoneticPr fontId="19" type="noConversion"/>
  </si>
  <si>
    <t>生鮮豬腳丁</t>
    <phoneticPr fontId="19" type="noConversion"/>
  </si>
  <si>
    <t>銀絲卷</t>
    <phoneticPr fontId="19" type="noConversion"/>
  </si>
  <si>
    <t>雞腿堡肉</t>
    <phoneticPr fontId="19" type="noConversion"/>
  </si>
  <si>
    <t>海帶根</t>
    <phoneticPr fontId="19" type="noConversion"/>
  </si>
  <si>
    <t>生鮮鴨肉</t>
    <phoneticPr fontId="19" type="noConversion"/>
  </si>
  <si>
    <t>螺旋麵</t>
    <phoneticPr fontId="19" type="noConversion"/>
  </si>
  <si>
    <t>炸醬高麗菜</t>
    <phoneticPr fontId="19" type="noConversion"/>
  </si>
  <si>
    <t>每週供應魚類產品.小心魚刺</t>
    <phoneticPr fontId="19" type="noConversion"/>
  </si>
  <si>
    <t>香酥地瓜條</t>
    <phoneticPr fontId="19" type="noConversion"/>
  </si>
  <si>
    <t>甘藷條</t>
    <phoneticPr fontId="19" type="noConversion"/>
  </si>
  <si>
    <r>
      <rPr>
        <b/>
        <sz val="20"/>
        <color rgb="FF7030A0"/>
        <rFont val="Microsoft JhengHei"/>
        <family val="5"/>
      </rPr>
      <t>佛跳牆</t>
    </r>
    <r>
      <rPr>
        <b/>
        <sz val="20"/>
        <color rgb="FF7030A0"/>
        <rFont val="Calibri"/>
        <family val="5"/>
      </rPr>
      <t>(</t>
    </r>
    <r>
      <rPr>
        <b/>
        <sz val="20"/>
        <color rgb="FF7030A0"/>
        <rFont val="Microsoft JhengHei UI"/>
        <family val="5"/>
        <charset val="136"/>
      </rPr>
      <t>醃</t>
    </r>
    <r>
      <rPr>
        <b/>
        <sz val="20"/>
        <color rgb="FF7030A0"/>
        <rFont val="Calibri"/>
        <family val="5"/>
      </rPr>
      <t>)</t>
    </r>
    <phoneticPr fontId="19" type="noConversion"/>
  </si>
  <si>
    <r>
      <t>香酥魚</t>
    </r>
    <r>
      <rPr>
        <b/>
        <sz val="20"/>
        <color theme="5" tint="-0.499984740745262"/>
        <rFont val="Microsoft JhengHei"/>
        <family val="5"/>
      </rPr>
      <t>塊</t>
    </r>
    <r>
      <rPr>
        <b/>
        <sz val="20"/>
        <color theme="5" tint="-0.499984740745262"/>
        <rFont val="華康墨字體"/>
        <family val="5"/>
        <charset val="136"/>
      </rPr>
      <t>(海)(炸)</t>
    </r>
    <phoneticPr fontId="19" type="noConversion"/>
  </si>
  <si>
    <r>
      <rPr>
        <b/>
        <sz val="20"/>
        <color rgb="FF7030A0"/>
        <rFont val="新細明體"/>
        <family val="1"/>
        <charset val="136"/>
      </rPr>
      <t>蝦仁拌椰菜</t>
    </r>
    <r>
      <rPr>
        <b/>
        <sz val="20"/>
        <color rgb="FF7030A0"/>
        <rFont val="細明體-ExtB"/>
        <family val="1"/>
        <charset val="136"/>
      </rPr>
      <t>(</t>
    </r>
    <r>
      <rPr>
        <b/>
        <sz val="20"/>
        <color rgb="FF7030A0"/>
        <rFont val="新細明體"/>
        <family val="1"/>
        <charset val="136"/>
      </rPr>
      <t>海</t>
    </r>
    <r>
      <rPr>
        <b/>
        <sz val="20"/>
        <color rgb="FF7030A0"/>
        <rFont val="細明體-ExtB"/>
        <family val="1"/>
        <charset val="136"/>
      </rPr>
      <t>)</t>
    </r>
    <phoneticPr fontId="19" type="noConversion"/>
  </si>
  <si>
    <r>
      <rPr>
        <b/>
        <sz val="20"/>
        <color theme="5" tint="-0.499984740745262"/>
        <rFont val="新細明體"/>
        <family val="1"/>
        <charset val="136"/>
      </rPr>
      <t>三絲豆腐</t>
    </r>
    <r>
      <rPr>
        <b/>
        <sz val="20"/>
        <color theme="5" tint="-0.499984740745262"/>
        <rFont val="細明體-ExtB"/>
        <family val="1"/>
        <charset val="136"/>
      </rPr>
      <t>(</t>
    </r>
    <r>
      <rPr>
        <b/>
        <sz val="20"/>
        <color theme="5" tint="-0.499984740745262"/>
        <rFont val="新細明體"/>
        <family val="1"/>
        <charset val="136"/>
      </rPr>
      <t>豆</t>
    </r>
    <r>
      <rPr>
        <b/>
        <sz val="20"/>
        <color theme="5" tint="-0.499984740745262"/>
        <rFont val="細明體-ExtB"/>
        <family val="1"/>
        <charset val="136"/>
      </rPr>
      <t>)</t>
    </r>
    <phoneticPr fontId="19" type="noConversion"/>
  </si>
  <si>
    <t>行憲紀念日~放假</t>
    <phoneticPr fontId="19" type="noConversion"/>
  </si>
  <si>
    <t>蒜味中卷(海)(豆)(炸)</t>
    <phoneticPr fontId="19" type="noConversion"/>
  </si>
  <si>
    <t>榨菜肉絲湯(醃)</t>
    <phoneticPr fontId="19" type="noConversion"/>
  </si>
  <si>
    <r>
      <rPr>
        <b/>
        <sz val="20"/>
        <color rgb="FF002060"/>
        <rFont val="新細明體"/>
        <family val="1"/>
        <charset val="136"/>
      </rPr>
      <t>客家小炒</t>
    </r>
    <r>
      <rPr>
        <b/>
        <sz val="20"/>
        <color rgb="FF002060"/>
        <rFont val="細明體-ExtB"/>
        <family val="1"/>
        <charset val="136"/>
      </rPr>
      <t>(</t>
    </r>
    <r>
      <rPr>
        <b/>
        <sz val="20"/>
        <color rgb="FF002060"/>
        <rFont val="新細明體"/>
        <family val="1"/>
        <charset val="136"/>
      </rPr>
      <t>海</t>
    </r>
    <r>
      <rPr>
        <b/>
        <sz val="20"/>
        <color rgb="FF002060"/>
        <rFont val="細明體-ExtB"/>
        <family val="1"/>
        <charset val="136"/>
      </rPr>
      <t>)(</t>
    </r>
    <r>
      <rPr>
        <b/>
        <sz val="20"/>
        <color rgb="FF002060"/>
        <rFont val="新細明體"/>
        <family val="1"/>
        <charset val="136"/>
      </rPr>
      <t>豆</t>
    </r>
    <r>
      <rPr>
        <b/>
        <sz val="20"/>
        <color rgb="FF002060"/>
        <rFont val="細明體-ExtB"/>
        <family val="1"/>
        <charset val="136"/>
      </rPr>
      <t>)</t>
    </r>
    <phoneticPr fontId="19" type="noConversion"/>
  </si>
  <si>
    <r>
      <rPr>
        <b/>
        <sz val="20"/>
        <color rgb="FFFFFF00"/>
        <rFont val="Microsoft JhengHei"/>
        <family val="4"/>
      </rPr>
      <t>黑胡椒</t>
    </r>
    <r>
      <rPr>
        <b/>
        <sz val="20"/>
        <color rgb="FFFFFF00"/>
        <rFont val="華康流隸體(P)"/>
        <family val="4"/>
        <charset val="136"/>
      </rPr>
      <t>鹹豬肉</t>
    </r>
    <phoneticPr fontId="19" type="noConversion"/>
  </si>
  <si>
    <t>毛豆仁</t>
    <phoneticPr fontId="19" type="noConversion"/>
  </si>
  <si>
    <t>暖呼呼燒仙草</t>
    <phoneticPr fontId="19" type="noConversion"/>
  </si>
  <si>
    <t>蝦仁蛋炒飯(海)</t>
    <phoneticPr fontId="19" type="noConversion"/>
  </si>
  <si>
    <r>
      <rPr>
        <b/>
        <sz val="20"/>
        <color theme="0"/>
        <rFont val="Microsoft JhengHei"/>
        <family val="1"/>
      </rPr>
      <t>銀絲卷</t>
    </r>
    <r>
      <rPr>
        <b/>
        <sz val="20"/>
        <color theme="0"/>
        <rFont val="Calibri"/>
        <family val="1"/>
      </rPr>
      <t>(</t>
    </r>
    <r>
      <rPr>
        <b/>
        <sz val="20"/>
        <color theme="0"/>
        <rFont val="Microsoft JhengHei UI"/>
        <family val="1"/>
        <charset val="136"/>
      </rPr>
      <t>冷</t>
    </r>
    <r>
      <rPr>
        <b/>
        <sz val="20"/>
        <color theme="0"/>
        <rFont val="Calibri"/>
        <family val="1"/>
      </rPr>
      <t>)</t>
    </r>
    <phoneticPr fontId="19" type="noConversion"/>
  </si>
  <si>
    <t>紅豆</t>
    <phoneticPr fontId="19" type="noConversion"/>
  </si>
  <si>
    <t>綠豆</t>
    <phoneticPr fontId="19" type="noConversion"/>
  </si>
  <si>
    <t>花豆</t>
    <phoneticPr fontId="19" type="noConversion"/>
  </si>
  <si>
    <t>燒仙草汁</t>
    <phoneticPr fontId="19" type="noConversion"/>
  </si>
  <si>
    <t>紅砂糖</t>
    <phoneticPr fontId="19" type="noConversion"/>
  </si>
  <si>
    <t>冬至甜湯圓(冷)</t>
    <phoneticPr fontId="19" type="noConversion"/>
  </si>
  <si>
    <t>湯圓</t>
    <phoneticPr fontId="19" type="noConversion"/>
  </si>
  <si>
    <t>甜</t>
    <phoneticPr fontId="19" type="noConversion"/>
  </si>
  <si>
    <r>
      <t>特製香烤雞</t>
    </r>
    <r>
      <rPr>
        <b/>
        <sz val="20"/>
        <color rgb="FF0070C0"/>
        <rFont val="Microsoft JhengHei"/>
        <family val="4"/>
      </rPr>
      <t>腿</t>
    </r>
    <phoneticPr fontId="19" type="noConversion"/>
  </si>
  <si>
    <t>卡啦無骨雞排(炸)(加)</t>
    <phoneticPr fontId="19" type="noConversion"/>
  </si>
  <si>
    <t>12月13日(六)校慶12/15(一)補假.不供餐</t>
    <phoneticPr fontId="19" type="noConversion"/>
  </si>
  <si>
    <t>蘿蔔湯</t>
    <phoneticPr fontId="19" type="noConversion"/>
  </si>
  <si>
    <r>
      <rPr>
        <b/>
        <sz val="20"/>
        <color rgb="FFFF0000"/>
        <rFont val="Microsoft JhengHei"/>
        <family val="5"/>
      </rPr>
      <t>香茅</t>
    </r>
    <r>
      <rPr>
        <b/>
        <sz val="20"/>
        <color rgb="FFFF0000"/>
        <rFont val="華康棒棒體W5"/>
        <family val="5"/>
        <charset val="136"/>
      </rPr>
      <t>雞丁</t>
    </r>
    <phoneticPr fontId="19" type="noConversion"/>
  </si>
  <si>
    <t>深</t>
    <phoneticPr fontId="19" type="noConversion"/>
  </si>
  <si>
    <t>海芽蛋花湯/獎勵金豆奶</t>
    <phoneticPr fontId="19" type="noConversion"/>
  </si>
  <si>
    <t>獎勵金豆奶</t>
    <phoneticPr fontId="19" type="noConversion"/>
  </si>
  <si>
    <t>帶殼茶葉蛋</t>
    <phoneticPr fontId="19" type="noConversion"/>
  </si>
  <si>
    <t>帶殼雞蛋</t>
    <phoneticPr fontId="19" type="noConversion"/>
  </si>
  <si>
    <t>114年12月1日-12月5日第一週菜單明細(員林國小--承富)</t>
    <phoneticPr fontId="19" type="noConversion"/>
  </si>
  <si>
    <t>114年12月8日-12月12日第二週菜單明細(員林國小--承富)</t>
    <phoneticPr fontId="19" type="noConversion"/>
  </si>
  <si>
    <t>114年12月13日-12月19日第三週菜單明細(員林國小--承富)</t>
    <phoneticPr fontId="19" type="noConversion"/>
  </si>
  <si>
    <t>星期六</t>
    <phoneticPr fontId="19" type="noConversion"/>
  </si>
  <si>
    <t>114年12月22日-12月26日第四週菜單明細(員林國小--承富)</t>
    <phoneticPr fontId="19" type="noConversion"/>
  </si>
  <si>
    <t>114年12月29日-12月31日第五週菜單明細(員林國小--承富)</t>
    <phoneticPr fontId="19" type="noConversion"/>
  </si>
  <si>
    <r>
      <rPr>
        <b/>
        <sz val="20"/>
        <color rgb="FF002060"/>
        <rFont val="Microsoft JhengHei"/>
        <family val="5"/>
        <charset val="136"/>
      </rPr>
      <t>芝麻</t>
    </r>
    <r>
      <rPr>
        <b/>
        <sz val="20"/>
        <color rgb="FF002060"/>
        <rFont val="華康墨字體"/>
        <family val="5"/>
        <charset val="136"/>
      </rPr>
      <t>包(冷)</t>
    </r>
    <phoneticPr fontId="19" type="noConversion"/>
  </si>
  <si>
    <t>芝麻包</t>
    <phoneticPr fontId="19" type="noConversion"/>
  </si>
  <si>
    <t>蛋白質:</t>
    <phoneticPr fontId="19" type="noConversion"/>
  </si>
  <si>
    <t>雞排</t>
    <phoneticPr fontId="19" type="noConversion"/>
  </si>
  <si>
    <t>絞肉滷蛋</t>
    <phoneticPr fontId="19" type="noConversion"/>
  </si>
  <si>
    <t>高麗菜香菇</t>
    <phoneticPr fontId="19" type="noConversion"/>
  </si>
  <si>
    <t>員林國小</t>
    <phoneticPr fontId="19" type="noConversion"/>
  </si>
  <si>
    <t>承富</t>
    <phoneticPr fontId="19" type="noConversion"/>
  </si>
  <si>
    <t>豬肉來源:臺灣(豬肉及豬可食部位原料之原產地:臺灣)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</si>
</sst>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;_ "/>
    <numFmt numFmtId="177" formatCode="0;_쐀"/>
    <numFmt numFmtId="178" formatCode="&quot;11 月&quot;\ #\ &quot;日（一）&quot;"/>
    <numFmt numFmtId="179" formatCode="#0.0##&quot;g&quot;"/>
    <numFmt numFmtId="180" formatCode="#0.0##&quot;K&quot;"/>
  </numFmts>
  <fonts count="125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新細明體"/>
      <family val="1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0"/>
      <name val="新細明體"/>
      <family val="1"/>
      <charset val="136"/>
    </font>
    <font>
      <sz val="20"/>
      <color indexed="8"/>
      <name val="新細明體"/>
      <family val="1"/>
      <charset val="136"/>
    </font>
    <font>
      <sz val="18"/>
      <name val="新細明體"/>
      <family val="1"/>
      <charset val="136"/>
    </font>
    <font>
      <sz val="20"/>
      <color rgb="FFFF0000"/>
      <name val="新細明體"/>
      <family val="1"/>
      <charset val="136"/>
    </font>
    <font>
      <b/>
      <sz val="16"/>
      <color rgb="FFFF0000"/>
      <name val="標楷體"/>
      <family val="4"/>
      <charset val="136"/>
    </font>
    <font>
      <b/>
      <sz val="16"/>
      <color rgb="FF0070C0"/>
      <name val="標楷體"/>
      <family val="4"/>
      <charset val="136"/>
    </font>
    <font>
      <sz val="20"/>
      <color rgb="FFFF0000"/>
      <name val="標楷體"/>
      <family val="4"/>
      <charset val="136"/>
    </font>
    <font>
      <sz val="20"/>
      <name val="標楷體"/>
      <family val="4"/>
      <charset val="136"/>
    </font>
    <font>
      <b/>
      <sz val="20"/>
      <name val="標楷體"/>
      <family val="4"/>
      <charset val="136"/>
    </font>
    <font>
      <b/>
      <sz val="20"/>
      <color rgb="FF0070C0"/>
      <name val="華康流隸體(P)"/>
      <family val="4"/>
      <charset val="136"/>
    </font>
    <font>
      <b/>
      <sz val="20"/>
      <color theme="5" tint="-0.499984740745262"/>
      <name val="華康棒棒體W5"/>
      <family val="5"/>
      <charset val="136"/>
    </font>
    <font>
      <b/>
      <sz val="20"/>
      <color theme="5" tint="-0.499984740745262"/>
      <name val="華康流隸體(P)"/>
      <family val="4"/>
      <charset val="136"/>
    </font>
    <font>
      <b/>
      <sz val="20"/>
      <color rgb="FF008000"/>
      <name val="華康棒棒體W5"/>
      <family val="5"/>
      <charset val="136"/>
    </font>
    <font>
      <b/>
      <sz val="20"/>
      <color rgb="FF7030A0"/>
      <name val="華康墨字體"/>
      <family val="5"/>
      <charset val="136"/>
    </font>
    <font>
      <b/>
      <sz val="20"/>
      <color rgb="FF6600FF"/>
      <name val="華康墨字體"/>
      <family val="5"/>
      <charset val="136"/>
    </font>
    <font>
      <b/>
      <sz val="20"/>
      <color rgb="FF7030A0"/>
      <name val="Microsoft JhengHei"/>
      <family val="5"/>
    </font>
    <font>
      <b/>
      <sz val="20"/>
      <color rgb="FF7030A0"/>
      <name val="Calibri"/>
      <family val="5"/>
    </font>
    <font>
      <b/>
      <sz val="20"/>
      <color rgb="FF7030A0"/>
      <name val="Microsoft JhengHei UI"/>
      <family val="5"/>
      <charset val="136"/>
    </font>
    <font>
      <b/>
      <sz val="20"/>
      <color theme="5" tint="-0.499984740745262"/>
      <name val="新細明體"/>
      <family val="1"/>
      <charset val="136"/>
    </font>
    <font>
      <b/>
      <sz val="20"/>
      <color theme="5" tint="-0.499984740745262"/>
      <name val="華康墨字體"/>
      <family val="5"/>
      <charset val="136"/>
    </font>
    <font>
      <b/>
      <sz val="20"/>
      <color rgb="FFFF3399"/>
      <name val="華康流隸體(P)"/>
      <family val="4"/>
      <charset val="136"/>
    </font>
    <font>
      <b/>
      <sz val="20"/>
      <color rgb="FFFF0000"/>
      <name val="華康棒棒體W5"/>
      <family val="5"/>
      <charset val="136"/>
    </font>
    <font>
      <b/>
      <sz val="20"/>
      <color rgb="FFFF0000"/>
      <name val="Microsoft JhengHei"/>
      <family val="5"/>
    </font>
    <font>
      <b/>
      <sz val="20"/>
      <color rgb="FFFF0000"/>
      <name val="華康棒棒體W5"/>
      <family val="1"/>
      <charset val="136"/>
    </font>
    <font>
      <b/>
      <sz val="20"/>
      <color rgb="FFFF0000"/>
      <name val="新細明體"/>
      <family val="1"/>
      <charset val="136"/>
    </font>
    <font>
      <b/>
      <sz val="20"/>
      <color rgb="FF008000"/>
      <name val="華康流隸體(P)"/>
      <family val="4"/>
      <charset val="136"/>
    </font>
    <font>
      <b/>
      <sz val="20"/>
      <color rgb="FF7030A0"/>
      <name val="新細明體"/>
      <family val="1"/>
      <charset val="136"/>
    </font>
    <font>
      <b/>
      <sz val="20"/>
      <color rgb="FF008000"/>
      <name val="華康墨字體"/>
      <family val="5"/>
      <charset val="136"/>
    </font>
    <font>
      <sz val="20"/>
      <color theme="1"/>
      <name val="標楷體"/>
      <family val="4"/>
      <charset val="136"/>
    </font>
    <font>
      <b/>
      <sz val="20"/>
      <color theme="5" tint="-0.499984740745262"/>
      <name val="Microsoft JhengHei"/>
      <family val="5"/>
    </font>
    <font>
      <b/>
      <sz val="20"/>
      <color rgb="FF00B050"/>
      <name val="華康流隸體(P)"/>
      <family val="4"/>
      <charset val="136"/>
    </font>
    <font>
      <b/>
      <sz val="20"/>
      <color rgb="FF00B050"/>
      <name val="Microsoft JhengHei"/>
      <family val="4"/>
    </font>
    <font>
      <b/>
      <sz val="20"/>
      <color rgb="FF002060"/>
      <name val="華康墨字體"/>
      <family val="5"/>
      <charset val="136"/>
    </font>
    <font>
      <b/>
      <sz val="20"/>
      <color rgb="FFFF0000"/>
      <name val="華康棒棒體W5(P)"/>
      <family val="5"/>
      <charset val="136"/>
    </font>
    <font>
      <b/>
      <sz val="20"/>
      <color rgb="FF7030A0"/>
      <name val="華康流隸體(P)"/>
      <family val="4"/>
      <charset val="136"/>
    </font>
    <font>
      <b/>
      <sz val="20"/>
      <color rgb="FF7030A0"/>
      <name val="華康流隸體(P)"/>
      <family val="1"/>
      <charset val="136"/>
    </font>
    <font>
      <b/>
      <sz val="20"/>
      <color rgb="FF7030A0"/>
      <name val="細明體-ExtB"/>
      <family val="1"/>
      <charset val="136"/>
    </font>
    <font>
      <b/>
      <sz val="20"/>
      <color rgb="FF002060"/>
      <name val="華康墨字體"/>
      <family val="1"/>
      <charset val="136"/>
    </font>
    <font>
      <b/>
      <sz val="20"/>
      <color rgb="FF6600FF"/>
      <name val="華康流隸體(P)"/>
      <family val="4"/>
      <charset val="136"/>
    </font>
    <font>
      <b/>
      <sz val="20"/>
      <color rgb="FF6600FF"/>
      <name val="華康棒棒體W5"/>
      <family val="5"/>
      <charset val="136"/>
    </font>
    <font>
      <b/>
      <sz val="20"/>
      <color theme="5" tint="-0.499984740745262"/>
      <name val="華康墨字體"/>
      <family val="1"/>
      <charset val="136"/>
    </font>
    <font>
      <b/>
      <sz val="20"/>
      <color theme="5" tint="-0.499984740745262"/>
      <name val="細明體-ExtB"/>
      <family val="1"/>
      <charset val="136"/>
    </font>
    <font>
      <b/>
      <sz val="20"/>
      <color rgb="FF002060"/>
      <name val="新細明體"/>
      <family val="1"/>
      <charset val="136"/>
    </font>
    <font>
      <b/>
      <sz val="20"/>
      <color rgb="FF002060"/>
      <name val="華康棒棒體W5"/>
      <family val="5"/>
      <charset val="136"/>
    </font>
    <font>
      <b/>
      <sz val="20"/>
      <color rgb="FFFF0000"/>
      <name val="標楷體"/>
      <family val="4"/>
      <charset val="136"/>
    </font>
    <font>
      <b/>
      <sz val="20"/>
      <color theme="1"/>
      <name val="華康墨字體"/>
      <family val="5"/>
      <charset val="136"/>
    </font>
    <font>
      <b/>
      <sz val="20"/>
      <color theme="1"/>
      <name val="Microsoft YaHei"/>
      <family val="4"/>
      <charset val="134"/>
    </font>
    <font>
      <b/>
      <sz val="20"/>
      <color theme="1"/>
      <name val="華康流隸體(P)"/>
      <family val="4"/>
      <charset val="136"/>
    </font>
    <font>
      <b/>
      <sz val="20"/>
      <color theme="1"/>
      <name val="華康棒棒體W5"/>
      <family val="5"/>
      <charset val="136"/>
    </font>
    <font>
      <sz val="10"/>
      <color theme="1"/>
      <name val="標楷體"/>
      <family val="4"/>
      <charset val="136"/>
    </font>
    <font>
      <b/>
      <sz val="20"/>
      <color theme="0"/>
      <name val="Microsoft JhengHei"/>
      <family val="5"/>
      <charset val="129"/>
    </font>
    <font>
      <b/>
      <sz val="20"/>
      <color theme="0"/>
      <name val="華康墨字體"/>
      <family val="5"/>
      <charset val="136"/>
    </font>
    <font>
      <b/>
      <sz val="20"/>
      <color theme="0"/>
      <name val="新細明體"/>
      <family val="1"/>
      <charset val="136"/>
    </font>
    <font>
      <b/>
      <sz val="20"/>
      <color theme="0"/>
      <name val="華康流隸體(P)"/>
      <family val="4"/>
      <charset val="136"/>
    </font>
    <font>
      <b/>
      <sz val="20"/>
      <color theme="0"/>
      <name val="Microsoft JhengHei"/>
      <family val="1"/>
    </font>
    <font>
      <b/>
      <sz val="20"/>
      <color rgb="FF6600FF"/>
      <name val="華康墨字體"/>
      <family val="1"/>
      <charset val="136"/>
    </font>
    <font>
      <b/>
      <sz val="20"/>
      <color rgb="FF6600FF"/>
      <name val="新細明體"/>
      <family val="1"/>
      <charset val="136"/>
    </font>
    <font>
      <b/>
      <sz val="20"/>
      <color theme="0"/>
      <name val="華康棒棒體W5"/>
      <family val="5"/>
      <charset val="136"/>
    </font>
    <font>
      <b/>
      <sz val="20"/>
      <color theme="0"/>
      <name val="華康墨字體"/>
      <family val="1"/>
      <charset val="136"/>
    </font>
    <font>
      <b/>
      <sz val="20"/>
      <color theme="0"/>
      <name val="華康流隸體(P)"/>
      <family val="1"/>
      <charset val="136"/>
    </font>
    <font>
      <b/>
      <sz val="20"/>
      <color theme="0"/>
      <name val="華康棒棒體W5"/>
      <family val="1"/>
      <charset val="136"/>
    </font>
    <font>
      <b/>
      <sz val="20"/>
      <color theme="0"/>
      <name val="華康墨字體"/>
      <family val="5"/>
      <charset val="136"/>
    </font>
    <font>
      <b/>
      <sz val="20"/>
      <color theme="0"/>
      <name val="Calibri"/>
      <family val="1"/>
    </font>
    <font>
      <b/>
      <sz val="20"/>
      <color theme="0"/>
      <name val="Microsoft JhengHei UI"/>
      <family val="1"/>
      <charset val="136"/>
    </font>
    <font>
      <b/>
      <sz val="20"/>
      <color rgb="FFFFFF00"/>
      <name val="華康棒棒體W5"/>
      <family val="5"/>
      <charset val="136"/>
    </font>
    <font>
      <b/>
      <sz val="20"/>
      <color rgb="FFFFFF00"/>
      <name val="華康棒棒體W5"/>
      <family val="1"/>
      <charset val="136"/>
    </font>
    <font>
      <b/>
      <sz val="20"/>
      <color rgb="FFFFFF00"/>
      <name val="新細明體"/>
      <family val="1"/>
      <charset val="136"/>
    </font>
    <font>
      <b/>
      <sz val="20"/>
      <color rgb="FFFFFF00"/>
      <name val="華康墨字體"/>
      <family val="5"/>
      <charset val="136"/>
    </font>
    <font>
      <b/>
      <sz val="20"/>
      <color theme="5" tint="-0.499984740745262"/>
      <name val="華康棒棒體W5"/>
      <family val="5"/>
      <charset val="136"/>
    </font>
    <font>
      <b/>
      <sz val="20"/>
      <color theme="5" tint="-0.499984740745262"/>
      <name val="華康棒棒體W5"/>
      <family val="1"/>
      <charset val="136"/>
    </font>
    <font>
      <b/>
      <sz val="20"/>
      <color rgb="FFFFFF00"/>
      <name val="華康棒棒體W5"/>
      <family val="5"/>
      <charset val="136"/>
    </font>
    <font>
      <b/>
      <sz val="20"/>
      <color rgb="FF002060"/>
      <name val="華康棒棒體W5"/>
      <family val="1"/>
      <charset val="136"/>
    </font>
    <font>
      <b/>
      <sz val="20"/>
      <color rgb="FF002060"/>
      <name val="細明體-ExtB"/>
      <family val="1"/>
      <charset val="136"/>
    </font>
    <font>
      <b/>
      <sz val="20"/>
      <color theme="3" tint="-0.499984740745262"/>
      <name val="華康流隸體(P)"/>
      <family val="4"/>
      <charset val="136"/>
    </font>
    <font>
      <b/>
      <sz val="20"/>
      <color theme="3" tint="-0.499984740745262"/>
      <name val="華康流隸體(P)"/>
      <family val="1"/>
      <charset val="136"/>
    </font>
    <font>
      <b/>
      <sz val="20"/>
      <color rgb="FF7030A0"/>
      <name val="新細明體"/>
      <family val="5"/>
      <charset val="136"/>
    </font>
    <font>
      <b/>
      <sz val="20"/>
      <color rgb="FF7030A0"/>
      <name val="華康墨字體(P)"/>
      <family val="5"/>
      <charset val="136"/>
    </font>
    <font>
      <b/>
      <sz val="20"/>
      <color rgb="FF002060"/>
      <name val="新細明體"/>
      <family val="5"/>
      <charset val="136"/>
    </font>
    <font>
      <b/>
      <sz val="20"/>
      <color rgb="FFFFFF00"/>
      <name val="華康流隸體(P)"/>
      <family val="4"/>
      <charset val="136"/>
    </font>
    <font>
      <b/>
      <sz val="20"/>
      <color rgb="FF002060"/>
      <name val="華康流隸體(P)"/>
      <family val="4"/>
      <charset val="136"/>
    </font>
    <font>
      <b/>
      <sz val="20"/>
      <color rgb="FF008000"/>
      <name val="新細明體"/>
      <family val="1"/>
      <charset val="136"/>
    </font>
    <font>
      <b/>
      <sz val="20"/>
      <color rgb="FF002060"/>
      <name val="新細明體"/>
      <family val="4"/>
      <charset val="136"/>
    </font>
    <font>
      <b/>
      <sz val="20"/>
      <color rgb="FFFFFF00"/>
      <name val="Microsoft JhengHei"/>
      <family val="4"/>
    </font>
    <font>
      <b/>
      <sz val="20"/>
      <color theme="0"/>
      <name val="華康棒棒體W5"/>
      <family val="5"/>
      <charset val="136"/>
    </font>
    <font>
      <b/>
      <sz val="20"/>
      <color rgb="FF002060"/>
      <name val="Microsoft JhengHei"/>
      <family val="5"/>
      <charset val="136"/>
    </font>
    <font>
      <b/>
      <sz val="20"/>
      <color rgb="FF008000"/>
      <name val="標楷體"/>
      <family val="4"/>
      <charset val="136"/>
    </font>
    <font>
      <b/>
      <sz val="20"/>
      <color rgb="FF0070C0"/>
      <name val="Microsoft JhengHei"/>
      <family val="4"/>
    </font>
    <font>
      <sz val="48"/>
      <name val="標楷體"/>
      <family val="4"/>
      <charset val="136"/>
    </font>
    <font>
      <sz val="26"/>
      <name val="標楷體"/>
      <family val="4"/>
      <charset val="136"/>
    </font>
    <font>
      <sz val="72"/>
      <name val="標楷體"/>
      <family val="4"/>
      <charset val="136"/>
    </font>
  </fonts>
  <fills count="4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6600FF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97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/>
      <right style="thin">
        <color indexed="59"/>
      </right>
      <top/>
      <bottom style="medium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59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59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59"/>
      </right>
      <top style="thin">
        <color indexed="59"/>
      </top>
      <bottom/>
      <diagonal/>
    </border>
    <border>
      <left style="thin">
        <color indexed="64"/>
      </left>
      <right style="thin">
        <color indexed="59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medium">
        <color indexed="59"/>
      </right>
      <top/>
      <bottom style="medium">
        <color indexed="64"/>
      </bottom>
      <diagonal/>
    </border>
    <border>
      <left/>
      <right/>
      <top/>
      <bottom style="medium">
        <color indexed="59"/>
      </bottom>
      <diagonal/>
    </border>
    <border>
      <left style="thin">
        <color indexed="59"/>
      </left>
      <right style="thin">
        <color indexed="64"/>
      </right>
      <top/>
      <bottom/>
      <diagonal/>
    </border>
    <border>
      <left style="thin">
        <color indexed="59"/>
      </left>
      <right style="thin">
        <color indexed="64"/>
      </right>
      <top/>
      <bottom style="thin">
        <color indexed="59"/>
      </bottom>
      <diagonal/>
    </border>
    <border>
      <left/>
      <right style="thin">
        <color indexed="59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59"/>
      </left>
      <right style="thin">
        <color indexed="59"/>
      </right>
      <top/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 style="thin">
        <color indexed="64"/>
      </bottom>
      <diagonal/>
    </border>
    <border>
      <left style="thin">
        <color indexed="59"/>
      </left>
      <right style="medium">
        <color indexed="59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0"/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500">
    <xf numFmtId="0" fontId="0" fillId="0" borderId="0" xfId="0">
      <alignment vertical="center"/>
    </xf>
    <xf numFmtId="0" fontId="21" fillId="24" borderId="16" xfId="0" applyFont="1" applyFill="1" applyBorder="1" applyAlignment="1">
      <alignment horizontal="center" vertical="center" wrapText="1" shrinkToFit="1"/>
    </xf>
    <xf numFmtId="0" fontId="22" fillId="0" borderId="20" xfId="0" applyFont="1" applyBorder="1" applyAlignment="1">
      <alignment horizontal="left" vertical="center" shrinkToFit="1"/>
    </xf>
    <xf numFmtId="0" fontId="25" fillId="0" borderId="0" xfId="0" applyFont="1" applyAlignment="1">
      <alignment horizontal="center" shrinkToFit="1"/>
    </xf>
    <xf numFmtId="0" fontId="26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2" fillId="0" borderId="0" xfId="0" applyFont="1" applyAlignment="1">
      <alignment horizontal="left" shrinkToFit="1"/>
    </xf>
    <xf numFmtId="0" fontId="27" fillId="0" borderId="0" xfId="0" applyFont="1" applyAlignment="1">
      <alignment horizontal="center" shrinkToFit="1"/>
    </xf>
    <xf numFmtId="0" fontId="27" fillId="0" borderId="0" xfId="0" applyFont="1" applyAlignment="1">
      <alignment horizontal="left" shrinkToFit="1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center" shrinkToFit="1"/>
    </xf>
    <xf numFmtId="0" fontId="27" fillId="0" borderId="0" xfId="0" applyFont="1" applyAlignment="1">
      <alignment horizontal="right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right"/>
    </xf>
    <xf numFmtId="0" fontId="28" fillId="0" borderId="0" xfId="0" applyFont="1">
      <alignment vertical="center"/>
    </xf>
    <xf numFmtId="0" fontId="28" fillId="0" borderId="0" xfId="0" applyFont="1" applyAlignment="1">
      <alignment horizontal="center" vertical="center"/>
    </xf>
    <xf numFmtId="0" fontId="27" fillId="0" borderId="10" xfId="0" applyFont="1" applyBorder="1" applyAlignment="1">
      <alignment horizontal="center" vertical="center" textRotation="255"/>
    </xf>
    <xf numFmtId="0" fontId="21" fillId="0" borderId="11" xfId="0" applyFont="1" applyBorder="1" applyAlignment="1">
      <alignment vertical="center" textRotation="255"/>
    </xf>
    <xf numFmtId="0" fontId="21" fillId="0" borderId="12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shrinkToFit="1"/>
    </xf>
    <xf numFmtId="0" fontId="21" fillId="0" borderId="12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0" fontId="21" fillId="0" borderId="0" xfId="0" applyFont="1">
      <alignment vertical="center"/>
    </xf>
    <xf numFmtId="0" fontId="27" fillId="0" borderId="15" xfId="0" applyFont="1" applyBorder="1" applyAlignment="1">
      <alignment horizontal="center"/>
    </xf>
    <xf numFmtId="0" fontId="22" fillId="24" borderId="16" xfId="0" applyFont="1" applyFill="1" applyBorder="1" applyAlignment="1">
      <alignment horizontal="center" vertical="center" shrinkToFit="1"/>
    </xf>
    <xf numFmtId="0" fontId="27" fillId="0" borderId="17" xfId="0" applyFont="1" applyBorder="1">
      <alignment vertical="center"/>
    </xf>
    <xf numFmtId="0" fontId="27" fillId="0" borderId="30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27" fillId="0" borderId="19" xfId="0" applyFont="1" applyBorder="1" applyAlignment="1">
      <alignment horizontal="center"/>
    </xf>
    <xf numFmtId="0" fontId="27" fillId="0" borderId="20" xfId="0" applyFont="1" applyBorder="1" applyAlignment="1">
      <alignment horizontal="center" vertical="center" shrinkToFit="1"/>
    </xf>
    <xf numFmtId="0" fontId="27" fillId="0" borderId="22" xfId="0" applyFont="1" applyBorder="1" applyAlignment="1">
      <alignment horizontal="center" vertical="center"/>
    </xf>
    <xf numFmtId="0" fontId="27" fillId="0" borderId="21" xfId="0" applyFont="1" applyBorder="1">
      <alignment vertical="center"/>
    </xf>
    <xf numFmtId="0" fontId="27" fillId="0" borderId="20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176" fontId="28" fillId="0" borderId="0" xfId="0" applyNumberFormat="1" applyFont="1" applyAlignment="1">
      <alignment horizontal="center" vertical="center"/>
    </xf>
    <xf numFmtId="177" fontId="28" fillId="0" borderId="0" xfId="0" applyNumberFormat="1" applyFont="1" applyAlignment="1">
      <alignment horizontal="center" vertical="center"/>
    </xf>
    <xf numFmtId="0" fontId="22" fillId="0" borderId="20" xfId="0" applyFont="1" applyBorder="1" applyAlignment="1">
      <alignment vertical="center" textRotation="180" shrinkToFit="1"/>
    </xf>
    <xf numFmtId="0" fontId="27" fillId="0" borderId="22" xfId="0" applyFont="1" applyBorder="1" applyAlignment="1">
      <alignment horizontal="center"/>
    </xf>
    <xf numFmtId="0" fontId="28" fillId="0" borderId="15" xfId="0" applyFont="1" applyBorder="1" applyAlignment="1">
      <alignment horizontal="center" vertical="center" shrinkToFit="1"/>
    </xf>
    <xf numFmtId="0" fontId="28" fillId="0" borderId="23" xfId="0" applyFont="1" applyBorder="1">
      <alignment vertical="center"/>
    </xf>
    <xf numFmtId="0" fontId="27" fillId="0" borderId="20" xfId="0" applyFont="1" applyBorder="1" applyAlignment="1">
      <alignment horizontal="left" vertical="center"/>
    </xf>
    <xf numFmtId="0" fontId="28" fillId="0" borderId="19" xfId="0" applyFont="1" applyBorder="1" applyAlignment="1">
      <alignment horizontal="center" vertical="center" shrinkToFit="1"/>
    </xf>
    <xf numFmtId="0" fontId="28" fillId="0" borderId="24" xfId="0" applyFont="1" applyBorder="1" applyAlignment="1">
      <alignment horizontal="right"/>
    </xf>
    <xf numFmtId="9" fontId="28" fillId="0" borderId="0" xfId="0" applyNumberFormat="1" applyFont="1">
      <alignment vertical="center"/>
    </xf>
    <xf numFmtId="0" fontId="27" fillId="0" borderId="25" xfId="0" applyFont="1" applyBorder="1" applyAlignment="1">
      <alignment horizontal="left"/>
    </xf>
    <xf numFmtId="0" fontId="27" fillId="0" borderId="32" xfId="0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3" fillId="0" borderId="0" xfId="0" applyFont="1" applyAlignment="1">
      <alignment horizontal="left" vertical="center" wrapText="1"/>
    </xf>
    <xf numFmtId="176" fontId="23" fillId="0" borderId="0" xfId="0" applyNumberFormat="1" applyFont="1" applyAlignment="1">
      <alignment horizontal="center" vertical="center"/>
    </xf>
    <xf numFmtId="177" fontId="23" fillId="0" borderId="0" xfId="0" applyNumberFormat="1" applyFont="1" applyAlignment="1">
      <alignment horizontal="center" vertical="center"/>
    </xf>
    <xf numFmtId="0" fontId="23" fillId="0" borderId="0" xfId="0" applyFont="1">
      <alignment vertical="center"/>
    </xf>
    <xf numFmtId="0" fontId="22" fillId="0" borderId="20" xfId="0" applyFont="1" applyBorder="1" applyAlignment="1">
      <alignment horizontal="left" vertical="center" wrapText="1" shrinkToFit="1"/>
    </xf>
    <xf numFmtId="0" fontId="23" fillId="0" borderId="15" xfId="0" applyFont="1" applyBorder="1" applyAlignment="1">
      <alignment horizontal="center" vertical="center" shrinkToFit="1"/>
    </xf>
    <xf numFmtId="0" fontId="22" fillId="0" borderId="23" xfId="0" applyFont="1" applyBorder="1">
      <alignment vertical="center"/>
    </xf>
    <xf numFmtId="0" fontId="23" fillId="0" borderId="26" xfId="0" applyFont="1" applyBorder="1" applyAlignment="1">
      <alignment horizontal="center" vertical="center" shrinkToFit="1"/>
    </xf>
    <xf numFmtId="0" fontId="22" fillId="0" borderId="27" xfId="0" applyFont="1" applyBorder="1">
      <alignment vertical="center"/>
    </xf>
    <xf numFmtId="0" fontId="22" fillId="0" borderId="0" xfId="0" applyFont="1" applyAlignment="1">
      <alignment horizontal="center" vertical="center"/>
    </xf>
    <xf numFmtId="9" fontId="23" fillId="0" borderId="0" xfId="0" applyNumberFormat="1" applyFont="1">
      <alignment vertical="center"/>
    </xf>
    <xf numFmtId="0" fontId="22" fillId="0" borderId="30" xfId="0" applyFont="1" applyBorder="1" applyAlignment="1">
      <alignment horizontal="left" vertical="center" shrinkToFit="1"/>
    </xf>
    <xf numFmtId="0" fontId="28" fillId="0" borderId="28" xfId="0" applyFont="1" applyBorder="1" applyAlignment="1">
      <alignment horizontal="center" vertical="center" shrinkToFit="1"/>
    </xf>
    <xf numFmtId="0" fontId="22" fillId="0" borderId="29" xfId="0" applyFont="1" applyBorder="1" applyAlignment="1">
      <alignment vertical="center" textRotation="180" shrinkToFit="1"/>
    </xf>
    <xf numFmtId="0" fontId="22" fillId="0" borderId="29" xfId="0" applyFont="1" applyBorder="1" applyAlignment="1">
      <alignment horizontal="left" vertical="center" shrinkToFit="1"/>
    </xf>
    <xf numFmtId="0" fontId="28" fillId="0" borderId="0" xfId="0" applyFont="1" applyAlignment="1">
      <alignment vertical="center" shrinkToFit="1"/>
    </xf>
    <xf numFmtId="0" fontId="23" fillId="0" borderId="0" xfId="0" applyFont="1" applyAlignment="1">
      <alignment horizontal="right" vertical="top"/>
    </xf>
    <xf numFmtId="0" fontId="28" fillId="0" borderId="0" xfId="0" applyFont="1" applyAlignment="1">
      <alignment horizontal="left" vertical="center" shrinkToFit="1"/>
    </xf>
    <xf numFmtId="0" fontId="27" fillId="0" borderId="0" xfId="0" applyFo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3" fillId="0" borderId="20" xfId="0" applyFont="1" applyBorder="1" applyAlignment="1">
      <alignment horizontal="left" vertical="center" shrinkToFit="1"/>
    </xf>
    <xf numFmtId="0" fontId="27" fillId="0" borderId="20" xfId="0" applyFont="1" applyBorder="1" applyAlignment="1">
      <alignment horizontal="center"/>
    </xf>
    <xf numFmtId="0" fontId="31" fillId="0" borderId="0" xfId="0" applyFont="1" applyAlignment="1">
      <alignment horizontal="left"/>
    </xf>
    <xf numFmtId="0" fontId="3" fillId="0" borderId="0" xfId="19"/>
    <xf numFmtId="0" fontId="32" fillId="0" borderId="11" xfId="0" applyFont="1" applyBorder="1" applyAlignment="1">
      <alignment horizontal="center" vertical="center" textRotation="255"/>
    </xf>
    <xf numFmtId="0" fontId="22" fillId="0" borderId="20" xfId="0" applyFont="1" applyBorder="1" applyAlignment="1">
      <alignment vertical="center" textRotation="255" shrinkToFit="1"/>
    </xf>
    <xf numFmtId="0" fontId="0" fillId="0" borderId="0" xfId="19" applyFont="1"/>
    <xf numFmtId="0" fontId="22" fillId="0" borderId="20" xfId="0" applyFont="1" applyBorder="1" applyAlignment="1">
      <alignment vertical="center" shrinkToFit="1"/>
    </xf>
    <xf numFmtId="179" fontId="27" fillId="0" borderId="21" xfId="0" applyNumberFormat="1" applyFont="1" applyBorder="1" applyAlignment="1">
      <alignment horizontal="right"/>
    </xf>
    <xf numFmtId="180" fontId="27" fillId="0" borderId="31" xfId="0" applyNumberFormat="1" applyFont="1" applyBorder="1" applyAlignment="1">
      <alignment horizontal="right"/>
    </xf>
    <xf numFmtId="179" fontId="27" fillId="0" borderId="0" xfId="0" applyNumberFormat="1" applyFont="1" applyAlignment="1">
      <alignment horizontal="right"/>
    </xf>
    <xf numFmtId="180" fontId="27" fillId="0" borderId="0" xfId="0" applyNumberFormat="1" applyFont="1" applyAlignment="1">
      <alignment horizontal="right"/>
    </xf>
    <xf numFmtId="0" fontId="22" fillId="24" borderId="16" xfId="0" quotePrefix="1" applyFont="1" applyFill="1" applyBorder="1" applyAlignment="1">
      <alignment horizontal="center" vertical="center" shrinkToFit="1"/>
    </xf>
    <xf numFmtId="0" fontId="35" fillId="0" borderId="0" xfId="19" applyFont="1"/>
    <xf numFmtId="0" fontId="36" fillId="0" borderId="20" xfId="0" applyFont="1" applyBorder="1" applyAlignment="1">
      <alignment horizontal="left" vertical="center" shrinkToFit="1"/>
    </xf>
    <xf numFmtId="0" fontId="22" fillId="0" borderId="0" xfId="0" applyFont="1" applyAlignment="1">
      <alignment horizontal="left" vertical="center"/>
    </xf>
    <xf numFmtId="0" fontId="22" fillId="0" borderId="21" xfId="0" applyFont="1" applyBorder="1" applyAlignment="1">
      <alignment horizontal="left" vertical="center" shrinkToFit="1"/>
    </xf>
    <xf numFmtId="0" fontId="22" fillId="0" borderId="59" xfId="0" applyFont="1" applyBorder="1" applyAlignment="1">
      <alignment vertical="center" shrinkToFit="1"/>
    </xf>
    <xf numFmtId="0" fontId="3" fillId="0" borderId="20" xfId="0" applyFont="1" applyBorder="1" applyAlignment="1">
      <alignment horizontal="left" vertical="center" shrinkToFit="1"/>
    </xf>
    <xf numFmtId="0" fontId="36" fillId="0" borderId="20" xfId="0" applyFont="1" applyBorder="1" applyAlignment="1">
      <alignment vertical="center" textRotation="255" shrinkToFit="1"/>
    </xf>
    <xf numFmtId="0" fontId="22" fillId="0" borderId="76" xfId="0" applyFont="1" applyBorder="1" applyAlignment="1">
      <alignment vertical="center" textRotation="180" shrinkToFit="1"/>
    </xf>
    <xf numFmtId="0" fontId="22" fillId="0" borderId="56" xfId="0" applyFont="1" applyBorder="1" applyAlignment="1">
      <alignment vertical="center" shrinkToFit="1"/>
    </xf>
    <xf numFmtId="0" fontId="22" fillId="0" borderId="0" xfId="0" applyFont="1" applyAlignment="1">
      <alignment horizontal="left" vertical="center" shrinkToFit="1"/>
    </xf>
    <xf numFmtId="0" fontId="28" fillId="0" borderId="78" xfId="0" applyFont="1" applyBorder="1" applyAlignment="1">
      <alignment horizontal="center" vertical="center" shrinkToFit="1"/>
    </xf>
    <xf numFmtId="0" fontId="28" fillId="0" borderId="79" xfId="0" applyFont="1" applyBorder="1" applyAlignment="1">
      <alignment horizontal="right"/>
    </xf>
    <xf numFmtId="0" fontId="22" fillId="0" borderId="80" xfId="0" applyFont="1" applyBorder="1" applyAlignment="1">
      <alignment vertical="center" textRotation="180" shrinkToFit="1"/>
    </xf>
    <xf numFmtId="0" fontId="22" fillId="0" borderId="80" xfId="0" applyFont="1" applyBorder="1" applyAlignment="1">
      <alignment horizontal="left" vertical="center" shrinkToFit="1"/>
    </xf>
    <xf numFmtId="0" fontId="27" fillId="0" borderId="80" xfId="0" applyFont="1" applyBorder="1" applyAlignment="1">
      <alignment horizontal="left"/>
    </xf>
    <xf numFmtId="0" fontId="27" fillId="0" borderId="81" xfId="0" applyFont="1" applyBorder="1" applyAlignment="1">
      <alignment horizontal="center"/>
    </xf>
    <xf numFmtId="0" fontId="34" fillId="0" borderId="38" xfId="19" applyFont="1" applyBorder="1"/>
    <xf numFmtId="179" fontId="34" fillId="0" borderId="38" xfId="19" applyNumberFormat="1" applyFont="1" applyBorder="1"/>
    <xf numFmtId="0" fontId="34" fillId="0" borderId="35" xfId="19" applyFont="1" applyBorder="1"/>
    <xf numFmtId="180" fontId="34" fillId="0" borderId="35" xfId="19" applyNumberFormat="1" applyFont="1" applyBorder="1"/>
    <xf numFmtId="179" fontId="34" fillId="0" borderId="40" xfId="19" applyNumberFormat="1" applyFont="1" applyBorder="1"/>
    <xf numFmtId="179" fontId="34" fillId="0" borderId="41" xfId="19" applyNumberFormat="1" applyFont="1" applyBorder="1"/>
    <xf numFmtId="0" fontId="33" fillId="0" borderId="0" xfId="19" applyFont="1"/>
    <xf numFmtId="0" fontId="34" fillId="0" borderId="70" xfId="19" applyFont="1" applyBorder="1"/>
    <xf numFmtId="0" fontId="20" fillId="0" borderId="0" xfId="19" applyFont="1"/>
    <xf numFmtId="179" fontId="34" fillId="0" borderId="36" xfId="19" applyNumberFormat="1" applyFont="1" applyBorder="1"/>
    <xf numFmtId="179" fontId="34" fillId="0" borderId="39" xfId="19" applyNumberFormat="1" applyFont="1" applyBorder="1"/>
    <xf numFmtId="0" fontId="34" fillId="0" borderId="34" xfId="19" applyFont="1" applyBorder="1"/>
    <xf numFmtId="179" fontId="34" fillId="0" borderId="35" xfId="19" applyNumberFormat="1" applyFont="1" applyBorder="1"/>
    <xf numFmtId="0" fontId="34" fillId="0" borderId="37" xfId="19" applyFont="1" applyBorder="1"/>
    <xf numFmtId="0" fontId="34" fillId="0" borderId="66" xfId="19" applyFont="1" applyBorder="1"/>
    <xf numFmtId="0" fontId="34" fillId="0" borderId="40" xfId="19" applyFont="1" applyBorder="1"/>
    <xf numFmtId="0" fontId="34" fillId="0" borderId="53" xfId="19" applyFont="1" applyBorder="1"/>
    <xf numFmtId="179" fontId="34" fillId="0" borderId="74" xfId="19" applyNumberFormat="1" applyFont="1" applyBorder="1"/>
    <xf numFmtId="0" fontId="34" fillId="0" borderId="71" xfId="19" applyFont="1" applyBorder="1"/>
    <xf numFmtId="179" fontId="34" fillId="0" borderId="71" xfId="19" applyNumberFormat="1" applyFont="1" applyBorder="1"/>
    <xf numFmtId="0" fontId="22" fillId="0" borderId="83" xfId="0" applyFont="1" applyBorder="1" applyAlignment="1">
      <alignment vertical="center" textRotation="180" shrinkToFit="1"/>
    </xf>
    <xf numFmtId="0" fontId="22" fillId="0" borderId="59" xfId="0" applyFont="1" applyBorder="1" applyAlignment="1">
      <alignment horizontal="left" vertical="center" shrinkToFit="1"/>
    </xf>
    <xf numFmtId="0" fontId="22" fillId="0" borderId="83" xfId="0" applyFont="1" applyBorder="1" applyAlignment="1">
      <alignment vertical="center" shrinkToFit="1"/>
    </xf>
    <xf numFmtId="0" fontId="22" fillId="0" borderId="60" xfId="0" applyFont="1" applyBorder="1" applyAlignment="1">
      <alignment vertical="center" textRotation="180" shrinkToFit="1"/>
    </xf>
    <xf numFmtId="0" fontId="22" fillId="0" borderId="68" xfId="0" applyFont="1" applyBorder="1" applyAlignment="1">
      <alignment horizontal="left" vertical="center" shrinkToFit="1"/>
    </xf>
    <xf numFmtId="0" fontId="22" fillId="0" borderId="24" xfId="0" applyFont="1" applyBorder="1" applyAlignment="1">
      <alignment horizontal="left" vertical="top" shrinkToFit="1"/>
    </xf>
    <xf numFmtId="0" fontId="22" fillId="0" borderId="59" xfId="0" applyFont="1" applyBorder="1">
      <alignment vertical="center"/>
    </xf>
    <xf numFmtId="0" fontId="38" fillId="0" borderId="20" xfId="0" applyFont="1" applyBorder="1" applyAlignment="1">
      <alignment horizontal="left" vertical="center" shrinkToFit="1"/>
    </xf>
    <xf numFmtId="0" fontId="22" fillId="0" borderId="80" xfId="0" applyFont="1" applyBorder="1" applyAlignment="1">
      <alignment vertical="center" shrinkToFit="1"/>
    </xf>
    <xf numFmtId="0" fontId="22" fillId="0" borderId="17" xfId="0" applyFont="1" applyBorder="1" applyAlignment="1">
      <alignment vertical="center" shrinkToFit="1"/>
    </xf>
    <xf numFmtId="0" fontId="22" fillId="0" borderId="75" xfId="0" applyFont="1" applyBorder="1" applyAlignment="1">
      <alignment vertical="center" shrinkToFit="1"/>
    </xf>
    <xf numFmtId="0" fontId="22" fillId="0" borderId="0" xfId="0" applyFont="1" applyAlignment="1">
      <alignment horizontal="left" vertical="top"/>
    </xf>
    <xf numFmtId="0" fontId="22" fillId="0" borderId="21" xfId="0" applyFont="1" applyBorder="1" applyAlignment="1">
      <alignment vertical="center" shrinkToFit="1"/>
    </xf>
    <xf numFmtId="0" fontId="21" fillId="0" borderId="17" xfId="0" applyFont="1" applyBorder="1" applyAlignment="1">
      <alignment vertical="center" shrinkToFit="1"/>
    </xf>
    <xf numFmtId="0" fontId="21" fillId="0" borderId="75" xfId="0" applyFont="1" applyBorder="1" applyAlignment="1">
      <alignment vertical="center" shrinkToFit="1"/>
    </xf>
    <xf numFmtId="0" fontId="0" fillId="0" borderId="20" xfId="0" applyBorder="1" applyAlignment="1">
      <alignment horizontal="left" vertical="center" shrinkToFit="1"/>
    </xf>
    <xf numFmtId="0" fontId="22" fillId="0" borderId="76" xfId="0" applyFont="1" applyBorder="1" applyAlignment="1">
      <alignment vertical="center" shrinkToFit="1"/>
    </xf>
    <xf numFmtId="0" fontId="22" fillId="0" borderId="24" xfId="0" applyFont="1" applyBorder="1" applyAlignment="1">
      <alignment horizontal="left" vertical="center" shrinkToFit="1"/>
    </xf>
    <xf numFmtId="0" fontId="22" fillId="0" borderId="83" xfId="0" applyFont="1" applyBorder="1" applyAlignment="1">
      <alignment horizontal="left" vertical="center" shrinkToFit="1"/>
    </xf>
    <xf numFmtId="0" fontId="22" fillId="0" borderId="0" xfId="0" applyFont="1" applyAlignment="1">
      <alignment horizontal="left" vertical="top" textRotation="180" shrinkToFit="1"/>
    </xf>
    <xf numFmtId="0" fontId="22" fillId="0" borderId="24" xfId="0" applyFont="1" applyBorder="1" applyAlignment="1">
      <alignment vertical="center" shrinkToFit="1"/>
    </xf>
    <xf numFmtId="0" fontId="22" fillId="24" borderId="25" xfId="0" applyFont="1" applyFill="1" applyBorder="1" applyAlignment="1">
      <alignment horizontal="center" vertical="center" shrinkToFit="1"/>
    </xf>
    <xf numFmtId="0" fontId="22" fillId="0" borderId="84" xfId="0" applyFont="1" applyBorder="1" applyAlignment="1">
      <alignment horizontal="left" vertical="center" shrinkToFit="1"/>
    </xf>
    <xf numFmtId="0" fontId="21" fillId="0" borderId="76" xfId="0" applyFont="1" applyBorder="1" applyAlignment="1">
      <alignment vertical="center" shrinkToFit="1"/>
    </xf>
    <xf numFmtId="0" fontId="22" fillId="0" borderId="79" xfId="0" applyFont="1" applyBorder="1" applyAlignment="1">
      <alignment horizontal="left" vertical="top" textRotation="180" shrinkToFit="1"/>
    </xf>
    <xf numFmtId="0" fontId="22" fillId="0" borderId="76" xfId="0" applyFont="1" applyBorder="1" applyAlignment="1">
      <alignment horizontal="left" vertical="center" shrinkToFit="1"/>
    </xf>
    <xf numFmtId="180" fontId="27" fillId="0" borderId="80" xfId="0" applyNumberFormat="1" applyFont="1" applyBorder="1" applyAlignment="1">
      <alignment horizontal="right"/>
    </xf>
    <xf numFmtId="0" fontId="22" fillId="0" borderId="53" xfId="0" applyFont="1" applyBorder="1" applyAlignment="1">
      <alignment horizontal="left" vertical="center" shrinkToFit="1"/>
    </xf>
    <xf numFmtId="0" fontId="22" fillId="0" borderId="85" xfId="0" applyFont="1" applyBorder="1" applyAlignment="1">
      <alignment horizontal="left" vertical="center" shrinkToFit="1"/>
    </xf>
    <xf numFmtId="0" fontId="22" fillId="0" borderId="0" xfId="0" applyFont="1" applyAlignment="1">
      <alignment vertical="center" shrinkToFit="1"/>
    </xf>
    <xf numFmtId="0" fontId="22" fillId="0" borderId="52" xfId="0" applyFont="1" applyBorder="1" applyAlignment="1">
      <alignment vertical="center" textRotation="180" shrinkToFit="1"/>
    </xf>
    <xf numFmtId="179" fontId="34" fillId="0" borderId="38" xfId="19" applyNumberFormat="1" applyFont="1" applyBorder="1" applyAlignment="1">
      <alignment vertical="center"/>
    </xf>
    <xf numFmtId="180" fontId="34" fillId="0" borderId="35" xfId="19" applyNumberFormat="1" applyFont="1" applyBorder="1" applyAlignment="1">
      <alignment vertical="center"/>
    </xf>
    <xf numFmtId="179" fontId="34" fillId="0" borderId="36" xfId="19" applyNumberFormat="1" applyFont="1" applyBorder="1" applyAlignment="1">
      <alignment vertical="center"/>
    </xf>
    <xf numFmtId="179" fontId="34" fillId="0" borderId="39" xfId="19" applyNumberFormat="1" applyFont="1" applyBorder="1" applyAlignment="1">
      <alignment vertical="center"/>
    </xf>
    <xf numFmtId="0" fontId="21" fillId="0" borderId="21" xfId="0" applyFont="1" applyBorder="1" applyAlignment="1">
      <alignment vertical="center" shrinkToFit="1"/>
    </xf>
    <xf numFmtId="0" fontId="22" fillId="0" borderId="68" xfId="0" applyFont="1" applyBorder="1" applyAlignment="1">
      <alignment vertical="center" shrinkToFit="1"/>
    </xf>
    <xf numFmtId="0" fontId="22" fillId="0" borderId="21" xfId="0" applyFont="1" applyBorder="1" applyAlignment="1">
      <alignment vertical="center" wrapText="1" shrinkToFit="1"/>
    </xf>
    <xf numFmtId="0" fontId="22" fillId="0" borderId="76" xfId="0" applyFont="1" applyBorder="1" applyAlignment="1">
      <alignment vertical="center" wrapText="1" shrinkToFit="1"/>
    </xf>
    <xf numFmtId="179" fontId="34" fillId="0" borderId="40" xfId="19" applyNumberFormat="1" applyFont="1" applyBorder="1" applyAlignment="1">
      <alignment vertical="center"/>
    </xf>
    <xf numFmtId="179" fontId="34" fillId="0" borderId="41" xfId="19" applyNumberFormat="1" applyFont="1" applyBorder="1" applyAlignment="1">
      <alignment vertical="center"/>
    </xf>
    <xf numFmtId="179" fontId="34" fillId="0" borderId="35" xfId="19" applyNumberFormat="1" applyFont="1" applyBorder="1" applyAlignment="1">
      <alignment vertical="center"/>
    </xf>
    <xf numFmtId="0" fontId="27" fillId="0" borderId="30" xfId="0" applyFont="1" applyBorder="1">
      <alignment vertical="center"/>
    </xf>
    <xf numFmtId="179" fontId="27" fillId="0" borderId="24" xfId="0" applyNumberFormat="1" applyFont="1" applyBorder="1" applyAlignment="1">
      <alignment horizontal="right"/>
    </xf>
    <xf numFmtId="0" fontId="27" fillId="0" borderId="20" xfId="0" applyFont="1" applyBorder="1">
      <alignment vertical="center"/>
    </xf>
    <xf numFmtId="179" fontId="27" fillId="0" borderId="20" xfId="0" applyNumberFormat="1" applyFont="1" applyBorder="1" applyAlignment="1">
      <alignment horizontal="right"/>
    </xf>
    <xf numFmtId="0" fontId="28" fillId="0" borderId="91" xfId="0" applyFont="1" applyBorder="1" applyAlignment="1">
      <alignment horizontal="center" vertical="center" shrinkToFit="1"/>
    </xf>
    <xf numFmtId="0" fontId="28" fillId="0" borderId="85" xfId="0" applyFont="1" applyBorder="1" applyAlignment="1">
      <alignment horizontal="right"/>
    </xf>
    <xf numFmtId="0" fontId="22" fillId="0" borderId="92" xfId="0" applyFont="1" applyBorder="1" applyAlignment="1">
      <alignment vertical="center" textRotation="180" shrinkToFit="1"/>
    </xf>
    <xf numFmtId="0" fontId="22" fillId="0" borderId="92" xfId="0" applyFont="1" applyBorder="1" applyAlignment="1">
      <alignment horizontal="left" vertical="center" shrinkToFit="1"/>
    </xf>
    <xf numFmtId="180" fontId="27" fillId="0" borderId="92" xfId="0" applyNumberFormat="1" applyFont="1" applyBorder="1" applyAlignment="1">
      <alignment horizontal="right"/>
    </xf>
    <xf numFmtId="0" fontId="27" fillId="0" borderId="92" xfId="0" applyFont="1" applyBorder="1" applyAlignment="1">
      <alignment horizontal="left"/>
    </xf>
    <xf numFmtId="0" fontId="27" fillId="0" borderId="93" xfId="0" applyFont="1" applyBorder="1" applyAlignment="1">
      <alignment horizontal="center"/>
    </xf>
    <xf numFmtId="0" fontId="37" fillId="0" borderId="0" xfId="0" applyFont="1">
      <alignment vertical="center"/>
    </xf>
    <xf numFmtId="0" fontId="37" fillId="0" borderId="59" xfId="0" applyFont="1" applyBorder="1">
      <alignment vertical="center"/>
    </xf>
    <xf numFmtId="0" fontId="36" fillId="0" borderId="21" xfId="0" applyFont="1" applyBorder="1" applyAlignment="1">
      <alignment vertical="center" shrinkToFit="1"/>
    </xf>
    <xf numFmtId="0" fontId="36" fillId="0" borderId="76" xfId="0" applyFont="1" applyBorder="1" applyAlignment="1">
      <alignment vertical="center" shrinkToFit="1"/>
    </xf>
    <xf numFmtId="0" fontId="34" fillId="0" borderId="34" xfId="19" applyFont="1" applyBorder="1" applyAlignment="1">
      <alignment vertical="center"/>
    </xf>
    <xf numFmtId="0" fontId="34" fillId="0" borderId="35" xfId="19" applyFont="1" applyBorder="1" applyAlignment="1">
      <alignment vertical="center"/>
    </xf>
    <xf numFmtId="0" fontId="34" fillId="0" borderId="86" xfId="19" applyFont="1" applyBorder="1" applyAlignment="1">
      <alignment vertical="center"/>
    </xf>
    <xf numFmtId="0" fontId="34" fillId="0" borderId="52" xfId="19" applyFont="1" applyBorder="1" applyAlignment="1">
      <alignment vertical="center"/>
    </xf>
    <xf numFmtId="0" fontId="35" fillId="0" borderId="0" xfId="19" applyFont="1" applyAlignment="1">
      <alignment vertical="center"/>
    </xf>
    <xf numFmtId="0" fontId="34" fillId="0" borderId="37" xfId="19" applyFont="1" applyBorder="1" applyAlignment="1">
      <alignment vertical="center"/>
    </xf>
    <xf numFmtId="0" fontId="34" fillId="0" borderId="38" xfId="19" applyFont="1" applyBorder="1" applyAlignment="1">
      <alignment vertical="center"/>
    </xf>
    <xf numFmtId="0" fontId="34" fillId="0" borderId="87" xfId="19" applyFont="1" applyBorder="1" applyAlignment="1">
      <alignment vertical="center"/>
    </xf>
    <xf numFmtId="0" fontId="22" fillId="0" borderId="0" xfId="19" applyFont="1" applyAlignment="1">
      <alignment horizontal="center" vertical="center"/>
    </xf>
    <xf numFmtId="0" fontId="22" fillId="0" borderId="0" xfId="19" applyFont="1"/>
    <xf numFmtId="178" fontId="79" fillId="0" borderId="0" xfId="0" applyNumberFormat="1" applyFont="1" applyAlignment="1">
      <alignment vertical="top" wrapText="1"/>
    </xf>
    <xf numFmtId="178" fontId="79" fillId="0" borderId="55" xfId="0" applyNumberFormat="1" applyFont="1" applyBorder="1" applyAlignment="1">
      <alignment vertical="top" wrapText="1"/>
    </xf>
    <xf numFmtId="178" fontId="79" fillId="0" borderId="0" xfId="0" applyNumberFormat="1" applyFont="1" applyAlignment="1">
      <alignment wrapText="1"/>
    </xf>
    <xf numFmtId="178" fontId="79" fillId="0" borderId="55" xfId="0" applyNumberFormat="1" applyFont="1" applyBorder="1" applyAlignment="1">
      <alignment wrapText="1"/>
    </xf>
    <xf numFmtId="0" fontId="84" fillId="0" borderId="56" xfId="19" applyFont="1" applyBorder="1"/>
    <xf numFmtId="180" fontId="84" fillId="0" borderId="0" xfId="19" applyNumberFormat="1" applyFont="1"/>
    <xf numFmtId="0" fontId="84" fillId="0" borderId="0" xfId="19" applyFont="1"/>
    <xf numFmtId="179" fontId="84" fillId="0" borderId="60" xfId="19" applyNumberFormat="1" applyFont="1" applyBorder="1"/>
    <xf numFmtId="0" fontId="84" fillId="0" borderId="71" xfId="19" applyFont="1" applyBorder="1"/>
    <xf numFmtId="179" fontId="84" fillId="0" borderId="33" xfId="19" applyNumberFormat="1" applyFont="1" applyBorder="1"/>
    <xf numFmtId="0" fontId="84" fillId="0" borderId="33" xfId="19" applyFont="1" applyBorder="1"/>
    <xf numFmtId="179" fontId="84" fillId="0" borderId="94" xfId="19" applyNumberFormat="1" applyFont="1" applyBorder="1"/>
    <xf numFmtId="0" fontId="22" fillId="0" borderId="21" xfId="0" applyFont="1" applyBorder="1" applyAlignment="1">
      <alignment horizontal="center" vertical="center" shrinkToFit="1"/>
    </xf>
    <xf numFmtId="0" fontId="22" fillId="0" borderId="24" xfId="0" applyFont="1" applyBorder="1" applyAlignment="1">
      <alignment horizontal="center" vertical="center" shrinkToFit="1"/>
    </xf>
    <xf numFmtId="0" fontId="36" fillId="0" borderId="21" xfId="0" applyFont="1" applyBorder="1" applyAlignment="1">
      <alignment horizontal="left" vertical="center" shrinkToFit="1"/>
    </xf>
    <xf numFmtId="0" fontId="22" fillId="0" borderId="95" xfId="0" applyFont="1" applyBorder="1" applyAlignment="1">
      <alignment vertical="center" shrinkToFit="1"/>
    </xf>
    <xf numFmtId="0" fontId="22" fillId="0" borderId="29" xfId="0" applyFont="1" applyBorder="1" applyAlignment="1">
      <alignment vertical="center" shrinkToFit="1"/>
    </xf>
    <xf numFmtId="0" fontId="40" fillId="0" borderId="77" xfId="19" applyFont="1" applyBorder="1" applyAlignment="1">
      <alignment horizontal="left" vertical="center"/>
    </xf>
    <xf numFmtId="0" fontId="40" fillId="0" borderId="0" xfId="19" applyFont="1" applyAlignment="1">
      <alignment horizontal="left" vertical="center"/>
    </xf>
    <xf numFmtId="0" fontId="41" fillId="0" borderId="77" xfId="19" applyFont="1" applyBorder="1" applyAlignment="1">
      <alignment horizontal="left" vertical="center"/>
    </xf>
    <xf numFmtId="0" fontId="41" fillId="0" borderId="0" xfId="19" applyFont="1" applyAlignment="1">
      <alignment horizontal="left" vertical="center"/>
    </xf>
    <xf numFmtId="0" fontId="56" fillId="26" borderId="56" xfId="0" applyFont="1" applyFill="1" applyBorder="1" applyAlignment="1">
      <alignment horizontal="center" vertical="center"/>
    </xf>
    <xf numFmtId="0" fontId="56" fillId="26" borderId="0" xfId="0" applyFont="1" applyFill="1" applyAlignment="1">
      <alignment horizontal="center" vertical="center"/>
    </xf>
    <xf numFmtId="0" fontId="56" fillId="26" borderId="55" xfId="0" applyFont="1" applyFill="1" applyBorder="1" applyAlignment="1">
      <alignment horizontal="center" vertical="center"/>
    </xf>
    <xf numFmtId="0" fontId="55" fillId="27" borderId="48" xfId="0" applyFont="1" applyFill="1" applyBorder="1" applyAlignment="1">
      <alignment horizontal="center" vertical="center" shrinkToFit="1"/>
    </xf>
    <xf numFmtId="0" fontId="55" fillId="27" borderId="0" xfId="0" applyFont="1" applyFill="1" applyAlignment="1">
      <alignment horizontal="center" vertical="center" shrinkToFit="1"/>
    </xf>
    <xf numFmtId="0" fontId="86" fillId="33" borderId="56" xfId="0" applyFont="1" applyFill="1" applyBorder="1" applyAlignment="1">
      <alignment horizontal="center" vertical="center" shrinkToFit="1"/>
    </xf>
    <xf numFmtId="0" fontId="93" fillId="33" borderId="0" xfId="0" applyFont="1" applyFill="1" applyAlignment="1">
      <alignment horizontal="center" vertical="center" shrinkToFit="1"/>
    </xf>
    <xf numFmtId="0" fontId="45" fillId="28" borderId="56" xfId="0" applyFont="1" applyFill="1" applyBorder="1" applyAlignment="1">
      <alignment horizontal="center" vertical="center" shrinkToFit="1"/>
    </xf>
    <xf numFmtId="0" fontId="45" fillId="28" borderId="0" xfId="0" applyFont="1" applyFill="1" applyAlignment="1">
      <alignment horizontal="center" vertical="center" shrinkToFit="1"/>
    </xf>
    <xf numFmtId="0" fontId="45" fillId="28" borderId="60" xfId="0" applyFont="1" applyFill="1" applyBorder="1" applyAlignment="1">
      <alignment horizontal="center" vertical="center" shrinkToFit="1"/>
    </xf>
    <xf numFmtId="0" fontId="81" fillId="0" borderId="56" xfId="0" applyFont="1" applyBorder="1" applyAlignment="1">
      <alignment horizontal="center" vertical="center"/>
    </xf>
    <xf numFmtId="0" fontId="82" fillId="0" borderId="0" xfId="0" applyFont="1" applyAlignment="1">
      <alignment horizontal="center" vertical="center"/>
    </xf>
    <xf numFmtId="0" fontId="82" fillId="0" borderId="60" xfId="0" applyFont="1" applyBorder="1" applyAlignment="1">
      <alignment horizontal="center" vertical="center"/>
    </xf>
    <xf numFmtId="0" fontId="86" fillId="35" borderId="56" xfId="0" applyFont="1" applyFill="1" applyBorder="1" applyAlignment="1">
      <alignment horizontal="center" vertical="center" shrinkToFit="1"/>
    </xf>
    <xf numFmtId="0" fontId="93" fillId="35" borderId="0" xfId="0" applyFont="1" applyFill="1" applyAlignment="1">
      <alignment horizontal="center" vertical="center" shrinkToFit="1"/>
    </xf>
    <xf numFmtId="0" fontId="93" fillId="35" borderId="55" xfId="0" applyFont="1" applyFill="1" applyBorder="1" applyAlignment="1">
      <alignment horizontal="center" vertical="center" shrinkToFit="1"/>
    </xf>
    <xf numFmtId="0" fontId="42" fillId="0" borderId="66" xfId="0" applyFont="1" applyBorder="1" applyAlignment="1">
      <alignment horizontal="center" vertical="center" shrinkToFit="1"/>
    </xf>
    <xf numFmtId="0" fontId="42" fillId="0" borderId="62" xfId="0" applyFont="1" applyBorder="1" applyAlignment="1">
      <alignment horizontal="center" vertical="center" shrinkToFit="1"/>
    </xf>
    <xf numFmtId="0" fontId="42" fillId="0" borderId="52" xfId="0" applyFont="1" applyBorder="1" applyAlignment="1">
      <alignment horizontal="center" vertical="center" shrinkToFit="1"/>
    </xf>
    <xf numFmtId="0" fontId="63" fillId="0" borderId="56" xfId="0" applyFont="1" applyBorder="1" applyAlignment="1">
      <alignment horizontal="center" vertical="center" shrinkToFit="1"/>
    </xf>
    <xf numFmtId="0" fontId="63" fillId="0" borderId="0" xfId="0" applyFont="1" applyAlignment="1">
      <alignment horizontal="center" vertical="center" shrinkToFit="1"/>
    </xf>
    <xf numFmtId="0" fontId="63" fillId="0" borderId="60" xfId="0" applyFont="1" applyBorder="1" applyAlignment="1">
      <alignment horizontal="center" vertical="center" shrinkToFit="1"/>
    </xf>
    <xf numFmtId="0" fontId="42" fillId="0" borderId="53" xfId="0" applyFont="1" applyBorder="1" applyAlignment="1">
      <alignment horizontal="center" vertical="center" shrinkToFit="1"/>
    </xf>
    <xf numFmtId="0" fontId="42" fillId="0" borderId="64" xfId="0" applyFont="1" applyBorder="1" applyAlignment="1">
      <alignment horizontal="center" vertical="center" shrinkToFit="1"/>
    </xf>
    <xf numFmtId="0" fontId="45" fillId="31" borderId="48" xfId="0" applyFont="1" applyFill="1" applyBorder="1" applyAlignment="1">
      <alignment horizontal="center" vertical="center" shrinkToFit="1"/>
    </xf>
    <xf numFmtId="0" fontId="104" fillId="31" borderId="0" xfId="0" applyFont="1" applyFill="1" applyAlignment="1">
      <alignment horizontal="center" vertical="center" shrinkToFit="1"/>
    </xf>
    <xf numFmtId="0" fontId="44" fillId="30" borderId="56" xfId="0" applyFont="1" applyFill="1" applyBorder="1" applyAlignment="1">
      <alignment horizontal="center" vertical="center" shrinkToFit="1"/>
    </xf>
    <xf numFmtId="0" fontId="44" fillId="30" borderId="0" xfId="0" applyFont="1" applyFill="1" applyAlignment="1">
      <alignment horizontal="center" vertical="center" shrinkToFit="1"/>
    </xf>
    <xf numFmtId="0" fontId="62" fillId="27" borderId="59" xfId="0" applyFont="1" applyFill="1" applyBorder="1" applyAlignment="1">
      <alignment horizontal="center" vertical="center" shrinkToFit="1"/>
    </xf>
    <xf numFmtId="0" fontId="83" fillId="0" borderId="56" xfId="0" applyFont="1" applyBorder="1" applyAlignment="1">
      <alignment horizontal="center" vertical="center"/>
    </xf>
    <xf numFmtId="0" fontId="83" fillId="0" borderId="0" xfId="0" applyFont="1" applyAlignment="1">
      <alignment horizontal="center" vertical="center"/>
    </xf>
    <xf numFmtId="0" fontId="83" fillId="0" borderId="60" xfId="0" applyFont="1" applyBorder="1" applyAlignment="1">
      <alignment horizontal="center" vertical="center"/>
    </xf>
    <xf numFmtId="0" fontId="67" fillId="41" borderId="56" xfId="0" applyFont="1" applyFill="1" applyBorder="1" applyAlignment="1">
      <alignment horizontal="center" vertical="center" shrinkToFit="1"/>
    </xf>
    <xf numFmtId="0" fontId="67" fillId="41" borderId="0" xfId="0" applyFont="1" applyFill="1" applyAlignment="1">
      <alignment horizontal="center" vertical="center" shrinkToFit="1"/>
    </xf>
    <xf numFmtId="0" fontId="67" fillId="41" borderId="55" xfId="0" applyFont="1" applyFill="1" applyBorder="1" applyAlignment="1">
      <alignment horizontal="center" vertical="center" shrinkToFit="1"/>
    </xf>
    <xf numFmtId="0" fontId="42" fillId="0" borderId="48" xfId="0" applyFont="1" applyBorder="1" applyAlignment="1">
      <alignment horizontal="center" vertical="center" shrinkToFit="1"/>
    </xf>
    <xf numFmtId="0" fontId="42" fillId="0" borderId="0" xfId="0" applyFont="1" applyAlignment="1">
      <alignment horizontal="center" vertical="center" shrinkToFit="1"/>
    </xf>
    <xf numFmtId="0" fontId="42" fillId="0" borderId="56" xfId="0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42" fillId="0" borderId="59" xfId="0" applyFont="1" applyBorder="1" applyAlignment="1">
      <alignment horizontal="center" vertical="center" wrapText="1"/>
    </xf>
    <xf numFmtId="0" fontId="63" fillId="0" borderId="56" xfId="0" applyFont="1" applyBorder="1" applyAlignment="1">
      <alignment horizontal="center" vertical="center" wrapText="1"/>
    </xf>
    <xf numFmtId="0" fontId="63" fillId="0" borderId="0" xfId="0" applyFont="1" applyAlignment="1">
      <alignment horizontal="center" vertical="center" wrapText="1"/>
    </xf>
    <xf numFmtId="0" fontId="63" fillId="0" borderId="60" xfId="0" applyFont="1" applyBorder="1" applyAlignment="1">
      <alignment horizontal="center" vertical="center" wrapText="1"/>
    </xf>
    <xf numFmtId="0" fontId="42" fillId="0" borderId="55" xfId="0" applyFont="1" applyBorder="1" applyAlignment="1">
      <alignment horizontal="center" vertical="center" wrapText="1"/>
    </xf>
    <xf numFmtId="178" fontId="33" fillId="0" borderId="72" xfId="0" applyNumberFormat="1" applyFont="1" applyBorder="1" applyAlignment="1">
      <alignment horizontal="center" vertical="center" wrapText="1"/>
    </xf>
    <xf numFmtId="178" fontId="33" fillId="0" borderId="73" xfId="0" applyNumberFormat="1" applyFont="1" applyBorder="1" applyAlignment="1">
      <alignment horizontal="center" vertical="center" wrapText="1"/>
    </xf>
    <xf numFmtId="178" fontId="33" fillId="0" borderId="52" xfId="0" applyNumberFormat="1" applyFont="1" applyBorder="1" applyAlignment="1">
      <alignment horizontal="center" vertical="center" wrapText="1"/>
    </xf>
    <xf numFmtId="178" fontId="33" fillId="0" borderId="53" xfId="0" applyNumberFormat="1" applyFont="1" applyBorder="1" applyAlignment="1">
      <alignment horizontal="center" vertical="center" wrapText="1"/>
    </xf>
    <xf numFmtId="0" fontId="42" fillId="0" borderId="51" xfId="0" applyFont="1" applyBorder="1" applyAlignment="1">
      <alignment horizontal="center" vertical="center" shrinkToFit="1"/>
    </xf>
    <xf numFmtId="0" fontId="75" fillId="27" borderId="48" xfId="0" applyFont="1" applyFill="1" applyBorder="1" applyAlignment="1">
      <alignment horizontal="center" vertical="center" shrinkToFit="1"/>
    </xf>
    <xf numFmtId="0" fontId="54" fillId="27" borderId="0" xfId="0" applyFont="1" applyFill="1" applyAlignment="1">
      <alignment horizontal="center" vertical="center" shrinkToFit="1"/>
    </xf>
    <xf numFmtId="0" fontId="59" fillId="30" borderId="56" xfId="0" applyFont="1" applyFill="1" applyBorder="1" applyAlignment="1">
      <alignment horizontal="center" vertical="center" shrinkToFit="1"/>
    </xf>
    <xf numFmtId="0" fontId="56" fillId="30" borderId="0" xfId="0" applyFont="1" applyFill="1" applyAlignment="1">
      <alignment horizontal="center" vertical="center" shrinkToFit="1"/>
    </xf>
    <xf numFmtId="0" fontId="63" fillId="0" borderId="53" xfId="0" applyFont="1" applyBorder="1" applyAlignment="1">
      <alignment horizontal="center" vertical="center" shrinkToFit="1"/>
    </xf>
    <xf numFmtId="0" fontId="63" fillId="0" borderId="62" xfId="0" applyFont="1" applyBorder="1" applyAlignment="1">
      <alignment horizontal="center" vertical="center" shrinkToFit="1"/>
    </xf>
    <xf numFmtId="0" fontId="77" fillId="39" borderId="48" xfId="0" applyFont="1" applyFill="1" applyBorder="1" applyAlignment="1">
      <alignment horizontal="center" vertical="center" shrinkToFit="1"/>
    </xf>
    <xf numFmtId="0" fontId="78" fillId="39" borderId="0" xfId="0" applyFont="1" applyFill="1" applyAlignment="1">
      <alignment horizontal="center" vertical="center" shrinkToFit="1"/>
    </xf>
    <xf numFmtId="0" fontId="115" fillId="28" borderId="56" xfId="0" applyFont="1" applyFill="1" applyBorder="1" applyAlignment="1">
      <alignment horizontal="center" vertical="center" shrinkToFit="1"/>
    </xf>
    <xf numFmtId="0" fontId="60" fillId="28" borderId="0" xfId="0" applyFont="1" applyFill="1" applyAlignment="1">
      <alignment horizontal="center" vertical="center" shrinkToFit="1"/>
    </xf>
    <xf numFmtId="0" fontId="42" fillId="0" borderId="65" xfId="0" applyFont="1" applyBorder="1" applyAlignment="1">
      <alignment horizontal="center" vertical="center" shrinkToFit="1"/>
    </xf>
    <xf numFmtId="0" fontId="42" fillId="0" borderId="57" xfId="0" applyFont="1" applyBorder="1" applyAlignment="1">
      <alignment horizontal="center" vertical="center" shrinkToFit="1"/>
    </xf>
    <xf numFmtId="0" fontId="42" fillId="0" borderId="56" xfId="0" applyFont="1" applyBorder="1" applyAlignment="1">
      <alignment horizontal="center" vertical="center" shrinkToFit="1"/>
    </xf>
    <xf numFmtId="0" fontId="113" fillId="34" borderId="48" xfId="0" applyFont="1" applyFill="1" applyBorder="1" applyAlignment="1">
      <alignment horizontal="center" vertical="center" shrinkToFit="1"/>
    </xf>
    <xf numFmtId="0" fontId="113" fillId="34" borderId="0" xfId="0" applyFont="1" applyFill="1" applyAlignment="1">
      <alignment horizontal="center" vertical="center" shrinkToFit="1"/>
    </xf>
    <xf numFmtId="0" fontId="96" fillId="35" borderId="56" xfId="0" applyFont="1" applyFill="1" applyBorder="1" applyAlignment="1">
      <alignment horizontal="center" vertical="center"/>
    </xf>
    <xf numFmtId="0" fontId="93" fillId="35" borderId="0" xfId="0" applyFont="1" applyFill="1" applyAlignment="1">
      <alignment horizontal="center" vertical="center"/>
    </xf>
    <xf numFmtId="178" fontId="33" fillId="0" borderId="43" xfId="0" applyNumberFormat="1" applyFont="1" applyBorder="1" applyAlignment="1">
      <alignment horizontal="center" vertical="center" wrapText="1"/>
    </xf>
    <xf numFmtId="0" fontId="67" fillId="28" borderId="48" xfId="0" applyFont="1" applyFill="1" applyBorder="1" applyAlignment="1">
      <alignment horizontal="center" vertical="center" shrinkToFit="1"/>
    </xf>
    <xf numFmtId="0" fontId="72" fillId="28" borderId="0" xfId="0" applyFont="1" applyFill="1" applyAlignment="1">
      <alignment horizontal="center" vertical="center" shrinkToFit="1"/>
    </xf>
    <xf numFmtId="0" fontId="57" fillId="26" borderId="56" xfId="0" applyFont="1" applyFill="1" applyBorder="1" applyAlignment="1">
      <alignment horizontal="center" vertical="center"/>
    </xf>
    <xf numFmtId="0" fontId="73" fillId="29" borderId="56" xfId="0" applyFont="1" applyFill="1" applyBorder="1" applyAlignment="1">
      <alignment horizontal="center" vertical="center"/>
    </xf>
    <xf numFmtId="0" fontId="73" fillId="29" borderId="0" xfId="0" applyFont="1" applyFill="1" applyAlignment="1">
      <alignment horizontal="center" vertical="center"/>
    </xf>
    <xf numFmtId="0" fontId="73" fillId="29" borderId="60" xfId="0" applyFont="1" applyFill="1" applyBorder="1" applyAlignment="1">
      <alignment horizontal="center" vertical="center"/>
    </xf>
    <xf numFmtId="0" fontId="110" fillId="30" borderId="48" xfId="0" applyFont="1" applyFill="1" applyBorder="1" applyAlignment="1">
      <alignment horizontal="center" vertical="center"/>
    </xf>
    <xf numFmtId="0" fontId="111" fillId="30" borderId="0" xfId="0" applyFont="1" applyFill="1" applyAlignment="1">
      <alignment horizontal="center" vertical="center"/>
    </xf>
    <xf numFmtId="0" fontId="66" fillId="26" borderId="48" xfId="0" applyFont="1" applyFill="1" applyBorder="1" applyAlignment="1">
      <alignment horizontal="center" vertical="center" shrinkToFit="1"/>
    </xf>
    <xf numFmtId="0" fontId="65" fillId="26" borderId="0" xfId="0" applyFont="1" applyFill="1" applyAlignment="1">
      <alignment horizontal="center" vertical="center" shrinkToFit="1"/>
    </xf>
    <xf numFmtId="0" fontId="65" fillId="26" borderId="60" xfId="0" applyFont="1" applyFill="1" applyBorder="1" applyAlignment="1">
      <alignment horizontal="center" vertical="center" shrinkToFit="1"/>
    </xf>
    <xf numFmtId="178" fontId="33" fillId="0" borderId="54" xfId="0" applyNumberFormat="1" applyFont="1" applyBorder="1" applyAlignment="1">
      <alignment horizontal="center" vertical="center" wrapText="1"/>
    </xf>
    <xf numFmtId="0" fontId="42" fillId="0" borderId="45" xfId="0" applyFont="1" applyBorder="1" applyAlignment="1">
      <alignment horizontal="center" vertical="center" shrinkToFit="1"/>
    </xf>
    <xf numFmtId="0" fontId="42" fillId="0" borderId="61" xfId="0" applyFont="1" applyBorder="1" applyAlignment="1">
      <alignment horizontal="center" vertical="center" shrinkToFit="1"/>
    </xf>
    <xf numFmtId="0" fontId="43" fillId="0" borderId="56" xfId="0" applyFont="1" applyBorder="1" applyAlignment="1">
      <alignment horizontal="center" vertical="center" shrinkToFit="1"/>
    </xf>
    <xf numFmtId="0" fontId="43" fillId="0" borderId="0" xfId="0" applyFont="1" applyAlignment="1">
      <alignment horizontal="center" vertical="center" shrinkToFit="1"/>
    </xf>
    <xf numFmtId="0" fontId="43" fillId="0" borderId="55" xfId="0" applyFont="1" applyBorder="1" applyAlignment="1">
      <alignment horizontal="center" vertical="center" shrinkToFit="1"/>
    </xf>
    <xf numFmtId="0" fontId="89" fillId="32" borderId="56" xfId="0" applyFont="1" applyFill="1" applyBorder="1" applyAlignment="1">
      <alignment horizontal="center" vertical="center" shrinkToFit="1"/>
    </xf>
    <xf numFmtId="0" fontId="88" fillId="32" borderId="0" xfId="0" applyFont="1" applyFill="1" applyAlignment="1">
      <alignment horizontal="center" vertical="center" shrinkToFit="1"/>
    </xf>
    <xf numFmtId="0" fontId="53" fillId="28" borderId="56" xfId="0" applyFont="1" applyFill="1" applyBorder="1" applyAlignment="1">
      <alignment horizontal="center" vertical="center" shrinkToFit="1"/>
    </xf>
    <xf numFmtId="0" fontId="54" fillId="28" borderId="0" xfId="0" applyFont="1" applyFill="1" applyAlignment="1">
      <alignment horizontal="center" vertical="center" shrinkToFit="1"/>
    </xf>
    <xf numFmtId="0" fontId="54" fillId="28" borderId="60" xfId="0" applyFont="1" applyFill="1" applyBorder="1" applyAlignment="1">
      <alignment horizontal="center" vertical="center" shrinkToFit="1"/>
    </xf>
    <xf numFmtId="0" fontId="70" fillId="27" borderId="56" xfId="0" applyFont="1" applyFill="1" applyBorder="1" applyAlignment="1">
      <alignment horizontal="center" vertical="center" shrinkToFit="1"/>
    </xf>
    <xf numFmtId="0" fontId="69" fillId="27" borderId="0" xfId="0" applyFont="1" applyFill="1" applyAlignment="1">
      <alignment horizontal="center" vertical="center" shrinkToFit="1"/>
    </xf>
    <xf numFmtId="0" fontId="57" fillId="31" borderId="56" xfId="0" applyFont="1" applyFill="1" applyBorder="1" applyAlignment="1">
      <alignment horizontal="center" vertical="center" shrinkToFit="1"/>
    </xf>
    <xf numFmtId="0" fontId="56" fillId="31" borderId="0" xfId="0" applyFont="1" applyFill="1" applyAlignment="1">
      <alignment horizontal="center" vertical="center" shrinkToFit="1"/>
    </xf>
    <xf numFmtId="0" fontId="56" fillId="31" borderId="55" xfId="0" applyFont="1" applyFill="1" applyBorder="1" applyAlignment="1">
      <alignment horizontal="center" vertical="center" shrinkToFit="1"/>
    </xf>
    <xf numFmtId="0" fontId="42" fillId="0" borderId="58" xfId="0" applyFont="1" applyBorder="1" applyAlignment="1">
      <alignment horizontal="center" vertical="center" wrapText="1"/>
    </xf>
    <xf numFmtId="0" fontId="59" fillId="29" borderId="58" xfId="0" applyFont="1" applyFill="1" applyBorder="1" applyAlignment="1">
      <alignment horizontal="center" vertical="center" shrinkToFit="1"/>
    </xf>
    <xf numFmtId="0" fontId="68" fillId="29" borderId="59" xfId="0" applyFont="1" applyFill="1" applyBorder="1" applyAlignment="1">
      <alignment horizontal="center" vertical="center" shrinkToFit="1"/>
    </xf>
    <xf numFmtId="0" fontId="68" fillId="29" borderId="56" xfId="0" applyFont="1" applyFill="1" applyBorder="1" applyAlignment="1">
      <alignment horizontal="center" vertical="center" shrinkToFit="1"/>
    </xf>
    <xf numFmtId="0" fontId="63" fillId="0" borderId="52" xfId="0" applyFont="1" applyBorder="1" applyAlignment="1">
      <alignment horizontal="center" vertical="center" shrinkToFit="1"/>
    </xf>
    <xf numFmtId="0" fontId="120" fillId="42" borderId="53" xfId="0" applyFont="1" applyFill="1" applyBorder="1" applyAlignment="1">
      <alignment horizontal="center" vertical="center" shrinkToFit="1"/>
    </xf>
    <xf numFmtId="0" fontId="120" fillId="42" borderId="62" xfId="0" applyFont="1" applyFill="1" applyBorder="1" applyAlignment="1">
      <alignment horizontal="center" vertical="center" shrinkToFit="1"/>
    </xf>
    <xf numFmtId="178" fontId="34" fillId="25" borderId="42" xfId="0" applyNumberFormat="1" applyFont="1" applyFill="1" applyBorder="1" applyAlignment="1">
      <alignment horizontal="center" vertical="center" wrapText="1"/>
    </xf>
    <xf numFmtId="178" fontId="34" fillId="25" borderId="43" xfId="0" applyNumberFormat="1" applyFont="1" applyFill="1" applyBorder="1" applyAlignment="1">
      <alignment horizontal="center" vertical="center" wrapText="1"/>
    </xf>
    <xf numFmtId="178" fontId="34" fillId="25" borderId="46" xfId="0" applyNumberFormat="1" applyFont="1" applyFill="1" applyBorder="1" applyAlignment="1">
      <alignment horizontal="center" vertical="center" wrapText="1"/>
    </xf>
    <xf numFmtId="178" fontId="33" fillId="0" borderId="49" xfId="0" applyNumberFormat="1" applyFont="1" applyBorder="1" applyAlignment="1">
      <alignment horizontal="center" vertical="center" wrapText="1"/>
    </xf>
    <xf numFmtId="178" fontId="33" fillId="0" borderId="46" xfId="0" applyNumberFormat="1" applyFont="1" applyBorder="1" applyAlignment="1">
      <alignment horizontal="center" vertical="center" wrapText="1"/>
    </xf>
    <xf numFmtId="0" fontId="42" fillId="0" borderId="50" xfId="0" applyFont="1" applyBorder="1" applyAlignment="1">
      <alignment horizontal="center" vertical="center" shrinkToFit="1"/>
    </xf>
    <xf numFmtId="0" fontId="63" fillId="0" borderId="63" xfId="0" applyFont="1" applyBorder="1" applyAlignment="1">
      <alignment horizontal="center" vertical="center" shrinkToFit="1"/>
    </xf>
    <xf numFmtId="0" fontId="63" fillId="0" borderId="50" xfId="0" applyFont="1" applyBorder="1" applyAlignment="1">
      <alignment horizontal="center" vertical="center" shrinkToFit="1"/>
    </xf>
    <xf numFmtId="0" fontId="63" fillId="0" borderId="45" xfId="0" applyFont="1" applyBorder="1" applyAlignment="1">
      <alignment horizontal="center" vertical="center" shrinkToFit="1"/>
    </xf>
    <xf numFmtId="0" fontId="108" fillId="38" borderId="58" xfId="0" applyFont="1" applyFill="1" applyBorder="1" applyAlignment="1">
      <alignment horizontal="center" vertical="center" shrinkToFit="1"/>
    </xf>
    <xf numFmtId="0" fontId="109" fillId="38" borderId="59" xfId="0" applyFont="1" applyFill="1" applyBorder="1" applyAlignment="1">
      <alignment horizontal="center" vertical="center" shrinkToFit="1"/>
    </xf>
    <xf numFmtId="0" fontId="109" fillId="38" borderId="56" xfId="0" applyFont="1" applyFill="1" applyBorder="1" applyAlignment="1">
      <alignment horizontal="center" vertical="center" shrinkToFit="1"/>
    </xf>
    <xf numFmtId="0" fontId="106" fillId="28" borderId="56" xfId="0" applyFont="1" applyFill="1" applyBorder="1" applyAlignment="1">
      <alignment horizontal="center" vertical="center" shrinkToFit="1"/>
    </xf>
    <xf numFmtId="0" fontId="78" fillId="28" borderId="0" xfId="0" applyFont="1" applyFill="1" applyAlignment="1">
      <alignment horizontal="center" vertical="center" shrinkToFit="1"/>
    </xf>
    <xf numFmtId="0" fontId="78" fillId="28" borderId="60" xfId="0" applyFont="1" applyFill="1" applyBorder="1" applyAlignment="1">
      <alignment horizontal="center" vertical="center" shrinkToFit="1"/>
    </xf>
    <xf numFmtId="0" fontId="60" fillId="26" borderId="56" xfId="0" applyFont="1" applyFill="1" applyBorder="1" applyAlignment="1">
      <alignment horizontal="center" vertical="center" shrinkToFit="1"/>
    </xf>
    <xf numFmtId="0" fontId="60" fillId="26" borderId="0" xfId="0" applyFont="1" applyFill="1" applyAlignment="1">
      <alignment horizontal="center" vertical="center" shrinkToFit="1"/>
    </xf>
    <xf numFmtId="0" fontId="60" fillId="26" borderId="60" xfId="0" applyFont="1" applyFill="1" applyBorder="1" applyAlignment="1">
      <alignment horizontal="center" vertical="center" shrinkToFit="1"/>
    </xf>
    <xf numFmtId="0" fontId="48" fillId="27" borderId="56" xfId="0" applyFont="1" applyFill="1" applyBorder="1" applyAlignment="1">
      <alignment horizontal="center" vertical="center" shrinkToFit="1"/>
    </xf>
    <xf numFmtId="0" fontId="48" fillId="27" borderId="0" xfId="0" applyFont="1" applyFill="1" applyAlignment="1">
      <alignment horizontal="center" vertical="center" shrinkToFit="1"/>
    </xf>
    <xf numFmtId="0" fontId="56" fillId="29" borderId="59" xfId="0" applyFont="1" applyFill="1" applyBorder="1" applyAlignment="1">
      <alignment horizontal="center" vertical="center" shrinkToFit="1"/>
    </xf>
    <xf numFmtId="0" fontId="56" fillId="29" borderId="69" xfId="0" applyFont="1" applyFill="1" applyBorder="1" applyAlignment="1">
      <alignment horizontal="center" vertical="center" shrinkToFit="1"/>
    </xf>
    <xf numFmtId="0" fontId="59" fillId="27" borderId="58" xfId="0" applyFont="1" applyFill="1" applyBorder="1" applyAlignment="1">
      <alignment horizontal="center" vertical="center" shrinkToFit="1"/>
    </xf>
    <xf numFmtId="0" fontId="56" fillId="27" borderId="59" xfId="0" applyFont="1" applyFill="1" applyBorder="1" applyAlignment="1">
      <alignment horizontal="center" vertical="center" shrinkToFit="1"/>
    </xf>
    <xf numFmtId="0" fontId="56" fillId="27" borderId="56" xfId="0" applyFont="1" applyFill="1" applyBorder="1" applyAlignment="1">
      <alignment horizontal="center" vertical="center" shrinkToFit="1"/>
    </xf>
    <xf numFmtId="0" fontId="87" fillId="36" borderId="56" xfId="0" applyFont="1" applyFill="1" applyBorder="1" applyAlignment="1">
      <alignment horizontal="center" vertical="center" shrinkToFit="1"/>
    </xf>
    <xf numFmtId="0" fontId="86" fillId="36" borderId="0" xfId="0" applyFont="1" applyFill="1" applyAlignment="1">
      <alignment horizontal="center" vertical="center" shrinkToFit="1"/>
    </xf>
    <xf numFmtId="0" fontId="86" fillId="36" borderId="60" xfId="0" applyFont="1" applyFill="1" applyBorder="1" applyAlignment="1">
      <alignment horizontal="center" vertical="center" shrinkToFit="1"/>
    </xf>
    <xf numFmtId="0" fontId="118" fillId="37" borderId="56" xfId="0" applyFont="1" applyFill="1" applyBorder="1" applyAlignment="1">
      <alignment horizontal="center" vertical="center" shrinkToFit="1"/>
    </xf>
    <xf numFmtId="0" fontId="95" fillId="37" borderId="0" xfId="0" applyFont="1" applyFill="1" applyAlignment="1">
      <alignment horizontal="center" vertical="center" shrinkToFit="1"/>
    </xf>
    <xf numFmtId="0" fontId="95" fillId="37" borderId="60" xfId="0" applyFont="1" applyFill="1" applyBorder="1" applyAlignment="1">
      <alignment horizontal="center" vertical="center" shrinkToFit="1"/>
    </xf>
    <xf numFmtId="0" fontId="87" fillId="32" borderId="56" xfId="0" applyFont="1" applyFill="1" applyBorder="1" applyAlignment="1">
      <alignment horizontal="center" vertical="center" shrinkToFit="1"/>
    </xf>
    <xf numFmtId="0" fontId="88" fillId="32" borderId="60" xfId="0" applyFont="1" applyFill="1" applyBorder="1" applyAlignment="1">
      <alignment horizontal="center" vertical="center" shrinkToFit="1"/>
    </xf>
    <xf numFmtId="0" fontId="62" fillId="30" borderId="56" xfId="0" applyFont="1" applyFill="1" applyBorder="1" applyAlignment="1">
      <alignment horizontal="center" vertical="center" shrinkToFit="1"/>
    </xf>
    <xf numFmtId="0" fontId="62" fillId="30" borderId="0" xfId="0" applyFont="1" applyFill="1" applyAlignment="1">
      <alignment horizontal="center" vertical="center" shrinkToFit="1"/>
    </xf>
    <xf numFmtId="0" fontId="62" fillId="30" borderId="55" xfId="0" applyFont="1" applyFill="1" applyBorder="1" applyAlignment="1">
      <alignment horizontal="center" vertical="center" shrinkToFit="1"/>
    </xf>
    <xf numFmtId="0" fontId="42" fillId="0" borderId="63" xfId="0" applyFont="1" applyBorder="1" applyAlignment="1">
      <alignment horizontal="center" vertical="center" shrinkToFit="1"/>
    </xf>
    <xf numFmtId="0" fontId="96" fillId="34" borderId="48" xfId="0" applyFont="1" applyFill="1" applyBorder="1" applyAlignment="1">
      <alignment horizontal="center" vertical="center"/>
    </xf>
    <xf numFmtId="0" fontId="93" fillId="34" borderId="0" xfId="0" applyFont="1" applyFill="1" applyAlignment="1">
      <alignment horizontal="center" vertical="center"/>
    </xf>
    <xf numFmtId="0" fontId="46" fillId="30" borderId="56" xfId="0" applyFont="1" applyFill="1" applyBorder="1" applyAlignment="1">
      <alignment horizontal="center" vertical="center"/>
    </xf>
    <xf numFmtId="0" fontId="46" fillId="30" borderId="0" xfId="0" applyFont="1" applyFill="1" applyAlignment="1">
      <alignment horizontal="center" vertical="center"/>
    </xf>
    <xf numFmtId="0" fontId="46" fillId="30" borderId="60" xfId="0" applyFont="1" applyFill="1" applyBorder="1" applyAlignment="1">
      <alignment horizontal="center" vertical="center"/>
    </xf>
    <xf numFmtId="0" fontId="86" fillId="35" borderId="56" xfId="0" applyFont="1" applyFill="1" applyBorder="1" applyAlignment="1">
      <alignment horizontal="center" vertical="center"/>
    </xf>
    <xf numFmtId="0" fontId="93" fillId="35" borderId="60" xfId="0" applyFont="1" applyFill="1" applyBorder="1" applyAlignment="1">
      <alignment horizontal="center" vertical="center"/>
    </xf>
    <xf numFmtId="0" fontId="56" fillId="31" borderId="56" xfId="0" applyFont="1" applyFill="1" applyBorder="1" applyAlignment="1">
      <alignment horizontal="center" vertical="center"/>
    </xf>
    <xf numFmtId="0" fontId="56" fillId="31" borderId="0" xfId="0" applyFont="1" applyFill="1" applyAlignment="1">
      <alignment horizontal="center" vertical="center"/>
    </xf>
    <xf numFmtId="0" fontId="56" fillId="31" borderId="60" xfId="0" applyFont="1" applyFill="1" applyBorder="1" applyAlignment="1">
      <alignment horizontal="center" vertical="center"/>
    </xf>
    <xf numFmtId="0" fontId="88" fillId="33" borderId="56" xfId="0" applyFont="1" applyFill="1" applyBorder="1" applyAlignment="1">
      <alignment horizontal="center" vertical="center"/>
    </xf>
    <xf numFmtId="0" fontId="94" fillId="33" borderId="0" xfId="0" applyFont="1" applyFill="1" applyAlignment="1">
      <alignment horizontal="center" vertical="center"/>
    </xf>
    <xf numFmtId="0" fontId="94" fillId="33" borderId="55" xfId="0" applyFont="1" applyFill="1" applyBorder="1" applyAlignment="1">
      <alignment horizontal="center" vertical="center"/>
    </xf>
    <xf numFmtId="0" fontId="42" fillId="0" borderId="60" xfId="0" applyFont="1" applyBorder="1" applyAlignment="1">
      <alignment horizontal="center" vertical="center" wrapText="1"/>
    </xf>
    <xf numFmtId="0" fontId="54" fillId="27" borderId="59" xfId="0" applyFont="1" applyFill="1" applyBorder="1" applyAlignment="1">
      <alignment horizontal="center" vertical="center" shrinkToFit="1"/>
    </xf>
    <xf numFmtId="0" fontId="92" fillId="34" borderId="56" xfId="0" applyFont="1" applyFill="1" applyBorder="1" applyAlignment="1">
      <alignment horizontal="center" vertical="center" shrinkToFit="1"/>
    </xf>
    <xf numFmtId="0" fontId="95" fillId="34" borderId="60" xfId="0" applyFont="1" applyFill="1" applyBorder="1" applyAlignment="1">
      <alignment horizontal="center" vertical="center" shrinkToFit="1"/>
    </xf>
    <xf numFmtId="0" fontId="91" fillId="26" borderId="56" xfId="0" applyFont="1" applyFill="1" applyBorder="1" applyAlignment="1">
      <alignment horizontal="center" vertical="center" shrinkToFit="1"/>
    </xf>
    <xf numFmtId="0" fontId="74" fillId="26" borderId="0" xfId="0" applyFont="1" applyFill="1" applyAlignment="1">
      <alignment horizontal="center" vertical="center" shrinkToFit="1"/>
    </xf>
    <xf numFmtId="0" fontId="74" fillId="26" borderId="60" xfId="0" applyFont="1" applyFill="1" applyBorder="1" applyAlignment="1">
      <alignment horizontal="center" vertical="center" shrinkToFit="1"/>
    </xf>
    <xf numFmtId="0" fontId="116" fillId="40" borderId="56" xfId="0" applyFont="1" applyFill="1" applyBorder="1" applyAlignment="1">
      <alignment horizontal="center" vertical="center" shrinkToFit="1"/>
    </xf>
    <xf numFmtId="0" fontId="114" fillId="40" borderId="0" xfId="0" applyFont="1" applyFill="1" applyAlignment="1">
      <alignment horizontal="center" vertical="center" shrinkToFit="1"/>
    </xf>
    <xf numFmtId="0" fontId="114" fillId="40" borderId="60" xfId="0" applyFont="1" applyFill="1" applyBorder="1" applyAlignment="1">
      <alignment horizontal="center" vertical="center" shrinkToFit="1"/>
    </xf>
    <xf numFmtId="0" fontId="63" fillId="0" borderId="88" xfId="0" applyFont="1" applyBorder="1" applyAlignment="1">
      <alignment horizontal="center" vertical="center" shrinkToFit="1"/>
    </xf>
    <xf numFmtId="0" fontId="24" fillId="0" borderId="0" xfId="0" applyFont="1" applyAlignment="1">
      <alignment horizontal="center" vertical="center"/>
    </xf>
    <xf numFmtId="0" fontId="33" fillId="0" borderId="0" xfId="19" applyFont="1" applyAlignment="1">
      <alignment horizontal="left"/>
    </xf>
    <xf numFmtId="0" fontId="44" fillId="26" borderId="48" xfId="0" applyFont="1" applyFill="1" applyBorder="1" applyAlignment="1">
      <alignment horizontal="center" vertical="center"/>
    </xf>
    <xf numFmtId="0" fontId="44" fillId="26" borderId="0" xfId="0" applyFont="1" applyFill="1" applyAlignment="1">
      <alignment horizontal="center" vertical="center"/>
    </xf>
    <xf numFmtId="0" fontId="103" fillId="30" borderId="48" xfId="0" applyFont="1" applyFill="1" applyBorder="1" applyAlignment="1">
      <alignment horizontal="center" vertical="center" shrinkToFit="1"/>
    </xf>
    <xf numFmtId="178" fontId="33" fillId="0" borderId="42" xfId="0" applyNumberFormat="1" applyFont="1" applyBorder="1" applyAlignment="1">
      <alignment horizontal="center" vertical="center" wrapText="1"/>
    </xf>
    <xf numFmtId="0" fontId="42" fillId="0" borderId="60" xfId="0" applyFont="1" applyBorder="1" applyAlignment="1">
      <alignment horizontal="center" vertical="center" shrinkToFit="1"/>
    </xf>
    <xf numFmtId="0" fontId="88" fillId="36" borderId="56" xfId="0" applyFont="1" applyFill="1" applyBorder="1" applyAlignment="1">
      <alignment horizontal="center" vertical="center"/>
    </xf>
    <xf numFmtId="0" fontId="94" fillId="36" borderId="60" xfId="0" applyFont="1" applyFill="1" applyBorder="1" applyAlignment="1">
      <alignment horizontal="center" vertical="center"/>
    </xf>
    <xf numFmtId="0" fontId="44" fillId="30" borderId="56" xfId="0" applyFont="1" applyFill="1" applyBorder="1" applyAlignment="1">
      <alignment horizontal="center" vertical="center"/>
    </xf>
    <xf numFmtId="0" fontId="44" fillId="30" borderId="60" xfId="0" applyFont="1" applyFill="1" applyBorder="1" applyAlignment="1">
      <alignment horizontal="center" vertical="center"/>
    </xf>
    <xf numFmtId="0" fontId="79" fillId="42" borderId="53" xfId="0" applyFont="1" applyFill="1" applyBorder="1" applyAlignment="1">
      <alignment horizontal="center" vertical="center" shrinkToFit="1"/>
    </xf>
    <xf numFmtId="0" fontId="79" fillId="42" borderId="62" xfId="0" applyFont="1" applyFill="1" applyBorder="1" applyAlignment="1">
      <alignment horizontal="center" vertical="center" shrinkToFit="1"/>
    </xf>
    <xf numFmtId="0" fontId="79" fillId="42" borderId="88" xfId="0" applyFont="1" applyFill="1" applyBorder="1" applyAlignment="1">
      <alignment horizontal="center" vertical="center" shrinkToFit="1"/>
    </xf>
    <xf numFmtId="178" fontId="33" fillId="0" borderId="51" xfId="0" applyNumberFormat="1" applyFont="1" applyBorder="1" applyAlignment="1">
      <alignment horizontal="center" vertical="center" wrapText="1"/>
    </xf>
    <xf numFmtId="0" fontId="101" fillId="35" borderId="58" xfId="0" applyFont="1" applyFill="1" applyBorder="1" applyAlignment="1">
      <alignment horizontal="center" vertical="center" shrinkToFit="1"/>
    </xf>
    <xf numFmtId="0" fontId="102" fillId="35" borderId="59" xfId="0" applyFont="1" applyFill="1" applyBorder="1" applyAlignment="1">
      <alignment horizontal="center" vertical="center" shrinkToFit="1"/>
    </xf>
    <xf numFmtId="0" fontId="102" fillId="35" borderId="56" xfId="0" applyFont="1" applyFill="1" applyBorder="1" applyAlignment="1">
      <alignment horizontal="center" vertical="center" shrinkToFit="1"/>
    </xf>
    <xf numFmtId="178" fontId="33" fillId="0" borderId="44" xfId="0" applyNumberFormat="1" applyFont="1" applyBorder="1" applyAlignment="1">
      <alignment horizontal="center" vertical="center" wrapText="1"/>
    </xf>
    <xf numFmtId="0" fontId="105" fillId="37" borderId="56" xfId="0" applyFont="1" applyFill="1" applyBorder="1" applyAlignment="1">
      <alignment horizontal="center" vertical="center" shrinkToFit="1"/>
    </xf>
    <xf numFmtId="0" fontId="100" fillId="37" borderId="60" xfId="0" applyFont="1" applyFill="1" applyBorder="1" applyAlignment="1">
      <alignment horizontal="center" vertical="center" shrinkToFit="1"/>
    </xf>
    <xf numFmtId="0" fontId="112" fillId="26" borderId="56" xfId="0" applyFont="1" applyFill="1" applyBorder="1" applyAlignment="1">
      <alignment horizontal="center" vertical="center"/>
    </xf>
    <xf numFmtId="0" fontId="67" fillId="26" borderId="60" xfId="0" applyFont="1" applyFill="1" applyBorder="1" applyAlignment="1">
      <alignment horizontal="center" vertical="center"/>
    </xf>
    <xf numFmtId="0" fontId="64" fillId="30" borderId="56" xfId="0" applyFont="1" applyFill="1" applyBorder="1" applyAlignment="1">
      <alignment horizontal="center" vertical="center"/>
    </xf>
    <xf numFmtId="0" fontId="54" fillId="30" borderId="0" xfId="0" applyFont="1" applyFill="1" applyAlignment="1">
      <alignment horizontal="center" vertical="center"/>
    </xf>
    <xf numFmtId="0" fontId="54" fillId="30" borderId="60" xfId="0" applyFont="1" applyFill="1" applyBorder="1" applyAlignment="1">
      <alignment horizontal="center" vertical="center"/>
    </xf>
    <xf numFmtId="0" fontId="43" fillId="0" borderId="61" xfId="0" applyFont="1" applyBorder="1" applyAlignment="1">
      <alignment horizontal="center" vertical="center" shrinkToFit="1"/>
    </xf>
    <xf numFmtId="0" fontId="43" fillId="0" borderId="50" xfId="0" applyFont="1" applyBorder="1" applyAlignment="1">
      <alignment horizontal="center" vertical="center" shrinkToFit="1"/>
    </xf>
    <xf numFmtId="0" fontId="43" fillId="0" borderId="67" xfId="0" applyFont="1" applyBorder="1" applyAlignment="1">
      <alignment horizontal="center" vertical="center" shrinkToFit="1"/>
    </xf>
    <xf numFmtId="0" fontId="46" fillId="29" borderId="55" xfId="0" applyFont="1" applyFill="1" applyBorder="1" applyAlignment="1">
      <alignment horizontal="center" vertical="center"/>
    </xf>
    <xf numFmtId="0" fontId="48" fillId="27" borderId="55" xfId="0" applyFont="1" applyFill="1" applyBorder="1" applyAlignment="1">
      <alignment horizontal="center" vertical="center" shrinkToFit="1"/>
    </xf>
    <xf numFmtId="0" fontId="58" fillId="31" borderId="55" xfId="0" applyFont="1" applyFill="1" applyBorder="1" applyAlignment="1">
      <alignment horizontal="center" vertical="center" shrinkToFit="1"/>
    </xf>
    <xf numFmtId="0" fontId="99" fillId="34" borderId="56" xfId="0" applyFont="1" applyFill="1" applyBorder="1" applyAlignment="1">
      <alignment horizontal="center" vertical="center"/>
    </xf>
    <xf numFmtId="0" fontId="100" fillId="34" borderId="0" xfId="0" applyFont="1" applyFill="1" applyAlignment="1">
      <alignment horizontal="center" vertical="center"/>
    </xf>
    <xf numFmtId="0" fontId="44" fillId="26" borderId="56" xfId="0" applyFont="1" applyFill="1" applyBorder="1" applyAlignment="1">
      <alignment horizontal="center" vertical="center"/>
    </xf>
    <xf numFmtId="0" fontId="44" fillId="26" borderId="60" xfId="0" applyFont="1" applyFill="1" applyBorder="1" applyAlignment="1">
      <alignment horizontal="center" vertical="center"/>
    </xf>
    <xf numFmtId="0" fontId="59" fillId="29" borderId="56" xfId="0" applyFont="1" applyFill="1" applyBorder="1" applyAlignment="1">
      <alignment horizontal="center" vertical="center"/>
    </xf>
    <xf numFmtId="0" fontId="56" fillId="29" borderId="0" xfId="0" applyFont="1" applyFill="1" applyAlignment="1">
      <alignment horizontal="center" vertical="center"/>
    </xf>
    <xf numFmtId="0" fontId="54" fillId="28" borderId="56" xfId="0" applyFont="1" applyFill="1" applyBorder="1" applyAlignment="1">
      <alignment horizontal="center" vertical="center"/>
    </xf>
    <xf numFmtId="0" fontId="54" fillId="28" borderId="0" xfId="0" applyFont="1" applyFill="1" applyAlignment="1">
      <alignment horizontal="center" vertical="center"/>
    </xf>
    <xf numFmtId="0" fontId="54" fillId="28" borderId="55" xfId="0" applyFont="1" applyFill="1" applyBorder="1" applyAlignment="1">
      <alignment horizontal="center" vertical="center"/>
    </xf>
    <xf numFmtId="0" fontId="49" fillId="27" borderId="56" xfId="0" applyFont="1" applyFill="1" applyBorder="1" applyAlignment="1">
      <alignment horizontal="center" vertical="center"/>
    </xf>
    <xf numFmtId="0" fontId="90" fillId="27" borderId="0" xfId="0" applyFont="1" applyFill="1" applyAlignment="1">
      <alignment horizontal="center" vertical="center"/>
    </xf>
    <xf numFmtId="0" fontId="47" fillId="31" borderId="56" xfId="0" applyFont="1" applyFill="1" applyBorder="1" applyAlignment="1">
      <alignment horizontal="center" vertical="center" shrinkToFit="1"/>
    </xf>
    <xf numFmtId="0" fontId="47" fillId="31" borderId="0" xfId="0" applyFont="1" applyFill="1" applyAlignment="1">
      <alignment horizontal="center" vertical="center" shrinkToFit="1"/>
    </xf>
    <xf numFmtId="0" fontId="47" fillId="31" borderId="60" xfId="0" applyFont="1" applyFill="1" applyBorder="1" applyAlignment="1">
      <alignment horizontal="center" vertical="center" shrinkToFit="1"/>
    </xf>
    <xf numFmtId="0" fontId="67" fillId="30" borderId="56" xfId="0" applyFont="1" applyFill="1" applyBorder="1" applyAlignment="1">
      <alignment horizontal="center" vertical="center"/>
    </xf>
    <xf numFmtId="0" fontId="67" fillId="30" borderId="0" xfId="0" applyFont="1" applyFill="1" applyAlignment="1">
      <alignment horizontal="center" vertical="center"/>
    </xf>
    <xf numFmtId="0" fontId="94" fillId="34" borderId="56" xfId="0" applyFont="1" applyFill="1" applyBorder="1" applyAlignment="1">
      <alignment horizontal="center" vertical="center"/>
    </xf>
    <xf numFmtId="0" fontId="88" fillId="34" borderId="0" xfId="0" applyFont="1" applyFill="1" applyAlignment="1">
      <alignment horizontal="center" vertical="center"/>
    </xf>
    <xf numFmtId="0" fontId="88" fillId="34" borderId="55" xfId="0" applyFont="1" applyFill="1" applyBorder="1" applyAlignment="1">
      <alignment horizontal="center" vertical="center"/>
    </xf>
    <xf numFmtId="0" fontId="80" fillId="0" borderId="56" xfId="0" applyFont="1" applyBorder="1" applyAlignment="1">
      <alignment horizontal="center" vertical="center"/>
    </xf>
    <xf numFmtId="0" fontId="80" fillId="0" borderId="0" xfId="0" applyFont="1" applyAlignment="1">
      <alignment horizontal="center" vertical="center"/>
    </xf>
    <xf numFmtId="0" fontId="80" fillId="0" borderId="60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1" fillId="0" borderId="47" xfId="0" applyFont="1" applyBorder="1" applyAlignment="1">
      <alignment horizontal="right" vertical="top"/>
    </xf>
    <xf numFmtId="0" fontId="21" fillId="0" borderId="16" xfId="0" applyFont="1" applyBorder="1" applyAlignment="1">
      <alignment horizontal="center" vertical="center" textRotation="180" shrinkToFit="1"/>
    </xf>
    <xf numFmtId="0" fontId="22" fillId="0" borderId="30" xfId="0" applyFont="1" applyBorder="1" applyAlignment="1">
      <alignment horizontal="center" vertical="center" wrapText="1" shrinkToFit="1"/>
    </xf>
    <xf numFmtId="0" fontId="22" fillId="0" borderId="20" xfId="0" applyFont="1" applyBorder="1" applyAlignment="1">
      <alignment horizontal="center" vertical="center" wrapText="1" shrinkToFit="1"/>
    </xf>
    <xf numFmtId="0" fontId="22" fillId="0" borderId="92" xfId="0" applyFont="1" applyBorder="1" applyAlignment="1">
      <alignment horizontal="center" vertical="center" wrapText="1" shrinkToFit="1"/>
    </xf>
    <xf numFmtId="0" fontId="27" fillId="0" borderId="19" xfId="0" applyFont="1" applyBorder="1" applyAlignment="1">
      <alignment horizontal="center" vertical="center" textRotation="255" shrinkToFit="1"/>
    </xf>
    <xf numFmtId="0" fontId="21" fillId="0" borderId="25" xfId="0" applyFont="1" applyBorder="1" applyAlignment="1">
      <alignment horizontal="center" vertical="center" textRotation="180" shrinkToFit="1"/>
    </xf>
    <xf numFmtId="0" fontId="22" fillId="0" borderId="25" xfId="0" applyFont="1" applyBorder="1" applyAlignment="1">
      <alignment horizontal="center" vertical="center" wrapText="1" shrinkToFit="1"/>
    </xf>
    <xf numFmtId="0" fontId="24" fillId="0" borderId="0" xfId="0" applyFont="1" applyAlignment="1">
      <alignment horizontal="center" shrinkToFit="1"/>
    </xf>
    <xf numFmtId="0" fontId="20" fillId="0" borderId="0" xfId="0" applyFont="1" applyAlignment="1">
      <alignment horizontal="left" shrinkToFit="1"/>
    </xf>
    <xf numFmtId="0" fontId="22" fillId="0" borderId="0" xfId="0" applyFont="1" applyAlignment="1">
      <alignment horizontal="left" shrinkToFit="1"/>
    </xf>
    <xf numFmtId="0" fontId="3" fillId="0" borderId="82" xfId="0" applyFont="1" applyBorder="1" applyAlignment="1">
      <alignment horizontal="left" shrinkToFit="1"/>
    </xf>
    <xf numFmtId="0" fontId="22" fillId="0" borderId="21" xfId="0" applyFont="1" applyBorder="1" applyAlignment="1">
      <alignment horizontal="center" vertical="center" shrinkToFit="1"/>
    </xf>
    <xf numFmtId="0" fontId="22" fillId="0" borderId="24" xfId="0" applyFont="1" applyBorder="1" applyAlignment="1">
      <alignment horizontal="center" vertical="center" shrinkToFit="1"/>
    </xf>
    <xf numFmtId="0" fontId="22" fillId="0" borderId="17" xfId="0" applyFont="1" applyBorder="1" applyAlignment="1">
      <alignment horizontal="left" vertical="center" shrinkToFit="1"/>
    </xf>
    <xf numFmtId="0" fontId="22" fillId="0" borderId="23" xfId="0" applyFont="1" applyBorder="1" applyAlignment="1">
      <alignment horizontal="left" vertical="center" shrinkToFit="1"/>
    </xf>
    <xf numFmtId="0" fontId="22" fillId="0" borderId="21" xfId="0" applyFont="1" applyBorder="1" applyAlignment="1">
      <alignment horizontal="left" vertical="center" shrinkToFit="1"/>
    </xf>
    <xf numFmtId="0" fontId="22" fillId="0" borderId="24" xfId="0" applyFont="1" applyBorder="1" applyAlignment="1">
      <alignment horizontal="left" vertical="center" shrinkToFit="1"/>
    </xf>
    <xf numFmtId="0" fontId="28" fillId="0" borderId="0" xfId="0" applyFont="1" applyAlignment="1">
      <alignment horizontal="left" vertical="center"/>
    </xf>
    <xf numFmtId="0" fontId="36" fillId="0" borderId="17" xfId="0" applyFont="1" applyBorder="1" applyAlignment="1">
      <alignment horizontal="left" vertical="center" shrinkToFit="1"/>
    </xf>
    <xf numFmtId="0" fontId="36" fillId="0" borderId="23" xfId="0" applyFont="1" applyBorder="1" applyAlignment="1">
      <alignment horizontal="left" vertical="center" shrinkToFit="1"/>
    </xf>
    <xf numFmtId="0" fontId="22" fillId="0" borderId="80" xfId="0" applyFont="1" applyBorder="1" applyAlignment="1">
      <alignment horizontal="center" vertical="center" wrapText="1" shrinkToFit="1"/>
    </xf>
    <xf numFmtId="0" fontId="36" fillId="0" borderId="21" xfId="0" applyFont="1" applyBorder="1" applyAlignment="1">
      <alignment horizontal="left" vertical="center" shrinkToFit="1"/>
    </xf>
    <xf numFmtId="0" fontId="36" fillId="0" borderId="24" xfId="0" applyFont="1" applyBorder="1" applyAlignment="1">
      <alignment horizontal="left" vertical="center" shrinkToFit="1"/>
    </xf>
    <xf numFmtId="0" fontId="22" fillId="0" borderId="17" xfId="0" applyFont="1" applyBorder="1" applyAlignment="1">
      <alignment horizontal="center" vertical="center" shrinkToFit="1"/>
    </xf>
    <xf numFmtId="0" fontId="22" fillId="0" borderId="23" xfId="0" applyFont="1" applyBorder="1" applyAlignment="1">
      <alignment horizontal="center" vertical="center" shrinkToFit="1"/>
    </xf>
    <xf numFmtId="0" fontId="36" fillId="0" borderId="21" xfId="0" applyFont="1" applyBorder="1" applyAlignment="1">
      <alignment horizontal="center" vertical="center" shrinkToFit="1"/>
    </xf>
    <xf numFmtId="0" fontId="36" fillId="0" borderId="24" xfId="0" applyFont="1" applyBorder="1" applyAlignment="1">
      <alignment horizontal="center" vertical="center" shrinkToFit="1"/>
    </xf>
    <xf numFmtId="0" fontId="22" fillId="0" borderId="56" xfId="0" applyFont="1" applyBorder="1" applyAlignment="1">
      <alignment horizontal="center" vertical="center" shrinkToFit="1"/>
    </xf>
    <xf numFmtId="0" fontId="22" fillId="0" borderId="60" xfId="0" applyFont="1" applyBorder="1" applyAlignment="1">
      <alignment horizontal="center" vertical="center" shrinkToFit="1"/>
    </xf>
    <xf numFmtId="178" fontId="122" fillId="0" borderId="77" xfId="0" applyNumberFormat="1" applyFont="1" applyBorder="1" applyAlignment="1">
      <alignment horizontal="center" wrapText="1"/>
    </xf>
    <xf numFmtId="178" fontId="122" fillId="0" borderId="89" xfId="0" applyNumberFormat="1" applyFont="1" applyBorder="1" applyAlignment="1">
      <alignment horizontal="center" wrapText="1"/>
    </xf>
    <xf numFmtId="178" fontId="122" fillId="0" borderId="0" xfId="0" applyNumberFormat="1" applyFont="1" applyBorder="1" applyAlignment="1">
      <alignment horizontal="center" wrapText="1"/>
    </xf>
    <xf numFmtId="178" fontId="122" fillId="0" borderId="55" xfId="0" applyNumberFormat="1" applyFont="1" applyBorder="1" applyAlignment="1">
      <alignment horizontal="center" wrapText="1"/>
    </xf>
    <xf numFmtId="178" fontId="123" fillId="0" borderId="0" xfId="0" applyNumberFormat="1" applyFont="1" applyBorder="1" applyAlignment="1">
      <alignment horizontal="center" wrapText="1"/>
    </xf>
    <xf numFmtId="178" fontId="33" fillId="0" borderId="0" xfId="0" applyNumberFormat="1" applyFont="1" applyFill="1" applyBorder="1" applyAlignment="1">
      <alignment vertical="center" wrapText="1"/>
    </xf>
    <xf numFmtId="178" fontId="124" fillId="0" borderId="96" xfId="0" applyNumberFormat="1" applyFont="1" applyBorder="1" applyAlignment="1">
      <alignment vertical="center" wrapText="1"/>
    </xf>
    <xf numFmtId="178" fontId="124" fillId="0" borderId="77" xfId="0" applyNumberFormat="1" applyFont="1" applyBorder="1" applyAlignment="1">
      <alignment vertical="center" wrapText="1"/>
    </xf>
    <xf numFmtId="178" fontId="124" fillId="0" borderId="56" xfId="0" applyNumberFormat="1" applyFont="1" applyBorder="1" applyAlignment="1">
      <alignment vertical="center" wrapText="1"/>
    </xf>
    <xf numFmtId="178" fontId="124" fillId="0" borderId="0" xfId="0" applyNumberFormat="1" applyFont="1" applyBorder="1" applyAlignment="1">
      <alignment vertical="center" wrapText="1"/>
    </xf>
    <xf numFmtId="0" fontId="0" fillId="0" borderId="0" xfId="19" applyFont="1" applyBorder="1"/>
    <xf numFmtId="0" fontId="22" fillId="0" borderId="0" xfId="19" applyFont="1" applyBorder="1"/>
    <xf numFmtId="0" fontId="42" fillId="0" borderId="0" xfId="0" applyFont="1" applyBorder="1" applyAlignment="1">
      <alignment horizontal="center" vertical="center" shrinkToFit="1"/>
    </xf>
    <xf numFmtId="0" fontId="44" fillId="26" borderId="0" xfId="0" applyFont="1" applyFill="1" applyBorder="1" applyAlignment="1">
      <alignment horizontal="center" vertical="center"/>
    </xf>
    <xf numFmtId="0" fontId="94" fillId="36" borderId="0" xfId="0" applyFont="1" applyFill="1" applyBorder="1" applyAlignment="1">
      <alignment horizontal="center" vertical="center"/>
    </xf>
    <xf numFmtId="0" fontId="45" fillId="28" borderId="0" xfId="0" applyFont="1" applyFill="1" applyBorder="1" applyAlignment="1">
      <alignment horizontal="center" vertical="center"/>
    </xf>
    <xf numFmtId="0" fontId="44" fillId="30" borderId="0" xfId="0" applyFont="1" applyFill="1" applyBorder="1" applyAlignment="1">
      <alignment horizontal="center" vertical="center"/>
    </xf>
    <xf numFmtId="0" fontId="46" fillId="29" borderId="0" xfId="0" applyFont="1" applyFill="1" applyBorder="1" applyAlignment="1">
      <alignment horizontal="center" vertical="center"/>
    </xf>
    <xf numFmtId="0" fontId="104" fillId="30" borderId="0" xfId="0" applyFont="1" applyFill="1" applyBorder="1" applyAlignment="1">
      <alignment horizontal="center" vertical="center" shrinkToFit="1"/>
    </xf>
    <xf numFmtId="0" fontId="100" fillId="37" borderId="0" xfId="0" applyFont="1" applyFill="1" applyBorder="1" applyAlignment="1">
      <alignment horizontal="center" vertical="center" shrinkToFit="1"/>
    </xf>
    <xf numFmtId="0" fontId="85" fillId="32" borderId="0" xfId="0" applyFont="1" applyFill="1" applyBorder="1" applyAlignment="1">
      <alignment horizontal="center" vertical="center"/>
    </xf>
    <xf numFmtId="0" fontId="86" fillId="32" borderId="0" xfId="0" applyFont="1" applyFill="1" applyBorder="1" applyAlignment="1">
      <alignment horizontal="center" vertical="center"/>
    </xf>
    <xf numFmtId="0" fontId="67" fillId="26" borderId="0" xfId="0" applyFont="1" applyFill="1" applyBorder="1" applyAlignment="1">
      <alignment horizontal="center" vertical="center"/>
    </xf>
    <xf numFmtId="0" fontId="48" fillId="27" borderId="0" xfId="0" applyFont="1" applyFill="1" applyBorder="1" applyAlignment="1">
      <alignment horizontal="center" vertical="center" shrinkToFit="1"/>
    </xf>
    <xf numFmtId="0" fontId="115" fillId="29" borderId="0" xfId="0" applyFont="1" applyFill="1" applyBorder="1" applyAlignment="1">
      <alignment horizontal="center" vertical="center"/>
    </xf>
    <xf numFmtId="0" fontId="60" fillId="29" borderId="0" xfId="0" applyFont="1" applyFill="1" applyBorder="1" applyAlignment="1">
      <alignment horizontal="center" vertical="center"/>
    </xf>
    <xf numFmtId="0" fontId="95" fillId="34" borderId="0" xfId="0" applyFont="1" applyFill="1" applyBorder="1" applyAlignment="1">
      <alignment horizontal="center" vertical="center" shrinkToFit="1"/>
    </xf>
    <xf numFmtId="0" fontId="56" fillId="31" borderId="0" xfId="0" applyFont="1" applyFill="1" applyBorder="1" applyAlignment="1">
      <alignment horizontal="center" vertical="center" shrinkToFit="1"/>
    </xf>
    <xf numFmtId="0" fontId="58" fillId="31" borderId="0" xfId="0" applyFont="1" applyFill="1" applyBorder="1" applyAlignment="1">
      <alignment horizontal="center" vertical="center" shrinkToFit="1"/>
    </xf>
    <xf numFmtId="0" fontId="42" fillId="0" borderId="0" xfId="0" applyFont="1" applyBorder="1" applyAlignment="1">
      <alignment horizontal="center" vertical="center" wrapText="1"/>
    </xf>
    <xf numFmtId="178" fontId="39" fillId="0" borderId="56" xfId="0" applyNumberFormat="1" applyFont="1" applyBorder="1" applyAlignment="1">
      <alignment horizontal="center" vertical="center" wrapText="1"/>
    </xf>
    <xf numFmtId="178" fontId="39" fillId="0" borderId="0" xfId="0" applyNumberFormat="1" applyFont="1" applyBorder="1" applyAlignment="1">
      <alignment horizontal="center" vertical="center" wrapText="1"/>
    </xf>
    <xf numFmtId="178" fontId="39" fillId="0" borderId="55" xfId="0" applyNumberFormat="1" applyFont="1" applyBorder="1" applyAlignment="1">
      <alignment horizontal="center" vertical="center" wrapText="1"/>
    </xf>
    <xf numFmtId="178" fontId="39" fillId="0" borderId="71" xfId="0" applyNumberFormat="1" applyFont="1" applyBorder="1" applyAlignment="1">
      <alignment horizontal="center" vertical="center" wrapText="1"/>
    </xf>
    <xf numFmtId="178" fontId="39" fillId="0" borderId="33" xfId="0" applyNumberFormat="1" applyFont="1" applyBorder="1" applyAlignment="1">
      <alignment horizontal="center" vertical="center" wrapText="1"/>
    </xf>
    <xf numFmtId="178" fontId="39" fillId="0" borderId="90" xfId="0" applyNumberFormat="1" applyFont="1" applyBorder="1" applyAlignment="1">
      <alignment horizontal="center" vertical="center" wrapText="1"/>
    </xf>
    <xf numFmtId="178" fontId="32" fillId="0" borderId="56" xfId="0" applyNumberFormat="1" applyFont="1" applyBorder="1" applyAlignment="1">
      <alignment horizontal="center" vertical="center" wrapText="1"/>
    </xf>
    <xf numFmtId="178" fontId="32" fillId="0" borderId="0" xfId="0" applyNumberFormat="1" applyFont="1" applyBorder="1" applyAlignment="1">
      <alignment horizontal="center" vertical="center" wrapText="1"/>
    </xf>
  </cellXfs>
  <cellStyles count="43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_新增Microsoft Excel 工作表" xfId="19" xr:uid="{00000000-0005-0000-0000-000013000000}"/>
    <cellStyle name="中等" xfId="20" builtinId="28" customBuiltin="1"/>
    <cellStyle name="合計" xfId="21" builtinId="25" customBuiltin="1"/>
    <cellStyle name="好" xfId="22" builtinId="26" customBuiltin="1"/>
    <cellStyle name="計算方式" xfId="23" builtinId="22" customBuiltin="1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0" defaultTableStyle="TableStyleMedium2" defaultPivotStyle="PivotStyleLight16"/>
  <colors>
    <mruColors>
      <color rgb="FF008000"/>
      <color rgb="FFFF9900"/>
      <color rgb="FFFF3399"/>
      <color rgb="FF6600FF"/>
      <color rgb="FF66FF33"/>
      <color rgb="FF009999"/>
      <color rgb="FFFF66FF"/>
      <color rgb="FF00CC00"/>
      <color rgb="FFFF66CC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emf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467360</xdr:colOff>
      <xdr:row>41</xdr:row>
      <xdr:rowOff>81280</xdr:rowOff>
    </xdr:from>
    <xdr:to>
      <xdr:col>20</xdr:col>
      <xdr:colOff>663667</xdr:colOff>
      <xdr:row>45</xdr:row>
      <xdr:rowOff>103774</xdr:rowOff>
    </xdr:to>
    <xdr:pic>
      <xdr:nvPicPr>
        <xdr:cNvPr id="12" name="圖片 11">
          <a:extLst>
            <a:ext uri="{FF2B5EF4-FFF2-40B4-BE49-F238E27FC236}">
              <a16:creationId xmlns:a16="http://schemas.microsoft.com/office/drawing/2014/main" id="{23F4A284-C944-41BF-8EEE-B8D7FB74A8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53"/>
        <a:stretch/>
      </xdr:blipFill>
      <xdr:spPr bwMode="auto">
        <a:xfrm>
          <a:off x="12354560" y="9530080"/>
          <a:ext cx="2390867" cy="10791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592821</xdr:colOff>
      <xdr:row>41</xdr:row>
      <xdr:rowOff>132080</xdr:rowOff>
    </xdr:from>
    <xdr:to>
      <xdr:col>17</xdr:col>
      <xdr:colOff>548640</xdr:colOff>
      <xdr:row>44</xdr:row>
      <xdr:rowOff>50799</xdr:rowOff>
    </xdr:to>
    <xdr:pic>
      <xdr:nvPicPr>
        <xdr:cNvPr id="24" name="圖片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0045"/>
        <a:stretch/>
      </xdr:blipFill>
      <xdr:spPr>
        <a:xfrm>
          <a:off x="11748501" y="9580880"/>
          <a:ext cx="687339" cy="711199"/>
        </a:xfrm>
        <a:prstGeom prst="rect">
          <a:avLst/>
        </a:prstGeom>
      </xdr:spPr>
    </xdr:pic>
    <xdr:clientData/>
  </xdr:twoCellAnchor>
  <xdr:twoCellAnchor editAs="oneCell">
    <xdr:from>
      <xdr:col>9</xdr:col>
      <xdr:colOff>81280</xdr:colOff>
      <xdr:row>0</xdr:row>
      <xdr:rowOff>50800</xdr:rowOff>
    </xdr:from>
    <xdr:to>
      <xdr:col>11</xdr:col>
      <xdr:colOff>304800</xdr:colOff>
      <xdr:row>2</xdr:row>
      <xdr:rowOff>233680</xdr:rowOff>
    </xdr:to>
    <xdr:pic>
      <xdr:nvPicPr>
        <xdr:cNvPr id="21" name="圖片 20">
          <a:extLst>
            <a:ext uri="{FF2B5EF4-FFF2-40B4-BE49-F238E27FC236}">
              <a16:creationId xmlns:a16="http://schemas.microsoft.com/office/drawing/2014/main" id="{72A5F592-248A-4D95-A5C3-B4B09630F7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209" t="49849" r="28341" b="45556"/>
        <a:stretch>
          <a:fillRect/>
        </a:stretch>
      </xdr:blipFill>
      <xdr:spPr bwMode="auto">
        <a:xfrm>
          <a:off x="6116320" y="50800"/>
          <a:ext cx="1686560" cy="49784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0</xdr:colOff>
      <xdr:row>0</xdr:row>
      <xdr:rowOff>40640</xdr:rowOff>
    </xdr:from>
    <xdr:to>
      <xdr:col>14</xdr:col>
      <xdr:colOff>426720</xdr:colOff>
      <xdr:row>2</xdr:row>
      <xdr:rowOff>193040</xdr:rowOff>
    </xdr:to>
    <xdr:pic>
      <xdr:nvPicPr>
        <xdr:cNvPr id="23" name="圖片 22">
          <a:extLst>
            <a:ext uri="{FF2B5EF4-FFF2-40B4-BE49-F238E27FC236}">
              <a16:creationId xmlns:a16="http://schemas.microsoft.com/office/drawing/2014/main" id="{F9EF7F4B-60C1-4108-BA5C-4DCE0AD53E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10" t="33613" b="21918"/>
        <a:stretch/>
      </xdr:blipFill>
      <xdr:spPr>
        <a:xfrm>
          <a:off x="8229600" y="40640"/>
          <a:ext cx="1889760" cy="46736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</xdr:row>
      <xdr:rowOff>0</xdr:rowOff>
    </xdr:from>
    <xdr:to>
      <xdr:col>18</xdr:col>
      <xdr:colOff>40639</xdr:colOff>
      <xdr:row>2</xdr:row>
      <xdr:rowOff>243840</xdr:rowOff>
    </xdr:to>
    <xdr:sp macro="" textlink="">
      <xdr:nvSpPr>
        <xdr:cNvPr id="25" name="WordArt 2433">
          <a:extLst>
            <a:ext uri="{FF2B5EF4-FFF2-40B4-BE49-F238E27FC236}">
              <a16:creationId xmlns:a16="http://schemas.microsoft.com/office/drawing/2014/main" id="{ED093EB4-5B9C-4CB7-A8EC-02D7AB1807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5680" y="121920"/>
          <a:ext cx="1503679" cy="436880"/>
        </a:xfrm>
        <a:prstGeom prst="rect">
          <a:avLst/>
        </a:prstGeom>
        <a:ln w="9525">
          <a:noFill/>
          <a:round/>
          <a:headEnd/>
          <a:tailEnd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zh-TW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114</a:t>
          </a:r>
          <a:r>
            <a:rPr lang="zh-TW" altLang="en-US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年</a:t>
          </a:r>
          <a:r>
            <a:rPr lang="en-US" altLang="zh-TW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12</a:t>
          </a:r>
          <a:r>
            <a:rPr lang="zh-TW" altLang="en-US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月菜單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51"/>
  <sheetViews>
    <sheetView tabSelected="1" topLeftCell="B1" zoomScale="75" zoomScaleNormal="75" workbookViewId="0">
      <selection activeCell="B2" sqref="B2:E3"/>
    </sheetView>
  </sheetViews>
  <sheetFormatPr defaultColWidth="9" defaultRowHeight="16.2"/>
  <cols>
    <col min="1" max="1" width="2.6640625" style="81" customWidth="1"/>
    <col min="2" max="21" width="10.6640625" style="113" customWidth="1"/>
    <col min="22" max="16384" width="9" style="81"/>
  </cols>
  <sheetData>
    <row r="1" spans="2:21" ht="10.050000000000001" customHeight="1">
      <c r="B1" s="377"/>
      <c r="C1" s="377"/>
      <c r="D1" s="377"/>
      <c r="E1" s="377"/>
      <c r="F1" s="377"/>
      <c r="J1" s="378"/>
      <c r="K1" s="378"/>
      <c r="L1" s="378"/>
      <c r="M1" s="378"/>
      <c r="N1" s="378"/>
      <c r="O1" s="378"/>
      <c r="P1" s="378"/>
      <c r="Q1" s="115"/>
      <c r="R1" s="115"/>
      <c r="S1" s="115"/>
      <c r="T1" s="115"/>
    </row>
    <row r="2" spans="2:21" s="472" customFormat="1" ht="15" customHeight="1">
      <c r="B2" s="466" t="s">
        <v>376</v>
      </c>
      <c r="C2" s="466"/>
      <c r="D2" s="466"/>
      <c r="E2" s="466"/>
      <c r="F2" s="466" t="s">
        <v>375</v>
      </c>
      <c r="G2" s="466"/>
      <c r="H2" s="466"/>
      <c r="I2" s="466"/>
      <c r="J2" s="467"/>
      <c r="K2" s="467"/>
      <c r="L2" s="467"/>
      <c r="M2" s="467"/>
    </row>
    <row r="3" spans="2:21" s="473" customFormat="1" ht="21" customHeight="1" thickBot="1">
      <c r="B3" s="466"/>
      <c r="C3" s="466"/>
      <c r="D3" s="466"/>
      <c r="E3" s="466"/>
      <c r="F3" s="466"/>
      <c r="G3" s="466"/>
      <c r="H3" s="466"/>
      <c r="I3" s="466"/>
      <c r="J3" s="467"/>
      <c r="K3" s="467"/>
      <c r="L3" s="467"/>
      <c r="M3" s="467"/>
    </row>
    <row r="4" spans="2:21" s="84" customFormat="1" ht="15" customHeight="1">
      <c r="B4" s="382" t="s">
        <v>228</v>
      </c>
      <c r="C4" s="281"/>
      <c r="D4" s="281"/>
      <c r="E4" s="281"/>
      <c r="F4" s="281" t="s">
        <v>246</v>
      </c>
      <c r="G4" s="281"/>
      <c r="H4" s="281"/>
      <c r="I4" s="281"/>
      <c r="J4" s="281" t="s">
        <v>247</v>
      </c>
      <c r="K4" s="281"/>
      <c r="L4" s="281"/>
      <c r="M4" s="320"/>
      <c r="N4" s="281" t="s">
        <v>248</v>
      </c>
      <c r="O4" s="281"/>
      <c r="P4" s="281"/>
      <c r="Q4" s="281"/>
      <c r="R4" s="319" t="s">
        <v>249</v>
      </c>
      <c r="S4" s="281"/>
      <c r="T4" s="281"/>
      <c r="U4" s="395"/>
    </row>
    <row r="5" spans="2:21" s="192" customFormat="1" ht="21" customHeight="1">
      <c r="B5" s="274" t="s">
        <v>68</v>
      </c>
      <c r="C5" s="275"/>
      <c r="D5" s="275"/>
      <c r="E5" s="275"/>
      <c r="F5" s="294" t="s">
        <v>79</v>
      </c>
      <c r="G5" s="275"/>
      <c r="H5" s="275"/>
      <c r="I5" s="295"/>
      <c r="J5" s="295" t="s">
        <v>68</v>
      </c>
      <c r="K5" s="321"/>
      <c r="L5" s="321"/>
      <c r="M5" s="294"/>
      <c r="N5" s="276" t="s">
        <v>64</v>
      </c>
      <c r="O5" s="474"/>
      <c r="P5" s="474"/>
      <c r="Q5" s="383"/>
      <c r="R5" s="403" t="s">
        <v>307</v>
      </c>
      <c r="S5" s="404"/>
      <c r="T5" s="404"/>
      <c r="U5" s="405"/>
    </row>
    <row r="6" spans="2:21" s="193" customFormat="1" ht="21" customHeight="1">
      <c r="B6" s="379" t="s">
        <v>258</v>
      </c>
      <c r="C6" s="475"/>
      <c r="D6" s="475"/>
      <c r="E6" s="475"/>
      <c r="F6" s="384" t="s">
        <v>251</v>
      </c>
      <c r="G6" s="476"/>
      <c r="H6" s="476"/>
      <c r="I6" s="385"/>
      <c r="J6" s="477" t="s">
        <v>281</v>
      </c>
      <c r="K6" s="477"/>
      <c r="L6" s="477"/>
      <c r="M6" s="477"/>
      <c r="N6" s="386" t="s">
        <v>222</v>
      </c>
      <c r="O6" s="478"/>
      <c r="P6" s="478"/>
      <c r="Q6" s="387"/>
      <c r="R6" s="479" t="s">
        <v>282</v>
      </c>
      <c r="S6" s="479"/>
      <c r="T6" s="479"/>
      <c r="U6" s="406"/>
    </row>
    <row r="7" spans="2:21" s="193" customFormat="1" ht="21" customHeight="1">
      <c r="B7" s="381" t="s">
        <v>250</v>
      </c>
      <c r="C7" s="480"/>
      <c r="D7" s="480"/>
      <c r="E7" s="480"/>
      <c r="F7" s="396" t="s">
        <v>252</v>
      </c>
      <c r="G7" s="481"/>
      <c r="H7" s="481"/>
      <c r="I7" s="397"/>
      <c r="J7" s="482" t="s">
        <v>256</v>
      </c>
      <c r="K7" s="483"/>
      <c r="L7" s="483"/>
      <c r="M7" s="483"/>
      <c r="N7" s="398" t="s">
        <v>254</v>
      </c>
      <c r="O7" s="484"/>
      <c r="P7" s="484"/>
      <c r="Q7" s="399"/>
      <c r="R7" s="485" t="s">
        <v>332</v>
      </c>
      <c r="S7" s="485"/>
      <c r="T7" s="485"/>
      <c r="U7" s="407"/>
    </row>
    <row r="8" spans="2:21" s="193" customFormat="1" ht="21" customHeight="1">
      <c r="B8" s="392" t="s">
        <v>310</v>
      </c>
      <c r="C8" s="393"/>
      <c r="D8" s="393"/>
      <c r="E8" s="394"/>
      <c r="F8" s="367" t="s">
        <v>280</v>
      </c>
      <c r="G8" s="367"/>
      <c r="H8" s="367"/>
      <c r="I8" s="367"/>
      <c r="J8" s="486" t="s">
        <v>253</v>
      </c>
      <c r="K8" s="487"/>
      <c r="L8" s="487"/>
      <c r="M8" s="487"/>
      <c r="N8" s="368" t="s">
        <v>289</v>
      </c>
      <c r="O8" s="488"/>
      <c r="P8" s="488"/>
      <c r="Q8" s="369"/>
      <c r="R8" s="489" t="s">
        <v>255</v>
      </c>
      <c r="S8" s="490"/>
      <c r="T8" s="490"/>
      <c r="U8" s="408"/>
    </row>
    <row r="9" spans="2:21" s="193" customFormat="1" ht="21" customHeight="1">
      <c r="B9" s="309" t="s">
        <v>98</v>
      </c>
      <c r="C9" s="254"/>
      <c r="D9" s="254"/>
      <c r="E9" s="252"/>
      <c r="F9" s="254" t="s">
        <v>97</v>
      </c>
      <c r="G9" s="254"/>
      <c r="H9" s="254"/>
      <c r="I9" s="254"/>
      <c r="J9" s="366" t="s">
        <v>98</v>
      </c>
      <c r="K9" s="254"/>
      <c r="L9" s="254"/>
      <c r="M9" s="252"/>
      <c r="N9" s="252" t="s">
        <v>142</v>
      </c>
      <c r="O9" s="491"/>
      <c r="P9" s="491"/>
      <c r="Q9" s="366"/>
      <c r="R9" s="491" t="s">
        <v>98</v>
      </c>
      <c r="S9" s="491"/>
      <c r="T9" s="491"/>
      <c r="U9" s="258"/>
    </row>
    <row r="10" spans="2:21" s="193" customFormat="1" ht="21" customHeight="1">
      <c r="B10" s="263" t="s">
        <v>181</v>
      </c>
      <c r="C10" s="233"/>
      <c r="D10" s="233"/>
      <c r="E10" s="237"/>
      <c r="F10" s="233" t="s">
        <v>292</v>
      </c>
      <c r="G10" s="233"/>
      <c r="H10" s="233"/>
      <c r="I10" s="233"/>
      <c r="J10" s="232" t="s">
        <v>268</v>
      </c>
      <c r="K10" s="232"/>
      <c r="L10" s="232"/>
      <c r="M10" s="232"/>
      <c r="N10" s="388" t="s">
        <v>342</v>
      </c>
      <c r="O10" s="389"/>
      <c r="P10" s="389"/>
      <c r="Q10" s="390"/>
      <c r="R10" s="232" t="s">
        <v>359</v>
      </c>
      <c r="S10" s="232"/>
      <c r="T10" s="232"/>
      <c r="U10" s="238"/>
    </row>
    <row r="11" spans="2:21" s="188" customFormat="1" ht="12.9" customHeight="1">
      <c r="B11" s="184" t="s">
        <v>45</v>
      </c>
      <c r="C11" s="159">
        <f>第一週明細!W12</f>
        <v>746.4</v>
      </c>
      <c r="D11" s="185" t="s">
        <v>9</v>
      </c>
      <c r="E11" s="166">
        <f>第一週明細!W8</f>
        <v>24</v>
      </c>
      <c r="F11" s="185" t="s">
        <v>45</v>
      </c>
      <c r="G11" s="159">
        <f>第一週明細!W20</f>
        <v>741.6</v>
      </c>
      <c r="H11" s="185" t="s">
        <v>9</v>
      </c>
      <c r="I11" s="168">
        <f>第一週明細!W16</f>
        <v>24</v>
      </c>
      <c r="J11" s="186" t="s">
        <v>45</v>
      </c>
      <c r="K11" s="159">
        <f>第一週明細!W28</f>
        <v>740</v>
      </c>
      <c r="L11" s="185" t="s">
        <v>9</v>
      </c>
      <c r="M11" s="166">
        <f>第一週明細!W24</f>
        <v>24.4</v>
      </c>
      <c r="N11" s="187" t="s">
        <v>45</v>
      </c>
      <c r="O11" s="159">
        <f>第一週明細!W36</f>
        <v>749.6</v>
      </c>
      <c r="P11" s="185" t="s">
        <v>9</v>
      </c>
      <c r="Q11" s="168">
        <f>第一週明細!W32</f>
        <v>24</v>
      </c>
      <c r="R11" s="186" t="s">
        <v>45</v>
      </c>
      <c r="S11" s="159">
        <f>第一週明細!W44</f>
        <v>719.7</v>
      </c>
      <c r="T11" s="185" t="s">
        <v>9</v>
      </c>
      <c r="U11" s="160">
        <f>第一週明細!W40</f>
        <v>24.5</v>
      </c>
    </row>
    <row r="12" spans="2:21" s="188" customFormat="1" ht="12.9" customHeight="1" thickBot="1">
      <c r="B12" s="189" t="s">
        <v>7</v>
      </c>
      <c r="C12" s="158">
        <f>第一週明細!W6</f>
        <v>104</v>
      </c>
      <c r="D12" s="190" t="s">
        <v>11</v>
      </c>
      <c r="E12" s="167">
        <f>第一週明細!W10</f>
        <v>28.6</v>
      </c>
      <c r="F12" s="190" t="s">
        <v>7</v>
      </c>
      <c r="G12" s="158">
        <f>第一週明細!W14</f>
        <v>103</v>
      </c>
      <c r="H12" s="190" t="s">
        <v>11</v>
      </c>
      <c r="I12" s="158">
        <f>第一週明細!W18</f>
        <v>28.4</v>
      </c>
      <c r="J12" s="191" t="s">
        <v>7</v>
      </c>
      <c r="K12" s="158">
        <f>第一週明細!W22</f>
        <v>101.2</v>
      </c>
      <c r="L12" s="190" t="s">
        <v>11</v>
      </c>
      <c r="M12" s="167">
        <f>第一週明細!W26</f>
        <v>28.9</v>
      </c>
      <c r="N12" s="190" t="s">
        <v>7</v>
      </c>
      <c r="O12" s="158">
        <f>第一週明細!W30</f>
        <v>104.5</v>
      </c>
      <c r="P12" s="190" t="s">
        <v>11</v>
      </c>
      <c r="Q12" s="158">
        <f>第一週明細!W34</f>
        <v>28.9</v>
      </c>
      <c r="R12" s="191" t="s">
        <v>7</v>
      </c>
      <c r="S12" s="158">
        <f>第一週明細!W38</f>
        <v>96.5</v>
      </c>
      <c r="T12" s="190" t="s">
        <v>11</v>
      </c>
      <c r="U12" s="161">
        <f>第一週明細!W42</f>
        <v>28.3</v>
      </c>
    </row>
    <row r="13" spans="2:21" s="84" customFormat="1" ht="15" customHeight="1">
      <c r="B13" s="391" t="s">
        <v>229</v>
      </c>
      <c r="C13" s="261"/>
      <c r="D13" s="261"/>
      <c r="E13" s="262"/>
      <c r="F13" s="261" t="s">
        <v>242</v>
      </c>
      <c r="G13" s="261"/>
      <c r="H13" s="261"/>
      <c r="I13" s="261"/>
      <c r="J13" s="319" t="s">
        <v>243</v>
      </c>
      <c r="K13" s="281"/>
      <c r="L13" s="281"/>
      <c r="M13" s="281"/>
      <c r="N13" s="281" t="s">
        <v>244</v>
      </c>
      <c r="O13" s="281"/>
      <c r="P13" s="281"/>
      <c r="Q13" s="320"/>
      <c r="R13" s="261" t="s">
        <v>245</v>
      </c>
      <c r="S13" s="261"/>
      <c r="T13" s="261"/>
      <c r="U13" s="293"/>
    </row>
    <row r="14" spans="2:21" s="192" customFormat="1" ht="21" customHeight="1">
      <c r="B14" s="352" t="s">
        <v>68</v>
      </c>
      <c r="C14" s="321"/>
      <c r="D14" s="321"/>
      <c r="E14" s="294"/>
      <c r="F14" s="294" t="s">
        <v>290</v>
      </c>
      <c r="G14" s="275"/>
      <c r="H14" s="275"/>
      <c r="I14" s="295"/>
      <c r="J14" s="294" t="s">
        <v>106</v>
      </c>
      <c r="K14" s="275"/>
      <c r="L14" s="275"/>
      <c r="M14" s="295"/>
      <c r="N14" s="276" t="s">
        <v>65</v>
      </c>
      <c r="O14" s="251"/>
      <c r="P14" s="251"/>
      <c r="Q14" s="251"/>
      <c r="R14" s="296" t="s">
        <v>272</v>
      </c>
      <c r="S14" s="297"/>
      <c r="T14" s="297"/>
      <c r="U14" s="298"/>
    </row>
    <row r="15" spans="2:21" s="193" customFormat="1" ht="21" customHeight="1">
      <c r="B15" s="353" t="s">
        <v>262</v>
      </c>
      <c r="C15" s="354"/>
      <c r="D15" s="354"/>
      <c r="E15" s="354"/>
      <c r="F15" s="355" t="s">
        <v>259</v>
      </c>
      <c r="G15" s="356"/>
      <c r="H15" s="356"/>
      <c r="I15" s="357"/>
      <c r="J15" s="358" t="s">
        <v>227</v>
      </c>
      <c r="K15" s="280"/>
      <c r="L15" s="280"/>
      <c r="M15" s="359"/>
      <c r="N15" s="360" t="s">
        <v>357</v>
      </c>
      <c r="O15" s="361"/>
      <c r="P15" s="361"/>
      <c r="Q15" s="362"/>
      <c r="R15" s="363" t="s">
        <v>264</v>
      </c>
      <c r="S15" s="364"/>
      <c r="T15" s="364"/>
      <c r="U15" s="365"/>
    </row>
    <row r="16" spans="2:21" s="193" customFormat="1" ht="21" customHeight="1">
      <c r="B16" s="325" t="s">
        <v>269</v>
      </c>
      <c r="C16" s="326"/>
      <c r="D16" s="326"/>
      <c r="E16" s="327"/>
      <c r="F16" s="328" t="s">
        <v>339</v>
      </c>
      <c r="G16" s="329"/>
      <c r="H16" s="329"/>
      <c r="I16" s="330"/>
      <c r="J16" s="331" t="s">
        <v>261</v>
      </c>
      <c r="K16" s="332"/>
      <c r="L16" s="332"/>
      <c r="M16" s="333"/>
      <c r="N16" s="334" t="s">
        <v>285</v>
      </c>
      <c r="O16" s="335"/>
      <c r="P16" s="335"/>
      <c r="Q16" s="335"/>
      <c r="R16" s="336" t="s">
        <v>223</v>
      </c>
      <c r="S16" s="336"/>
      <c r="T16" s="336"/>
      <c r="U16" s="337"/>
    </row>
    <row r="17" spans="2:21" s="193" customFormat="1" ht="21" customHeight="1">
      <c r="B17" s="338" t="s">
        <v>312</v>
      </c>
      <c r="C17" s="339"/>
      <c r="D17" s="339"/>
      <c r="E17" s="340"/>
      <c r="F17" s="341" t="s">
        <v>284</v>
      </c>
      <c r="G17" s="342"/>
      <c r="H17" s="342"/>
      <c r="I17" s="343"/>
      <c r="J17" s="344" t="s">
        <v>260</v>
      </c>
      <c r="K17" s="345"/>
      <c r="L17" s="345"/>
      <c r="M17" s="346"/>
      <c r="N17" s="347" t="s">
        <v>316</v>
      </c>
      <c r="O17" s="300"/>
      <c r="P17" s="300"/>
      <c r="Q17" s="348"/>
      <c r="R17" s="349" t="s">
        <v>265</v>
      </c>
      <c r="S17" s="350"/>
      <c r="T17" s="350"/>
      <c r="U17" s="351"/>
    </row>
    <row r="18" spans="2:21" s="193" customFormat="1" ht="21" customHeight="1">
      <c r="B18" s="309" t="s">
        <v>98</v>
      </c>
      <c r="C18" s="254"/>
      <c r="D18" s="254"/>
      <c r="E18" s="252"/>
      <c r="F18" s="254" t="s">
        <v>97</v>
      </c>
      <c r="G18" s="254"/>
      <c r="H18" s="254"/>
      <c r="I18" s="254"/>
      <c r="J18" s="254" t="s">
        <v>105</v>
      </c>
      <c r="K18" s="254"/>
      <c r="L18" s="254"/>
      <c r="M18" s="254"/>
      <c r="N18" s="254" t="s">
        <v>143</v>
      </c>
      <c r="O18" s="254"/>
      <c r="P18" s="254"/>
      <c r="Q18" s="252"/>
      <c r="R18" s="252" t="s">
        <v>105</v>
      </c>
      <c r="S18" s="253"/>
      <c r="T18" s="253"/>
      <c r="U18" s="258"/>
    </row>
    <row r="19" spans="2:21" s="193" customFormat="1" ht="21" customHeight="1">
      <c r="B19" s="263" t="s">
        <v>283</v>
      </c>
      <c r="C19" s="233"/>
      <c r="D19" s="233"/>
      <c r="E19" s="237"/>
      <c r="F19" s="233" t="s">
        <v>263</v>
      </c>
      <c r="G19" s="233"/>
      <c r="H19" s="233"/>
      <c r="I19" s="233"/>
      <c r="J19" s="233" t="s">
        <v>257</v>
      </c>
      <c r="K19" s="233"/>
      <c r="L19" s="233"/>
      <c r="M19" s="233"/>
      <c r="N19" s="237" t="s">
        <v>286</v>
      </c>
      <c r="O19" s="232"/>
      <c r="P19" s="232"/>
      <c r="Q19" s="232"/>
      <c r="R19" s="237" t="s">
        <v>291</v>
      </c>
      <c r="S19" s="232"/>
      <c r="T19" s="232"/>
      <c r="U19" s="238"/>
    </row>
    <row r="20" spans="2:21" s="91" customFormat="1" ht="12.9" customHeight="1">
      <c r="B20" s="118" t="s">
        <v>45</v>
      </c>
      <c r="C20" s="110">
        <f>第二週明細!W12</f>
        <v>748.4</v>
      </c>
      <c r="D20" s="109" t="s">
        <v>9</v>
      </c>
      <c r="E20" s="119">
        <f>第二週明細!W8</f>
        <v>24</v>
      </c>
      <c r="F20" s="109" t="s">
        <v>45</v>
      </c>
      <c r="G20" s="110">
        <f>第二週明細!W20</f>
        <v>735.7</v>
      </c>
      <c r="H20" s="109" t="s">
        <v>221</v>
      </c>
      <c r="I20" s="119">
        <f>第二週明細!W16</f>
        <v>24.5</v>
      </c>
      <c r="J20" s="109" t="s">
        <v>45</v>
      </c>
      <c r="K20" s="110">
        <f>第二週明細!W28</f>
        <v>735.16</v>
      </c>
      <c r="L20" s="109" t="s">
        <v>9</v>
      </c>
      <c r="M20" s="111">
        <f>第二週明細!W24</f>
        <v>25</v>
      </c>
      <c r="N20" s="109" t="s">
        <v>45</v>
      </c>
      <c r="O20" s="110">
        <f>第二週明細!W36</f>
        <v>774.6</v>
      </c>
      <c r="P20" s="109" t="s">
        <v>9</v>
      </c>
      <c r="Q20" s="111">
        <f>第二週明細!W32</f>
        <v>23</v>
      </c>
      <c r="R20" s="109" t="s">
        <v>45</v>
      </c>
      <c r="S20" s="110">
        <f>第二週明細!W44</f>
        <v>754.7</v>
      </c>
      <c r="T20" s="109" t="s">
        <v>9</v>
      </c>
      <c r="U20" s="116">
        <f>第二週明細!W40</f>
        <v>23.5</v>
      </c>
    </row>
    <row r="21" spans="2:21" s="91" customFormat="1" ht="12.9" customHeight="1" thickBot="1">
      <c r="B21" s="120" t="s">
        <v>7</v>
      </c>
      <c r="C21" s="108">
        <f>第二週明細!W6</f>
        <v>104.5</v>
      </c>
      <c r="D21" s="107" t="s">
        <v>11</v>
      </c>
      <c r="E21" s="108">
        <f>第二週明細!W10</f>
        <v>28.6</v>
      </c>
      <c r="F21" s="107" t="s">
        <v>7</v>
      </c>
      <c r="G21" s="108">
        <f>第二週明細!W14</f>
        <v>100</v>
      </c>
      <c r="H21" s="107" t="s">
        <v>47</v>
      </c>
      <c r="I21" s="108">
        <f>第二週明細!W18</f>
        <v>28.8</v>
      </c>
      <c r="J21" s="107" t="s">
        <v>7</v>
      </c>
      <c r="K21" s="108">
        <f>第二週明細!W22</f>
        <v>99</v>
      </c>
      <c r="L21" s="107" t="s">
        <v>11</v>
      </c>
      <c r="M21" s="112">
        <f>第二週明細!W26</f>
        <v>28.54</v>
      </c>
      <c r="N21" s="107" t="s">
        <v>7</v>
      </c>
      <c r="O21" s="108">
        <f>第二週明細!W30</f>
        <v>113.5</v>
      </c>
      <c r="P21" s="107" t="s">
        <v>11</v>
      </c>
      <c r="Q21" s="112">
        <f>第二週明細!W34</f>
        <v>28.4</v>
      </c>
      <c r="R21" s="107" t="s">
        <v>7</v>
      </c>
      <c r="S21" s="108">
        <f>第二週明細!W38</f>
        <v>107.5</v>
      </c>
      <c r="T21" s="107" t="s">
        <v>11</v>
      </c>
      <c r="U21" s="117">
        <f>第二週明細!W42</f>
        <v>28.3</v>
      </c>
    </row>
    <row r="22" spans="2:21" s="84" customFormat="1" ht="15" customHeight="1">
      <c r="B22" s="316" t="s">
        <v>355</v>
      </c>
      <c r="C22" s="317"/>
      <c r="D22" s="317"/>
      <c r="E22" s="318"/>
      <c r="F22" s="281" t="s">
        <v>238</v>
      </c>
      <c r="G22" s="281"/>
      <c r="H22" s="281"/>
      <c r="I22" s="281"/>
      <c r="J22" s="319" t="s">
        <v>239</v>
      </c>
      <c r="K22" s="281"/>
      <c r="L22" s="281"/>
      <c r="M22" s="281"/>
      <c r="N22" s="281" t="s">
        <v>240</v>
      </c>
      <c r="O22" s="281"/>
      <c r="P22" s="281"/>
      <c r="Q22" s="320"/>
      <c r="R22" s="261" t="s">
        <v>241</v>
      </c>
      <c r="S22" s="261"/>
      <c r="T22" s="261"/>
      <c r="U22" s="293"/>
    </row>
    <row r="23" spans="2:21" s="192" customFormat="1" ht="21" customHeight="1">
      <c r="B23" s="322" t="s">
        <v>133</v>
      </c>
      <c r="C23" s="323"/>
      <c r="D23" s="323"/>
      <c r="E23" s="324"/>
      <c r="F23" s="294" t="s">
        <v>79</v>
      </c>
      <c r="G23" s="275"/>
      <c r="H23" s="275"/>
      <c r="I23" s="295"/>
      <c r="J23" s="294" t="s">
        <v>106</v>
      </c>
      <c r="K23" s="275"/>
      <c r="L23" s="275"/>
      <c r="M23" s="295"/>
      <c r="N23" s="321" t="s">
        <v>65</v>
      </c>
      <c r="O23" s="321"/>
      <c r="P23" s="321"/>
      <c r="Q23" s="294"/>
      <c r="R23" s="296" t="s">
        <v>267</v>
      </c>
      <c r="S23" s="297"/>
      <c r="T23" s="297"/>
      <c r="U23" s="298"/>
    </row>
    <row r="24" spans="2:21" s="193" customFormat="1" ht="21" customHeight="1">
      <c r="B24" s="288" t="s">
        <v>274</v>
      </c>
      <c r="C24" s="289"/>
      <c r="D24" s="289"/>
      <c r="E24" s="289"/>
      <c r="F24" s="409" t="s">
        <v>266</v>
      </c>
      <c r="G24" s="410"/>
      <c r="H24" s="410"/>
      <c r="I24" s="410"/>
      <c r="J24" s="411" t="s">
        <v>353</v>
      </c>
      <c r="K24" s="380"/>
      <c r="L24" s="380"/>
      <c r="M24" s="412"/>
      <c r="N24" s="413" t="s">
        <v>293</v>
      </c>
      <c r="O24" s="414"/>
      <c r="P24" s="414"/>
      <c r="Q24" s="414"/>
      <c r="R24" s="415" t="s">
        <v>333</v>
      </c>
      <c r="S24" s="416"/>
      <c r="T24" s="416"/>
      <c r="U24" s="417"/>
    </row>
    <row r="25" spans="2:21" s="193" customFormat="1" ht="21" customHeight="1">
      <c r="B25" s="290" t="s">
        <v>373</v>
      </c>
      <c r="C25" s="291"/>
      <c r="D25" s="291"/>
      <c r="E25" s="292"/>
      <c r="F25" s="418" t="s">
        <v>178</v>
      </c>
      <c r="G25" s="419"/>
      <c r="H25" s="419"/>
      <c r="I25" s="419"/>
      <c r="J25" s="420" t="s">
        <v>224</v>
      </c>
      <c r="K25" s="421"/>
      <c r="L25" s="421"/>
      <c r="M25" s="422"/>
      <c r="N25" s="423" t="s">
        <v>226</v>
      </c>
      <c r="O25" s="424"/>
      <c r="P25" s="424"/>
      <c r="Q25" s="424"/>
      <c r="R25" s="425" t="s">
        <v>344</v>
      </c>
      <c r="S25" s="426"/>
      <c r="T25" s="426"/>
      <c r="U25" s="427"/>
    </row>
    <row r="26" spans="2:21" s="193" customFormat="1" ht="21" customHeight="1">
      <c r="B26" s="310" t="s">
        <v>374</v>
      </c>
      <c r="C26" s="311"/>
      <c r="D26" s="311"/>
      <c r="E26" s="312"/>
      <c r="F26" s="299" t="s">
        <v>308</v>
      </c>
      <c r="G26" s="300"/>
      <c r="H26" s="300"/>
      <c r="I26" s="300"/>
      <c r="J26" s="301" t="s">
        <v>330</v>
      </c>
      <c r="K26" s="302"/>
      <c r="L26" s="302"/>
      <c r="M26" s="303"/>
      <c r="N26" s="304" t="s">
        <v>334</v>
      </c>
      <c r="O26" s="305"/>
      <c r="P26" s="305"/>
      <c r="Q26" s="305"/>
      <c r="R26" s="306" t="s">
        <v>361</v>
      </c>
      <c r="S26" s="307"/>
      <c r="T26" s="307"/>
      <c r="U26" s="308"/>
    </row>
    <row r="27" spans="2:21" s="193" customFormat="1" ht="21" customHeight="1">
      <c r="B27" s="309" t="s">
        <v>179</v>
      </c>
      <c r="C27" s="254"/>
      <c r="D27" s="254"/>
      <c r="E27" s="252"/>
      <c r="F27" s="254" t="s">
        <v>180</v>
      </c>
      <c r="G27" s="254"/>
      <c r="H27" s="254"/>
      <c r="I27" s="254"/>
      <c r="J27" s="254" t="s">
        <v>98</v>
      </c>
      <c r="K27" s="254"/>
      <c r="L27" s="254"/>
      <c r="M27" s="254"/>
      <c r="N27" s="254" t="s">
        <v>143</v>
      </c>
      <c r="O27" s="254"/>
      <c r="P27" s="254"/>
      <c r="Q27" s="252"/>
      <c r="R27" s="252" t="s">
        <v>117</v>
      </c>
      <c r="S27" s="253"/>
      <c r="T27" s="253"/>
      <c r="U27" s="258"/>
    </row>
    <row r="28" spans="2:21" s="193" customFormat="1" ht="21" customHeight="1">
      <c r="B28" s="263" t="s">
        <v>356</v>
      </c>
      <c r="C28" s="233"/>
      <c r="D28" s="233"/>
      <c r="E28" s="237"/>
      <c r="F28" s="233" t="s">
        <v>321</v>
      </c>
      <c r="G28" s="233"/>
      <c r="H28" s="233"/>
      <c r="I28" s="233"/>
      <c r="J28" s="313" t="s">
        <v>292</v>
      </c>
      <c r="K28" s="313"/>
      <c r="L28" s="313"/>
      <c r="M28" s="313"/>
      <c r="N28" s="314" t="s">
        <v>350</v>
      </c>
      <c r="O28" s="315"/>
      <c r="P28" s="315"/>
      <c r="Q28" s="315"/>
      <c r="R28" s="237" t="s">
        <v>338</v>
      </c>
      <c r="S28" s="232"/>
      <c r="T28" s="232"/>
      <c r="U28" s="238"/>
    </row>
    <row r="29" spans="2:21" s="91" customFormat="1" ht="12.9" customHeight="1">
      <c r="B29" s="118" t="s">
        <v>45</v>
      </c>
      <c r="C29" s="110">
        <f>第三週明細!W12</f>
        <v>735.7</v>
      </c>
      <c r="D29" s="109" t="s">
        <v>9</v>
      </c>
      <c r="E29" s="119">
        <f>第三週明細!W8</f>
        <v>24.5</v>
      </c>
      <c r="F29" s="109" t="s">
        <v>45</v>
      </c>
      <c r="G29" s="110">
        <f>第三週明細!W20</f>
        <v>732.6</v>
      </c>
      <c r="H29" s="109" t="s">
        <v>9</v>
      </c>
      <c r="I29" s="119">
        <f>第三週明細!W16</f>
        <v>25</v>
      </c>
      <c r="J29" s="109" t="s">
        <v>45</v>
      </c>
      <c r="K29" s="110">
        <f>第三週明細!W28</f>
        <v>763.9</v>
      </c>
      <c r="L29" s="109" t="s">
        <v>9</v>
      </c>
      <c r="M29" s="111">
        <f>第三週明細!W24</f>
        <v>23.5</v>
      </c>
      <c r="N29" s="109" t="s">
        <v>45</v>
      </c>
      <c r="O29" s="110">
        <f>第三週明細!W36</f>
        <v>765.6</v>
      </c>
      <c r="P29" s="109" t="s">
        <v>9</v>
      </c>
      <c r="Q29" s="111">
        <f>第三週明細!W32</f>
        <v>24</v>
      </c>
      <c r="R29" s="109" t="s">
        <v>45</v>
      </c>
      <c r="S29" s="110">
        <f>第三週明細!W44</f>
        <v>735.7</v>
      </c>
      <c r="T29" s="109" t="s">
        <v>9</v>
      </c>
      <c r="U29" s="116">
        <f>第三週明細!W40</f>
        <v>24.5</v>
      </c>
    </row>
    <row r="30" spans="2:21" s="91" customFormat="1" ht="12.9" customHeight="1" thickBot="1">
      <c r="B30" s="120" t="s">
        <v>7</v>
      </c>
      <c r="C30" s="108">
        <f>第三週明細!W6</f>
        <v>100</v>
      </c>
      <c r="D30" s="107" t="s">
        <v>11</v>
      </c>
      <c r="E30" s="108">
        <f>第三週明細!W10</f>
        <v>28.8</v>
      </c>
      <c r="F30" s="107" t="s">
        <v>7</v>
      </c>
      <c r="G30" s="108">
        <f>第三週明細!W14</f>
        <v>98.5</v>
      </c>
      <c r="H30" s="107" t="s">
        <v>47</v>
      </c>
      <c r="I30" s="108">
        <f>第三週明細!W18</f>
        <v>28.4</v>
      </c>
      <c r="J30" s="107" t="s">
        <v>7</v>
      </c>
      <c r="K30" s="108">
        <f>第三週明細!W22</f>
        <v>109.5</v>
      </c>
      <c r="L30" s="107" t="s">
        <v>11</v>
      </c>
      <c r="M30" s="112">
        <f>第三週明細!W26</f>
        <v>28.6</v>
      </c>
      <c r="N30" s="107" t="s">
        <v>7</v>
      </c>
      <c r="O30" s="108">
        <f>第三週明細!W30</f>
        <v>108.5</v>
      </c>
      <c r="P30" s="107" t="s">
        <v>11</v>
      </c>
      <c r="Q30" s="112">
        <f>第三週明細!W34</f>
        <v>28.9</v>
      </c>
      <c r="R30" s="107" t="s">
        <v>7</v>
      </c>
      <c r="S30" s="108">
        <f>第三週明細!W38</f>
        <v>100</v>
      </c>
      <c r="T30" s="107" t="s">
        <v>11</v>
      </c>
      <c r="U30" s="117">
        <f>第三週明細!W42</f>
        <v>28.8</v>
      </c>
    </row>
    <row r="31" spans="2:21" s="84" customFormat="1" ht="15" customHeight="1">
      <c r="B31" s="259" t="s">
        <v>230</v>
      </c>
      <c r="C31" s="260"/>
      <c r="D31" s="260"/>
      <c r="E31" s="260"/>
      <c r="F31" s="261" t="s">
        <v>234</v>
      </c>
      <c r="G31" s="261"/>
      <c r="H31" s="261"/>
      <c r="I31" s="262"/>
      <c r="J31" s="261" t="s">
        <v>235</v>
      </c>
      <c r="K31" s="261"/>
      <c r="L31" s="261"/>
      <c r="M31" s="261"/>
      <c r="N31" s="261" t="s">
        <v>236</v>
      </c>
      <c r="O31" s="261"/>
      <c r="P31" s="261"/>
      <c r="Q31" s="262"/>
      <c r="R31" s="261" t="s">
        <v>237</v>
      </c>
      <c r="S31" s="261"/>
      <c r="T31" s="261"/>
      <c r="U31" s="293"/>
    </row>
    <row r="32" spans="2:21" s="192" customFormat="1" ht="21" customHeight="1">
      <c r="B32" s="274" t="s">
        <v>68</v>
      </c>
      <c r="C32" s="275"/>
      <c r="D32" s="275"/>
      <c r="E32" s="275"/>
      <c r="F32" s="276" t="s">
        <v>290</v>
      </c>
      <c r="G32" s="251"/>
      <c r="H32" s="251"/>
      <c r="I32" s="251"/>
      <c r="J32" s="294" t="s">
        <v>107</v>
      </c>
      <c r="K32" s="275"/>
      <c r="L32" s="275"/>
      <c r="M32" s="295"/>
      <c r="N32" s="234" t="s">
        <v>336</v>
      </c>
      <c r="O32" s="235"/>
      <c r="P32" s="235"/>
      <c r="Q32" s="236"/>
      <c r="R32" s="296" t="s">
        <v>343</v>
      </c>
      <c r="S32" s="297"/>
      <c r="T32" s="297"/>
      <c r="U32" s="298"/>
    </row>
    <row r="33" spans="2:21" s="193" customFormat="1" ht="21" customHeight="1">
      <c r="B33" s="282" t="s">
        <v>354</v>
      </c>
      <c r="C33" s="283"/>
      <c r="D33" s="283"/>
      <c r="E33" s="283"/>
      <c r="F33" s="284" t="s">
        <v>225</v>
      </c>
      <c r="G33" s="216"/>
      <c r="H33" s="216"/>
      <c r="I33" s="216"/>
      <c r="J33" s="285" t="s">
        <v>287</v>
      </c>
      <c r="K33" s="286"/>
      <c r="L33" s="286"/>
      <c r="M33" s="287"/>
      <c r="N33" s="428"/>
      <c r="O33" s="429"/>
      <c r="P33" s="429"/>
      <c r="Q33" s="430"/>
      <c r="R33" s="215" t="s">
        <v>282</v>
      </c>
      <c r="S33" s="216"/>
      <c r="T33" s="216"/>
      <c r="U33" s="217"/>
    </row>
    <row r="34" spans="2:21" s="193" customFormat="1" ht="21" customHeight="1">
      <c r="B34" s="218" t="s">
        <v>269</v>
      </c>
      <c r="C34" s="219"/>
      <c r="D34" s="219"/>
      <c r="E34" s="219"/>
      <c r="F34" s="220" t="s">
        <v>270</v>
      </c>
      <c r="G34" s="221"/>
      <c r="H34" s="221"/>
      <c r="I34" s="221"/>
      <c r="J34" s="222" t="s">
        <v>273</v>
      </c>
      <c r="K34" s="223"/>
      <c r="L34" s="223"/>
      <c r="M34" s="224"/>
      <c r="N34" s="225"/>
      <c r="O34" s="226"/>
      <c r="P34" s="226"/>
      <c r="Q34" s="227"/>
      <c r="R34" s="228" t="s">
        <v>278</v>
      </c>
      <c r="S34" s="229"/>
      <c r="T34" s="229"/>
      <c r="U34" s="230"/>
    </row>
    <row r="35" spans="2:21" s="193" customFormat="1" ht="21" customHeight="1">
      <c r="B35" s="239" t="s">
        <v>275</v>
      </c>
      <c r="C35" s="240"/>
      <c r="D35" s="240"/>
      <c r="E35" s="240"/>
      <c r="F35" s="241" t="s">
        <v>271</v>
      </c>
      <c r="G35" s="242"/>
      <c r="H35" s="242"/>
      <c r="I35" s="242"/>
      <c r="J35" s="243" t="s">
        <v>288</v>
      </c>
      <c r="K35" s="243"/>
      <c r="L35" s="243"/>
      <c r="M35" s="243"/>
      <c r="N35" s="244"/>
      <c r="O35" s="245"/>
      <c r="P35" s="245"/>
      <c r="Q35" s="246"/>
      <c r="R35" s="247" t="s">
        <v>369</v>
      </c>
      <c r="S35" s="248"/>
      <c r="T35" s="248"/>
      <c r="U35" s="249"/>
    </row>
    <row r="36" spans="2:21" s="193" customFormat="1" ht="21" customHeight="1">
      <c r="B36" s="250" t="s">
        <v>182</v>
      </c>
      <c r="C36" s="251"/>
      <c r="D36" s="251"/>
      <c r="E36" s="251"/>
      <c r="F36" s="252" t="s">
        <v>114</v>
      </c>
      <c r="G36" s="253"/>
      <c r="H36" s="253"/>
      <c r="I36" s="253"/>
      <c r="J36" s="254" t="s">
        <v>142</v>
      </c>
      <c r="K36" s="254"/>
      <c r="L36" s="254"/>
      <c r="M36" s="254"/>
      <c r="N36" s="255"/>
      <c r="O36" s="256"/>
      <c r="P36" s="256"/>
      <c r="Q36" s="257"/>
      <c r="R36" s="252" t="s">
        <v>98</v>
      </c>
      <c r="S36" s="253"/>
      <c r="T36" s="253"/>
      <c r="U36" s="258"/>
    </row>
    <row r="37" spans="2:21" s="193" customFormat="1" ht="21" customHeight="1">
      <c r="B37" s="231" t="s">
        <v>181</v>
      </c>
      <c r="C37" s="232"/>
      <c r="D37" s="232"/>
      <c r="E37" s="232"/>
      <c r="F37" s="233" t="s">
        <v>294</v>
      </c>
      <c r="G37" s="233"/>
      <c r="H37" s="233"/>
      <c r="I37" s="233"/>
      <c r="J37" s="233" t="s">
        <v>144</v>
      </c>
      <c r="K37" s="233"/>
      <c r="L37" s="233"/>
      <c r="M37" s="233"/>
      <c r="N37" s="234"/>
      <c r="O37" s="235"/>
      <c r="P37" s="235"/>
      <c r="Q37" s="236"/>
      <c r="R37" s="237" t="s">
        <v>257</v>
      </c>
      <c r="S37" s="232"/>
      <c r="T37" s="232"/>
      <c r="U37" s="238"/>
    </row>
    <row r="38" spans="2:21" s="91" customFormat="1" ht="12.9" customHeight="1">
      <c r="B38" s="121" t="s">
        <v>45</v>
      </c>
      <c r="C38" s="110">
        <f>'第四週明細  '!W12</f>
        <v>739.2</v>
      </c>
      <c r="D38" s="122" t="s">
        <v>46</v>
      </c>
      <c r="E38" s="119">
        <f>'第四週明細  '!W8</f>
        <v>24</v>
      </c>
      <c r="F38" s="123" t="s">
        <v>45</v>
      </c>
      <c r="G38" s="110">
        <f>'第四週明細  '!W20</f>
        <v>757.6</v>
      </c>
      <c r="H38" s="122" t="s">
        <v>46</v>
      </c>
      <c r="I38" s="111">
        <f>'第四週明細  '!W16</f>
        <v>24</v>
      </c>
      <c r="J38" s="109" t="s">
        <v>45</v>
      </c>
      <c r="K38" s="110">
        <f>'第四週明細  '!W28</f>
        <v>733.3</v>
      </c>
      <c r="L38" s="109" t="s">
        <v>9</v>
      </c>
      <c r="M38" s="111">
        <f>'第四週明細  '!W24</f>
        <v>24.5</v>
      </c>
      <c r="N38" s="198"/>
      <c r="O38" s="199"/>
      <c r="P38" s="200"/>
      <c r="Q38" s="201"/>
      <c r="R38" s="109" t="s">
        <v>45</v>
      </c>
      <c r="S38" s="110">
        <f>'第四週明細  '!W44</f>
        <v>735.7</v>
      </c>
      <c r="T38" s="109" t="s">
        <v>9</v>
      </c>
      <c r="U38" s="116">
        <f>'第四週明細  '!W40</f>
        <v>24.5</v>
      </c>
    </row>
    <row r="39" spans="2:21" s="91" customFormat="1" ht="12.9" customHeight="1" thickBot="1">
      <c r="B39" s="114" t="s">
        <v>44</v>
      </c>
      <c r="C39" s="124">
        <f>'第四週明細  '!W6</f>
        <v>102.5</v>
      </c>
      <c r="D39" s="125" t="s">
        <v>47</v>
      </c>
      <c r="E39" s="124">
        <f>'第四週明細  '!W10</f>
        <v>28.3</v>
      </c>
      <c r="F39" s="125" t="s">
        <v>44</v>
      </c>
      <c r="G39" s="124">
        <f>'第四週明細  '!W14</f>
        <v>106.5</v>
      </c>
      <c r="H39" s="125" t="s">
        <v>47</v>
      </c>
      <c r="I39" s="126">
        <f>'第四週明細  '!W18</f>
        <v>28.9</v>
      </c>
      <c r="J39" s="107" t="s">
        <v>7</v>
      </c>
      <c r="K39" s="108">
        <f>'第四週明細  '!W22</f>
        <v>99.5</v>
      </c>
      <c r="L39" s="107" t="s">
        <v>11</v>
      </c>
      <c r="M39" s="112">
        <f>'第四週明細  '!W26</f>
        <v>28.7</v>
      </c>
      <c r="N39" s="202"/>
      <c r="O39" s="203"/>
      <c r="P39" s="204"/>
      <c r="Q39" s="205"/>
      <c r="R39" s="107" t="s">
        <v>7</v>
      </c>
      <c r="S39" s="108">
        <f>'第四週明細  '!W38</f>
        <v>100</v>
      </c>
      <c r="T39" s="107" t="s">
        <v>11</v>
      </c>
      <c r="U39" s="117">
        <f>'第四週明細  '!W42</f>
        <v>28.8</v>
      </c>
    </row>
    <row r="40" spans="2:21" s="84" customFormat="1" ht="15" customHeight="1">
      <c r="B40" s="259" t="s">
        <v>231</v>
      </c>
      <c r="C40" s="260"/>
      <c r="D40" s="260"/>
      <c r="E40" s="260"/>
      <c r="F40" s="261" t="s">
        <v>232</v>
      </c>
      <c r="G40" s="261"/>
      <c r="H40" s="261"/>
      <c r="I40" s="262"/>
      <c r="J40" s="281" t="s">
        <v>233</v>
      </c>
      <c r="K40" s="281"/>
      <c r="L40" s="281"/>
      <c r="M40" s="281"/>
      <c r="N40" s="468"/>
      <c r="O40" s="469"/>
      <c r="P40" s="469"/>
      <c r="Q40" s="469"/>
      <c r="R40" s="462"/>
      <c r="S40" s="462"/>
      <c r="T40" s="462"/>
      <c r="U40" s="463"/>
    </row>
    <row r="41" spans="2:21" s="192" customFormat="1" ht="21" customHeight="1">
      <c r="B41" s="274" t="s">
        <v>68</v>
      </c>
      <c r="C41" s="275"/>
      <c r="D41" s="275"/>
      <c r="E41" s="275"/>
      <c r="F41" s="276" t="s">
        <v>79</v>
      </c>
      <c r="G41" s="251"/>
      <c r="H41" s="251"/>
      <c r="I41" s="251"/>
      <c r="J41" s="294" t="s">
        <v>68</v>
      </c>
      <c r="K41" s="275"/>
      <c r="L41" s="275"/>
      <c r="M41" s="295"/>
      <c r="N41" s="470"/>
      <c r="O41" s="471"/>
      <c r="P41" s="471"/>
      <c r="Q41" s="471"/>
      <c r="R41" s="464"/>
      <c r="S41" s="464"/>
      <c r="T41" s="464"/>
      <c r="U41" s="465"/>
    </row>
    <row r="42" spans="2:21" s="193" customFormat="1" ht="21" customHeight="1">
      <c r="B42" s="277" t="s">
        <v>340</v>
      </c>
      <c r="C42" s="278"/>
      <c r="D42" s="278"/>
      <c r="E42" s="278"/>
      <c r="F42" s="279" t="s">
        <v>277</v>
      </c>
      <c r="G42" s="280"/>
      <c r="H42" s="280"/>
      <c r="I42" s="280"/>
      <c r="J42" s="400" t="s">
        <v>279</v>
      </c>
      <c r="K42" s="401"/>
      <c r="L42" s="401"/>
      <c r="M42" s="402"/>
      <c r="N42" s="470"/>
      <c r="O42" s="471"/>
      <c r="P42" s="471"/>
      <c r="Q42" s="471"/>
      <c r="R42" s="464"/>
      <c r="S42" s="464"/>
      <c r="T42" s="464"/>
      <c r="U42" s="465"/>
    </row>
    <row r="43" spans="2:21" s="193" customFormat="1" ht="21" customHeight="1">
      <c r="B43" s="264" t="s">
        <v>335</v>
      </c>
      <c r="C43" s="265"/>
      <c r="D43" s="265"/>
      <c r="E43" s="265"/>
      <c r="F43" s="266" t="s">
        <v>295</v>
      </c>
      <c r="G43" s="267"/>
      <c r="H43" s="267"/>
      <c r="I43" s="267"/>
      <c r="J43" s="370" t="s">
        <v>337</v>
      </c>
      <c r="K43" s="371"/>
      <c r="L43" s="371"/>
      <c r="M43" s="372"/>
      <c r="N43" s="470"/>
      <c r="O43" s="471"/>
      <c r="P43" s="471"/>
      <c r="Q43" s="471"/>
      <c r="R43" s="464"/>
      <c r="S43" s="464"/>
      <c r="T43" s="464"/>
      <c r="U43" s="465"/>
    </row>
    <row r="44" spans="2:21" s="193" customFormat="1" ht="21" customHeight="1">
      <c r="B44" s="270" t="s">
        <v>276</v>
      </c>
      <c r="C44" s="271"/>
      <c r="D44" s="271"/>
      <c r="E44" s="271"/>
      <c r="F44" s="272" t="s">
        <v>296</v>
      </c>
      <c r="G44" s="273"/>
      <c r="H44" s="273"/>
      <c r="I44" s="273"/>
      <c r="J44" s="373" t="s">
        <v>328</v>
      </c>
      <c r="K44" s="374"/>
      <c r="L44" s="374"/>
      <c r="M44" s="375"/>
      <c r="N44" s="498" t="s">
        <v>329</v>
      </c>
      <c r="O44" s="499"/>
      <c r="P44" s="499"/>
      <c r="Q44" s="499"/>
      <c r="R44" s="194"/>
      <c r="S44" s="194"/>
      <c r="T44" s="194"/>
      <c r="U44" s="195"/>
    </row>
    <row r="45" spans="2:21" s="193" customFormat="1" ht="21" customHeight="1">
      <c r="B45" s="250" t="s">
        <v>118</v>
      </c>
      <c r="C45" s="251"/>
      <c r="D45" s="251"/>
      <c r="E45" s="251"/>
      <c r="F45" s="252" t="s">
        <v>114</v>
      </c>
      <c r="G45" s="253"/>
      <c r="H45" s="253"/>
      <c r="I45" s="253"/>
      <c r="J45" s="252" t="s">
        <v>142</v>
      </c>
      <c r="K45" s="253"/>
      <c r="L45" s="253"/>
      <c r="M45" s="366"/>
      <c r="N45" s="498"/>
      <c r="O45" s="499"/>
      <c r="P45" s="499"/>
      <c r="Q45" s="499"/>
      <c r="R45" s="196"/>
      <c r="S45" s="196"/>
      <c r="T45" s="196"/>
      <c r="U45" s="197"/>
    </row>
    <row r="46" spans="2:21" s="193" customFormat="1" ht="21" customHeight="1">
      <c r="B46" s="231" t="s">
        <v>217</v>
      </c>
      <c r="C46" s="232"/>
      <c r="D46" s="232"/>
      <c r="E46" s="232"/>
      <c r="F46" s="268" t="s">
        <v>338</v>
      </c>
      <c r="G46" s="269"/>
      <c r="H46" s="269"/>
      <c r="I46" s="269"/>
      <c r="J46" s="268" t="s">
        <v>297</v>
      </c>
      <c r="K46" s="269"/>
      <c r="L46" s="269"/>
      <c r="M46" s="376"/>
      <c r="N46" s="492" t="s">
        <v>377</v>
      </c>
      <c r="O46" s="493"/>
      <c r="P46" s="493"/>
      <c r="Q46" s="493"/>
      <c r="R46" s="493"/>
      <c r="S46" s="493"/>
      <c r="T46" s="493"/>
      <c r="U46" s="494"/>
    </row>
    <row r="47" spans="2:21" s="91" customFormat="1" ht="12.9" customHeight="1">
      <c r="B47" s="121" t="s">
        <v>45</v>
      </c>
      <c r="C47" s="110">
        <f>'第五週明細 '!W12</f>
        <v>755.2</v>
      </c>
      <c r="D47" s="122" t="s">
        <v>46</v>
      </c>
      <c r="E47" s="111">
        <f>'第五週明細 '!W8</f>
        <v>24</v>
      </c>
      <c r="F47" s="123" t="s">
        <v>45</v>
      </c>
      <c r="G47" s="110">
        <f>'第五週明細 '!W20</f>
        <v>757.6</v>
      </c>
      <c r="H47" s="122" t="s">
        <v>46</v>
      </c>
      <c r="I47" s="111">
        <f>'第五週明細 '!W16</f>
        <v>24</v>
      </c>
      <c r="J47" s="123" t="s">
        <v>45</v>
      </c>
      <c r="K47" s="110">
        <f>'第五週明細 '!W28</f>
        <v>753.2</v>
      </c>
      <c r="L47" s="122" t="s">
        <v>46</v>
      </c>
      <c r="M47" s="119">
        <f>'第五週明細 '!W24</f>
        <v>24</v>
      </c>
      <c r="N47" s="492"/>
      <c r="O47" s="493"/>
      <c r="P47" s="493"/>
      <c r="Q47" s="493"/>
      <c r="R47" s="493"/>
      <c r="S47" s="493"/>
      <c r="T47" s="493"/>
      <c r="U47" s="494"/>
    </row>
    <row r="48" spans="2:21" s="91" customFormat="1" ht="12.9" customHeight="1" thickBot="1">
      <c r="B48" s="114" t="s">
        <v>44</v>
      </c>
      <c r="C48" s="124">
        <f>'第五週明細 '!W6</f>
        <v>106</v>
      </c>
      <c r="D48" s="125" t="s">
        <v>47</v>
      </c>
      <c r="E48" s="126">
        <f>'第五週明細 '!W10</f>
        <v>28.8</v>
      </c>
      <c r="F48" s="125" t="s">
        <v>44</v>
      </c>
      <c r="G48" s="124">
        <f>'第五週明細 '!W14</f>
        <v>106.5</v>
      </c>
      <c r="H48" s="125" t="s">
        <v>47</v>
      </c>
      <c r="I48" s="126">
        <f>'第五週明細 '!W18</f>
        <v>28.9</v>
      </c>
      <c r="J48" s="125" t="s">
        <v>44</v>
      </c>
      <c r="K48" s="124">
        <f>'第五週明細 '!W22</f>
        <v>105.5</v>
      </c>
      <c r="L48" s="125" t="s">
        <v>47</v>
      </c>
      <c r="M48" s="124">
        <f>'第五週明細 '!W26</f>
        <v>28.8</v>
      </c>
      <c r="N48" s="495"/>
      <c r="O48" s="496"/>
      <c r="P48" s="496"/>
      <c r="Q48" s="496"/>
      <c r="R48" s="496"/>
      <c r="S48" s="496"/>
      <c r="T48" s="496"/>
      <c r="U48" s="497"/>
    </row>
    <row r="49" spans="2:21" ht="16.2" customHeight="1">
      <c r="B49" s="211"/>
      <c r="C49" s="211"/>
      <c r="D49" s="211"/>
      <c r="E49" s="211"/>
      <c r="G49" s="213"/>
      <c r="H49" s="213"/>
      <c r="I49" s="213"/>
      <c r="J49" s="213"/>
      <c r="K49" s="213"/>
      <c r="L49" s="213"/>
      <c r="M49" s="213"/>
      <c r="N49" s="213"/>
      <c r="O49" s="213"/>
      <c r="P49" s="213"/>
      <c r="Q49" s="213"/>
      <c r="R49" s="213"/>
      <c r="S49" s="213"/>
      <c r="T49" s="213"/>
      <c r="U49" s="213"/>
    </row>
    <row r="50" spans="2:21" ht="16.2" customHeight="1">
      <c r="B50" s="212"/>
      <c r="C50" s="212"/>
      <c r="D50" s="212"/>
      <c r="E50" s="212"/>
      <c r="G50" s="214"/>
      <c r="H50" s="214"/>
      <c r="I50" s="214"/>
      <c r="J50" s="214"/>
      <c r="K50" s="214"/>
      <c r="L50" s="214"/>
      <c r="M50" s="214"/>
      <c r="N50" s="214"/>
      <c r="O50" s="214"/>
      <c r="P50" s="214"/>
      <c r="Q50" s="214"/>
      <c r="R50" s="214"/>
      <c r="S50" s="214"/>
      <c r="T50" s="214"/>
      <c r="U50" s="214"/>
    </row>
    <row r="51" spans="2:21" ht="16.2" customHeight="1">
      <c r="B51" s="212"/>
      <c r="C51" s="212"/>
      <c r="D51" s="212"/>
      <c r="E51" s="212"/>
      <c r="G51" s="214"/>
      <c r="H51" s="214"/>
      <c r="I51" s="214"/>
      <c r="J51" s="214"/>
      <c r="K51" s="214"/>
      <c r="L51" s="214"/>
      <c r="M51" s="214"/>
      <c r="N51" s="214"/>
      <c r="O51" s="214"/>
      <c r="P51" s="214"/>
      <c r="Q51" s="214"/>
      <c r="R51" s="214"/>
      <c r="S51" s="214"/>
      <c r="T51" s="214"/>
      <c r="U51" s="214"/>
    </row>
  </sheetData>
  <mergeCells count="171">
    <mergeCell ref="B2:E3"/>
    <mergeCell ref="F2:I3"/>
    <mergeCell ref="N46:U48"/>
    <mergeCell ref="N44:Q45"/>
    <mergeCell ref="R40:U43"/>
    <mergeCell ref="R4:U4"/>
    <mergeCell ref="F7:I7"/>
    <mergeCell ref="J7:M7"/>
    <mergeCell ref="N7:Q7"/>
    <mergeCell ref="F4:I4"/>
    <mergeCell ref="J4:M4"/>
    <mergeCell ref="N4:Q4"/>
    <mergeCell ref="J41:M41"/>
    <mergeCell ref="J42:M42"/>
    <mergeCell ref="R10:U10"/>
    <mergeCell ref="R5:U5"/>
    <mergeCell ref="R6:U6"/>
    <mergeCell ref="R7:U7"/>
    <mergeCell ref="R13:U13"/>
    <mergeCell ref="R8:U8"/>
    <mergeCell ref="F24:I24"/>
    <mergeCell ref="J24:M24"/>
    <mergeCell ref="N24:Q24"/>
    <mergeCell ref="R24:U24"/>
    <mergeCell ref="F25:I25"/>
    <mergeCell ref="J25:M25"/>
    <mergeCell ref="N25:Q25"/>
    <mergeCell ref="R25:U25"/>
    <mergeCell ref="N33:Q33"/>
    <mergeCell ref="J43:M43"/>
    <mergeCell ref="J44:M44"/>
    <mergeCell ref="J45:M45"/>
    <mergeCell ref="J46:M46"/>
    <mergeCell ref="B1:F1"/>
    <mergeCell ref="J1:M1"/>
    <mergeCell ref="N1:P1"/>
    <mergeCell ref="B5:E5"/>
    <mergeCell ref="B6:E6"/>
    <mergeCell ref="B7:E7"/>
    <mergeCell ref="B4:E4"/>
    <mergeCell ref="F5:I5"/>
    <mergeCell ref="J5:M5"/>
    <mergeCell ref="N5:Q5"/>
    <mergeCell ref="F6:I6"/>
    <mergeCell ref="J6:M6"/>
    <mergeCell ref="N6:Q6"/>
    <mergeCell ref="B10:E10"/>
    <mergeCell ref="N10:Q10"/>
    <mergeCell ref="B13:E13"/>
    <mergeCell ref="F13:I13"/>
    <mergeCell ref="J13:M13"/>
    <mergeCell ref="N13:Q13"/>
    <mergeCell ref="B8:E8"/>
    <mergeCell ref="B9:E9"/>
    <mergeCell ref="N9:Q9"/>
    <mergeCell ref="R9:U9"/>
    <mergeCell ref="F8:I8"/>
    <mergeCell ref="J8:M8"/>
    <mergeCell ref="N8:Q8"/>
    <mergeCell ref="F9:I9"/>
    <mergeCell ref="J9:M9"/>
    <mergeCell ref="F10:I10"/>
    <mergeCell ref="J10:M10"/>
    <mergeCell ref="B14:E14"/>
    <mergeCell ref="F14:I14"/>
    <mergeCell ref="J14:M14"/>
    <mergeCell ref="N14:Q14"/>
    <mergeCell ref="R14:U14"/>
    <mergeCell ref="B15:E15"/>
    <mergeCell ref="F15:I15"/>
    <mergeCell ref="J15:M15"/>
    <mergeCell ref="N15:Q15"/>
    <mergeCell ref="R15:U15"/>
    <mergeCell ref="B16:E16"/>
    <mergeCell ref="F16:I16"/>
    <mergeCell ref="J16:M16"/>
    <mergeCell ref="N16:Q16"/>
    <mergeCell ref="R16:U16"/>
    <mergeCell ref="B17:E17"/>
    <mergeCell ref="F17:I17"/>
    <mergeCell ref="J17:M17"/>
    <mergeCell ref="N17:Q17"/>
    <mergeCell ref="R17:U17"/>
    <mergeCell ref="B18:E18"/>
    <mergeCell ref="F18:I18"/>
    <mergeCell ref="J18:M18"/>
    <mergeCell ref="N18:Q18"/>
    <mergeCell ref="R18:U18"/>
    <mergeCell ref="B19:E19"/>
    <mergeCell ref="F19:I19"/>
    <mergeCell ref="J19:M19"/>
    <mergeCell ref="N19:Q19"/>
    <mergeCell ref="R19:U19"/>
    <mergeCell ref="B22:E22"/>
    <mergeCell ref="F22:I22"/>
    <mergeCell ref="J22:M22"/>
    <mergeCell ref="N22:Q22"/>
    <mergeCell ref="R22:U22"/>
    <mergeCell ref="F23:I23"/>
    <mergeCell ref="J23:M23"/>
    <mergeCell ref="N23:Q23"/>
    <mergeCell ref="R23:U23"/>
    <mergeCell ref="B23:E23"/>
    <mergeCell ref="B24:E24"/>
    <mergeCell ref="B25:E25"/>
    <mergeCell ref="N31:Q31"/>
    <mergeCell ref="R31:U31"/>
    <mergeCell ref="B32:E32"/>
    <mergeCell ref="F32:I32"/>
    <mergeCell ref="J32:M32"/>
    <mergeCell ref="N32:Q32"/>
    <mergeCell ref="R32:U32"/>
    <mergeCell ref="F26:I26"/>
    <mergeCell ref="J26:M26"/>
    <mergeCell ref="N26:Q26"/>
    <mergeCell ref="R26:U26"/>
    <mergeCell ref="B27:E27"/>
    <mergeCell ref="F27:I27"/>
    <mergeCell ref="J27:M27"/>
    <mergeCell ref="N27:Q27"/>
    <mergeCell ref="R27:U27"/>
    <mergeCell ref="B26:E26"/>
    <mergeCell ref="J28:M28"/>
    <mergeCell ref="N28:Q28"/>
    <mergeCell ref="R28:U28"/>
    <mergeCell ref="B40:E40"/>
    <mergeCell ref="F40:I40"/>
    <mergeCell ref="B31:E31"/>
    <mergeCell ref="F31:I31"/>
    <mergeCell ref="J31:M31"/>
    <mergeCell ref="B28:E28"/>
    <mergeCell ref="B43:E43"/>
    <mergeCell ref="F43:I43"/>
    <mergeCell ref="B46:E46"/>
    <mergeCell ref="F46:I46"/>
    <mergeCell ref="B44:E44"/>
    <mergeCell ref="F44:I44"/>
    <mergeCell ref="B45:E45"/>
    <mergeCell ref="F45:I45"/>
    <mergeCell ref="B41:E41"/>
    <mergeCell ref="F41:I41"/>
    <mergeCell ref="B42:E42"/>
    <mergeCell ref="F42:I42"/>
    <mergeCell ref="F28:I28"/>
    <mergeCell ref="J40:M40"/>
    <mergeCell ref="B33:E33"/>
    <mergeCell ref="F33:I33"/>
    <mergeCell ref="J33:M33"/>
    <mergeCell ref="B49:E51"/>
    <mergeCell ref="G49:U51"/>
    <mergeCell ref="R33:U33"/>
    <mergeCell ref="B34:E34"/>
    <mergeCell ref="F34:I34"/>
    <mergeCell ref="J34:M34"/>
    <mergeCell ref="N34:Q34"/>
    <mergeCell ref="R34:U34"/>
    <mergeCell ref="B37:E37"/>
    <mergeCell ref="F37:I37"/>
    <mergeCell ref="J37:M37"/>
    <mergeCell ref="N37:Q37"/>
    <mergeCell ref="R37:U37"/>
    <mergeCell ref="B35:E35"/>
    <mergeCell ref="F35:I35"/>
    <mergeCell ref="J35:M35"/>
    <mergeCell ref="N35:Q35"/>
    <mergeCell ref="R35:U35"/>
    <mergeCell ref="B36:E36"/>
    <mergeCell ref="F36:I36"/>
    <mergeCell ref="J36:M36"/>
    <mergeCell ref="N36:Q36"/>
    <mergeCell ref="R36:U36"/>
  </mergeCells>
  <phoneticPr fontId="19" type="noConversion"/>
  <pageMargins left="0.19685039370078741" right="0.19685039370078741" top="3.937007874015748E-2" bottom="3.937007874015748E-2" header="3.937007874015748E-2" footer="3.937007874015748E-2"/>
  <pageSetup paperSize="9" scale="6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H46"/>
  <sheetViews>
    <sheetView topLeftCell="A24" zoomScale="75" zoomScaleNormal="75" workbookViewId="0">
      <selection activeCell="B26" sqref="B26:E26"/>
    </sheetView>
  </sheetViews>
  <sheetFormatPr defaultColWidth="9" defaultRowHeight="21"/>
  <cols>
    <col min="1" max="1" width="1.88671875" style="15" customWidth="1"/>
    <col min="2" max="2" width="4.88671875" style="16" customWidth="1"/>
    <col min="3" max="3" width="0" style="15" hidden="1" customWidth="1"/>
    <col min="4" max="4" width="18.6640625" style="15" customWidth="1"/>
    <col min="5" max="5" width="5.6640625" style="72" customWidth="1"/>
    <col min="6" max="6" width="9.6640625" style="15" customWidth="1"/>
    <col min="7" max="7" width="18.6640625" style="15" customWidth="1"/>
    <col min="8" max="8" width="5.6640625" style="72" customWidth="1"/>
    <col min="9" max="9" width="9.6640625" style="15" customWidth="1"/>
    <col min="10" max="10" width="18.6640625" style="15" customWidth="1"/>
    <col min="11" max="11" width="5.6640625" style="72" customWidth="1"/>
    <col min="12" max="12" width="9.6640625" style="15" customWidth="1"/>
    <col min="13" max="13" width="18.6640625" style="15" customWidth="1"/>
    <col min="14" max="14" width="5.6640625" style="72" customWidth="1"/>
    <col min="15" max="15" width="9.6640625" style="15" customWidth="1"/>
    <col min="16" max="16" width="18.6640625" style="15" customWidth="1"/>
    <col min="17" max="17" width="5.6640625" style="72" customWidth="1"/>
    <col min="18" max="18" width="9.6640625" style="15" customWidth="1"/>
    <col min="19" max="19" width="18.6640625" style="15" customWidth="1"/>
    <col min="20" max="20" width="5.6640625" style="72" customWidth="1"/>
    <col min="21" max="21" width="9.6640625" style="15" customWidth="1"/>
    <col min="22" max="22" width="5.21875" style="15" customWidth="1"/>
    <col min="23" max="23" width="11.77734375" style="75" customWidth="1"/>
    <col min="24" max="24" width="11.21875" style="76" customWidth="1"/>
    <col min="25" max="25" width="6.6640625" style="77" customWidth="1"/>
    <col min="26" max="26" width="6.6640625" style="15" customWidth="1"/>
    <col min="27" max="27" width="6" style="15" hidden="1" customWidth="1"/>
    <col min="28" max="28" width="5.44140625" style="16" hidden="1" customWidth="1"/>
    <col min="29" max="29" width="7.77734375" style="15" hidden="1" customWidth="1"/>
    <col min="30" max="30" width="8" style="15" hidden="1" customWidth="1"/>
    <col min="31" max="31" width="7.88671875" style="15" hidden="1" customWidth="1"/>
    <col min="32" max="32" width="7.44140625" style="15" hidden="1" customWidth="1"/>
    <col min="33" max="16384" width="9" style="15"/>
  </cols>
  <sheetData>
    <row r="1" spans="2:34" s="4" customFormat="1" ht="39">
      <c r="B1" s="440" t="s">
        <v>363</v>
      </c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440"/>
      <c r="R1" s="440"/>
      <c r="S1" s="440"/>
      <c r="T1" s="440"/>
      <c r="U1" s="440"/>
      <c r="V1" s="440"/>
      <c r="W1" s="440"/>
      <c r="X1" s="440"/>
      <c r="Y1" s="440"/>
      <c r="Z1" s="3"/>
      <c r="AB1" s="5"/>
    </row>
    <row r="2" spans="2:34" s="4" customFormat="1" ht="9.75" customHeight="1">
      <c r="B2" s="441"/>
      <c r="C2" s="442"/>
      <c r="D2" s="442"/>
      <c r="E2" s="442"/>
      <c r="F2" s="442"/>
      <c r="G2" s="442"/>
      <c r="H2" s="6"/>
      <c r="I2" s="3"/>
      <c r="J2" s="3"/>
      <c r="K2" s="6"/>
      <c r="L2" s="3"/>
      <c r="M2" s="3"/>
      <c r="N2" s="6"/>
      <c r="O2" s="3"/>
      <c r="P2" s="3"/>
      <c r="Q2" s="6"/>
      <c r="R2" s="3"/>
      <c r="S2" s="3"/>
      <c r="T2" s="6"/>
      <c r="U2" s="3"/>
      <c r="V2" s="3"/>
      <c r="W2" s="7"/>
      <c r="X2" s="8"/>
      <c r="Y2" s="7"/>
      <c r="Z2" s="3"/>
      <c r="AB2" s="5"/>
    </row>
    <row r="3" spans="2:34" ht="31.5" customHeight="1" thickBot="1">
      <c r="B3" s="80" t="s">
        <v>43</v>
      </c>
      <c r="C3" s="9"/>
      <c r="D3" s="10"/>
      <c r="E3" s="10"/>
      <c r="F3" s="443" t="s">
        <v>131</v>
      </c>
      <c r="G3" s="443"/>
      <c r="H3" s="443"/>
      <c r="I3" s="443"/>
      <c r="J3" s="443"/>
      <c r="K3" s="443"/>
      <c r="L3" s="10"/>
      <c r="M3" s="10"/>
      <c r="N3" s="10"/>
      <c r="O3" s="10"/>
      <c r="P3" s="10"/>
      <c r="Q3" s="10"/>
      <c r="R3" s="10"/>
      <c r="S3" s="4"/>
      <c r="T3" s="10"/>
      <c r="U3" s="10"/>
      <c r="V3" s="10"/>
      <c r="W3" s="11"/>
      <c r="X3" s="12"/>
      <c r="Y3" s="13"/>
      <c r="Z3" s="14"/>
    </row>
    <row r="4" spans="2:34" s="29" customFormat="1" ht="100.2">
      <c r="B4" s="17" t="s">
        <v>0</v>
      </c>
      <c r="C4" s="18" t="s">
        <v>1</v>
      </c>
      <c r="D4" s="19" t="s">
        <v>2</v>
      </c>
      <c r="E4" s="20" t="s">
        <v>41</v>
      </c>
      <c r="F4" s="19"/>
      <c r="G4" s="19" t="s">
        <v>3</v>
      </c>
      <c r="H4" s="20" t="s">
        <v>41</v>
      </c>
      <c r="I4" s="19"/>
      <c r="J4" s="19" t="s">
        <v>4</v>
      </c>
      <c r="K4" s="20" t="s">
        <v>41</v>
      </c>
      <c r="L4" s="21"/>
      <c r="M4" s="19" t="s">
        <v>4</v>
      </c>
      <c r="N4" s="20" t="s">
        <v>41</v>
      </c>
      <c r="O4" s="19"/>
      <c r="P4" s="19" t="s">
        <v>4</v>
      </c>
      <c r="Q4" s="20" t="s">
        <v>41</v>
      </c>
      <c r="R4" s="19"/>
      <c r="S4" s="22" t="s">
        <v>5</v>
      </c>
      <c r="T4" s="20" t="s">
        <v>41</v>
      </c>
      <c r="U4" s="19"/>
      <c r="V4" s="82" t="s">
        <v>48</v>
      </c>
      <c r="W4" s="23" t="s">
        <v>6</v>
      </c>
      <c r="X4" s="24" t="s">
        <v>13</v>
      </c>
      <c r="Y4" s="25" t="s">
        <v>14</v>
      </c>
      <c r="Z4" s="26"/>
      <c r="AA4" s="27"/>
      <c r="AB4" s="27"/>
      <c r="AC4" s="28"/>
      <c r="AD4" s="28"/>
      <c r="AE4" s="28"/>
      <c r="AF4" s="28"/>
    </row>
    <row r="5" spans="2:34" s="35" customFormat="1" ht="65.099999999999994" customHeight="1">
      <c r="B5" s="30">
        <v>12</v>
      </c>
      <c r="C5" s="433"/>
      <c r="D5" s="31" t="str">
        <f>'114.12月菜單'!B5</f>
        <v>香Q米飯</v>
      </c>
      <c r="E5" s="31" t="s">
        <v>15</v>
      </c>
      <c r="F5" s="1" t="s">
        <v>16</v>
      </c>
      <c r="G5" s="31" t="str">
        <f>'114.12月菜單'!B6</f>
        <v>無骨香雞排(炸)(加)</v>
      </c>
      <c r="H5" s="31" t="s">
        <v>81</v>
      </c>
      <c r="I5" s="1" t="s">
        <v>16</v>
      </c>
      <c r="J5" s="31" t="str">
        <f>'114.12月菜單'!B7</f>
        <v>瓜仔肉(醃)</v>
      </c>
      <c r="K5" s="31" t="s">
        <v>17</v>
      </c>
      <c r="L5" s="1" t="s">
        <v>16</v>
      </c>
      <c r="M5" s="31" t="str">
        <f>'114.12月菜單'!B8</f>
        <v>白菜蛋酥</v>
      </c>
      <c r="N5" s="31" t="s">
        <v>17</v>
      </c>
      <c r="O5" s="1" t="s">
        <v>16</v>
      </c>
      <c r="P5" s="31" t="str">
        <f>'114.12月菜單'!B9</f>
        <v>深色蔬菜</v>
      </c>
      <c r="Q5" s="31" t="s">
        <v>18</v>
      </c>
      <c r="R5" s="1" t="s">
        <v>16</v>
      </c>
      <c r="S5" s="31" t="str">
        <f>'114.12月菜單'!B10</f>
        <v>玉米濃湯(芡)</v>
      </c>
      <c r="T5" s="31" t="s">
        <v>145</v>
      </c>
      <c r="U5" s="1" t="s">
        <v>16</v>
      </c>
      <c r="V5" s="434"/>
      <c r="W5" s="32" t="s">
        <v>44</v>
      </c>
      <c r="X5" s="33" t="s">
        <v>19</v>
      </c>
      <c r="Y5" s="34">
        <v>5.3</v>
      </c>
      <c r="Z5" s="15"/>
      <c r="AA5" s="15"/>
      <c r="AB5" s="16"/>
      <c r="AC5" s="15"/>
      <c r="AD5" s="15"/>
      <c r="AE5" s="15"/>
      <c r="AF5" s="15"/>
      <c r="AG5" s="77"/>
    </row>
    <row r="6" spans="2:34" ht="27.9" customHeight="1">
      <c r="B6" s="36" t="s">
        <v>8</v>
      </c>
      <c r="C6" s="433"/>
      <c r="D6" s="2" t="s">
        <v>24</v>
      </c>
      <c r="E6" s="2"/>
      <c r="F6" s="2">
        <v>100</v>
      </c>
      <c r="G6" s="139" t="s">
        <v>298</v>
      </c>
      <c r="H6" s="150" t="s">
        <v>126</v>
      </c>
      <c r="I6" s="2">
        <v>50</v>
      </c>
      <c r="J6" s="136" t="s">
        <v>146</v>
      </c>
      <c r="K6" s="137" t="s">
        <v>125</v>
      </c>
      <c r="L6" s="2">
        <v>28</v>
      </c>
      <c r="M6" s="2" t="s">
        <v>157</v>
      </c>
      <c r="N6" s="2"/>
      <c r="O6" s="2">
        <v>40</v>
      </c>
      <c r="P6" s="2" t="s">
        <v>63</v>
      </c>
      <c r="Q6" s="2" t="s">
        <v>358</v>
      </c>
      <c r="R6" s="2">
        <v>100</v>
      </c>
      <c r="S6" s="2" t="s">
        <v>185</v>
      </c>
      <c r="T6" s="2"/>
      <c r="U6" s="2">
        <v>20</v>
      </c>
      <c r="V6" s="435"/>
      <c r="W6" s="88">
        <v>104</v>
      </c>
      <c r="X6" s="37" t="s">
        <v>25</v>
      </c>
      <c r="Y6" s="38">
        <v>2.2999999999999998</v>
      </c>
      <c r="Z6" s="14"/>
      <c r="AA6" s="16"/>
      <c r="AC6" s="16"/>
      <c r="AD6" s="16"/>
      <c r="AE6" s="16"/>
      <c r="AF6" s="16"/>
      <c r="AG6" s="77"/>
    </row>
    <row r="7" spans="2:34" ht="27.9" customHeight="1">
      <c r="B7" s="36">
        <v>1</v>
      </c>
      <c r="C7" s="433"/>
      <c r="D7" s="2"/>
      <c r="E7" s="2"/>
      <c r="F7" s="2"/>
      <c r="G7" s="2"/>
      <c r="H7" s="2"/>
      <c r="I7" s="2"/>
      <c r="J7" s="448" t="s">
        <v>60</v>
      </c>
      <c r="K7" s="449"/>
      <c r="L7" s="2">
        <v>30</v>
      </c>
      <c r="M7" s="129" t="s">
        <v>299</v>
      </c>
      <c r="N7" s="147"/>
      <c r="O7" s="2">
        <v>10</v>
      </c>
      <c r="P7" s="2"/>
      <c r="Q7" s="2"/>
      <c r="R7" s="2"/>
      <c r="S7" s="2" t="s">
        <v>124</v>
      </c>
      <c r="T7" s="2"/>
      <c r="U7" s="2">
        <v>10</v>
      </c>
      <c r="V7" s="435"/>
      <c r="W7" s="39" t="s">
        <v>46</v>
      </c>
      <c r="X7" s="40" t="s">
        <v>27</v>
      </c>
      <c r="Y7" s="38">
        <v>1.9</v>
      </c>
      <c r="AA7" s="41"/>
      <c r="AC7" s="42"/>
      <c r="AD7" s="16"/>
      <c r="AE7" s="16"/>
      <c r="AF7" s="43"/>
      <c r="AG7" s="77"/>
    </row>
    <row r="8" spans="2:34" ht="27.9" customHeight="1">
      <c r="B8" s="36" t="s">
        <v>10</v>
      </c>
      <c r="C8" s="433"/>
      <c r="D8" s="2"/>
      <c r="E8" s="2"/>
      <c r="F8" s="2"/>
      <c r="G8" s="2"/>
      <c r="H8" s="44"/>
      <c r="I8" s="2"/>
      <c r="J8" s="2" t="s">
        <v>147</v>
      </c>
      <c r="K8" s="2"/>
      <c r="L8" s="2">
        <v>1</v>
      </c>
      <c r="M8" s="129" t="s">
        <v>192</v>
      </c>
      <c r="N8" s="147"/>
      <c r="O8" s="2">
        <v>10</v>
      </c>
      <c r="P8" s="2"/>
      <c r="Q8" s="44"/>
      <c r="R8" s="2"/>
      <c r="S8" s="2"/>
      <c r="T8" s="44"/>
      <c r="U8" s="2"/>
      <c r="V8" s="435"/>
      <c r="W8" s="86">
        <v>24</v>
      </c>
      <c r="X8" s="40" t="s">
        <v>30</v>
      </c>
      <c r="Y8" s="38">
        <v>2.5</v>
      </c>
      <c r="Z8" s="14"/>
      <c r="AC8" s="16"/>
      <c r="AD8" s="16"/>
      <c r="AE8" s="16"/>
      <c r="AF8" s="16"/>
      <c r="AG8" s="77"/>
      <c r="AH8"/>
    </row>
    <row r="9" spans="2:34" ht="27.9" customHeight="1">
      <c r="B9" s="437" t="s">
        <v>37</v>
      </c>
      <c r="C9" s="433"/>
      <c r="D9" s="2"/>
      <c r="E9" s="2"/>
      <c r="F9" s="2"/>
      <c r="G9" s="2"/>
      <c r="H9" s="44"/>
      <c r="I9" s="2"/>
      <c r="J9" s="2"/>
      <c r="K9" s="44"/>
      <c r="L9" s="2"/>
      <c r="M9" s="94" t="s">
        <v>300</v>
      </c>
      <c r="N9" s="143"/>
      <c r="O9" s="2">
        <v>3</v>
      </c>
      <c r="P9" s="2"/>
      <c r="Q9" s="44"/>
      <c r="R9" s="2"/>
      <c r="S9" s="2"/>
      <c r="T9" s="2"/>
      <c r="U9" s="2"/>
      <c r="V9" s="435"/>
      <c r="W9" s="39" t="s">
        <v>47</v>
      </c>
      <c r="X9" s="40" t="s">
        <v>33</v>
      </c>
      <c r="Y9" s="38">
        <v>0</v>
      </c>
      <c r="AC9" s="16"/>
      <c r="AD9" s="16"/>
      <c r="AE9" s="16"/>
      <c r="AF9" s="16"/>
      <c r="AG9" s="75"/>
      <c r="AH9"/>
    </row>
    <row r="10" spans="2:34" ht="27.9" customHeight="1">
      <c r="B10" s="437"/>
      <c r="C10" s="433"/>
      <c r="D10" s="2"/>
      <c r="E10" s="44"/>
      <c r="F10" s="2"/>
      <c r="G10" s="61"/>
      <c r="H10" s="44"/>
      <c r="I10" s="2"/>
      <c r="J10" s="2"/>
      <c r="K10" s="44"/>
      <c r="L10" s="2"/>
      <c r="M10" s="139" t="s">
        <v>115</v>
      </c>
      <c r="N10" s="95"/>
      <c r="O10" s="144">
        <v>1</v>
      </c>
      <c r="P10" s="2"/>
      <c r="Q10" s="44"/>
      <c r="R10" s="2"/>
      <c r="S10" s="2"/>
      <c r="T10" s="44"/>
      <c r="U10" s="2"/>
      <c r="V10" s="435"/>
      <c r="W10" s="86">
        <v>28.6</v>
      </c>
      <c r="X10" s="79" t="s">
        <v>42</v>
      </c>
      <c r="Y10" s="45">
        <v>0</v>
      </c>
      <c r="Z10" s="14"/>
      <c r="AG10" s="88"/>
    </row>
    <row r="11" spans="2:34" ht="27.9" customHeight="1">
      <c r="B11" s="46" t="s">
        <v>36</v>
      </c>
      <c r="C11" s="47"/>
      <c r="D11" s="2"/>
      <c r="E11" s="44"/>
      <c r="F11" s="2"/>
      <c r="G11" s="2"/>
      <c r="H11" s="44"/>
      <c r="I11" s="2"/>
      <c r="J11" s="2"/>
      <c r="K11" s="44"/>
      <c r="L11" s="145"/>
      <c r="M11" s="156" t="s">
        <v>301</v>
      </c>
      <c r="N11" s="95"/>
      <c r="O11" s="144">
        <v>1</v>
      </c>
      <c r="P11" s="2"/>
      <c r="Q11" s="44"/>
      <c r="R11" s="2"/>
      <c r="S11" s="2"/>
      <c r="T11" s="44"/>
      <c r="U11" s="2"/>
      <c r="V11" s="435"/>
      <c r="W11" s="39" t="s">
        <v>12</v>
      </c>
      <c r="X11" s="48"/>
      <c r="Y11" s="38"/>
      <c r="AG11" s="75"/>
    </row>
    <row r="12" spans="2:34" ht="27.9" customHeight="1">
      <c r="B12" s="49"/>
      <c r="C12" s="50"/>
      <c r="D12" s="44"/>
      <c r="E12" s="44"/>
      <c r="F12" s="2"/>
      <c r="G12" s="2"/>
      <c r="H12" s="44"/>
      <c r="I12" s="2"/>
      <c r="J12" s="2"/>
      <c r="K12" s="44"/>
      <c r="L12" s="149"/>
      <c r="M12" s="154"/>
      <c r="N12" s="157"/>
      <c r="O12" s="155"/>
      <c r="P12" s="2"/>
      <c r="Q12" s="44"/>
      <c r="R12" s="2"/>
      <c r="S12" s="2"/>
      <c r="T12" s="44"/>
      <c r="U12" s="2"/>
      <c r="V12" s="439"/>
      <c r="W12" s="87">
        <f>W6*4+W10*4+W8*9</f>
        <v>746.4</v>
      </c>
      <c r="X12" s="52"/>
      <c r="Y12" s="53"/>
      <c r="Z12" s="14"/>
      <c r="AC12" s="51"/>
      <c r="AD12" s="51"/>
      <c r="AE12" s="51"/>
      <c r="AG12" s="89"/>
    </row>
    <row r="13" spans="2:34" s="35" customFormat="1" ht="27.9" customHeight="1">
      <c r="B13" s="30">
        <v>12</v>
      </c>
      <c r="C13" s="433"/>
      <c r="D13" s="31" t="str">
        <f>'114.12月菜單'!F5</f>
        <v>糙米飯</v>
      </c>
      <c r="E13" s="31" t="s">
        <v>15</v>
      </c>
      <c r="F13" s="31"/>
      <c r="G13" s="31" t="str">
        <f>'114.12月菜單'!F6</f>
        <v>泡菜肉片</v>
      </c>
      <c r="H13" s="31" t="s">
        <v>17</v>
      </c>
      <c r="I13" s="31"/>
      <c r="J13" s="31" t="str">
        <f>'114.12月菜單'!F7</f>
        <v>雞塊(加)(炸)</v>
      </c>
      <c r="K13" s="31" t="s">
        <v>81</v>
      </c>
      <c r="L13" s="31"/>
      <c r="M13" s="31" t="str">
        <f>'114.12月菜單'!F8</f>
        <v>蝦仁玉米蛋(海)</v>
      </c>
      <c r="N13" s="31" t="s">
        <v>17</v>
      </c>
      <c r="O13" s="31"/>
      <c r="P13" s="31" t="str">
        <f>'114.12月菜單'!F9</f>
        <v>淺色蔬菜</v>
      </c>
      <c r="Q13" s="31" t="s">
        <v>18</v>
      </c>
      <c r="R13" s="31"/>
      <c r="S13" s="31" t="str">
        <f>'114.12月菜單'!F10</f>
        <v>冬瓜鮮菇湯</v>
      </c>
      <c r="T13" s="31" t="s">
        <v>17</v>
      </c>
      <c r="U13" s="31"/>
      <c r="V13" s="434"/>
      <c r="W13" s="32" t="s">
        <v>44</v>
      </c>
      <c r="X13" s="33" t="s">
        <v>19</v>
      </c>
      <c r="Y13" s="34">
        <v>5.3</v>
      </c>
      <c r="Z13" s="15"/>
      <c r="AA13" s="15"/>
      <c r="AB13" s="16"/>
      <c r="AC13" s="15" t="s">
        <v>20</v>
      </c>
      <c r="AD13" s="15" t="s">
        <v>21</v>
      </c>
      <c r="AE13" s="15" t="s">
        <v>22</v>
      </c>
      <c r="AF13" s="15" t="s">
        <v>23</v>
      </c>
      <c r="AG13" s="75"/>
    </row>
    <row r="14" spans="2:34" ht="27.9" customHeight="1">
      <c r="B14" s="36" t="s">
        <v>8</v>
      </c>
      <c r="C14" s="433"/>
      <c r="D14" s="2" t="s">
        <v>24</v>
      </c>
      <c r="E14" s="2"/>
      <c r="F14" s="2">
        <v>60</v>
      </c>
      <c r="G14" s="139" t="s">
        <v>120</v>
      </c>
      <c r="H14" s="150"/>
      <c r="I14" s="2">
        <v>30</v>
      </c>
      <c r="J14" s="136" t="s">
        <v>218</v>
      </c>
      <c r="K14" s="137" t="s">
        <v>126</v>
      </c>
      <c r="L14" s="2">
        <v>20</v>
      </c>
      <c r="M14" s="2" t="s">
        <v>191</v>
      </c>
      <c r="N14" s="2"/>
      <c r="O14" s="2">
        <v>10</v>
      </c>
      <c r="P14" s="2" t="s">
        <v>63</v>
      </c>
      <c r="Q14" s="2"/>
      <c r="R14" s="2">
        <v>100</v>
      </c>
      <c r="S14" s="2" t="s">
        <v>119</v>
      </c>
      <c r="T14" s="2"/>
      <c r="U14" s="2">
        <v>30</v>
      </c>
      <c r="V14" s="435"/>
      <c r="W14" s="88">
        <v>103</v>
      </c>
      <c r="X14" s="37" t="s">
        <v>25</v>
      </c>
      <c r="Y14" s="38">
        <v>2.2999999999999998</v>
      </c>
      <c r="Z14" s="14"/>
      <c r="AA14" s="16" t="s">
        <v>26</v>
      </c>
      <c r="AB14" s="16">
        <v>6.2</v>
      </c>
      <c r="AC14" s="16">
        <f>AB14*2</f>
        <v>12.4</v>
      </c>
      <c r="AD14" s="16"/>
      <c r="AE14" s="16">
        <f>AB14*15</f>
        <v>93</v>
      </c>
      <c r="AF14" s="16">
        <f>AC14*4+AE14*4</f>
        <v>421.6</v>
      </c>
      <c r="AG14" s="88"/>
    </row>
    <row r="15" spans="2:34" ht="27.9" customHeight="1">
      <c r="B15" s="36">
        <v>2</v>
      </c>
      <c r="C15" s="433"/>
      <c r="D15" s="2" t="s">
        <v>128</v>
      </c>
      <c r="E15" s="2"/>
      <c r="F15" s="2">
        <v>40</v>
      </c>
      <c r="G15" s="444" t="s">
        <v>212</v>
      </c>
      <c r="H15" s="445"/>
      <c r="I15" s="2">
        <v>40</v>
      </c>
      <c r="J15" s="444"/>
      <c r="K15" s="445"/>
      <c r="L15" s="2"/>
      <c r="M15" s="129" t="s">
        <v>185</v>
      </c>
      <c r="N15" s="147"/>
      <c r="O15" s="2">
        <v>30</v>
      </c>
      <c r="P15" s="2"/>
      <c r="Q15" s="2"/>
      <c r="R15" s="2"/>
      <c r="S15" s="2" t="s">
        <v>299</v>
      </c>
      <c r="T15" s="2"/>
      <c r="U15" s="2">
        <v>10</v>
      </c>
      <c r="V15" s="435"/>
      <c r="W15" s="39" t="s">
        <v>46</v>
      </c>
      <c r="X15" s="40" t="s">
        <v>27</v>
      </c>
      <c r="Y15" s="38">
        <v>1.7</v>
      </c>
      <c r="AA15" s="41" t="s">
        <v>28</v>
      </c>
      <c r="AB15" s="16">
        <v>2.1</v>
      </c>
      <c r="AC15" s="42">
        <f>AB15*7</f>
        <v>14.700000000000001</v>
      </c>
      <c r="AD15" s="16">
        <f>AB15*5</f>
        <v>10.5</v>
      </c>
      <c r="AE15" s="16" t="s">
        <v>29</v>
      </c>
      <c r="AF15" s="43">
        <f>AC15*4+AD15*9</f>
        <v>153.30000000000001</v>
      </c>
      <c r="AG15" s="75"/>
    </row>
    <row r="16" spans="2:34" ht="27.9" customHeight="1">
      <c r="B16" s="36" t="s">
        <v>10</v>
      </c>
      <c r="C16" s="433"/>
      <c r="D16" s="2"/>
      <c r="E16" s="2"/>
      <c r="F16" s="2"/>
      <c r="G16" s="2" t="s">
        <v>115</v>
      </c>
      <c r="H16" s="44"/>
      <c r="I16" s="2">
        <v>1</v>
      </c>
      <c r="J16" s="2"/>
      <c r="K16" s="2"/>
      <c r="L16" s="2"/>
      <c r="M16" s="129" t="s">
        <v>124</v>
      </c>
      <c r="N16" s="147"/>
      <c r="O16" s="2">
        <v>30</v>
      </c>
      <c r="P16" s="2"/>
      <c r="Q16" s="44"/>
      <c r="R16" s="2"/>
      <c r="S16" s="2" t="s">
        <v>122</v>
      </c>
      <c r="T16" s="44"/>
      <c r="U16" s="2">
        <v>1</v>
      </c>
      <c r="V16" s="435"/>
      <c r="W16" s="86">
        <v>24</v>
      </c>
      <c r="X16" s="40" t="s">
        <v>30</v>
      </c>
      <c r="Y16" s="38">
        <v>2.5</v>
      </c>
      <c r="Z16" s="14"/>
      <c r="AA16" s="15" t="s">
        <v>31</v>
      </c>
      <c r="AB16" s="16">
        <v>1.8</v>
      </c>
      <c r="AC16" s="16">
        <f>AB16*1</f>
        <v>1.8</v>
      </c>
      <c r="AD16" s="16" t="s">
        <v>29</v>
      </c>
      <c r="AE16" s="16">
        <f>AB16*5</f>
        <v>9</v>
      </c>
      <c r="AF16" s="16">
        <f>AC16*4+AE16*4</f>
        <v>43.2</v>
      </c>
      <c r="AG16" s="88"/>
    </row>
    <row r="17" spans="2:33" ht="27.9" customHeight="1">
      <c r="B17" s="437" t="s">
        <v>38</v>
      </c>
      <c r="C17" s="433"/>
      <c r="D17" s="2"/>
      <c r="E17" s="2"/>
      <c r="F17" s="2"/>
      <c r="G17" s="2" t="s">
        <v>216</v>
      </c>
      <c r="H17" s="44"/>
      <c r="I17" s="2">
        <v>1</v>
      </c>
      <c r="J17" s="2"/>
      <c r="K17" s="44"/>
      <c r="L17" s="2"/>
      <c r="M17" s="94"/>
      <c r="N17" s="98"/>
      <c r="O17" s="2"/>
      <c r="P17" s="2"/>
      <c r="Q17" s="44"/>
      <c r="R17" s="2"/>
      <c r="S17" s="2"/>
      <c r="T17" s="2"/>
      <c r="U17" s="2"/>
      <c r="V17" s="435"/>
      <c r="W17" s="39" t="s">
        <v>47</v>
      </c>
      <c r="X17" s="40" t="s">
        <v>33</v>
      </c>
      <c r="Y17" s="38">
        <v>0</v>
      </c>
      <c r="AA17" s="15" t="s">
        <v>34</v>
      </c>
      <c r="AB17" s="16">
        <v>2.5</v>
      </c>
      <c r="AC17" s="16"/>
      <c r="AD17" s="16">
        <f>AB17*5</f>
        <v>12.5</v>
      </c>
      <c r="AE17" s="16" t="s">
        <v>29</v>
      </c>
      <c r="AF17" s="16">
        <f>AD17*9</f>
        <v>112.5</v>
      </c>
      <c r="AG17" s="75"/>
    </row>
    <row r="18" spans="2:33" ht="27.9" customHeight="1">
      <c r="B18" s="437"/>
      <c r="C18" s="433"/>
      <c r="D18" s="2"/>
      <c r="E18" s="44"/>
      <c r="F18" s="2"/>
      <c r="G18" s="61" t="s">
        <v>302</v>
      </c>
      <c r="H18" s="44"/>
      <c r="I18" s="2">
        <v>1</v>
      </c>
      <c r="J18" s="2"/>
      <c r="K18" s="44"/>
      <c r="L18" s="2"/>
      <c r="M18" s="139"/>
      <c r="N18" s="95"/>
      <c r="O18" s="144"/>
      <c r="P18" s="2"/>
      <c r="Q18" s="44"/>
      <c r="R18" s="2"/>
      <c r="S18" s="2"/>
      <c r="T18" s="44"/>
      <c r="U18" s="2"/>
      <c r="V18" s="435"/>
      <c r="W18" s="86">
        <v>28.4</v>
      </c>
      <c r="X18" s="79" t="s">
        <v>42</v>
      </c>
      <c r="Y18" s="45">
        <v>0</v>
      </c>
      <c r="Z18" s="14"/>
      <c r="AA18" s="15" t="s">
        <v>35</v>
      </c>
      <c r="AB18" s="16">
        <v>1</v>
      </c>
      <c r="AE18" s="15">
        <f>AB18*15</f>
        <v>15</v>
      </c>
      <c r="AG18" s="88"/>
    </row>
    <row r="19" spans="2:33" ht="27.9" customHeight="1">
      <c r="B19" s="46" t="s">
        <v>36</v>
      </c>
      <c r="C19" s="63"/>
      <c r="D19" s="2"/>
      <c r="E19" s="44"/>
      <c r="F19" s="2"/>
      <c r="G19" s="2"/>
      <c r="H19" s="44"/>
      <c r="I19" s="2"/>
      <c r="J19" s="2"/>
      <c r="K19" s="44"/>
      <c r="L19" s="145"/>
      <c r="M19" s="156"/>
      <c r="N19" s="95"/>
      <c r="O19" s="144"/>
      <c r="P19" s="2"/>
      <c r="Q19" s="44"/>
      <c r="R19" s="2"/>
      <c r="S19" s="2"/>
      <c r="T19" s="44"/>
      <c r="U19" s="2"/>
      <c r="V19" s="435"/>
      <c r="W19" s="39" t="s">
        <v>12</v>
      </c>
      <c r="X19" s="48"/>
      <c r="Y19" s="38"/>
      <c r="AC19" s="15">
        <f>SUM(AC14:AC18)</f>
        <v>28.900000000000002</v>
      </c>
      <c r="AD19" s="15">
        <f>SUM(AD14:AD18)</f>
        <v>23</v>
      </c>
      <c r="AE19" s="15">
        <f>SUM(AE14:AE18)</f>
        <v>117</v>
      </c>
      <c r="AF19" s="15">
        <f>AC19*4+AD19*9+AE19*4</f>
        <v>790.6</v>
      </c>
      <c r="AG19" s="75"/>
    </row>
    <row r="20" spans="2:33" ht="27.9" customHeight="1" thickBot="1">
      <c r="B20" s="49"/>
      <c r="C20" s="65"/>
      <c r="D20" s="44"/>
      <c r="E20" s="44"/>
      <c r="F20" s="2"/>
      <c r="G20" s="2"/>
      <c r="H20" s="44"/>
      <c r="I20" s="2"/>
      <c r="J20" s="2"/>
      <c r="K20" s="44"/>
      <c r="L20" s="149"/>
      <c r="M20" s="154"/>
      <c r="N20" s="157"/>
      <c r="O20" s="155"/>
      <c r="P20" s="2"/>
      <c r="Q20" s="44"/>
      <c r="R20" s="2"/>
      <c r="S20" s="2"/>
      <c r="T20" s="44"/>
      <c r="U20" s="2"/>
      <c r="V20" s="439"/>
      <c r="W20" s="87">
        <f>W14*4+W18*4+W16*9</f>
        <v>741.6</v>
      </c>
      <c r="X20" s="52"/>
      <c r="Y20" s="53"/>
      <c r="Z20" s="14"/>
      <c r="AC20" s="51">
        <f>AC19*4/AF19</f>
        <v>0.14621806223121681</v>
      </c>
      <c r="AD20" s="51">
        <f>AD19*9/AF19</f>
        <v>0.26182646091576017</v>
      </c>
      <c r="AE20" s="51">
        <f>AE19*4/AF19</f>
        <v>0.59195547685302297</v>
      </c>
      <c r="AG20" s="89"/>
    </row>
    <row r="21" spans="2:33" s="35" customFormat="1" ht="27.9" customHeight="1">
      <c r="B21" s="30">
        <v>12</v>
      </c>
      <c r="C21" s="433"/>
      <c r="D21" s="31" t="str">
        <f>'114.12月菜單'!J5</f>
        <v>香Q米飯</v>
      </c>
      <c r="E21" s="31" t="s">
        <v>15</v>
      </c>
      <c r="F21" s="31"/>
      <c r="G21" s="31" t="str">
        <f>'114.12月菜單'!J6</f>
        <v>香香烤雞翅</v>
      </c>
      <c r="H21" s="31" t="s">
        <v>94</v>
      </c>
      <c r="I21" s="31"/>
      <c r="J21" s="31" t="str">
        <f>'114.12月菜單'!J7</f>
        <v>京醬肉絲(豆)</v>
      </c>
      <c r="K21" s="31" t="s">
        <v>17</v>
      </c>
      <c r="L21" s="31"/>
      <c r="M21" s="148" t="str">
        <f>'114.12月菜單'!J8</f>
        <v>起司白花菜</v>
      </c>
      <c r="N21" s="148" t="s">
        <v>17</v>
      </c>
      <c r="O21" s="148"/>
      <c r="P21" s="31" t="str">
        <f>'114.12月菜單'!J9</f>
        <v>深色蔬菜</v>
      </c>
      <c r="Q21" s="31" t="s">
        <v>18</v>
      </c>
      <c r="R21" s="31"/>
      <c r="S21" s="31" t="str">
        <f>'114.12月菜單'!J10</f>
        <v>蔬菜蛋花湯</v>
      </c>
      <c r="T21" s="31" t="s">
        <v>17</v>
      </c>
      <c r="U21" s="31"/>
      <c r="V21" s="434"/>
      <c r="W21" s="32" t="s">
        <v>44</v>
      </c>
      <c r="X21" s="33" t="s">
        <v>19</v>
      </c>
      <c r="Y21" s="34">
        <v>5</v>
      </c>
      <c r="Z21" s="15"/>
      <c r="AA21" s="15"/>
      <c r="AB21" s="16"/>
      <c r="AC21" s="15" t="s">
        <v>20</v>
      </c>
      <c r="AD21" s="15" t="s">
        <v>21</v>
      </c>
      <c r="AE21" s="15" t="s">
        <v>22</v>
      </c>
      <c r="AF21" s="15" t="s">
        <v>23</v>
      </c>
      <c r="AG21" s="75"/>
    </row>
    <row r="22" spans="2:33" s="56" customFormat="1" ht="27.75" customHeight="1">
      <c r="B22" s="36" t="s">
        <v>8</v>
      </c>
      <c r="C22" s="433"/>
      <c r="D22" s="2" t="s">
        <v>24</v>
      </c>
      <c r="E22" s="2"/>
      <c r="F22" s="2">
        <v>100</v>
      </c>
      <c r="G22" s="446" t="s">
        <v>213</v>
      </c>
      <c r="H22" s="447"/>
      <c r="I22" s="2">
        <v>40</v>
      </c>
      <c r="J22" s="94" t="s">
        <v>303</v>
      </c>
      <c r="K22" s="131" t="s">
        <v>123</v>
      </c>
      <c r="L22" s="132">
        <v>40</v>
      </c>
      <c r="M22" s="2" t="s">
        <v>304</v>
      </c>
      <c r="N22" s="2"/>
      <c r="O22" s="2">
        <v>3</v>
      </c>
      <c r="P22" s="2" t="s">
        <v>63</v>
      </c>
      <c r="Q22" s="2" t="s">
        <v>358</v>
      </c>
      <c r="R22" s="2">
        <v>100</v>
      </c>
      <c r="S22" s="2" t="s">
        <v>120</v>
      </c>
      <c r="T22" s="2"/>
      <c r="U22" s="2">
        <v>30</v>
      </c>
      <c r="V22" s="435"/>
      <c r="W22" s="88">
        <v>101.2</v>
      </c>
      <c r="X22" s="37" t="s">
        <v>25</v>
      </c>
      <c r="Y22" s="38">
        <v>2.2999999999999998</v>
      </c>
      <c r="Z22" s="54"/>
      <c r="AA22" s="55" t="s">
        <v>26</v>
      </c>
      <c r="AB22" s="55">
        <v>6.2</v>
      </c>
      <c r="AC22" s="55">
        <f>AB22*2</f>
        <v>12.4</v>
      </c>
      <c r="AD22" s="55"/>
      <c r="AE22" s="55">
        <f>AB22*15</f>
        <v>93</v>
      </c>
      <c r="AF22" s="55">
        <f>AC22*4+AE22*4</f>
        <v>421.6</v>
      </c>
      <c r="AG22" s="88"/>
    </row>
    <row r="23" spans="2:33" s="56" customFormat="1" ht="27.9" customHeight="1">
      <c r="B23" s="36">
        <v>3</v>
      </c>
      <c r="C23" s="433"/>
      <c r="D23" s="2"/>
      <c r="E23" s="2"/>
      <c r="F23" s="2"/>
      <c r="G23" s="164"/>
      <c r="H23" s="165"/>
      <c r="I23" s="2"/>
      <c r="J23" s="180" t="s">
        <v>121</v>
      </c>
      <c r="K23" s="181"/>
      <c r="L23" s="138">
        <v>10</v>
      </c>
      <c r="M23" s="2" t="s">
        <v>183</v>
      </c>
      <c r="N23" s="2"/>
      <c r="O23" s="2">
        <v>70</v>
      </c>
      <c r="P23" s="2"/>
      <c r="Q23" s="2"/>
      <c r="R23" s="2"/>
      <c r="S23" s="2" t="s">
        <v>124</v>
      </c>
      <c r="T23" s="44"/>
      <c r="U23" s="2">
        <v>10</v>
      </c>
      <c r="V23" s="435"/>
      <c r="W23" s="39" t="s">
        <v>46</v>
      </c>
      <c r="X23" s="40" t="s">
        <v>27</v>
      </c>
      <c r="Y23" s="38">
        <v>2</v>
      </c>
      <c r="AA23" s="57" t="s">
        <v>28</v>
      </c>
      <c r="AB23" s="55">
        <v>2.2000000000000002</v>
      </c>
      <c r="AC23" s="58">
        <f>AB23*7</f>
        <v>15.400000000000002</v>
      </c>
      <c r="AD23" s="55">
        <f>AB23*5</f>
        <v>11</v>
      </c>
      <c r="AE23" s="55" t="s">
        <v>29</v>
      </c>
      <c r="AF23" s="59">
        <f>AC23*4+AD23*9</f>
        <v>160.60000000000002</v>
      </c>
      <c r="AG23" s="75"/>
    </row>
    <row r="24" spans="2:33" s="56" customFormat="1" ht="27.9" customHeight="1">
      <c r="B24" s="36" t="s">
        <v>10</v>
      </c>
      <c r="C24" s="433"/>
      <c r="D24" s="44"/>
      <c r="E24" s="44"/>
      <c r="F24" s="2"/>
      <c r="H24" s="95"/>
      <c r="I24" s="93"/>
      <c r="J24" s="133"/>
      <c r="K24" s="133"/>
      <c r="L24" s="138"/>
      <c r="M24" s="2" t="s">
        <v>127</v>
      </c>
      <c r="N24" s="2"/>
      <c r="O24" s="2">
        <v>1</v>
      </c>
      <c r="P24" s="2"/>
      <c r="Q24" s="44"/>
      <c r="R24" s="2"/>
      <c r="S24" s="2" t="s">
        <v>115</v>
      </c>
      <c r="T24" s="44"/>
      <c r="U24" s="2">
        <v>1</v>
      </c>
      <c r="V24" s="435"/>
      <c r="W24" s="86">
        <v>24.4</v>
      </c>
      <c r="X24" s="40" t="s">
        <v>30</v>
      </c>
      <c r="Y24" s="38">
        <v>2.5</v>
      </c>
      <c r="Z24" s="54"/>
      <c r="AA24" s="60" t="s">
        <v>31</v>
      </c>
      <c r="AB24" s="55">
        <v>1.6</v>
      </c>
      <c r="AC24" s="55">
        <f>AB24*1</f>
        <v>1.6</v>
      </c>
      <c r="AD24" s="55" t="s">
        <v>29</v>
      </c>
      <c r="AE24" s="55">
        <f>AB24*5</f>
        <v>8</v>
      </c>
      <c r="AF24" s="55">
        <f>AC24*4+AE24*4</f>
        <v>38.4</v>
      </c>
      <c r="AG24" s="88"/>
    </row>
    <row r="25" spans="2:33" s="56" customFormat="1" ht="27.9" customHeight="1">
      <c r="B25" s="437" t="s">
        <v>39</v>
      </c>
      <c r="C25" s="433"/>
      <c r="D25" s="44"/>
      <c r="E25" s="44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44"/>
      <c r="R25" s="2"/>
      <c r="S25" s="2" t="s">
        <v>84</v>
      </c>
      <c r="T25" s="44"/>
      <c r="U25" s="2">
        <v>1</v>
      </c>
      <c r="V25" s="435"/>
      <c r="W25" s="39" t="s">
        <v>47</v>
      </c>
      <c r="X25" s="40" t="s">
        <v>33</v>
      </c>
      <c r="Y25" s="38">
        <v>0</v>
      </c>
      <c r="AA25" s="60" t="s">
        <v>34</v>
      </c>
      <c r="AB25" s="55">
        <v>2.5</v>
      </c>
      <c r="AC25" s="55"/>
      <c r="AD25" s="55">
        <f>AB25*5</f>
        <v>12.5</v>
      </c>
      <c r="AE25" s="55" t="s">
        <v>29</v>
      </c>
      <c r="AF25" s="55">
        <f>AD25*9</f>
        <v>112.5</v>
      </c>
      <c r="AG25" s="75"/>
    </row>
    <row r="26" spans="2:33" s="56" customFormat="1" ht="27.9" customHeight="1">
      <c r="B26" s="437"/>
      <c r="C26" s="433"/>
      <c r="D26" s="44"/>
      <c r="E26" s="44"/>
      <c r="F26" s="2"/>
      <c r="G26" s="2"/>
      <c r="H26" s="44"/>
      <c r="I26" s="2"/>
      <c r="J26" s="2"/>
      <c r="K26" s="44"/>
      <c r="L26" s="2"/>
      <c r="M26" s="2"/>
      <c r="N26" s="44"/>
      <c r="O26" s="2"/>
      <c r="P26" s="2"/>
      <c r="Q26" s="44"/>
      <c r="R26" s="2"/>
      <c r="S26" s="2"/>
      <c r="T26" s="44"/>
      <c r="U26" s="2"/>
      <c r="V26" s="435"/>
      <c r="W26" s="86">
        <v>28.9</v>
      </c>
      <c r="X26" s="79" t="s">
        <v>42</v>
      </c>
      <c r="Y26" s="45">
        <v>0.1</v>
      </c>
      <c r="Z26" s="54"/>
      <c r="AA26" s="60" t="s">
        <v>35</v>
      </c>
      <c r="AB26" s="55"/>
      <c r="AC26" s="60"/>
      <c r="AD26" s="60"/>
      <c r="AE26" s="60">
        <f>AB26*15</f>
        <v>0</v>
      </c>
      <c r="AF26" s="60"/>
      <c r="AG26" s="88"/>
    </row>
    <row r="27" spans="2:33" s="56" customFormat="1" ht="27.9" customHeight="1">
      <c r="B27" s="46" t="s">
        <v>36</v>
      </c>
      <c r="C27" s="47"/>
      <c r="D27" s="44"/>
      <c r="E27" s="44"/>
      <c r="F27" s="2"/>
      <c r="G27" s="2"/>
      <c r="H27" s="44"/>
      <c r="I27" s="2"/>
      <c r="J27" s="2"/>
      <c r="K27" s="44"/>
      <c r="L27" s="2"/>
      <c r="M27" s="2"/>
      <c r="N27" s="44"/>
      <c r="O27" s="2"/>
      <c r="P27" s="2"/>
      <c r="Q27" s="44"/>
      <c r="R27" s="2"/>
      <c r="S27" s="2"/>
      <c r="T27" s="44"/>
      <c r="U27" s="2"/>
      <c r="V27" s="435"/>
      <c r="W27" s="39" t="s">
        <v>12</v>
      </c>
      <c r="X27" s="48"/>
      <c r="Y27" s="38"/>
      <c r="AA27" s="60"/>
      <c r="AB27" s="55"/>
      <c r="AC27" s="60">
        <f>SUM(AC22:AC26)</f>
        <v>29.400000000000006</v>
      </c>
      <c r="AD27" s="60">
        <f>SUM(AD22:AD26)</f>
        <v>23.5</v>
      </c>
      <c r="AE27" s="60">
        <f>SUM(AE22:AE26)</f>
        <v>101</v>
      </c>
      <c r="AF27" s="60">
        <f>AC27*4+AD27*9+AE27*4</f>
        <v>733.1</v>
      </c>
      <c r="AG27" s="75"/>
    </row>
    <row r="28" spans="2:33" s="56" customFormat="1" ht="27.9" customHeight="1">
      <c r="B28" s="49"/>
      <c r="C28" s="50"/>
      <c r="D28" s="44"/>
      <c r="E28" s="44"/>
      <c r="F28" s="2"/>
      <c r="G28" s="2"/>
      <c r="H28" s="44"/>
      <c r="I28" s="2"/>
      <c r="J28" s="2"/>
      <c r="K28" s="44"/>
      <c r="L28" s="2"/>
      <c r="M28" s="2"/>
      <c r="N28" s="44"/>
      <c r="O28" s="2"/>
      <c r="P28" s="2"/>
      <c r="Q28" s="44"/>
      <c r="R28" s="2"/>
      <c r="S28" s="2"/>
      <c r="T28" s="44"/>
      <c r="U28" s="2"/>
      <c r="V28" s="439"/>
      <c r="W28" s="87">
        <f>W22*4+W26*4+W24*9</f>
        <v>740</v>
      </c>
      <c r="X28" s="52"/>
      <c r="Y28" s="53"/>
      <c r="Z28" s="54"/>
      <c r="AB28" s="66"/>
      <c r="AC28" s="67">
        <f>AC27*4/AF27</f>
        <v>0.16041467739735374</v>
      </c>
      <c r="AD28" s="67">
        <f>AD27*9/AF27</f>
        <v>0.28850088664575091</v>
      </c>
      <c r="AE28" s="67">
        <f>AE27*4/AF27</f>
        <v>0.55108443595689538</v>
      </c>
      <c r="AG28" s="89"/>
    </row>
    <row r="29" spans="2:33" s="35" customFormat="1" ht="27.9" customHeight="1">
      <c r="B29" s="30">
        <v>12</v>
      </c>
      <c r="C29" s="433"/>
      <c r="D29" s="31" t="str">
        <f>'114.12月菜單'!N5</f>
        <v>地瓜飯</v>
      </c>
      <c r="E29" s="31" t="s">
        <v>15</v>
      </c>
      <c r="F29" s="31"/>
      <c r="G29" s="31" t="str">
        <f>'114.12月菜單'!N6</f>
        <v>泰式鮮魚豆腐(海)(豆)</v>
      </c>
      <c r="H29" s="31" t="s">
        <v>17</v>
      </c>
      <c r="I29" s="31"/>
      <c r="J29" s="31" t="str">
        <f>'114.12月菜單'!N7</f>
        <v>咖哩雞丁</v>
      </c>
      <c r="K29" s="31" t="s">
        <v>17</v>
      </c>
      <c r="L29" s="31"/>
      <c r="M29" s="31" t="str">
        <f>'114.12月菜單'!N8</f>
        <v>五香滷蛋</v>
      </c>
      <c r="N29" s="31" t="s">
        <v>17</v>
      </c>
      <c r="O29" s="31"/>
      <c r="P29" s="31" t="str">
        <f>'114.12月菜單'!N9</f>
        <v>有機蔬菜</v>
      </c>
      <c r="Q29" s="31" t="s">
        <v>18</v>
      </c>
      <c r="R29" s="31"/>
      <c r="S29" s="31" t="str">
        <f>'114.12月菜單'!N10</f>
        <v>暖呼呼燒仙草</v>
      </c>
      <c r="T29" s="31" t="s">
        <v>17</v>
      </c>
      <c r="U29" s="31"/>
      <c r="V29" s="434"/>
      <c r="W29" s="169" t="s">
        <v>44</v>
      </c>
      <c r="X29" s="33" t="s">
        <v>19</v>
      </c>
      <c r="Y29" s="34">
        <v>6.4</v>
      </c>
      <c r="Z29" s="15"/>
      <c r="AA29" s="15"/>
      <c r="AB29" s="16"/>
      <c r="AC29" s="15" t="s">
        <v>20</v>
      </c>
      <c r="AD29" s="15" t="s">
        <v>21</v>
      </c>
      <c r="AE29" s="15" t="s">
        <v>22</v>
      </c>
      <c r="AF29" s="15" t="s">
        <v>23</v>
      </c>
      <c r="AG29" s="75"/>
    </row>
    <row r="30" spans="2:33" ht="27.9" customHeight="1">
      <c r="B30" s="36" t="s">
        <v>8</v>
      </c>
      <c r="C30" s="433"/>
      <c r="D30" s="2" t="s">
        <v>24</v>
      </c>
      <c r="E30" s="2"/>
      <c r="F30" s="2">
        <v>90</v>
      </c>
      <c r="G30" s="2" t="s">
        <v>305</v>
      </c>
      <c r="H30" s="85" t="s">
        <v>82</v>
      </c>
      <c r="I30" s="2">
        <v>40</v>
      </c>
      <c r="J30" s="2" t="s">
        <v>209</v>
      </c>
      <c r="K30" s="2"/>
      <c r="L30" s="2">
        <v>45</v>
      </c>
      <c r="M30" s="136" t="s">
        <v>306</v>
      </c>
      <c r="N30" s="141"/>
      <c r="O30" s="2">
        <v>55</v>
      </c>
      <c r="P30" s="2" t="s">
        <v>63</v>
      </c>
      <c r="Q30" s="2"/>
      <c r="R30" s="2">
        <v>100</v>
      </c>
      <c r="S30" s="2" t="s">
        <v>345</v>
      </c>
      <c r="T30" s="2"/>
      <c r="U30" s="2">
        <v>3</v>
      </c>
      <c r="V30" s="435"/>
      <c r="W30" s="170">
        <v>104.5</v>
      </c>
      <c r="X30" s="37" t="s">
        <v>25</v>
      </c>
      <c r="Y30" s="38">
        <v>2.2999999999999998</v>
      </c>
      <c r="Z30" s="14"/>
      <c r="AA30" s="16" t="s">
        <v>26</v>
      </c>
      <c r="AB30" s="16">
        <v>6.2</v>
      </c>
      <c r="AC30" s="16">
        <f>AB30*2</f>
        <v>12.4</v>
      </c>
      <c r="AD30" s="16"/>
      <c r="AE30" s="16">
        <f>AB30*15</f>
        <v>93</v>
      </c>
      <c r="AF30" s="16">
        <f>AC30*4+AE30*4</f>
        <v>421.6</v>
      </c>
      <c r="AG30" s="88"/>
    </row>
    <row r="31" spans="2:33" ht="27.9" customHeight="1">
      <c r="B31" s="36">
        <v>4</v>
      </c>
      <c r="C31" s="433"/>
      <c r="D31" s="139" t="s">
        <v>66</v>
      </c>
      <c r="E31" s="143"/>
      <c r="F31" s="2">
        <v>50</v>
      </c>
      <c r="G31" s="2" t="s">
        <v>116</v>
      </c>
      <c r="H31" s="85" t="s">
        <v>123</v>
      </c>
      <c r="I31" s="2">
        <v>30</v>
      </c>
      <c r="J31" s="2" t="s">
        <v>201</v>
      </c>
      <c r="K31" s="2"/>
      <c r="L31" s="2">
        <v>20</v>
      </c>
      <c r="M31" s="2" t="s">
        <v>149</v>
      </c>
      <c r="N31" s="44"/>
      <c r="O31" s="2">
        <v>60</v>
      </c>
      <c r="P31" s="2"/>
      <c r="Q31" s="2"/>
      <c r="R31" s="2"/>
      <c r="S31" s="2" t="s">
        <v>346</v>
      </c>
      <c r="T31" s="85"/>
      <c r="U31" s="2">
        <v>3</v>
      </c>
      <c r="V31" s="435"/>
      <c r="W31" s="171" t="s">
        <v>46</v>
      </c>
      <c r="X31" s="40" t="s">
        <v>27</v>
      </c>
      <c r="Y31" s="38">
        <v>1.7</v>
      </c>
      <c r="AA31" s="41" t="s">
        <v>28</v>
      </c>
      <c r="AB31" s="16">
        <v>2.1</v>
      </c>
      <c r="AC31" s="42">
        <f>AB31*7</f>
        <v>14.700000000000001</v>
      </c>
      <c r="AD31" s="16">
        <f>AB31*5</f>
        <v>10.5</v>
      </c>
      <c r="AE31" s="16" t="s">
        <v>29</v>
      </c>
      <c r="AF31" s="43">
        <f>AC31*4+AD31*9</f>
        <v>153.30000000000001</v>
      </c>
      <c r="AG31" s="75"/>
    </row>
    <row r="32" spans="2:33" ht="27.9" customHeight="1">
      <c r="B32" s="36" t="s">
        <v>10</v>
      </c>
      <c r="C32" s="433"/>
      <c r="D32" s="2"/>
      <c r="E32" s="2"/>
      <c r="F32" s="2"/>
      <c r="G32" s="2"/>
      <c r="H32" s="44"/>
      <c r="I32" s="2"/>
      <c r="J32" s="2" t="s">
        <v>115</v>
      </c>
      <c r="K32" s="2"/>
      <c r="L32" s="2">
        <v>10</v>
      </c>
      <c r="M32" s="2"/>
      <c r="N32" s="44"/>
      <c r="O32" s="2"/>
      <c r="P32" s="2"/>
      <c r="Q32" s="2"/>
      <c r="R32" s="2"/>
      <c r="S32" s="2" t="s">
        <v>347</v>
      </c>
      <c r="T32" s="2"/>
      <c r="U32" s="2">
        <v>3</v>
      </c>
      <c r="V32" s="435"/>
      <c r="W32" s="172">
        <v>24</v>
      </c>
      <c r="X32" s="40" t="s">
        <v>30</v>
      </c>
      <c r="Y32" s="38">
        <v>2.5</v>
      </c>
      <c r="Z32" s="14"/>
      <c r="AA32" s="15" t="s">
        <v>31</v>
      </c>
      <c r="AB32" s="16">
        <v>1.5</v>
      </c>
      <c r="AC32" s="16">
        <f>AB32*1</f>
        <v>1.5</v>
      </c>
      <c r="AD32" s="16" t="s">
        <v>29</v>
      </c>
      <c r="AE32" s="16">
        <f>AB32*5</f>
        <v>7.5</v>
      </c>
      <c r="AF32" s="16">
        <f>AC32*4+AE32*4</f>
        <v>36</v>
      </c>
      <c r="AG32" s="88"/>
    </row>
    <row r="33" spans="2:33" ht="27.9" customHeight="1">
      <c r="B33" s="437" t="s">
        <v>40</v>
      </c>
      <c r="C33" s="433"/>
      <c r="D33" s="2"/>
      <c r="E33" s="2"/>
      <c r="F33" s="2"/>
      <c r="G33" s="2"/>
      <c r="H33" s="44"/>
      <c r="I33" s="2"/>
      <c r="J33" s="2" t="s">
        <v>177</v>
      </c>
      <c r="K33" s="44"/>
      <c r="L33" s="2">
        <v>1</v>
      </c>
      <c r="M33" s="162"/>
      <c r="N33" s="150"/>
      <c r="O33" s="2"/>
      <c r="P33" s="2"/>
      <c r="Q33" s="2"/>
      <c r="R33" s="2"/>
      <c r="S33" s="2" t="s">
        <v>348</v>
      </c>
      <c r="T33" s="83"/>
      <c r="U33" s="2">
        <v>20</v>
      </c>
      <c r="V33" s="435"/>
      <c r="W33" s="171" t="s">
        <v>47</v>
      </c>
      <c r="X33" s="40" t="s">
        <v>33</v>
      </c>
      <c r="Y33" s="38">
        <v>0</v>
      </c>
      <c r="AA33" s="15" t="s">
        <v>34</v>
      </c>
      <c r="AB33" s="16">
        <v>2.5</v>
      </c>
      <c r="AC33" s="16"/>
      <c r="AD33" s="16">
        <f>AB33*5</f>
        <v>12.5</v>
      </c>
      <c r="AE33" s="16" t="s">
        <v>29</v>
      </c>
      <c r="AF33" s="16">
        <f>AD33*9</f>
        <v>112.5</v>
      </c>
      <c r="AG33" s="75"/>
    </row>
    <row r="34" spans="2:33" ht="27.9" customHeight="1">
      <c r="B34" s="437"/>
      <c r="C34" s="433"/>
      <c r="D34" s="139"/>
      <c r="E34" s="143"/>
      <c r="F34" s="2"/>
      <c r="G34" s="2"/>
      <c r="H34" s="2"/>
      <c r="I34" s="2"/>
      <c r="J34" s="2"/>
      <c r="K34" s="2"/>
      <c r="L34" s="2"/>
      <c r="M34" s="2"/>
      <c r="N34" s="44"/>
      <c r="O34" s="2"/>
      <c r="P34" s="2"/>
      <c r="Q34" s="44"/>
      <c r="R34" s="2"/>
      <c r="S34" s="2" t="s">
        <v>349</v>
      </c>
      <c r="T34" s="85" t="s">
        <v>352</v>
      </c>
      <c r="U34" s="2">
        <v>10</v>
      </c>
      <c r="V34" s="435"/>
      <c r="W34" s="172">
        <v>28.9</v>
      </c>
      <c r="X34" s="79" t="s">
        <v>42</v>
      </c>
      <c r="Y34" s="45">
        <v>0</v>
      </c>
      <c r="Z34" s="14"/>
      <c r="AA34" s="15" t="s">
        <v>35</v>
      </c>
      <c r="AB34" s="16">
        <v>1</v>
      </c>
      <c r="AE34" s="15">
        <f>AB34*15</f>
        <v>15</v>
      </c>
      <c r="AG34" s="88"/>
    </row>
    <row r="35" spans="2:33" ht="27.9" customHeight="1">
      <c r="B35" s="46" t="s">
        <v>36</v>
      </c>
      <c r="C35" s="47"/>
      <c r="D35" s="129"/>
      <c r="E35" s="130"/>
      <c r="F35" s="100"/>
      <c r="G35" s="2"/>
      <c r="H35" s="44"/>
      <c r="I35" s="2"/>
      <c r="J35" s="2"/>
      <c r="K35" s="44"/>
      <c r="L35" s="2"/>
      <c r="M35" s="94"/>
      <c r="N35" s="98"/>
      <c r="O35" s="2"/>
      <c r="P35" s="2"/>
      <c r="Q35" s="44"/>
      <c r="R35" s="2"/>
      <c r="S35" s="2"/>
      <c r="T35" s="83"/>
      <c r="U35" s="2"/>
      <c r="V35" s="435"/>
      <c r="W35" s="171" t="s">
        <v>12</v>
      </c>
      <c r="X35" s="48"/>
      <c r="Y35" s="38"/>
      <c r="AC35" s="15">
        <f>SUM(AC30:AC34)</f>
        <v>28.6</v>
      </c>
      <c r="AD35" s="15">
        <f>SUM(AD30:AD34)</f>
        <v>23</v>
      </c>
      <c r="AE35" s="15">
        <f>SUM(AE30:AE34)</f>
        <v>115.5</v>
      </c>
      <c r="AF35" s="15">
        <f>AC35*4+AD35*9+AE35*4</f>
        <v>783.4</v>
      </c>
      <c r="AG35" s="75"/>
    </row>
    <row r="36" spans="2:33" ht="27.9" customHeight="1">
      <c r="B36" s="173"/>
      <c r="C36" s="174"/>
      <c r="D36" s="175"/>
      <c r="E36" s="175"/>
      <c r="F36" s="176"/>
      <c r="G36" s="176"/>
      <c r="H36" s="175"/>
      <c r="I36" s="176"/>
      <c r="J36" s="176"/>
      <c r="K36" s="175"/>
      <c r="L36" s="176"/>
      <c r="M36" s="176"/>
      <c r="N36" s="175"/>
      <c r="O36" s="176"/>
      <c r="P36" s="176"/>
      <c r="Q36" s="175"/>
      <c r="R36" s="176"/>
      <c r="S36" s="176"/>
      <c r="T36" s="175"/>
      <c r="U36" s="176"/>
      <c r="V36" s="436"/>
      <c r="W36" s="177">
        <f>W30*4+W34*4+W32*9</f>
        <v>749.6</v>
      </c>
      <c r="X36" s="178"/>
      <c r="Y36" s="179"/>
      <c r="Z36" s="14"/>
      <c r="AC36" s="51">
        <f>AC35*4/AF35</f>
        <v>0.14603012509573654</v>
      </c>
      <c r="AD36" s="51">
        <f>AD35*9/AF35</f>
        <v>0.26423283124840441</v>
      </c>
      <c r="AE36" s="51">
        <f>AE35*4/AF35</f>
        <v>0.58973704365585911</v>
      </c>
      <c r="AG36" s="89"/>
    </row>
    <row r="37" spans="2:33" s="35" customFormat="1" ht="27.9" customHeight="1">
      <c r="B37" s="36">
        <v>12</v>
      </c>
      <c r="C37" s="438"/>
      <c r="D37" s="148" t="str">
        <f>'114.12月菜單'!R5</f>
        <v>蒸煮麵</v>
      </c>
      <c r="E37" s="148" t="s">
        <v>49</v>
      </c>
      <c r="F37" s="148"/>
      <c r="G37" s="148" t="str">
        <f>'114.12月菜單'!R6</f>
        <v>炭烤雞腿</v>
      </c>
      <c r="H37" s="148" t="s">
        <v>95</v>
      </c>
      <c r="I37" s="148"/>
      <c r="J37" s="148" t="str">
        <f>'114.12月菜單'!R7</f>
        <v>佛跳牆(醃)</v>
      </c>
      <c r="K37" s="148" t="s">
        <v>49</v>
      </c>
      <c r="L37" s="148"/>
      <c r="M37" s="148" t="str">
        <f>'114.12月菜單'!R8</f>
        <v>黑糖饅頭(冷)</v>
      </c>
      <c r="N37" s="148" t="s">
        <v>15</v>
      </c>
      <c r="O37" s="148"/>
      <c r="P37" s="148" t="str">
        <f>'114.12月菜單'!R9</f>
        <v>深色蔬菜</v>
      </c>
      <c r="Q37" s="148" t="s">
        <v>18</v>
      </c>
      <c r="R37" s="148"/>
      <c r="S37" s="148" t="str">
        <f>'114.12月菜單'!R10</f>
        <v>海芽蛋花湯/獎勵金豆奶</v>
      </c>
      <c r="T37" s="148" t="s">
        <v>17</v>
      </c>
      <c r="U37" s="148"/>
      <c r="V37" s="435" t="s">
        <v>360</v>
      </c>
      <c r="W37" s="39" t="s">
        <v>164</v>
      </c>
      <c r="X37" s="40" t="s">
        <v>99</v>
      </c>
      <c r="Y37" s="38">
        <v>4.8</v>
      </c>
      <c r="Z37" s="15"/>
      <c r="AA37" s="15"/>
      <c r="AB37" s="16"/>
      <c r="AC37" s="15" t="s">
        <v>20</v>
      </c>
      <c r="AD37" s="15" t="s">
        <v>21</v>
      </c>
      <c r="AE37" s="15" t="s">
        <v>22</v>
      </c>
      <c r="AF37" s="15" t="s">
        <v>23</v>
      </c>
    </row>
    <row r="38" spans="2:33" ht="27.9" customHeight="1">
      <c r="B38" s="36" t="s">
        <v>8</v>
      </c>
      <c r="C38" s="433"/>
      <c r="D38" s="2" t="s">
        <v>307</v>
      </c>
      <c r="E38" s="2"/>
      <c r="F38" s="2">
        <v>120</v>
      </c>
      <c r="G38" s="2" t="s">
        <v>154</v>
      </c>
      <c r="H38" s="2"/>
      <c r="I38" s="2">
        <v>60</v>
      </c>
      <c r="J38" s="2" t="s">
        <v>120</v>
      </c>
      <c r="K38" s="68"/>
      <c r="L38" s="2">
        <v>40</v>
      </c>
      <c r="M38" s="94" t="s">
        <v>197</v>
      </c>
      <c r="N38" s="2" t="s">
        <v>113</v>
      </c>
      <c r="O38" s="2">
        <v>20</v>
      </c>
      <c r="P38" s="2" t="s">
        <v>63</v>
      </c>
      <c r="Q38" s="2" t="s">
        <v>358</v>
      </c>
      <c r="R38" s="2">
        <v>100</v>
      </c>
      <c r="S38" s="2" t="s">
        <v>198</v>
      </c>
      <c r="T38" s="2"/>
      <c r="U38" s="2">
        <v>5</v>
      </c>
      <c r="V38" s="435"/>
      <c r="W38" s="88">
        <v>96.5</v>
      </c>
      <c r="X38" s="37" t="s">
        <v>100</v>
      </c>
      <c r="Y38" s="38">
        <v>2.4</v>
      </c>
      <c r="Z38" s="14"/>
      <c r="AA38" s="16" t="s">
        <v>26</v>
      </c>
      <c r="AB38" s="16">
        <v>6</v>
      </c>
      <c r="AC38" s="16">
        <f>AB38*2</f>
        <v>12</v>
      </c>
      <c r="AD38" s="16"/>
      <c r="AE38" s="16">
        <f>AB38*15</f>
        <v>90</v>
      </c>
      <c r="AF38" s="16">
        <f>AC38*4+AE38*4</f>
        <v>408</v>
      </c>
    </row>
    <row r="39" spans="2:33" ht="27.9" customHeight="1">
      <c r="B39" s="36">
        <v>5</v>
      </c>
      <c r="C39" s="433"/>
      <c r="D39" s="2" t="s">
        <v>120</v>
      </c>
      <c r="E39" s="2"/>
      <c r="F39" s="145">
        <v>35</v>
      </c>
      <c r="G39" s="2"/>
      <c r="H39" s="2"/>
      <c r="I39" s="2"/>
      <c r="J39" s="139" t="s">
        <v>205</v>
      </c>
      <c r="K39" s="143"/>
      <c r="L39" s="2">
        <v>10</v>
      </c>
      <c r="M39" s="2"/>
      <c r="N39" s="2"/>
      <c r="O39" s="2"/>
      <c r="P39" s="2"/>
      <c r="Q39" s="134"/>
      <c r="R39" s="134"/>
      <c r="S39" s="2" t="s">
        <v>124</v>
      </c>
      <c r="T39" s="2"/>
      <c r="U39" s="2">
        <v>10</v>
      </c>
      <c r="V39" s="435"/>
      <c r="W39" s="39" t="s">
        <v>172</v>
      </c>
      <c r="X39" s="40" t="s">
        <v>101</v>
      </c>
      <c r="Y39" s="38">
        <v>1.9</v>
      </c>
      <c r="AA39" s="41" t="s">
        <v>28</v>
      </c>
      <c r="AB39" s="16">
        <v>2.2000000000000002</v>
      </c>
      <c r="AC39" s="42">
        <f>AB39*7</f>
        <v>15.400000000000002</v>
      </c>
      <c r="AD39" s="16">
        <f>AB39*5</f>
        <v>11</v>
      </c>
      <c r="AE39" s="16" t="s">
        <v>29</v>
      </c>
      <c r="AF39" s="43">
        <f>AC39*4+AD39*9</f>
        <v>160.60000000000002</v>
      </c>
    </row>
    <row r="40" spans="2:33" ht="27.9" customHeight="1">
      <c r="B40" s="36" t="s">
        <v>10</v>
      </c>
      <c r="C40" s="433"/>
      <c r="D40" s="2" t="s">
        <v>60</v>
      </c>
      <c r="E40" s="2"/>
      <c r="F40" s="2">
        <v>10</v>
      </c>
      <c r="G40" s="2"/>
      <c r="H40" s="44"/>
      <c r="I40" s="2"/>
      <c r="J40" s="2" t="s">
        <v>174</v>
      </c>
      <c r="K40" s="85" t="s">
        <v>125</v>
      </c>
      <c r="L40" s="2">
        <v>10</v>
      </c>
      <c r="M40" s="2"/>
      <c r="N40" s="2"/>
      <c r="O40" s="2"/>
      <c r="P40" s="2"/>
      <c r="Q40" s="2"/>
      <c r="R40" s="2"/>
      <c r="S40" s="2" t="s">
        <v>122</v>
      </c>
      <c r="T40" s="2"/>
      <c r="U40" s="2">
        <v>1</v>
      </c>
      <c r="V40" s="435"/>
      <c r="W40" s="86">
        <v>24.5</v>
      </c>
      <c r="X40" s="40" t="s">
        <v>102</v>
      </c>
      <c r="Y40" s="38">
        <v>2.5</v>
      </c>
      <c r="Z40" s="14"/>
      <c r="AA40" s="15" t="s">
        <v>31</v>
      </c>
      <c r="AB40" s="16">
        <v>1.7</v>
      </c>
      <c r="AC40" s="16">
        <f>AB40*1</f>
        <v>1.7</v>
      </c>
      <c r="AD40" s="16" t="s">
        <v>29</v>
      </c>
      <c r="AE40" s="16">
        <f>AB40*5</f>
        <v>8.5</v>
      </c>
      <c r="AF40" s="16">
        <f>AC40*4+AE40*4</f>
        <v>40.799999999999997</v>
      </c>
    </row>
    <row r="41" spans="2:33" ht="27.9" customHeight="1">
      <c r="B41" s="437" t="s">
        <v>32</v>
      </c>
      <c r="C41" s="433"/>
      <c r="D41" s="2" t="s">
        <v>115</v>
      </c>
      <c r="E41" s="2"/>
      <c r="F41" s="2">
        <v>1</v>
      </c>
      <c r="G41" s="2"/>
      <c r="H41" s="44"/>
      <c r="I41" s="2"/>
      <c r="J41" s="2" t="s">
        <v>115</v>
      </c>
      <c r="K41" s="44"/>
      <c r="L41" s="2">
        <v>1</v>
      </c>
      <c r="M41" s="2"/>
      <c r="N41" s="2"/>
      <c r="O41" s="2"/>
      <c r="P41" s="2"/>
      <c r="Q41" s="2"/>
      <c r="R41" s="2"/>
      <c r="S41" s="2"/>
      <c r="T41" s="2"/>
      <c r="U41" s="2"/>
      <c r="V41" s="435"/>
      <c r="W41" s="39" t="s">
        <v>173</v>
      </c>
      <c r="X41" s="40" t="s">
        <v>103</v>
      </c>
      <c r="Y41" s="38">
        <v>0</v>
      </c>
      <c r="AA41" s="15" t="s">
        <v>34</v>
      </c>
      <c r="AB41" s="16">
        <v>2.5</v>
      </c>
      <c r="AC41" s="16"/>
      <c r="AD41" s="16">
        <f>AB41*5</f>
        <v>12.5</v>
      </c>
      <c r="AE41" s="16" t="s">
        <v>29</v>
      </c>
      <c r="AF41" s="16">
        <f>AD41*9</f>
        <v>112.5</v>
      </c>
      <c r="AG41" s="75"/>
    </row>
    <row r="42" spans="2:33" ht="27.9" customHeight="1">
      <c r="B42" s="437"/>
      <c r="C42" s="433"/>
      <c r="D42" s="129"/>
      <c r="E42" s="130"/>
      <c r="F42" s="100"/>
      <c r="G42" s="2"/>
      <c r="H42" s="44"/>
      <c r="I42" s="2"/>
      <c r="J42" s="2" t="s">
        <v>84</v>
      </c>
      <c r="K42" s="44"/>
      <c r="L42" s="2">
        <v>1</v>
      </c>
      <c r="M42" s="2"/>
      <c r="N42" s="83"/>
      <c r="O42" s="2"/>
      <c r="P42" s="2"/>
      <c r="Q42" s="44"/>
      <c r="R42" s="2"/>
      <c r="S42" s="2"/>
      <c r="T42" s="2"/>
      <c r="U42" s="2"/>
      <c r="V42" s="435"/>
      <c r="W42" s="86">
        <v>28.3</v>
      </c>
      <c r="X42" s="79" t="s">
        <v>104</v>
      </c>
      <c r="Y42" s="45">
        <v>0</v>
      </c>
      <c r="Z42" s="14"/>
      <c r="AA42" s="15" t="s">
        <v>35</v>
      </c>
      <c r="AE42" s="15">
        <f>AB42*15</f>
        <v>0</v>
      </c>
      <c r="AG42" s="88"/>
    </row>
    <row r="43" spans="2:33" ht="27.9" customHeight="1">
      <c r="B43" s="46" t="s">
        <v>36</v>
      </c>
      <c r="C43" s="47"/>
      <c r="D43" s="2"/>
      <c r="E43" s="44"/>
      <c r="F43" s="2"/>
      <c r="G43" s="2"/>
      <c r="H43" s="44"/>
      <c r="I43" s="2"/>
      <c r="J43" s="29"/>
      <c r="K43" s="95"/>
      <c r="L43" s="2"/>
      <c r="M43" s="2"/>
      <c r="N43" s="44"/>
      <c r="O43" s="2"/>
      <c r="P43" s="2"/>
      <c r="Q43" s="44"/>
      <c r="R43" s="2"/>
      <c r="S43" s="2"/>
      <c r="T43" s="2"/>
      <c r="U43" s="2"/>
      <c r="V43" s="435"/>
      <c r="W43" s="39" t="s">
        <v>12</v>
      </c>
      <c r="X43" s="48"/>
      <c r="Y43" s="38"/>
      <c r="AC43" s="15">
        <f>SUM(AC38:AC42)</f>
        <v>29.1</v>
      </c>
      <c r="AD43" s="15">
        <f>SUM(AD38:AD42)</f>
        <v>23.5</v>
      </c>
      <c r="AE43" s="15">
        <f>SUM(AE38:AE42)</f>
        <v>98.5</v>
      </c>
      <c r="AF43" s="15">
        <f>AC43*4+AD43*9+AE43*4</f>
        <v>721.9</v>
      </c>
      <c r="AG43" s="75"/>
    </row>
    <row r="44" spans="2:33" ht="27.9" customHeight="1" thickBot="1">
      <c r="B44" s="69"/>
      <c r="C44" s="50"/>
      <c r="D44" s="135"/>
      <c r="E44" s="103"/>
      <c r="F44" s="104"/>
      <c r="G44" s="71"/>
      <c r="H44" s="70"/>
      <c r="I44" s="71"/>
      <c r="J44" s="71"/>
      <c r="K44" s="70"/>
      <c r="L44" s="71"/>
      <c r="M44" s="71"/>
      <c r="N44" s="70"/>
      <c r="O44" s="71"/>
      <c r="P44" s="71"/>
      <c r="Q44" s="70"/>
      <c r="R44" s="71"/>
      <c r="S44" s="71"/>
      <c r="T44" s="70"/>
      <c r="U44" s="71"/>
      <c r="V44" s="439"/>
      <c r="W44" s="87">
        <f>W38*4+W42*4+W40*9</f>
        <v>719.7</v>
      </c>
      <c r="X44" s="52"/>
      <c r="Y44" s="53"/>
      <c r="Z44" s="14"/>
      <c r="AC44" s="51">
        <f>AC43*4/AF43</f>
        <v>0.1612411691369996</v>
      </c>
      <c r="AD44" s="51">
        <f>AD43*9/AF43</f>
        <v>0.29297686660202243</v>
      </c>
      <c r="AE44" s="51">
        <f>AE43*4/AF43</f>
        <v>0.54578196426097803</v>
      </c>
      <c r="AG44" s="89"/>
    </row>
    <row r="45" spans="2:33" s="60" customFormat="1" ht="21.75" customHeight="1">
      <c r="B45" s="16"/>
      <c r="C45" s="15"/>
      <c r="D45" s="15"/>
      <c r="E45" s="72"/>
      <c r="F45" s="15"/>
      <c r="G45" s="15"/>
      <c r="H45" s="72"/>
      <c r="I45" s="15"/>
      <c r="J45" s="432"/>
      <c r="K45" s="432"/>
      <c r="L45" s="432"/>
      <c r="M45" s="432"/>
      <c r="N45" s="432"/>
      <c r="O45" s="432"/>
      <c r="P45" s="432"/>
      <c r="Q45" s="432"/>
      <c r="R45" s="432"/>
      <c r="S45" s="432"/>
      <c r="T45" s="432"/>
      <c r="U45" s="432"/>
      <c r="V45" s="432"/>
      <c r="W45" s="432"/>
      <c r="X45" s="432"/>
      <c r="Y45" s="432"/>
      <c r="Z45" s="73"/>
      <c r="AB45" s="55"/>
    </row>
    <row r="46" spans="2:33">
      <c r="B46" s="55"/>
      <c r="C46" s="60"/>
      <c r="D46" s="431"/>
      <c r="E46" s="431"/>
      <c r="F46" s="431"/>
      <c r="G46" s="431"/>
      <c r="H46" s="74"/>
      <c r="K46" s="74"/>
      <c r="N46" s="74"/>
      <c r="Q46" s="74"/>
      <c r="T46" s="74"/>
    </row>
  </sheetData>
  <mergeCells count="24">
    <mergeCell ref="B25:B26"/>
    <mergeCell ref="B1:Y1"/>
    <mergeCell ref="B2:G2"/>
    <mergeCell ref="C5:C10"/>
    <mergeCell ref="V5:V12"/>
    <mergeCell ref="B9:B10"/>
    <mergeCell ref="C13:C18"/>
    <mergeCell ref="V13:V20"/>
    <mergeCell ref="B17:B18"/>
    <mergeCell ref="C21:C26"/>
    <mergeCell ref="V21:V28"/>
    <mergeCell ref="F3:K3"/>
    <mergeCell ref="J15:K15"/>
    <mergeCell ref="G22:H22"/>
    <mergeCell ref="J7:K7"/>
    <mergeCell ref="G15:H15"/>
    <mergeCell ref="D46:G46"/>
    <mergeCell ref="J45:Y45"/>
    <mergeCell ref="C29:C34"/>
    <mergeCell ref="V29:V36"/>
    <mergeCell ref="B33:B34"/>
    <mergeCell ref="C37:C42"/>
    <mergeCell ref="V37:V44"/>
    <mergeCell ref="B41:B42"/>
  </mergeCells>
  <phoneticPr fontId="19" type="noConversion"/>
  <pageMargins left="0.97" right="0.17" top="0.18" bottom="0.17" header="0.5" footer="0.23"/>
  <pageSetup paperSize="9"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G46"/>
  <sheetViews>
    <sheetView zoomScale="75" zoomScaleNormal="75" workbookViewId="0">
      <selection activeCell="B26" sqref="B26:E26"/>
    </sheetView>
  </sheetViews>
  <sheetFormatPr defaultColWidth="9" defaultRowHeight="21"/>
  <cols>
    <col min="1" max="1" width="1.88671875" style="15" customWidth="1"/>
    <col min="2" max="2" width="4.88671875" style="16" customWidth="1"/>
    <col min="3" max="3" width="0" style="15" hidden="1" customWidth="1"/>
    <col min="4" max="4" width="18.6640625" style="15" customWidth="1"/>
    <col min="5" max="5" width="5.6640625" style="72" customWidth="1"/>
    <col min="6" max="6" width="9.6640625" style="15" customWidth="1"/>
    <col min="7" max="7" width="18.6640625" style="15" customWidth="1"/>
    <col min="8" max="8" width="5.6640625" style="72" customWidth="1"/>
    <col min="9" max="9" width="9.6640625" style="15" customWidth="1"/>
    <col min="10" max="10" width="18.6640625" style="15" customWidth="1"/>
    <col min="11" max="11" width="5.6640625" style="72" customWidth="1"/>
    <col min="12" max="12" width="9.6640625" style="15" customWidth="1"/>
    <col min="13" max="13" width="18.6640625" style="15" customWidth="1"/>
    <col min="14" max="14" width="5.6640625" style="72" customWidth="1"/>
    <col min="15" max="15" width="9.6640625" style="15" customWidth="1"/>
    <col min="16" max="16" width="18.6640625" style="15" customWidth="1"/>
    <col min="17" max="17" width="5.6640625" style="72" customWidth="1"/>
    <col min="18" max="18" width="9.6640625" style="15" customWidth="1"/>
    <col min="19" max="19" width="18.6640625" style="15" customWidth="1"/>
    <col min="20" max="20" width="5.6640625" style="72" customWidth="1"/>
    <col min="21" max="21" width="9.6640625" style="15" customWidth="1"/>
    <col min="22" max="22" width="5.21875" style="15" customWidth="1"/>
    <col min="23" max="23" width="11.77734375" style="75" customWidth="1"/>
    <col min="24" max="24" width="11.21875" style="76" customWidth="1"/>
    <col min="25" max="25" width="6.6640625" style="77" customWidth="1"/>
    <col min="26" max="26" width="6.6640625" style="15" customWidth="1"/>
    <col min="27" max="27" width="6" style="15" hidden="1" customWidth="1"/>
    <col min="28" max="28" width="5.44140625" style="16" hidden="1" customWidth="1"/>
    <col min="29" max="29" width="7.77734375" style="15" hidden="1" customWidth="1"/>
    <col min="30" max="30" width="8" style="15" hidden="1" customWidth="1"/>
    <col min="31" max="31" width="7.88671875" style="15" hidden="1" customWidth="1"/>
    <col min="32" max="32" width="7.44140625" style="15" hidden="1" customWidth="1"/>
    <col min="33" max="16384" width="9" style="15"/>
  </cols>
  <sheetData>
    <row r="1" spans="2:33" s="4" customFormat="1" ht="39">
      <c r="B1" s="440" t="s">
        <v>364</v>
      </c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440"/>
      <c r="R1" s="440"/>
      <c r="S1" s="440"/>
      <c r="T1" s="440"/>
      <c r="U1" s="440"/>
      <c r="V1" s="440"/>
      <c r="W1" s="440"/>
      <c r="X1" s="440"/>
      <c r="Y1" s="440"/>
      <c r="Z1" s="3"/>
      <c r="AB1" s="5"/>
    </row>
    <row r="2" spans="2:33" s="4" customFormat="1" ht="13.5" customHeight="1">
      <c r="B2" s="441"/>
      <c r="C2" s="442"/>
      <c r="D2" s="442"/>
      <c r="E2" s="442"/>
      <c r="F2" s="442"/>
      <c r="G2" s="442"/>
      <c r="H2" s="6"/>
      <c r="I2" s="3"/>
      <c r="J2" s="3"/>
      <c r="K2" s="6"/>
      <c r="L2" s="3"/>
      <c r="M2" s="3"/>
      <c r="N2" s="6"/>
      <c r="O2" s="3"/>
      <c r="P2" s="3"/>
      <c r="Q2" s="6"/>
      <c r="R2" s="3"/>
      <c r="S2" s="3"/>
      <c r="T2" s="6"/>
      <c r="U2" s="3"/>
      <c r="V2" s="3"/>
      <c r="W2" s="7"/>
      <c r="X2" s="8"/>
      <c r="Y2" s="7"/>
      <c r="Z2" s="3"/>
      <c r="AB2" s="5"/>
    </row>
    <row r="3" spans="2:33" ht="32.25" customHeight="1" thickBot="1">
      <c r="B3" s="80" t="s">
        <v>43</v>
      </c>
      <c r="C3" s="9"/>
      <c r="D3" s="10"/>
      <c r="E3" s="10"/>
      <c r="F3" s="443" t="s">
        <v>131</v>
      </c>
      <c r="G3" s="443"/>
      <c r="H3" s="443"/>
      <c r="I3" s="443"/>
      <c r="J3" s="443"/>
      <c r="K3" s="443"/>
      <c r="L3" s="10"/>
      <c r="M3" s="10"/>
      <c r="N3" s="10"/>
      <c r="O3" s="10"/>
      <c r="P3" s="10"/>
      <c r="Q3" s="10"/>
      <c r="R3" s="10"/>
      <c r="S3" s="4"/>
      <c r="T3" s="10"/>
      <c r="U3" s="10"/>
      <c r="V3" s="10"/>
      <c r="W3" s="11"/>
      <c r="X3" s="12"/>
      <c r="Y3" s="13"/>
      <c r="Z3" s="14"/>
    </row>
    <row r="4" spans="2:33" s="29" customFormat="1" ht="100.2">
      <c r="B4" s="17" t="s">
        <v>0</v>
      </c>
      <c r="C4" s="18" t="s">
        <v>1</v>
      </c>
      <c r="D4" s="19" t="s">
        <v>2</v>
      </c>
      <c r="E4" s="20" t="s">
        <v>41</v>
      </c>
      <c r="F4" s="19"/>
      <c r="G4" s="19" t="s">
        <v>3</v>
      </c>
      <c r="H4" s="20" t="s">
        <v>41</v>
      </c>
      <c r="I4" s="19"/>
      <c r="J4" s="19" t="s">
        <v>4</v>
      </c>
      <c r="K4" s="20" t="s">
        <v>41</v>
      </c>
      <c r="L4" s="21"/>
      <c r="M4" s="19" t="s">
        <v>4</v>
      </c>
      <c r="N4" s="20" t="s">
        <v>41</v>
      </c>
      <c r="O4" s="19"/>
      <c r="P4" s="19" t="s">
        <v>4</v>
      </c>
      <c r="Q4" s="20" t="s">
        <v>41</v>
      </c>
      <c r="R4" s="19"/>
      <c r="S4" s="22" t="s">
        <v>5</v>
      </c>
      <c r="T4" s="20" t="s">
        <v>41</v>
      </c>
      <c r="U4" s="19"/>
      <c r="V4" s="82" t="s">
        <v>48</v>
      </c>
      <c r="W4" s="23" t="s">
        <v>6</v>
      </c>
      <c r="X4" s="24" t="s">
        <v>13</v>
      </c>
      <c r="Y4" s="25" t="s">
        <v>14</v>
      </c>
      <c r="Z4" s="26"/>
      <c r="AA4" s="27"/>
      <c r="AB4" s="27"/>
      <c r="AC4" s="28"/>
      <c r="AD4" s="28"/>
      <c r="AE4" s="28"/>
      <c r="AF4" s="28"/>
    </row>
    <row r="5" spans="2:33" s="35" customFormat="1" ht="65.099999999999994" customHeight="1">
      <c r="B5" s="30">
        <v>12</v>
      </c>
      <c r="C5" s="433"/>
      <c r="D5" s="31" t="str">
        <f>'114.12月菜單'!B14</f>
        <v>香Q米飯</v>
      </c>
      <c r="E5" s="31" t="s">
        <v>15</v>
      </c>
      <c r="F5" s="1" t="s">
        <v>16</v>
      </c>
      <c r="G5" s="31" t="str">
        <f>'114.12月菜單'!B15</f>
        <v>BBQ雞翅</v>
      </c>
      <c r="H5" s="31" t="s">
        <v>94</v>
      </c>
      <c r="I5" s="1" t="s">
        <v>16</v>
      </c>
      <c r="J5" s="31" t="str">
        <f>'114.12月菜單'!B16</f>
        <v>黃金布丁蒸蛋</v>
      </c>
      <c r="K5" s="31" t="s">
        <v>15</v>
      </c>
      <c r="L5" s="1" t="s">
        <v>16</v>
      </c>
      <c r="M5" s="31" t="str">
        <f>'114.12月菜單'!B17</f>
        <v>古早味炒米粉</v>
      </c>
      <c r="N5" s="31" t="s">
        <v>148</v>
      </c>
      <c r="O5" s="1" t="s">
        <v>16</v>
      </c>
      <c r="P5" s="31" t="str">
        <f>'114.12月菜單'!B18</f>
        <v>深色蔬菜</v>
      </c>
      <c r="Q5" s="31" t="s">
        <v>18</v>
      </c>
      <c r="R5" s="1" t="s">
        <v>16</v>
      </c>
      <c r="S5" s="31" t="str">
        <f>'114.12月菜單'!B19</f>
        <v>酸辣湯(醃)(芡)(豆)</v>
      </c>
      <c r="T5" s="31" t="s">
        <v>145</v>
      </c>
      <c r="U5" s="1" t="s">
        <v>16</v>
      </c>
      <c r="V5" s="434"/>
      <c r="W5" s="32" t="s">
        <v>163</v>
      </c>
      <c r="X5" s="33" t="s">
        <v>19</v>
      </c>
      <c r="Y5" s="34">
        <v>5.4</v>
      </c>
      <c r="Z5" s="15"/>
      <c r="AA5" s="15"/>
      <c r="AB5" s="16"/>
      <c r="AC5" s="15" t="s">
        <v>20</v>
      </c>
      <c r="AD5" s="15" t="s">
        <v>21</v>
      </c>
      <c r="AE5" s="15" t="s">
        <v>22</v>
      </c>
      <c r="AF5" s="15" t="s">
        <v>23</v>
      </c>
      <c r="AG5" s="75"/>
    </row>
    <row r="6" spans="2:33" ht="27.9" customHeight="1">
      <c r="B6" s="36" t="s">
        <v>8</v>
      </c>
      <c r="C6" s="433"/>
      <c r="D6" s="2" t="s">
        <v>61</v>
      </c>
      <c r="E6" s="2"/>
      <c r="F6" s="2">
        <v>100</v>
      </c>
      <c r="G6" s="446" t="s">
        <v>213</v>
      </c>
      <c r="H6" s="447"/>
      <c r="I6" s="2">
        <v>60</v>
      </c>
      <c r="J6" s="2" t="s">
        <v>124</v>
      </c>
      <c r="K6" s="2"/>
      <c r="L6" s="2">
        <v>50</v>
      </c>
      <c r="M6" s="2" t="s">
        <v>120</v>
      </c>
      <c r="N6" s="2"/>
      <c r="O6" s="2">
        <v>40</v>
      </c>
      <c r="P6" s="2" t="s">
        <v>63</v>
      </c>
      <c r="Q6" s="2" t="s">
        <v>358</v>
      </c>
      <c r="R6" s="2">
        <v>100</v>
      </c>
      <c r="S6" s="2" t="s">
        <v>189</v>
      </c>
      <c r="T6" s="2" t="s">
        <v>190</v>
      </c>
      <c r="U6" s="2">
        <v>10</v>
      </c>
      <c r="V6" s="435"/>
      <c r="W6" s="88">
        <v>104.5</v>
      </c>
      <c r="X6" s="37" t="s">
        <v>25</v>
      </c>
      <c r="Y6" s="38">
        <v>2.2999999999999998</v>
      </c>
      <c r="Z6" s="14"/>
      <c r="AA6" s="16" t="s">
        <v>26</v>
      </c>
      <c r="AB6" s="16">
        <v>6</v>
      </c>
      <c r="AC6" s="16">
        <f>AB6*2</f>
        <v>12</v>
      </c>
      <c r="AD6" s="16"/>
      <c r="AE6" s="16">
        <f>AB6*15</f>
        <v>90</v>
      </c>
      <c r="AF6" s="16">
        <f>AC6*4+AE6*4</f>
        <v>408</v>
      </c>
      <c r="AG6" s="88"/>
    </row>
    <row r="7" spans="2:33" ht="27.9" customHeight="1">
      <c r="B7" s="36">
        <v>8</v>
      </c>
      <c r="C7" s="433"/>
      <c r="D7" s="2"/>
      <c r="E7" s="2"/>
      <c r="F7" s="2"/>
      <c r="G7" s="2"/>
      <c r="H7" s="2"/>
      <c r="I7" s="2"/>
      <c r="J7" s="2" t="s">
        <v>147</v>
      </c>
      <c r="K7" s="2"/>
      <c r="L7" s="2">
        <v>1</v>
      </c>
      <c r="M7" s="2" t="s">
        <v>208</v>
      </c>
      <c r="N7" s="2"/>
      <c r="O7" s="2">
        <v>8</v>
      </c>
      <c r="P7" s="2"/>
      <c r="Q7" s="2"/>
      <c r="R7" s="2"/>
      <c r="S7" s="139" t="s">
        <v>311</v>
      </c>
      <c r="T7" s="2" t="s">
        <v>125</v>
      </c>
      <c r="U7" s="2">
        <v>10</v>
      </c>
      <c r="V7" s="435"/>
      <c r="W7" s="39" t="s">
        <v>46</v>
      </c>
      <c r="X7" s="40" t="s">
        <v>27</v>
      </c>
      <c r="Y7" s="38">
        <v>1.7</v>
      </c>
      <c r="AA7" s="41" t="s">
        <v>28</v>
      </c>
      <c r="AB7" s="16">
        <v>2</v>
      </c>
      <c r="AC7" s="42">
        <f>AB7*7</f>
        <v>14</v>
      </c>
      <c r="AD7" s="16">
        <f>AB7*5</f>
        <v>10</v>
      </c>
      <c r="AE7" s="16" t="s">
        <v>29</v>
      </c>
      <c r="AF7" s="43">
        <f>AC7*4+AD7*9</f>
        <v>146</v>
      </c>
      <c r="AG7" s="75"/>
    </row>
    <row r="8" spans="2:33" ht="27.9" customHeight="1">
      <c r="B8" s="36" t="s">
        <v>54</v>
      </c>
      <c r="C8" s="433"/>
      <c r="D8" s="2"/>
      <c r="E8" s="2"/>
      <c r="F8" s="2"/>
      <c r="G8" s="2"/>
      <c r="H8" s="2"/>
      <c r="I8" s="2"/>
      <c r="J8" s="2"/>
      <c r="K8" s="2"/>
      <c r="L8" s="2"/>
      <c r="M8" s="2" t="s">
        <v>301</v>
      </c>
      <c r="N8" s="2"/>
      <c r="O8" s="2">
        <v>1</v>
      </c>
      <c r="P8" s="2"/>
      <c r="Q8" s="44"/>
      <c r="R8" s="2"/>
      <c r="S8" s="2" t="s">
        <v>124</v>
      </c>
      <c r="T8" s="83"/>
      <c r="U8" s="2">
        <v>5</v>
      </c>
      <c r="V8" s="435"/>
      <c r="W8" s="86">
        <v>24</v>
      </c>
      <c r="X8" s="40" t="s">
        <v>30</v>
      </c>
      <c r="Y8" s="38">
        <v>2.5</v>
      </c>
      <c r="Z8" s="14"/>
      <c r="AA8" s="15" t="s">
        <v>31</v>
      </c>
      <c r="AB8" s="16">
        <v>1.5</v>
      </c>
      <c r="AC8" s="16">
        <f>AB8*1</f>
        <v>1.5</v>
      </c>
      <c r="AD8" s="16" t="s">
        <v>29</v>
      </c>
      <c r="AE8" s="16">
        <f>AB8*5</f>
        <v>7.5</v>
      </c>
      <c r="AF8" s="16">
        <f>AC8*4+AE8*4</f>
        <v>36</v>
      </c>
      <c r="AG8" s="88"/>
    </row>
    <row r="9" spans="2:33" ht="27.9" customHeight="1">
      <c r="B9" s="437" t="s">
        <v>37</v>
      </c>
      <c r="C9" s="433"/>
      <c r="D9" s="2"/>
      <c r="E9" s="2"/>
      <c r="F9" s="2"/>
      <c r="G9" s="2"/>
      <c r="H9" s="2"/>
      <c r="I9" s="2"/>
      <c r="J9" s="2"/>
      <c r="K9" s="44"/>
      <c r="L9" s="2"/>
      <c r="M9" s="2" t="s">
        <v>188</v>
      </c>
      <c r="N9" s="2"/>
      <c r="O9" s="2">
        <v>1</v>
      </c>
      <c r="P9" s="2"/>
      <c r="Q9" s="44"/>
      <c r="R9" s="2"/>
      <c r="S9" s="2" t="s">
        <v>116</v>
      </c>
      <c r="T9" s="83" t="s">
        <v>123</v>
      </c>
      <c r="U9" s="2">
        <v>20</v>
      </c>
      <c r="V9" s="435"/>
      <c r="W9" s="39" t="s">
        <v>161</v>
      </c>
      <c r="X9" s="40" t="s">
        <v>33</v>
      </c>
      <c r="Y9" s="38">
        <v>0</v>
      </c>
      <c r="AA9" s="15" t="s">
        <v>34</v>
      </c>
      <c r="AB9" s="16">
        <v>2.5</v>
      </c>
      <c r="AC9" s="16"/>
      <c r="AD9" s="16">
        <f>AB9*5</f>
        <v>12.5</v>
      </c>
      <c r="AE9" s="16" t="s">
        <v>29</v>
      </c>
      <c r="AF9" s="16">
        <f>AD9*9</f>
        <v>112.5</v>
      </c>
      <c r="AG9" s="75"/>
    </row>
    <row r="10" spans="2:33" ht="27.9" customHeight="1">
      <c r="B10" s="437"/>
      <c r="C10" s="433"/>
      <c r="D10" s="2"/>
      <c r="E10" s="2"/>
      <c r="F10" s="2"/>
      <c r="G10" s="2"/>
      <c r="H10" s="44"/>
      <c r="I10" s="2"/>
      <c r="J10" s="2"/>
      <c r="K10" s="44"/>
      <c r="L10" s="2"/>
      <c r="M10" s="2" t="s">
        <v>60</v>
      </c>
      <c r="N10" s="2"/>
      <c r="O10" s="2">
        <v>5</v>
      </c>
      <c r="P10" s="2"/>
      <c r="Q10" s="44"/>
      <c r="R10" s="2"/>
      <c r="S10" s="2" t="s">
        <v>115</v>
      </c>
      <c r="T10" s="83"/>
      <c r="U10" s="2">
        <v>1</v>
      </c>
      <c r="V10" s="435"/>
      <c r="W10" s="86">
        <v>28.6</v>
      </c>
      <c r="X10" s="79" t="s">
        <v>42</v>
      </c>
      <c r="Y10" s="45">
        <v>0</v>
      </c>
      <c r="Z10" s="14"/>
      <c r="AA10" s="15" t="s">
        <v>35</v>
      </c>
      <c r="AE10" s="15">
        <f>AB10*15</f>
        <v>0</v>
      </c>
      <c r="AG10" s="88"/>
    </row>
    <row r="11" spans="2:33" ht="27.9" customHeight="1">
      <c r="B11" s="46" t="s">
        <v>36</v>
      </c>
      <c r="C11" s="47"/>
      <c r="D11" s="2"/>
      <c r="E11" s="44"/>
      <c r="F11" s="2"/>
      <c r="G11" s="2"/>
      <c r="H11" s="44"/>
      <c r="I11" s="2"/>
      <c r="J11" s="2"/>
      <c r="K11" s="44"/>
      <c r="L11" s="2"/>
      <c r="M11" s="2" t="s">
        <v>59</v>
      </c>
      <c r="N11" s="44"/>
      <c r="O11" s="2">
        <v>10</v>
      </c>
      <c r="P11" s="2"/>
      <c r="Q11" s="44"/>
      <c r="R11" s="2"/>
      <c r="S11" s="2" t="s">
        <v>84</v>
      </c>
      <c r="T11" s="44"/>
      <c r="U11" s="2">
        <v>1</v>
      </c>
      <c r="V11" s="435"/>
      <c r="W11" s="39" t="s">
        <v>12</v>
      </c>
      <c r="X11" s="48"/>
      <c r="Y11" s="38"/>
      <c r="AC11" s="15">
        <f>SUM(AC6:AC10)</f>
        <v>27.5</v>
      </c>
      <c r="AD11" s="15">
        <f>SUM(AD6:AD10)</f>
        <v>22.5</v>
      </c>
      <c r="AE11" s="15">
        <f>SUM(AE6:AE10)</f>
        <v>97.5</v>
      </c>
      <c r="AF11" s="15">
        <f>AC11*4+AD11*9+AE11*4</f>
        <v>702.5</v>
      </c>
      <c r="AG11" s="75"/>
    </row>
    <row r="12" spans="2:33" ht="27.9" customHeight="1">
      <c r="B12" s="49"/>
      <c r="C12" s="50"/>
      <c r="D12" s="44"/>
      <c r="E12" s="44"/>
      <c r="F12" s="2"/>
      <c r="G12" s="2"/>
      <c r="H12" s="44"/>
      <c r="I12" s="2"/>
      <c r="J12" s="2"/>
      <c r="K12" s="44"/>
      <c r="L12" s="2"/>
      <c r="M12" s="2"/>
      <c r="N12" s="44"/>
      <c r="O12" s="2"/>
      <c r="P12" s="2"/>
      <c r="Q12" s="44"/>
      <c r="R12" s="2"/>
      <c r="S12" s="2"/>
      <c r="T12" s="44"/>
      <c r="U12" s="2"/>
      <c r="V12" s="439"/>
      <c r="W12" s="87">
        <f>W6*4+W10*4+W8*9</f>
        <v>748.4</v>
      </c>
      <c r="X12" s="52"/>
      <c r="Y12" s="53"/>
      <c r="Z12" s="14"/>
      <c r="AC12" s="51">
        <f>AC11*4/AF11</f>
        <v>0.15658362989323843</v>
      </c>
      <c r="AD12" s="51">
        <f>AD11*9/AF11</f>
        <v>0.28825622775800713</v>
      </c>
      <c r="AE12" s="51">
        <f>AE11*4/AF11</f>
        <v>0.55516014234875444</v>
      </c>
      <c r="AG12" s="89"/>
    </row>
    <row r="13" spans="2:33" s="35" customFormat="1" ht="27.9" customHeight="1">
      <c r="B13" s="30">
        <v>12</v>
      </c>
      <c r="C13" s="433"/>
      <c r="D13" s="31" t="str">
        <f>'114.12月菜單'!F14</f>
        <v>五穀飯</v>
      </c>
      <c r="E13" s="31" t="s">
        <v>15</v>
      </c>
      <c r="F13" s="31"/>
      <c r="G13" s="31" t="str">
        <f>'114.12月菜單'!F15</f>
        <v>無骨雞排(加)</v>
      </c>
      <c r="H13" s="31" t="s">
        <v>94</v>
      </c>
      <c r="I13" s="31"/>
      <c r="J13" s="31" t="str">
        <f>'114.12月菜單'!F16</f>
        <v>客家小炒(海)(豆)</v>
      </c>
      <c r="K13" s="31" t="s">
        <v>314</v>
      </c>
      <c r="L13" s="31"/>
      <c r="M13" s="31" t="str">
        <f>'114.12月菜單'!F17</f>
        <v>香菇拌花花菜</v>
      </c>
      <c r="N13" s="31" t="s">
        <v>17</v>
      </c>
      <c r="O13" s="31"/>
      <c r="P13" s="31" t="str">
        <f>'114.12月菜單'!F18</f>
        <v>淺色蔬菜</v>
      </c>
      <c r="Q13" s="31" t="s">
        <v>18</v>
      </c>
      <c r="R13" s="31"/>
      <c r="S13" s="31" t="str">
        <f>'114.12月菜單'!F19</f>
        <v>金針菇蛋花湯</v>
      </c>
      <c r="T13" s="31" t="s">
        <v>17</v>
      </c>
      <c r="U13" s="31"/>
      <c r="V13" s="434"/>
      <c r="W13" s="32" t="s">
        <v>163</v>
      </c>
      <c r="X13" s="33" t="s">
        <v>19</v>
      </c>
      <c r="Y13" s="34">
        <v>5</v>
      </c>
      <c r="Z13" s="15"/>
      <c r="AA13" s="15"/>
      <c r="AB13" s="16"/>
      <c r="AC13" s="15" t="s">
        <v>20</v>
      </c>
      <c r="AD13" s="15" t="s">
        <v>21</v>
      </c>
      <c r="AE13" s="15" t="s">
        <v>22</v>
      </c>
      <c r="AF13" s="15" t="s">
        <v>23</v>
      </c>
      <c r="AG13" s="75"/>
    </row>
    <row r="14" spans="2:33" ht="27.9" customHeight="1">
      <c r="B14" s="36" t="s">
        <v>8</v>
      </c>
      <c r="C14" s="433"/>
      <c r="D14" s="2" t="s">
        <v>62</v>
      </c>
      <c r="E14" s="2"/>
      <c r="F14" s="2">
        <v>60</v>
      </c>
      <c r="G14" s="136" t="s">
        <v>206</v>
      </c>
      <c r="H14" s="137" t="s">
        <v>126</v>
      </c>
      <c r="I14" s="2">
        <v>60</v>
      </c>
      <c r="J14" s="2" t="s">
        <v>150</v>
      </c>
      <c r="K14" s="137" t="s">
        <v>123</v>
      </c>
      <c r="L14" s="93">
        <v>40</v>
      </c>
      <c r="M14" s="2" t="s">
        <v>301</v>
      </c>
      <c r="N14" s="2"/>
      <c r="O14" s="2">
        <v>1</v>
      </c>
      <c r="P14" s="2" t="s">
        <v>63</v>
      </c>
      <c r="Q14" s="2"/>
      <c r="R14" s="2">
        <v>100</v>
      </c>
      <c r="S14" s="2" t="s">
        <v>192</v>
      </c>
      <c r="T14" s="2"/>
      <c r="U14" s="2">
        <v>20</v>
      </c>
      <c r="V14" s="435"/>
      <c r="W14" s="88">
        <v>100</v>
      </c>
      <c r="X14" s="37" t="s">
        <v>25</v>
      </c>
      <c r="Y14" s="38">
        <v>2.4</v>
      </c>
      <c r="Z14" s="14"/>
      <c r="AA14" s="16" t="s">
        <v>26</v>
      </c>
      <c r="AB14" s="16">
        <v>6.2</v>
      </c>
      <c r="AC14" s="16">
        <f>AB14*2</f>
        <v>12.4</v>
      </c>
      <c r="AD14" s="16"/>
      <c r="AE14" s="16">
        <f>AB14*15</f>
        <v>93</v>
      </c>
      <c r="AF14" s="16">
        <f>AC14*4+AE14*4</f>
        <v>421.6</v>
      </c>
      <c r="AG14" s="88"/>
    </row>
    <row r="15" spans="2:33" ht="27.9" customHeight="1">
      <c r="B15" s="36">
        <v>9</v>
      </c>
      <c r="C15" s="433"/>
      <c r="D15" s="2" t="s">
        <v>313</v>
      </c>
      <c r="E15" s="2"/>
      <c r="F15" s="2">
        <v>40</v>
      </c>
      <c r="G15" s="2"/>
      <c r="H15" s="2"/>
      <c r="I15" s="2"/>
      <c r="J15" s="2" t="s">
        <v>214</v>
      </c>
      <c r="K15" s="2" t="s">
        <v>82</v>
      </c>
      <c r="L15" s="2">
        <v>3</v>
      </c>
      <c r="M15" s="2" t="s">
        <v>183</v>
      </c>
      <c r="N15" s="2"/>
      <c r="O15" s="2">
        <v>70</v>
      </c>
      <c r="P15" s="2"/>
      <c r="Q15" s="2"/>
      <c r="R15" s="2"/>
      <c r="S15" s="92" t="s">
        <v>299</v>
      </c>
      <c r="T15" s="92"/>
      <c r="U15" s="92">
        <v>10</v>
      </c>
      <c r="V15" s="435"/>
      <c r="W15" s="39" t="s">
        <v>46</v>
      </c>
      <c r="X15" s="40" t="s">
        <v>27</v>
      </c>
      <c r="Y15" s="38">
        <v>2</v>
      </c>
      <c r="AA15" s="41" t="s">
        <v>28</v>
      </c>
      <c r="AB15" s="16">
        <v>2</v>
      </c>
      <c r="AC15" s="42">
        <f>AB15*7</f>
        <v>14</v>
      </c>
      <c r="AD15" s="16">
        <f>AB15*5</f>
        <v>10</v>
      </c>
      <c r="AE15" s="16" t="s">
        <v>29</v>
      </c>
      <c r="AF15" s="43">
        <f>AC15*4+AD15*9</f>
        <v>146</v>
      </c>
      <c r="AG15" s="75"/>
    </row>
    <row r="16" spans="2:33" ht="27.9" customHeight="1">
      <c r="B16" s="36" t="s">
        <v>10</v>
      </c>
      <c r="C16" s="433"/>
      <c r="D16" s="44"/>
      <c r="E16" s="44"/>
      <c r="F16" s="2"/>
      <c r="G16" s="2"/>
      <c r="H16" s="2"/>
      <c r="I16" s="2"/>
      <c r="J16" s="444" t="s">
        <v>121</v>
      </c>
      <c r="K16" s="445"/>
      <c r="L16" s="2">
        <v>10</v>
      </c>
      <c r="M16" s="139" t="s">
        <v>115</v>
      </c>
      <c r="N16" s="143"/>
      <c r="O16" s="2">
        <v>1</v>
      </c>
      <c r="P16" s="2"/>
      <c r="Q16" s="2"/>
      <c r="R16" s="2"/>
      <c r="S16" s="2" t="s">
        <v>124</v>
      </c>
      <c r="T16" s="44"/>
      <c r="U16" s="2">
        <v>10</v>
      </c>
      <c r="V16" s="435"/>
      <c r="W16" s="86">
        <v>24.5</v>
      </c>
      <c r="X16" s="40" t="s">
        <v>30</v>
      </c>
      <c r="Y16" s="38">
        <v>2.5</v>
      </c>
      <c r="Z16" s="14"/>
      <c r="AA16" s="15" t="s">
        <v>31</v>
      </c>
      <c r="AB16" s="16">
        <v>1.7</v>
      </c>
      <c r="AC16" s="16">
        <f>AB16*1</f>
        <v>1.7</v>
      </c>
      <c r="AD16" s="16" t="s">
        <v>29</v>
      </c>
      <c r="AE16" s="16">
        <f>AB16*5</f>
        <v>8.5</v>
      </c>
      <c r="AF16" s="16">
        <f>AC16*4+AE16*4</f>
        <v>40.799999999999997</v>
      </c>
      <c r="AG16" s="88"/>
    </row>
    <row r="17" spans="2:33" ht="27.9" customHeight="1">
      <c r="B17" s="437" t="s">
        <v>38</v>
      </c>
      <c r="C17" s="433"/>
      <c r="D17" s="44"/>
      <c r="E17" s="44"/>
      <c r="F17" s="2"/>
      <c r="G17" s="2"/>
      <c r="H17" s="2"/>
      <c r="I17" s="2"/>
      <c r="J17" s="2"/>
      <c r="K17" s="2"/>
      <c r="L17" s="2"/>
      <c r="M17" s="139"/>
      <c r="N17" s="143"/>
      <c r="O17" s="2"/>
      <c r="P17" s="2"/>
      <c r="Q17" s="44"/>
      <c r="R17" s="2"/>
      <c r="S17" s="2" t="s">
        <v>115</v>
      </c>
      <c r="T17" s="44"/>
      <c r="U17" s="2">
        <v>1</v>
      </c>
      <c r="V17" s="435"/>
      <c r="W17" s="39" t="s">
        <v>92</v>
      </c>
      <c r="X17" s="40" t="s">
        <v>33</v>
      </c>
      <c r="Y17" s="38">
        <v>0</v>
      </c>
      <c r="AA17" s="15" t="s">
        <v>34</v>
      </c>
      <c r="AB17" s="16">
        <v>2.5</v>
      </c>
      <c r="AC17" s="16"/>
      <c r="AD17" s="16">
        <f>AB17*5</f>
        <v>12.5</v>
      </c>
      <c r="AE17" s="16" t="s">
        <v>29</v>
      </c>
      <c r="AF17" s="16">
        <f>AD17*9</f>
        <v>112.5</v>
      </c>
      <c r="AG17" s="75"/>
    </row>
    <row r="18" spans="2:33" ht="27.9" customHeight="1">
      <c r="B18" s="437"/>
      <c r="C18" s="433"/>
      <c r="D18" s="44"/>
      <c r="E18" s="44"/>
      <c r="F18" s="2"/>
      <c r="G18" s="2"/>
      <c r="H18" s="2"/>
      <c r="I18" s="2"/>
      <c r="J18" s="2"/>
      <c r="K18" s="83"/>
      <c r="L18" s="2"/>
      <c r="M18" s="2"/>
      <c r="N18" s="44"/>
      <c r="O18" s="2"/>
      <c r="P18" s="2"/>
      <c r="Q18" s="44"/>
      <c r="R18" s="2"/>
      <c r="S18" s="2" t="s">
        <v>84</v>
      </c>
      <c r="T18" s="44"/>
      <c r="U18" s="2">
        <v>1</v>
      </c>
      <c r="V18" s="435"/>
      <c r="W18" s="86">
        <v>28.8</v>
      </c>
      <c r="X18" s="79" t="s">
        <v>42</v>
      </c>
      <c r="Y18" s="45">
        <v>0</v>
      </c>
      <c r="Z18" s="14"/>
      <c r="AA18" s="15" t="s">
        <v>35</v>
      </c>
      <c r="AB18" s="16">
        <v>1</v>
      </c>
      <c r="AE18" s="15">
        <f>AB18*15</f>
        <v>15</v>
      </c>
      <c r="AG18" s="88"/>
    </row>
    <row r="19" spans="2:33" ht="27.9" customHeight="1">
      <c r="B19" s="46" t="s">
        <v>36</v>
      </c>
      <c r="C19" s="47"/>
      <c r="D19" s="44"/>
      <c r="E19" s="44"/>
      <c r="F19" s="2"/>
      <c r="G19" s="2"/>
      <c r="H19" s="44"/>
      <c r="I19" s="2"/>
      <c r="J19" s="2"/>
      <c r="K19" s="44"/>
      <c r="L19" s="2"/>
      <c r="M19" s="2"/>
      <c r="N19" s="44"/>
      <c r="O19" s="2"/>
      <c r="P19" s="2"/>
      <c r="Q19" s="44"/>
      <c r="R19" s="2"/>
      <c r="S19" s="2"/>
      <c r="T19" s="78"/>
      <c r="U19" s="78"/>
      <c r="V19" s="435"/>
      <c r="W19" s="39" t="s">
        <v>12</v>
      </c>
      <c r="X19" s="48"/>
      <c r="Y19" s="38"/>
      <c r="AC19" s="15">
        <f>SUM(AC14:AC18)</f>
        <v>28.099999999999998</v>
      </c>
      <c r="AD19" s="15">
        <f>SUM(AD14:AD18)</f>
        <v>22.5</v>
      </c>
      <c r="AE19" s="15">
        <f>SUM(AE14:AE18)</f>
        <v>116.5</v>
      </c>
      <c r="AF19" s="15">
        <f>AC19*4+AD19*9+AE19*4</f>
        <v>780.9</v>
      </c>
      <c r="AG19" s="75"/>
    </row>
    <row r="20" spans="2:33" ht="27.9" customHeight="1">
      <c r="B20" s="49"/>
      <c r="C20" s="50"/>
      <c r="D20" s="44"/>
      <c r="E20" s="44"/>
      <c r="F20" s="2"/>
      <c r="G20" s="2"/>
      <c r="H20" s="44"/>
      <c r="I20" s="2"/>
      <c r="J20" s="2"/>
      <c r="K20" s="44"/>
      <c r="L20" s="2"/>
      <c r="M20" s="2"/>
      <c r="N20" s="44"/>
      <c r="O20" s="2"/>
      <c r="P20" s="2"/>
      <c r="Q20" s="44"/>
      <c r="R20" s="2"/>
      <c r="S20" s="2"/>
      <c r="T20" s="44"/>
      <c r="U20" s="2"/>
      <c r="V20" s="439"/>
      <c r="W20" s="87">
        <f>W14*4+W18*4+W16*9</f>
        <v>735.7</v>
      </c>
      <c r="X20" s="52"/>
      <c r="Y20" s="53"/>
      <c r="Z20" s="14"/>
      <c r="AC20" s="51">
        <f>AC19*4/AF19</f>
        <v>0.14393648354462799</v>
      </c>
      <c r="AD20" s="51">
        <f>AD19*9/AF19</f>
        <v>0.25931617364579335</v>
      </c>
      <c r="AE20" s="51">
        <f>AE19*4/AF19</f>
        <v>0.59674734280957875</v>
      </c>
      <c r="AG20" s="89"/>
    </row>
    <row r="21" spans="2:33" s="35" customFormat="1" ht="27.9" customHeight="1">
      <c r="B21" s="30">
        <v>12</v>
      </c>
      <c r="C21" s="433"/>
      <c r="D21" s="31" t="str">
        <f>'114.12月菜單'!J14</f>
        <v>香Q米飯</v>
      </c>
      <c r="E21" s="31" t="s">
        <v>15</v>
      </c>
      <c r="F21" s="31"/>
      <c r="G21" s="31" t="str">
        <f>'114.12月菜單'!J15</f>
        <v>阿嬤的紅燒肉</v>
      </c>
      <c r="H21" s="31" t="s">
        <v>17</v>
      </c>
      <c r="I21" s="31"/>
      <c r="J21" s="31" t="str">
        <f>'114.12月菜單'!J16</f>
        <v>咔滋魚條(海加)(炸)</v>
      </c>
      <c r="K21" s="31" t="s">
        <v>81</v>
      </c>
      <c r="L21" s="31"/>
      <c r="M21" s="31" t="str">
        <f>'114.12月菜單'!J17</f>
        <v>酢醬高麗菜(海)</v>
      </c>
      <c r="N21" s="31" t="s">
        <v>49</v>
      </c>
      <c r="O21" s="31"/>
      <c r="P21" s="31" t="str">
        <f>'114.12月菜單'!J18</f>
        <v>深色蔬菜</v>
      </c>
      <c r="Q21" s="31" t="s">
        <v>18</v>
      </c>
      <c r="R21" s="31"/>
      <c r="S21" s="31" t="str">
        <f>'114.12月菜單'!J19</f>
        <v>菜頭香菇湯</v>
      </c>
      <c r="T21" s="31" t="s">
        <v>17</v>
      </c>
      <c r="U21" s="31"/>
      <c r="V21" s="434"/>
      <c r="W21" s="32" t="s">
        <v>169</v>
      </c>
      <c r="X21" s="33" t="s">
        <v>19</v>
      </c>
      <c r="Y21" s="34">
        <v>5</v>
      </c>
      <c r="Z21" s="15"/>
      <c r="AA21" s="15"/>
      <c r="AB21" s="16"/>
      <c r="AC21" s="15" t="s">
        <v>20</v>
      </c>
      <c r="AD21" s="15" t="s">
        <v>21</v>
      </c>
      <c r="AE21" s="15" t="s">
        <v>22</v>
      </c>
      <c r="AF21" s="15" t="s">
        <v>23</v>
      </c>
      <c r="AG21" s="75"/>
    </row>
    <row r="22" spans="2:33" s="56" customFormat="1" ht="27.75" customHeight="1">
      <c r="B22" s="36" t="s">
        <v>8</v>
      </c>
      <c r="C22" s="433"/>
      <c r="D22" s="2" t="s">
        <v>24</v>
      </c>
      <c r="E22" s="2"/>
      <c r="F22" s="2">
        <v>100</v>
      </c>
      <c r="G22" s="206" t="s">
        <v>129</v>
      </c>
      <c r="H22" s="207"/>
      <c r="I22" s="2">
        <v>50</v>
      </c>
      <c r="J22" s="2" t="s">
        <v>315</v>
      </c>
      <c r="K22" s="85" t="s">
        <v>155</v>
      </c>
      <c r="L22" s="2">
        <v>30</v>
      </c>
      <c r="M22" s="2" t="s">
        <v>60</v>
      </c>
      <c r="N22" s="2"/>
      <c r="O22" s="2">
        <v>3</v>
      </c>
      <c r="P22" s="2" t="s">
        <v>63</v>
      </c>
      <c r="Q22" s="2" t="s">
        <v>358</v>
      </c>
      <c r="R22" s="2">
        <v>100</v>
      </c>
      <c r="S22" s="2" t="s">
        <v>96</v>
      </c>
      <c r="T22" s="2"/>
      <c r="U22" s="2">
        <v>20</v>
      </c>
      <c r="V22" s="435"/>
      <c r="W22" s="88">
        <v>99</v>
      </c>
      <c r="X22" s="37" t="s">
        <v>25</v>
      </c>
      <c r="Y22" s="38">
        <v>2.5</v>
      </c>
      <c r="Z22" s="54"/>
      <c r="AA22" s="55" t="s">
        <v>26</v>
      </c>
      <c r="AB22" s="55">
        <v>6.2</v>
      </c>
      <c r="AC22" s="55">
        <f>AB22*2</f>
        <v>12.4</v>
      </c>
      <c r="AD22" s="55"/>
      <c r="AE22" s="55">
        <f>AB22*15</f>
        <v>93</v>
      </c>
      <c r="AF22" s="55">
        <f>AC22*4+AE22*4</f>
        <v>421.6</v>
      </c>
    </row>
    <row r="23" spans="2:33" s="56" customFormat="1" ht="27.9" customHeight="1">
      <c r="B23" s="36">
        <v>10</v>
      </c>
      <c r="C23" s="433"/>
      <c r="D23" s="2"/>
      <c r="E23" s="2"/>
      <c r="F23" s="2"/>
      <c r="G23" s="2" t="s">
        <v>199</v>
      </c>
      <c r="H23" s="44"/>
      <c r="I23" s="2">
        <v>20</v>
      </c>
      <c r="J23" s="139"/>
      <c r="K23" s="143"/>
      <c r="L23" s="2"/>
      <c r="M23" s="2" t="s">
        <v>147</v>
      </c>
      <c r="N23" s="2"/>
      <c r="O23" s="2">
        <v>1</v>
      </c>
      <c r="P23" s="2"/>
      <c r="Q23" s="2"/>
      <c r="R23" s="2"/>
      <c r="S23" s="448" t="s">
        <v>319</v>
      </c>
      <c r="T23" s="449"/>
      <c r="U23" s="2">
        <v>1</v>
      </c>
      <c r="V23" s="435"/>
      <c r="W23" s="39" t="s">
        <v>170</v>
      </c>
      <c r="X23" s="40" t="s">
        <v>27</v>
      </c>
      <c r="Y23" s="38">
        <v>1.8</v>
      </c>
      <c r="AA23" s="57" t="s">
        <v>28</v>
      </c>
      <c r="AB23" s="55">
        <v>2.1</v>
      </c>
      <c r="AC23" s="58">
        <f>AB23*7</f>
        <v>14.700000000000001</v>
      </c>
      <c r="AD23" s="55">
        <f>AB23*5</f>
        <v>10.5</v>
      </c>
      <c r="AE23" s="55" t="s">
        <v>29</v>
      </c>
      <c r="AF23" s="59">
        <f>AC23*4+AD23*9</f>
        <v>153.30000000000001</v>
      </c>
    </row>
    <row r="24" spans="2:33" s="56" customFormat="1" ht="27.9" customHeight="1">
      <c r="B24" s="36" t="s">
        <v>10</v>
      </c>
      <c r="C24" s="433"/>
      <c r="D24" s="2"/>
      <c r="E24" s="2"/>
      <c r="F24" s="2"/>
      <c r="G24" s="2"/>
      <c r="H24" s="44"/>
      <c r="I24" s="2"/>
      <c r="J24" s="139"/>
      <c r="K24" s="143"/>
      <c r="L24" s="2"/>
      <c r="M24" s="2" t="s">
        <v>120</v>
      </c>
      <c r="N24" s="2"/>
      <c r="O24" s="2">
        <v>55</v>
      </c>
      <c r="P24" s="2"/>
      <c r="Q24" s="44"/>
      <c r="R24" s="2"/>
      <c r="S24" s="2" t="s">
        <v>153</v>
      </c>
      <c r="T24" s="2"/>
      <c r="U24" s="2">
        <v>10</v>
      </c>
      <c r="V24" s="435"/>
      <c r="W24" s="86">
        <v>25</v>
      </c>
      <c r="X24" s="40" t="s">
        <v>30</v>
      </c>
      <c r="Y24" s="38">
        <v>2.5</v>
      </c>
      <c r="Z24" s="54"/>
      <c r="AA24" s="60" t="s">
        <v>31</v>
      </c>
      <c r="AB24" s="55">
        <v>1.6</v>
      </c>
      <c r="AC24" s="55">
        <f>AB24*1</f>
        <v>1.6</v>
      </c>
      <c r="AD24" s="55" t="s">
        <v>29</v>
      </c>
      <c r="AE24" s="55">
        <f>AB24*5</f>
        <v>8</v>
      </c>
      <c r="AF24" s="55">
        <f>AC24*4+AE24*4</f>
        <v>38.4</v>
      </c>
      <c r="AG24" s="88"/>
    </row>
    <row r="25" spans="2:33" s="56" customFormat="1" ht="27.9" customHeight="1">
      <c r="B25" s="437" t="s">
        <v>39</v>
      </c>
      <c r="C25" s="433"/>
      <c r="D25" s="2"/>
      <c r="E25" s="2"/>
      <c r="F25" s="2"/>
      <c r="G25" s="2"/>
      <c r="H25" s="44"/>
      <c r="I25" s="2"/>
      <c r="J25" s="2"/>
      <c r="K25" s="44"/>
      <c r="L25" s="2"/>
      <c r="M25" s="2" t="s">
        <v>115</v>
      </c>
      <c r="N25" s="2"/>
      <c r="O25" s="2">
        <v>1</v>
      </c>
      <c r="P25" s="2"/>
      <c r="Q25" s="44"/>
      <c r="R25" s="2"/>
      <c r="S25" s="2"/>
      <c r="T25" s="83"/>
      <c r="U25" s="2"/>
      <c r="V25" s="435"/>
      <c r="W25" s="39" t="s">
        <v>171</v>
      </c>
      <c r="X25" s="40" t="s">
        <v>33</v>
      </c>
      <c r="Y25" s="38">
        <v>0</v>
      </c>
      <c r="AA25" s="60" t="s">
        <v>34</v>
      </c>
      <c r="AB25" s="55">
        <v>2.5</v>
      </c>
      <c r="AC25" s="55"/>
      <c r="AD25" s="55">
        <f>AB25*5</f>
        <v>12.5</v>
      </c>
      <c r="AE25" s="55" t="s">
        <v>29</v>
      </c>
      <c r="AF25" s="55">
        <f>AD25*9</f>
        <v>112.5</v>
      </c>
      <c r="AG25" s="75"/>
    </row>
    <row r="26" spans="2:33" s="56" customFormat="1" ht="27.9" customHeight="1">
      <c r="B26" s="437"/>
      <c r="C26" s="433"/>
      <c r="D26" s="2"/>
      <c r="E26" s="2"/>
      <c r="F26" s="2"/>
      <c r="G26" s="61"/>
      <c r="H26" s="44"/>
      <c r="I26" s="2"/>
      <c r="J26" s="2"/>
      <c r="K26" s="2"/>
      <c r="L26" s="2"/>
      <c r="M26" s="2" t="s">
        <v>176</v>
      </c>
      <c r="N26" s="2" t="s">
        <v>82</v>
      </c>
      <c r="O26" s="2">
        <v>1</v>
      </c>
      <c r="P26" s="2"/>
      <c r="Q26" s="44"/>
      <c r="R26" s="2"/>
      <c r="S26" s="2"/>
      <c r="T26" s="44"/>
      <c r="U26" s="2"/>
      <c r="V26" s="435"/>
      <c r="W26" s="86">
        <v>28.54</v>
      </c>
      <c r="X26" s="79" t="s">
        <v>42</v>
      </c>
      <c r="Y26" s="45">
        <v>0</v>
      </c>
      <c r="Z26" s="54"/>
      <c r="AA26" s="60" t="s">
        <v>35</v>
      </c>
      <c r="AB26" s="55"/>
      <c r="AC26" s="60"/>
      <c r="AD26" s="60"/>
      <c r="AE26" s="60">
        <f>AB26*15</f>
        <v>0</v>
      </c>
      <c r="AF26" s="60"/>
      <c r="AG26" s="88"/>
    </row>
    <row r="27" spans="2:33" s="56" customFormat="1" ht="27.9" customHeight="1">
      <c r="B27" s="62" t="s">
        <v>36</v>
      </c>
      <c r="C27" s="63"/>
      <c r="D27" s="85"/>
      <c r="E27" s="44"/>
      <c r="F27" s="2"/>
      <c r="G27" s="2"/>
      <c r="H27" s="44"/>
      <c r="I27" s="2"/>
      <c r="J27" s="2"/>
      <c r="K27" s="44"/>
      <c r="L27" s="2"/>
      <c r="M27" s="2"/>
      <c r="N27" s="44"/>
      <c r="O27" s="2"/>
      <c r="P27" s="2"/>
      <c r="Q27" s="44"/>
      <c r="R27" s="2"/>
      <c r="S27" s="2"/>
      <c r="T27" s="83"/>
      <c r="U27" s="2"/>
      <c r="V27" s="435"/>
      <c r="W27" s="39" t="s">
        <v>12</v>
      </c>
      <c r="X27" s="48"/>
      <c r="Y27" s="38"/>
      <c r="AA27" s="60"/>
      <c r="AB27" s="55"/>
      <c r="AC27" s="60">
        <f>SUM(AC22:AC26)</f>
        <v>28.700000000000003</v>
      </c>
      <c r="AD27" s="60">
        <f>SUM(AD22:AD26)</f>
        <v>23</v>
      </c>
      <c r="AE27" s="60">
        <f>SUM(AE22:AE26)</f>
        <v>101</v>
      </c>
      <c r="AF27" s="60">
        <f>AC27*4+AD27*9+AE27*4</f>
        <v>725.8</v>
      </c>
      <c r="AG27" s="75"/>
    </row>
    <row r="28" spans="2:33" s="56" customFormat="1" ht="27.9" customHeight="1" thickBot="1">
      <c r="B28" s="64"/>
      <c r="C28" s="65"/>
      <c r="D28" s="44"/>
      <c r="E28" s="44"/>
      <c r="F28" s="2"/>
      <c r="G28" s="2"/>
      <c r="H28" s="44"/>
      <c r="I28" s="2"/>
      <c r="J28" s="2"/>
      <c r="K28" s="44"/>
      <c r="L28" s="2"/>
      <c r="M28" s="2"/>
      <c r="N28" s="44"/>
      <c r="O28" s="2"/>
      <c r="P28" s="2"/>
      <c r="Q28" s="44"/>
      <c r="R28" s="2"/>
      <c r="S28" s="2"/>
      <c r="T28" s="44"/>
      <c r="U28" s="2"/>
      <c r="V28" s="439"/>
      <c r="W28" s="87">
        <f>W22*4+W26*4+W24*9</f>
        <v>735.16</v>
      </c>
      <c r="X28" s="52"/>
      <c r="Y28" s="53"/>
      <c r="Z28" s="54"/>
      <c r="AB28" s="66"/>
      <c r="AC28" s="67">
        <f>AC27*4/AF27</f>
        <v>0.15817029484706532</v>
      </c>
      <c r="AD28" s="67">
        <f>AD27*9/AF27</f>
        <v>0.28520253513364563</v>
      </c>
      <c r="AE28" s="67">
        <f>AE27*4/AF27</f>
        <v>0.55662717001928907</v>
      </c>
      <c r="AG28" s="89"/>
    </row>
    <row r="29" spans="2:33" s="35" customFormat="1" ht="27.9" customHeight="1">
      <c r="B29" s="30">
        <v>12</v>
      </c>
      <c r="C29" s="433"/>
      <c r="D29" s="31" t="str">
        <f>'114.12月菜單'!N14</f>
        <v>地瓜飯</v>
      </c>
      <c r="E29" s="31" t="s">
        <v>50</v>
      </c>
      <c r="F29" s="31"/>
      <c r="G29" s="31" t="str">
        <f>'114.12月菜單'!N15</f>
        <v>香茅雞丁</v>
      </c>
      <c r="H29" s="31" t="s">
        <v>314</v>
      </c>
      <c r="I29" s="31"/>
      <c r="J29" s="31" t="str">
        <f>'114.12月菜單'!N16</f>
        <v>雙絲炒蛋</v>
      </c>
      <c r="K29" s="90" t="s">
        <v>314</v>
      </c>
      <c r="L29" s="31"/>
      <c r="M29" s="31" t="str">
        <f>'114.12月菜單'!N17</f>
        <v>雙色焗汁洋芋</v>
      </c>
      <c r="N29" s="31" t="s">
        <v>17</v>
      </c>
      <c r="O29" s="31"/>
      <c r="P29" s="31" t="str">
        <f>'114.12月菜單'!N18</f>
        <v>有機蔬菜</v>
      </c>
      <c r="Q29" s="31" t="s">
        <v>51</v>
      </c>
      <c r="R29" s="31"/>
      <c r="S29" s="31" t="str">
        <f>'114.12月菜單'!N19</f>
        <v>日式豆腐湯(豆)</v>
      </c>
      <c r="T29" s="31" t="s">
        <v>193</v>
      </c>
      <c r="U29" s="31"/>
      <c r="V29" s="434"/>
      <c r="W29" s="32" t="s">
        <v>55</v>
      </c>
      <c r="X29" s="33" t="s">
        <v>19</v>
      </c>
      <c r="Y29" s="34">
        <v>6</v>
      </c>
      <c r="Z29" s="15"/>
      <c r="AA29" s="15"/>
      <c r="AB29" s="16"/>
      <c r="AC29" s="15" t="s">
        <v>20</v>
      </c>
      <c r="AD29" s="15" t="s">
        <v>21</v>
      </c>
      <c r="AE29" s="15" t="s">
        <v>22</v>
      </c>
      <c r="AF29" s="15" t="s">
        <v>23</v>
      </c>
      <c r="AG29" s="75"/>
    </row>
    <row r="30" spans="2:33" ht="27.9" customHeight="1">
      <c r="B30" s="36" t="s">
        <v>8</v>
      </c>
      <c r="C30" s="433"/>
      <c r="D30" s="2" t="s">
        <v>62</v>
      </c>
      <c r="E30" s="2"/>
      <c r="F30" s="2">
        <v>90</v>
      </c>
      <c r="G30" s="2" t="s">
        <v>201</v>
      </c>
      <c r="H30" s="2"/>
      <c r="I30" s="2">
        <v>65</v>
      </c>
      <c r="J30" s="92" t="s">
        <v>59</v>
      </c>
      <c r="K30" s="92"/>
      <c r="L30" s="92">
        <v>30</v>
      </c>
      <c r="M30" s="2" t="s">
        <v>209</v>
      </c>
      <c r="N30" s="2"/>
      <c r="O30" s="2">
        <v>20</v>
      </c>
      <c r="P30" s="2" t="s">
        <v>63</v>
      </c>
      <c r="Q30" s="2"/>
      <c r="R30" s="2">
        <v>100</v>
      </c>
      <c r="S30" s="2" t="s">
        <v>130</v>
      </c>
      <c r="T30" s="2"/>
      <c r="U30" s="2">
        <v>1</v>
      </c>
      <c r="V30" s="435"/>
      <c r="W30" s="88">
        <v>113.5</v>
      </c>
      <c r="X30" s="37" t="s">
        <v>25</v>
      </c>
      <c r="Y30" s="38">
        <v>2.1</v>
      </c>
      <c r="Z30" s="14"/>
      <c r="AA30" s="16" t="s">
        <v>26</v>
      </c>
      <c r="AB30" s="16">
        <v>6</v>
      </c>
      <c r="AC30" s="16">
        <f>AB30*2</f>
        <v>12</v>
      </c>
      <c r="AD30" s="16"/>
      <c r="AE30" s="16">
        <f>AB30*15</f>
        <v>90</v>
      </c>
      <c r="AF30" s="16">
        <f>AC30*4+AE30*4</f>
        <v>408</v>
      </c>
      <c r="AG30" s="88"/>
    </row>
    <row r="31" spans="2:33" ht="27.9" customHeight="1">
      <c r="B31" s="36">
        <v>11</v>
      </c>
      <c r="C31" s="433"/>
      <c r="D31" s="2" t="s">
        <v>66</v>
      </c>
      <c r="E31" s="2"/>
      <c r="F31" s="2">
        <v>50</v>
      </c>
      <c r="G31" s="444"/>
      <c r="H31" s="445"/>
      <c r="I31" s="2"/>
      <c r="J31" s="448" t="s">
        <v>115</v>
      </c>
      <c r="K31" s="449"/>
      <c r="L31" s="2">
        <v>5</v>
      </c>
      <c r="M31" s="448" t="s">
        <v>66</v>
      </c>
      <c r="N31" s="449"/>
      <c r="O31" s="2">
        <v>20</v>
      </c>
      <c r="P31" s="2"/>
      <c r="Q31" s="2"/>
      <c r="R31" s="2"/>
      <c r="S31" s="2" t="s">
        <v>116</v>
      </c>
      <c r="T31" s="85" t="s">
        <v>123</v>
      </c>
      <c r="U31" s="2">
        <v>30</v>
      </c>
      <c r="V31" s="435"/>
      <c r="W31" s="39" t="s">
        <v>167</v>
      </c>
      <c r="X31" s="40" t="s">
        <v>27</v>
      </c>
      <c r="Y31" s="38">
        <v>1.7</v>
      </c>
      <c r="AA31" s="41" t="s">
        <v>28</v>
      </c>
      <c r="AB31" s="16">
        <v>2</v>
      </c>
      <c r="AC31" s="42">
        <f>AB31*7</f>
        <v>14</v>
      </c>
      <c r="AD31" s="16">
        <f>AB31*5</f>
        <v>10</v>
      </c>
      <c r="AE31" s="16" t="s">
        <v>29</v>
      </c>
      <c r="AF31" s="43">
        <f>AC31*4+AD31*9</f>
        <v>146</v>
      </c>
      <c r="AG31" s="75"/>
    </row>
    <row r="32" spans="2:33" ht="27.9" customHeight="1">
      <c r="B32" s="36" t="s">
        <v>10</v>
      </c>
      <c r="C32" s="433"/>
      <c r="D32" s="44"/>
      <c r="E32" s="44"/>
      <c r="F32" s="2"/>
      <c r="G32" s="2"/>
      <c r="H32" s="44"/>
      <c r="I32" s="2"/>
      <c r="J32" s="2" t="s">
        <v>124</v>
      </c>
      <c r="K32" s="2"/>
      <c r="L32" s="2">
        <v>30</v>
      </c>
      <c r="M32" s="2"/>
      <c r="N32" s="2"/>
      <c r="O32" s="2"/>
      <c r="P32" s="2"/>
      <c r="Q32" s="44"/>
      <c r="R32" s="2"/>
      <c r="S32" s="2" t="s">
        <v>122</v>
      </c>
      <c r="T32" s="2"/>
      <c r="U32" s="2">
        <v>1</v>
      </c>
      <c r="V32" s="435"/>
      <c r="W32" s="86">
        <v>23</v>
      </c>
      <c r="X32" s="40" t="s">
        <v>30</v>
      </c>
      <c r="Y32" s="38">
        <v>2.5</v>
      </c>
      <c r="Z32" s="14"/>
      <c r="AA32" s="15" t="s">
        <v>31</v>
      </c>
      <c r="AB32" s="16">
        <v>1.8</v>
      </c>
      <c r="AC32" s="16">
        <f>AB32*1</f>
        <v>1.8</v>
      </c>
      <c r="AD32" s="16" t="s">
        <v>29</v>
      </c>
      <c r="AE32" s="16">
        <f>AB32*5</f>
        <v>9</v>
      </c>
      <c r="AF32" s="16">
        <f>AC32*4+AE32*4</f>
        <v>43.2</v>
      </c>
      <c r="AG32" s="88"/>
    </row>
    <row r="33" spans="2:33" ht="27.9" customHeight="1">
      <c r="B33" s="437" t="s">
        <v>40</v>
      </c>
      <c r="C33" s="433"/>
      <c r="D33" s="44"/>
      <c r="E33" s="44"/>
      <c r="F33" s="2"/>
      <c r="G33" s="2"/>
      <c r="H33" s="44"/>
      <c r="I33" s="2"/>
      <c r="J33" s="2"/>
      <c r="K33" s="2"/>
      <c r="L33" s="2"/>
      <c r="M33" s="2"/>
      <c r="N33" s="85"/>
      <c r="O33" s="2"/>
      <c r="P33" s="2"/>
      <c r="Q33" s="44"/>
      <c r="R33" s="2"/>
      <c r="S33" s="2"/>
      <c r="T33" s="2"/>
      <c r="U33" s="2"/>
      <c r="V33" s="435"/>
      <c r="W33" s="39" t="s">
        <v>92</v>
      </c>
      <c r="X33" s="40" t="s">
        <v>33</v>
      </c>
      <c r="Y33" s="38">
        <v>0</v>
      </c>
      <c r="AA33" s="15" t="s">
        <v>34</v>
      </c>
      <c r="AB33" s="16">
        <v>2.5</v>
      </c>
      <c r="AC33" s="16"/>
      <c r="AD33" s="16">
        <f>AB33*5</f>
        <v>12.5</v>
      </c>
      <c r="AE33" s="16" t="s">
        <v>29</v>
      </c>
      <c r="AF33" s="16">
        <f>AD33*9</f>
        <v>112.5</v>
      </c>
      <c r="AG33" s="75"/>
    </row>
    <row r="34" spans="2:33" ht="27.9" customHeight="1">
      <c r="B34" s="437"/>
      <c r="C34" s="433"/>
      <c r="D34" s="44"/>
      <c r="E34" s="44"/>
      <c r="F34" s="2"/>
      <c r="G34" s="2"/>
      <c r="H34" s="44"/>
      <c r="I34" s="2"/>
      <c r="J34" s="2"/>
      <c r="K34" s="44"/>
      <c r="L34" s="2"/>
      <c r="M34" s="2"/>
      <c r="N34" s="44"/>
      <c r="O34" s="2"/>
      <c r="P34" s="2"/>
      <c r="Q34" s="44"/>
      <c r="R34" s="2"/>
      <c r="S34" s="2"/>
      <c r="T34" s="44"/>
      <c r="U34" s="2"/>
      <c r="V34" s="435"/>
      <c r="W34" s="86">
        <v>28.4</v>
      </c>
      <c r="X34" s="79" t="s">
        <v>42</v>
      </c>
      <c r="Y34" s="45">
        <v>0</v>
      </c>
      <c r="Z34" s="14"/>
      <c r="AA34" s="15" t="s">
        <v>35</v>
      </c>
      <c r="AB34" s="16">
        <v>1</v>
      </c>
      <c r="AE34" s="15">
        <f>AB34*15</f>
        <v>15</v>
      </c>
      <c r="AG34" s="88"/>
    </row>
    <row r="35" spans="2:33" ht="27.9" customHeight="1">
      <c r="B35" s="46" t="s">
        <v>36</v>
      </c>
      <c r="C35" s="47"/>
      <c r="D35" s="44"/>
      <c r="E35" s="44"/>
      <c r="F35" s="2"/>
      <c r="G35" s="2"/>
      <c r="H35" s="44"/>
      <c r="I35" s="2"/>
      <c r="J35" s="2"/>
      <c r="K35" s="44"/>
      <c r="L35" s="2"/>
      <c r="M35" s="2"/>
      <c r="N35" s="44"/>
      <c r="O35" s="2"/>
      <c r="P35" s="2"/>
      <c r="Q35" s="44"/>
      <c r="R35" s="2"/>
      <c r="S35" s="2"/>
      <c r="T35" s="44"/>
      <c r="U35" s="2"/>
      <c r="V35" s="435"/>
      <c r="W35" s="39" t="s">
        <v>12</v>
      </c>
      <c r="X35" s="48"/>
      <c r="Y35" s="38"/>
      <c r="AC35" s="15">
        <f>SUM(AC30:AC34)</f>
        <v>27.8</v>
      </c>
      <c r="AD35" s="15">
        <f>SUM(AD30:AD34)</f>
        <v>22.5</v>
      </c>
      <c r="AE35" s="15">
        <f>SUM(AE30:AE34)</f>
        <v>114</v>
      </c>
      <c r="AF35" s="15">
        <f>AC35*4+AD35*9+AE35*4</f>
        <v>769.7</v>
      </c>
      <c r="AG35" s="75"/>
    </row>
    <row r="36" spans="2:33" ht="27.9" customHeight="1">
      <c r="B36" s="49"/>
      <c r="C36" s="50"/>
      <c r="D36" s="44"/>
      <c r="E36" s="44"/>
      <c r="F36" s="2"/>
      <c r="G36" s="2"/>
      <c r="H36" s="44"/>
      <c r="I36" s="2"/>
      <c r="J36" s="2"/>
      <c r="K36" s="44"/>
      <c r="L36" s="2"/>
      <c r="M36" s="2"/>
      <c r="N36" s="44"/>
      <c r="O36" s="2"/>
      <c r="P36" s="2"/>
      <c r="Q36" s="44"/>
      <c r="R36" s="2"/>
      <c r="S36" s="2"/>
      <c r="T36" s="44"/>
      <c r="U36" s="2"/>
      <c r="V36" s="439"/>
      <c r="W36" s="87">
        <f>W30*4+W34*4+W32*9</f>
        <v>774.6</v>
      </c>
      <c r="X36" s="52"/>
      <c r="Y36" s="53"/>
      <c r="Z36" s="14"/>
      <c r="AC36" s="51">
        <f>AC35*4/AF35</f>
        <v>0.14447187215798363</v>
      </c>
      <c r="AD36" s="51">
        <f>AD35*9/AF35</f>
        <v>0.26308951539560865</v>
      </c>
      <c r="AE36" s="51">
        <f>AE35*4/AF35</f>
        <v>0.59243861244640761</v>
      </c>
      <c r="AG36" s="89"/>
    </row>
    <row r="37" spans="2:33" s="35" customFormat="1" ht="27.9" customHeight="1">
      <c r="B37" s="30">
        <v>12</v>
      </c>
      <c r="C37" s="433"/>
      <c r="D37" s="31" t="str">
        <f>'114.12月菜單'!R14</f>
        <v>麻油炊飯(海)</v>
      </c>
      <c r="E37" s="31" t="s">
        <v>17</v>
      </c>
      <c r="F37" s="31"/>
      <c r="G37" s="31" t="str">
        <f>'114.12月菜單'!R15</f>
        <v>鹹豬肉</v>
      </c>
      <c r="H37" s="31" t="s">
        <v>17</v>
      </c>
      <c r="I37" s="31"/>
      <c r="J37" s="31" t="str">
        <f>'114.12月菜單'!R16</f>
        <v>蒸水餃(冷)</v>
      </c>
      <c r="K37" s="31" t="s">
        <v>15</v>
      </c>
      <c r="L37" s="31"/>
      <c r="M37" s="31" t="str">
        <f>'114.12月菜單'!R17</f>
        <v>大溪滷味豆干(豆)</v>
      </c>
      <c r="N37" s="31" t="s">
        <v>17</v>
      </c>
      <c r="O37" s="31"/>
      <c r="P37" s="31" t="str">
        <f>'114.12月菜單'!R18</f>
        <v>深色蔬菜</v>
      </c>
      <c r="Q37" s="31" t="s">
        <v>52</v>
      </c>
      <c r="R37" s="31"/>
      <c r="S37" s="31" t="str">
        <f>'114.12月菜單'!R19</f>
        <v>竹筍湯</v>
      </c>
      <c r="T37" s="31" t="s">
        <v>53</v>
      </c>
      <c r="U37" s="31"/>
      <c r="V37" s="434"/>
      <c r="W37" s="32" t="s">
        <v>163</v>
      </c>
      <c r="X37" s="33" t="s">
        <v>19</v>
      </c>
      <c r="Y37" s="34">
        <v>5.6</v>
      </c>
      <c r="Z37" s="15"/>
      <c r="AA37" s="15"/>
      <c r="AB37" s="16"/>
      <c r="AC37" s="15" t="s">
        <v>20</v>
      </c>
      <c r="AD37" s="15" t="s">
        <v>21</v>
      </c>
      <c r="AE37" s="15" t="s">
        <v>22</v>
      </c>
      <c r="AF37" s="15" t="s">
        <v>23</v>
      </c>
      <c r="AG37" s="75"/>
    </row>
    <row r="38" spans="2:33" ht="27.9" customHeight="1">
      <c r="B38" s="36" t="s">
        <v>8</v>
      </c>
      <c r="C38" s="433"/>
      <c r="D38" s="2" t="s">
        <v>24</v>
      </c>
      <c r="E38" s="2"/>
      <c r="F38" s="2">
        <v>100</v>
      </c>
      <c r="G38" s="136" t="s">
        <v>59</v>
      </c>
      <c r="H38" s="137"/>
      <c r="I38" s="2">
        <v>30</v>
      </c>
      <c r="J38" s="2" t="s">
        <v>200</v>
      </c>
      <c r="K38" s="2" t="s">
        <v>113</v>
      </c>
      <c r="L38" s="2">
        <v>20</v>
      </c>
      <c r="M38" s="2" t="s">
        <v>175</v>
      </c>
      <c r="N38" s="2" t="s">
        <v>123</v>
      </c>
      <c r="O38" s="2">
        <v>20</v>
      </c>
      <c r="P38" s="2" t="s">
        <v>63</v>
      </c>
      <c r="Q38" s="2" t="s">
        <v>358</v>
      </c>
      <c r="R38" s="2">
        <v>100</v>
      </c>
      <c r="S38" s="2" t="s">
        <v>317</v>
      </c>
      <c r="T38" s="2"/>
      <c r="U38" s="2">
        <v>30</v>
      </c>
      <c r="V38" s="435"/>
      <c r="W38" s="88">
        <v>107.5</v>
      </c>
      <c r="X38" s="37" t="s">
        <v>25</v>
      </c>
      <c r="Y38" s="38">
        <v>2.2000000000000002</v>
      </c>
      <c r="Z38" s="14"/>
      <c r="AA38" s="16" t="s">
        <v>26</v>
      </c>
      <c r="AB38" s="16">
        <v>6</v>
      </c>
      <c r="AC38" s="16">
        <f>AB38*2</f>
        <v>12</v>
      </c>
      <c r="AD38" s="16"/>
      <c r="AE38" s="16">
        <f>AB38*15</f>
        <v>90</v>
      </c>
      <c r="AF38" s="16">
        <f>AC38*4+AE38*4</f>
        <v>408</v>
      </c>
      <c r="AG38" s="88"/>
    </row>
    <row r="39" spans="2:33" ht="27.9" customHeight="1">
      <c r="B39" s="36">
        <v>12</v>
      </c>
      <c r="C39" s="433"/>
      <c r="D39" s="2" t="s">
        <v>301</v>
      </c>
      <c r="E39" s="2"/>
      <c r="F39" s="2">
        <v>1</v>
      </c>
      <c r="G39" s="444" t="s">
        <v>121</v>
      </c>
      <c r="H39" s="445"/>
      <c r="I39" s="2">
        <v>40</v>
      </c>
      <c r="J39" s="2"/>
      <c r="K39" s="44"/>
      <c r="L39" s="2"/>
      <c r="M39" s="2" t="s">
        <v>150</v>
      </c>
      <c r="N39" s="2" t="s">
        <v>123</v>
      </c>
      <c r="O39" s="2">
        <v>20</v>
      </c>
      <c r="P39" s="2"/>
      <c r="Q39" s="2"/>
      <c r="R39" s="2"/>
      <c r="S39" s="448"/>
      <c r="T39" s="449"/>
      <c r="U39" s="2"/>
      <c r="V39" s="435"/>
      <c r="W39" s="39" t="s">
        <v>162</v>
      </c>
      <c r="X39" s="40" t="s">
        <v>27</v>
      </c>
      <c r="Y39" s="38">
        <v>1.7</v>
      </c>
      <c r="AA39" s="41" t="s">
        <v>28</v>
      </c>
      <c r="AB39" s="16">
        <v>2.2999999999999998</v>
      </c>
      <c r="AC39" s="42">
        <f>AB39*7</f>
        <v>16.099999999999998</v>
      </c>
      <c r="AD39" s="16">
        <f>AB39*5</f>
        <v>11.5</v>
      </c>
      <c r="AE39" s="16" t="s">
        <v>29</v>
      </c>
      <c r="AF39" s="43">
        <f>AC39*4+AD39*9</f>
        <v>167.89999999999998</v>
      </c>
      <c r="AG39" s="75"/>
    </row>
    <row r="40" spans="2:33" ht="27.9" customHeight="1">
      <c r="B40" s="36" t="s">
        <v>10</v>
      </c>
      <c r="C40" s="433"/>
      <c r="D40" s="2" t="s">
        <v>196</v>
      </c>
      <c r="E40" s="2"/>
      <c r="F40" s="2">
        <v>10</v>
      </c>
      <c r="G40" s="2"/>
      <c r="H40" s="2"/>
      <c r="I40" s="2"/>
      <c r="J40" s="2"/>
      <c r="K40" s="44"/>
      <c r="L40" s="2"/>
      <c r="M40" s="2" t="s">
        <v>149</v>
      </c>
      <c r="N40" s="2"/>
      <c r="O40" s="2">
        <v>10</v>
      </c>
      <c r="P40" s="2"/>
      <c r="Q40" s="2"/>
      <c r="R40" s="2"/>
      <c r="S40" s="2"/>
      <c r="T40" s="2"/>
      <c r="U40" s="2"/>
      <c r="V40" s="435"/>
      <c r="W40" s="86">
        <v>23.5</v>
      </c>
      <c r="X40" s="40" t="s">
        <v>30</v>
      </c>
      <c r="Y40" s="38">
        <v>2.5</v>
      </c>
      <c r="Z40" s="14"/>
      <c r="AA40" s="15" t="s">
        <v>31</v>
      </c>
      <c r="AB40" s="16">
        <v>1.6</v>
      </c>
      <c r="AC40" s="16">
        <f>AB40*1</f>
        <v>1.6</v>
      </c>
      <c r="AD40" s="16" t="s">
        <v>29</v>
      </c>
      <c r="AE40" s="16">
        <f>AB40*5</f>
        <v>8</v>
      </c>
      <c r="AF40" s="16">
        <f>AC40*4+AE40*4</f>
        <v>38.4</v>
      </c>
      <c r="AG40" s="88"/>
    </row>
    <row r="41" spans="2:33" ht="27.9" customHeight="1">
      <c r="B41" s="437" t="s">
        <v>32</v>
      </c>
      <c r="C41" s="433"/>
      <c r="D41" s="2" t="s">
        <v>318</v>
      </c>
      <c r="E41" s="2" t="s">
        <v>82</v>
      </c>
      <c r="F41" s="2">
        <v>1</v>
      </c>
      <c r="G41" s="2"/>
      <c r="H41" s="2"/>
      <c r="I41" s="2"/>
      <c r="J41" s="2"/>
      <c r="K41" s="44"/>
      <c r="L41" s="2"/>
      <c r="M41" s="2"/>
      <c r="N41" s="44"/>
      <c r="O41" s="2"/>
      <c r="P41" s="2"/>
      <c r="Q41" s="2"/>
      <c r="R41" s="2"/>
      <c r="S41" s="2"/>
      <c r="T41" s="44"/>
      <c r="U41" s="2"/>
      <c r="V41" s="435"/>
      <c r="W41" s="39" t="s">
        <v>92</v>
      </c>
      <c r="X41" s="40" t="s">
        <v>33</v>
      </c>
      <c r="Y41" s="38">
        <v>0</v>
      </c>
      <c r="AA41" s="15" t="s">
        <v>34</v>
      </c>
      <c r="AB41" s="16">
        <v>2.5</v>
      </c>
      <c r="AC41" s="16"/>
      <c r="AD41" s="16">
        <f>AB41*5</f>
        <v>12.5</v>
      </c>
      <c r="AE41" s="16" t="s">
        <v>29</v>
      </c>
      <c r="AF41" s="16">
        <f>AD41*9</f>
        <v>112.5</v>
      </c>
      <c r="AG41" s="75"/>
    </row>
    <row r="42" spans="2:33" ht="27.9" customHeight="1">
      <c r="B42" s="437"/>
      <c r="C42" s="433"/>
      <c r="D42" s="2" t="s">
        <v>122</v>
      </c>
      <c r="E42" s="152"/>
      <c r="F42" s="2">
        <v>1</v>
      </c>
      <c r="G42" s="2"/>
      <c r="H42" s="44"/>
      <c r="I42" s="2"/>
      <c r="J42" s="2"/>
      <c r="K42" s="44"/>
      <c r="L42" s="2"/>
      <c r="M42" s="2"/>
      <c r="N42" s="44"/>
      <c r="O42" s="2"/>
      <c r="P42" s="2"/>
      <c r="Q42" s="44"/>
      <c r="R42" s="2"/>
      <c r="S42" s="2"/>
      <c r="T42" s="44"/>
      <c r="U42" s="2"/>
      <c r="V42" s="435"/>
      <c r="W42" s="86">
        <v>28.3</v>
      </c>
      <c r="X42" s="79" t="s">
        <v>42</v>
      </c>
      <c r="Y42" s="45">
        <v>0</v>
      </c>
      <c r="Z42" s="14"/>
      <c r="AA42" s="15" t="s">
        <v>35</v>
      </c>
      <c r="AE42" s="15">
        <f>AB42*15</f>
        <v>0</v>
      </c>
      <c r="AG42" s="88"/>
    </row>
    <row r="43" spans="2:33" ht="27.9" customHeight="1">
      <c r="B43" s="46" t="s">
        <v>36</v>
      </c>
      <c r="C43" s="47"/>
      <c r="D43" s="94"/>
      <c r="E43" s="152"/>
      <c r="F43" s="2"/>
      <c r="G43" s="2"/>
      <c r="H43" s="44"/>
      <c r="I43" s="2"/>
      <c r="J43" s="2"/>
      <c r="K43" s="44"/>
      <c r="L43" s="2"/>
      <c r="M43" s="2"/>
      <c r="N43" s="44"/>
      <c r="O43" s="2"/>
      <c r="P43" s="2"/>
      <c r="Q43" s="44"/>
      <c r="R43" s="2"/>
      <c r="S43" s="2"/>
      <c r="T43" s="44"/>
      <c r="U43" s="2"/>
      <c r="V43" s="435"/>
      <c r="W43" s="39" t="s">
        <v>12</v>
      </c>
      <c r="X43" s="48"/>
      <c r="Y43" s="38"/>
      <c r="AC43" s="15">
        <f>SUM(AC38:AC42)</f>
        <v>29.7</v>
      </c>
      <c r="AD43" s="15">
        <f>SUM(AD38:AD42)</f>
        <v>24</v>
      </c>
      <c r="AE43" s="15">
        <f>SUM(AE38:AE42)</f>
        <v>98</v>
      </c>
      <c r="AF43" s="15">
        <f>AC43*4+AD43*9+AE43*4</f>
        <v>726.8</v>
      </c>
      <c r="AG43" s="75"/>
    </row>
    <row r="44" spans="2:33" ht="27.9" customHeight="1" thickBot="1">
      <c r="B44" s="101"/>
      <c r="C44" s="102"/>
      <c r="D44" s="151" ph="1"/>
      <c r="E44" s="70"/>
      <c r="F44" s="71"/>
      <c r="G44" s="71"/>
      <c r="H44" s="70"/>
      <c r="I44" s="71"/>
      <c r="J44" s="71"/>
      <c r="K44" s="70"/>
      <c r="L44" s="71"/>
      <c r="M44" s="71"/>
      <c r="N44" s="70"/>
      <c r="O44" s="71"/>
      <c r="P44" s="71"/>
      <c r="Q44" s="70"/>
      <c r="R44" s="71"/>
      <c r="S44" s="71"/>
      <c r="T44" s="70"/>
      <c r="U44" s="71"/>
      <c r="V44" s="439"/>
      <c r="W44" s="87">
        <f>W38*4+W42*4+W40*9</f>
        <v>754.7</v>
      </c>
      <c r="X44" s="52"/>
      <c r="Y44" s="53"/>
      <c r="Z44" s="14"/>
      <c r="AC44" s="51">
        <f>AC43*4/AF43</f>
        <v>0.16345624656026417</v>
      </c>
      <c r="AD44" s="51">
        <f>AD43*9/AF43</f>
        <v>0.29719317556411667</v>
      </c>
      <c r="AE44" s="51">
        <f>AE43*4/AF43</f>
        <v>0.53935057787561924</v>
      </c>
      <c r="AG44" s="89"/>
    </row>
    <row r="45" spans="2:33" s="60" customFormat="1" ht="21.75" customHeight="1">
      <c r="B45" s="16"/>
      <c r="C45" s="15"/>
      <c r="D45" s="146" ph="1"/>
      <c r="E45" s="72"/>
      <c r="F45" s="15"/>
      <c r="G45" s="15"/>
      <c r="H45" s="72"/>
      <c r="I45" s="15"/>
      <c r="J45" s="432"/>
      <c r="K45" s="432"/>
      <c r="L45" s="432"/>
      <c r="M45" s="432"/>
      <c r="N45" s="432"/>
      <c r="O45" s="432"/>
      <c r="P45" s="432"/>
      <c r="Q45" s="432"/>
      <c r="R45" s="432"/>
      <c r="S45" s="432"/>
      <c r="T45" s="432"/>
      <c r="U45" s="432"/>
      <c r="V45" s="432"/>
      <c r="W45" s="432"/>
      <c r="X45" s="432"/>
      <c r="Y45" s="432"/>
      <c r="Z45" s="73"/>
      <c r="AB45" s="55"/>
    </row>
    <row r="46" spans="2:33">
      <c r="B46" s="55"/>
      <c r="C46" s="60"/>
      <c r="D46" s="431"/>
      <c r="E46" s="431"/>
      <c r="F46" s="450"/>
      <c r="G46" s="450"/>
      <c r="H46" s="74"/>
      <c r="K46" s="74"/>
      <c r="N46" s="74"/>
      <c r="Q46" s="74"/>
      <c r="T46" s="74"/>
    </row>
  </sheetData>
  <mergeCells count="28">
    <mergeCell ref="D46:G46"/>
    <mergeCell ref="C29:C34"/>
    <mergeCell ref="V29:V36"/>
    <mergeCell ref="C21:C26"/>
    <mergeCell ref="V21:V28"/>
    <mergeCell ref="J45:Y45"/>
    <mergeCell ref="C37:C42"/>
    <mergeCell ref="V37:V44"/>
    <mergeCell ref="G31:H31"/>
    <mergeCell ref="J31:K31"/>
    <mergeCell ref="S23:T23"/>
    <mergeCell ref="B1:Y1"/>
    <mergeCell ref="B2:G2"/>
    <mergeCell ref="C5:C10"/>
    <mergeCell ref="V5:V12"/>
    <mergeCell ref="B9:B10"/>
    <mergeCell ref="F3:K3"/>
    <mergeCell ref="G6:H6"/>
    <mergeCell ref="B41:B42"/>
    <mergeCell ref="C13:C18"/>
    <mergeCell ref="V13:V20"/>
    <mergeCell ref="B17:B18"/>
    <mergeCell ref="B25:B26"/>
    <mergeCell ref="B33:B34"/>
    <mergeCell ref="M31:N31"/>
    <mergeCell ref="S39:T39"/>
    <mergeCell ref="J16:K16"/>
    <mergeCell ref="G39:H39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G46"/>
  <sheetViews>
    <sheetView zoomScale="75" zoomScaleNormal="75" workbookViewId="0">
      <selection activeCell="B26" sqref="B26:E26"/>
    </sheetView>
  </sheetViews>
  <sheetFormatPr defaultColWidth="9" defaultRowHeight="21"/>
  <cols>
    <col min="1" max="1" width="1.88671875" style="15" customWidth="1"/>
    <col min="2" max="2" width="4.88671875" style="16" customWidth="1"/>
    <col min="3" max="3" width="0" style="15" hidden="1" customWidth="1"/>
    <col min="4" max="4" width="18.6640625" style="15" customWidth="1"/>
    <col min="5" max="5" width="5.6640625" style="72" customWidth="1"/>
    <col min="6" max="6" width="9.6640625" style="15" customWidth="1"/>
    <col min="7" max="7" width="18.6640625" style="15" customWidth="1"/>
    <col min="8" max="8" width="5.6640625" style="72" customWidth="1"/>
    <col min="9" max="9" width="9.6640625" style="15" customWidth="1"/>
    <col min="10" max="10" width="18.6640625" style="15" customWidth="1"/>
    <col min="11" max="11" width="5.6640625" style="72" customWidth="1"/>
    <col min="12" max="12" width="9.6640625" style="15" customWidth="1"/>
    <col min="13" max="13" width="18.6640625" style="15" customWidth="1"/>
    <col min="14" max="14" width="5.6640625" style="72" customWidth="1"/>
    <col min="15" max="15" width="9.6640625" style="15" customWidth="1"/>
    <col min="16" max="16" width="18.6640625" style="15" customWidth="1"/>
    <col min="17" max="17" width="5.6640625" style="72" customWidth="1"/>
    <col min="18" max="18" width="9.6640625" style="15" customWidth="1"/>
    <col min="19" max="19" width="18.6640625" style="15" customWidth="1"/>
    <col min="20" max="20" width="5.6640625" style="72" customWidth="1"/>
    <col min="21" max="21" width="9.6640625" style="15" customWidth="1"/>
    <col min="22" max="22" width="5.21875" style="15" customWidth="1"/>
    <col min="23" max="23" width="11.77734375" style="75" customWidth="1"/>
    <col min="24" max="24" width="11.21875" style="76" customWidth="1"/>
    <col min="25" max="25" width="6.6640625" style="77" customWidth="1"/>
    <col min="26" max="26" width="6.6640625" style="15" customWidth="1"/>
    <col min="27" max="27" width="6" style="15" hidden="1" customWidth="1"/>
    <col min="28" max="28" width="5.44140625" style="16" hidden="1" customWidth="1"/>
    <col min="29" max="29" width="7.77734375" style="15" hidden="1" customWidth="1"/>
    <col min="30" max="30" width="8" style="15" hidden="1" customWidth="1"/>
    <col min="31" max="31" width="7.88671875" style="15" hidden="1" customWidth="1"/>
    <col min="32" max="32" width="7.44140625" style="15" hidden="1" customWidth="1"/>
    <col min="33" max="16384" width="9" style="15"/>
  </cols>
  <sheetData>
    <row r="1" spans="2:33" s="4" customFormat="1" ht="39">
      <c r="B1" s="440" t="s">
        <v>365</v>
      </c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440"/>
      <c r="R1" s="440"/>
      <c r="S1" s="440"/>
      <c r="T1" s="440"/>
      <c r="U1" s="440"/>
      <c r="V1" s="440"/>
      <c r="W1" s="440"/>
      <c r="X1" s="440"/>
      <c r="Y1" s="440"/>
      <c r="Z1" s="3"/>
      <c r="AB1" s="5"/>
    </row>
    <row r="2" spans="2:33" s="4" customFormat="1" ht="13.5" customHeight="1">
      <c r="B2" s="441"/>
      <c r="C2" s="442"/>
      <c r="D2" s="442"/>
      <c r="E2" s="442"/>
      <c r="F2" s="442"/>
      <c r="G2" s="442"/>
      <c r="H2" s="6"/>
      <c r="I2" s="3"/>
      <c r="J2" s="3"/>
      <c r="K2" s="6"/>
      <c r="L2" s="3"/>
      <c r="M2" s="3"/>
      <c r="N2" s="6"/>
      <c r="O2" s="3"/>
      <c r="P2" s="3"/>
      <c r="Q2" s="6"/>
      <c r="R2" s="3"/>
      <c r="S2" s="3"/>
      <c r="T2" s="6"/>
      <c r="U2" s="3"/>
      <c r="V2" s="3"/>
      <c r="W2" s="7"/>
      <c r="X2" s="8"/>
      <c r="Y2" s="7"/>
      <c r="Z2" s="3"/>
      <c r="AB2" s="5"/>
    </row>
    <row r="3" spans="2:33" ht="32.25" customHeight="1" thickBot="1">
      <c r="B3" s="80" t="s">
        <v>43</v>
      </c>
      <c r="C3" s="9"/>
      <c r="D3" s="10"/>
      <c r="E3" s="10"/>
      <c r="F3" s="443" t="s">
        <v>131</v>
      </c>
      <c r="G3" s="443"/>
      <c r="H3" s="443"/>
      <c r="I3" s="443"/>
      <c r="J3" s="443"/>
      <c r="K3" s="443"/>
      <c r="L3" s="10"/>
      <c r="M3" s="10"/>
      <c r="N3" s="10"/>
      <c r="O3" s="10"/>
      <c r="P3" s="10"/>
      <c r="Q3" s="10"/>
      <c r="R3" s="10"/>
      <c r="S3" s="4"/>
      <c r="T3" s="10"/>
      <c r="U3" s="10"/>
      <c r="V3" s="10"/>
      <c r="W3" s="11"/>
      <c r="X3" s="12"/>
      <c r="Y3" s="13"/>
      <c r="Z3" s="14"/>
    </row>
    <row r="4" spans="2:33" s="29" customFormat="1" ht="100.2">
      <c r="B4" s="17" t="s">
        <v>0</v>
      </c>
      <c r="C4" s="18" t="s">
        <v>1</v>
      </c>
      <c r="D4" s="19" t="s">
        <v>2</v>
      </c>
      <c r="E4" s="20" t="s">
        <v>41</v>
      </c>
      <c r="F4" s="19"/>
      <c r="G4" s="19" t="s">
        <v>3</v>
      </c>
      <c r="H4" s="20" t="s">
        <v>41</v>
      </c>
      <c r="I4" s="19"/>
      <c r="J4" s="19" t="s">
        <v>4</v>
      </c>
      <c r="K4" s="20" t="s">
        <v>41</v>
      </c>
      <c r="L4" s="21"/>
      <c r="M4" s="19" t="s">
        <v>4</v>
      </c>
      <c r="N4" s="20" t="s">
        <v>41</v>
      </c>
      <c r="O4" s="19"/>
      <c r="P4" s="19" t="s">
        <v>4</v>
      </c>
      <c r="Q4" s="20" t="s">
        <v>41</v>
      </c>
      <c r="R4" s="19"/>
      <c r="S4" s="22" t="s">
        <v>5</v>
      </c>
      <c r="T4" s="20" t="s">
        <v>41</v>
      </c>
      <c r="U4" s="19"/>
      <c r="V4" s="82" t="s">
        <v>48</v>
      </c>
      <c r="W4" s="23" t="s">
        <v>6</v>
      </c>
      <c r="X4" s="24" t="s">
        <v>13</v>
      </c>
      <c r="Y4" s="25" t="s">
        <v>14</v>
      </c>
      <c r="Z4" s="26"/>
      <c r="AA4" s="27"/>
      <c r="AB4" s="27"/>
      <c r="AC4" s="28"/>
      <c r="AD4" s="28"/>
      <c r="AE4" s="28"/>
      <c r="AF4" s="28"/>
    </row>
    <row r="5" spans="2:33" s="35" customFormat="1" ht="49.95" customHeight="1">
      <c r="B5" s="30">
        <v>12</v>
      </c>
      <c r="C5" s="433"/>
      <c r="D5" s="31" t="str">
        <f>'114.12月菜單'!B23</f>
        <v>香Q米飯</v>
      </c>
      <c r="E5" s="31" t="s">
        <v>15</v>
      </c>
      <c r="F5" s="1" t="s">
        <v>16</v>
      </c>
      <c r="G5" s="31" t="str">
        <f>'114.12月菜單'!B24</f>
        <v>卡啦雞腿堡肉(炸)(加)</v>
      </c>
      <c r="H5" s="31" t="s">
        <v>81</v>
      </c>
      <c r="I5" s="1" t="s">
        <v>134</v>
      </c>
      <c r="J5" s="31" t="str">
        <f>'114.12月菜單'!B25</f>
        <v>絞肉滷蛋</v>
      </c>
      <c r="K5" s="31" t="s">
        <v>17</v>
      </c>
      <c r="L5" s="1" t="s">
        <v>134</v>
      </c>
      <c r="M5" s="31" t="str">
        <f>'114.12月菜單'!B26</f>
        <v>高麗菜香菇</v>
      </c>
      <c r="N5" s="31" t="s">
        <v>17</v>
      </c>
      <c r="O5" s="1" t="s">
        <v>134</v>
      </c>
      <c r="P5" s="31" t="str">
        <f>'114.12月菜單'!B27</f>
        <v>深色蔬菜</v>
      </c>
      <c r="Q5" s="31" t="s">
        <v>135</v>
      </c>
      <c r="R5" s="1" t="s">
        <v>134</v>
      </c>
      <c r="S5" s="31" t="str">
        <f>'114.12月菜單'!B28</f>
        <v>蘿蔔湯</v>
      </c>
      <c r="T5" s="31" t="s">
        <v>219</v>
      </c>
      <c r="U5" s="1" t="s">
        <v>16</v>
      </c>
      <c r="V5" s="434"/>
      <c r="W5" s="32" t="s">
        <v>220</v>
      </c>
      <c r="X5" s="33" t="s">
        <v>19</v>
      </c>
      <c r="Y5" s="34">
        <v>5</v>
      </c>
      <c r="Z5" s="15"/>
      <c r="AA5" s="15"/>
      <c r="AB5" s="16"/>
      <c r="AC5" s="15" t="s">
        <v>20</v>
      </c>
      <c r="AD5" s="15" t="s">
        <v>21</v>
      </c>
      <c r="AE5" s="15" t="s">
        <v>22</v>
      </c>
      <c r="AF5" s="15" t="s">
        <v>23</v>
      </c>
      <c r="AG5" s="75"/>
    </row>
    <row r="6" spans="2:33" ht="27.9" customHeight="1">
      <c r="B6" s="36" t="s">
        <v>8</v>
      </c>
      <c r="C6" s="433"/>
      <c r="D6" s="2" t="s">
        <v>136</v>
      </c>
      <c r="E6" s="2"/>
      <c r="F6" s="2">
        <v>100</v>
      </c>
      <c r="G6" s="2" t="s">
        <v>324</v>
      </c>
      <c r="H6" s="2" t="s">
        <v>126</v>
      </c>
      <c r="I6" s="2">
        <v>50</v>
      </c>
      <c r="J6" s="136" t="s">
        <v>306</v>
      </c>
      <c r="K6" s="137"/>
      <c r="L6" s="2">
        <v>55</v>
      </c>
      <c r="M6" s="2" t="s">
        <v>120</v>
      </c>
      <c r="N6" s="2"/>
      <c r="O6" s="2">
        <v>70</v>
      </c>
      <c r="P6" s="2" t="s">
        <v>137</v>
      </c>
      <c r="Q6" s="2" t="s">
        <v>358</v>
      </c>
      <c r="R6" s="2">
        <v>100</v>
      </c>
      <c r="S6" s="2" t="s">
        <v>96</v>
      </c>
      <c r="T6" s="2"/>
      <c r="U6" s="2">
        <v>30</v>
      </c>
      <c r="V6" s="435"/>
      <c r="W6" s="88">
        <v>100</v>
      </c>
      <c r="X6" s="37" t="s">
        <v>25</v>
      </c>
      <c r="Y6" s="38">
        <v>2.4</v>
      </c>
      <c r="Z6" s="14"/>
      <c r="AA6" s="16" t="s">
        <v>26</v>
      </c>
      <c r="AB6" s="16">
        <v>6</v>
      </c>
      <c r="AC6" s="16">
        <f>AB6*2</f>
        <v>12</v>
      </c>
      <c r="AD6" s="16"/>
      <c r="AE6" s="16">
        <f>AB6*15</f>
        <v>90</v>
      </c>
      <c r="AF6" s="16">
        <f>AC6*4+AE6*4</f>
        <v>408</v>
      </c>
      <c r="AG6" s="88"/>
    </row>
    <row r="7" spans="2:33" ht="27.9" customHeight="1">
      <c r="B7" s="36">
        <v>13</v>
      </c>
      <c r="C7" s="433"/>
      <c r="D7" s="2"/>
      <c r="E7" s="2"/>
      <c r="F7" s="2"/>
      <c r="G7" s="2"/>
      <c r="H7" s="2"/>
      <c r="I7" s="2"/>
      <c r="J7" s="448" t="s">
        <v>60</v>
      </c>
      <c r="K7" s="449"/>
      <c r="L7" s="2">
        <v>5</v>
      </c>
      <c r="M7" s="2" t="s">
        <v>301</v>
      </c>
      <c r="N7" s="85"/>
      <c r="O7" s="2">
        <v>1</v>
      </c>
      <c r="P7" s="2"/>
      <c r="Q7" s="2"/>
      <c r="R7" s="2"/>
      <c r="S7" s="2"/>
      <c r="T7" s="44"/>
      <c r="U7" s="2"/>
      <c r="V7" s="435"/>
      <c r="W7" s="39" t="s">
        <v>46</v>
      </c>
      <c r="X7" s="40" t="s">
        <v>27</v>
      </c>
      <c r="Y7" s="38">
        <v>2</v>
      </c>
      <c r="AA7" s="41" t="s">
        <v>28</v>
      </c>
      <c r="AB7" s="16">
        <v>2</v>
      </c>
      <c r="AC7" s="42">
        <f>AB7*7</f>
        <v>14</v>
      </c>
      <c r="AD7" s="16">
        <f>AB7*5</f>
        <v>10</v>
      </c>
      <c r="AE7" s="16" t="s">
        <v>29</v>
      </c>
      <c r="AF7" s="43">
        <f>AC7*4+AD7*9</f>
        <v>146</v>
      </c>
      <c r="AG7" s="75"/>
    </row>
    <row r="8" spans="2:33" ht="27.9" customHeight="1">
      <c r="B8" s="36" t="s">
        <v>10</v>
      </c>
      <c r="C8" s="433"/>
      <c r="D8" s="2"/>
      <c r="E8" s="2"/>
      <c r="F8" s="2"/>
      <c r="G8" s="2"/>
      <c r="H8" s="44"/>
      <c r="I8" s="2"/>
      <c r="J8" s="2"/>
      <c r="K8" s="2"/>
      <c r="L8" s="2"/>
      <c r="M8" s="2" t="s">
        <v>115</v>
      </c>
      <c r="N8" s="85"/>
      <c r="O8" s="2">
        <v>1</v>
      </c>
      <c r="P8" s="2"/>
      <c r="Q8" s="44"/>
      <c r="R8" s="2"/>
      <c r="S8" s="454"/>
      <c r="T8" s="455"/>
      <c r="U8" s="92"/>
      <c r="V8" s="435"/>
      <c r="W8" s="86">
        <v>24.5</v>
      </c>
      <c r="X8" s="40" t="s">
        <v>30</v>
      </c>
      <c r="Y8" s="38">
        <v>2.5</v>
      </c>
      <c r="Z8" s="14"/>
      <c r="AA8" s="15" t="s">
        <v>31</v>
      </c>
      <c r="AB8" s="16">
        <v>1.5</v>
      </c>
      <c r="AC8" s="16">
        <f>AB8*1</f>
        <v>1.5</v>
      </c>
      <c r="AD8" s="16" t="s">
        <v>29</v>
      </c>
      <c r="AE8" s="16">
        <f>AB8*5</f>
        <v>7.5</v>
      </c>
      <c r="AF8" s="16">
        <f>AC8*4+AE8*4</f>
        <v>36</v>
      </c>
      <c r="AG8" s="88"/>
    </row>
    <row r="9" spans="2:33" ht="27.9" customHeight="1">
      <c r="B9" s="437" t="s">
        <v>366</v>
      </c>
      <c r="C9" s="433"/>
      <c r="D9" s="2"/>
      <c r="E9" s="2"/>
      <c r="F9" s="2"/>
      <c r="G9" s="2"/>
      <c r="H9" s="44"/>
      <c r="I9" s="2"/>
      <c r="J9" s="56"/>
      <c r="K9" s="133"/>
      <c r="L9" s="93"/>
      <c r="M9" s="2"/>
      <c r="N9" s="85"/>
      <c r="O9" s="2"/>
      <c r="P9" s="2"/>
      <c r="Q9" s="44"/>
      <c r="R9" s="2"/>
      <c r="S9" s="2"/>
      <c r="T9" s="2"/>
      <c r="U9" s="2"/>
      <c r="V9" s="435"/>
      <c r="W9" s="39" t="s">
        <v>161</v>
      </c>
      <c r="X9" s="40" t="s">
        <v>33</v>
      </c>
      <c r="Y9" s="38">
        <v>0</v>
      </c>
      <c r="AA9" s="15" t="s">
        <v>34</v>
      </c>
      <c r="AB9" s="16">
        <v>2.5</v>
      </c>
      <c r="AC9" s="16"/>
      <c r="AD9" s="16">
        <f>AB9*5</f>
        <v>12.5</v>
      </c>
      <c r="AE9" s="16" t="s">
        <v>29</v>
      </c>
      <c r="AF9" s="16">
        <f>AD9*9</f>
        <v>112.5</v>
      </c>
      <c r="AG9" s="75"/>
    </row>
    <row r="10" spans="2:33" ht="27.9" customHeight="1">
      <c r="B10" s="437"/>
      <c r="C10" s="433"/>
      <c r="D10" s="2"/>
      <c r="E10" s="2"/>
      <c r="F10" s="2"/>
      <c r="G10" s="2"/>
      <c r="H10" s="44"/>
      <c r="I10" s="2"/>
      <c r="J10" s="2"/>
      <c r="K10" s="44"/>
      <c r="L10" s="2"/>
      <c r="M10" s="444"/>
      <c r="N10" s="445"/>
      <c r="O10" s="2"/>
      <c r="P10" s="2"/>
      <c r="Q10" s="44"/>
      <c r="R10" s="2"/>
      <c r="S10" s="2"/>
      <c r="T10" s="2"/>
      <c r="U10" s="2"/>
      <c r="V10" s="435"/>
      <c r="W10" s="86">
        <v>28.8</v>
      </c>
      <c r="X10" s="79" t="s">
        <v>42</v>
      </c>
      <c r="Y10" s="45">
        <v>0</v>
      </c>
      <c r="Z10" s="14"/>
      <c r="AA10" s="15" t="s">
        <v>35</v>
      </c>
      <c r="AE10" s="15">
        <f>AB10*15</f>
        <v>0</v>
      </c>
      <c r="AG10" s="88"/>
    </row>
    <row r="11" spans="2:33" ht="27.9" customHeight="1">
      <c r="B11" s="46" t="s">
        <v>36</v>
      </c>
      <c r="C11" s="47"/>
      <c r="D11" s="2"/>
      <c r="E11" s="44"/>
      <c r="F11" s="2"/>
      <c r="G11" s="2"/>
      <c r="H11" s="44"/>
      <c r="I11" s="2"/>
      <c r="J11" s="2"/>
      <c r="K11" s="44"/>
      <c r="L11" s="2"/>
      <c r="M11" s="2"/>
      <c r="N11" s="44"/>
      <c r="O11" s="2"/>
      <c r="P11" s="2"/>
      <c r="Q11" s="44"/>
      <c r="R11" s="2"/>
      <c r="S11" s="2"/>
      <c r="T11" s="83"/>
      <c r="U11" s="2"/>
      <c r="V11" s="435"/>
      <c r="W11" s="39" t="s">
        <v>12</v>
      </c>
      <c r="X11" s="48"/>
      <c r="Y11" s="38"/>
      <c r="AC11" s="15">
        <f>SUM(AC6:AC10)</f>
        <v>27.5</v>
      </c>
      <c r="AD11" s="15">
        <f>SUM(AD6:AD10)</f>
        <v>22.5</v>
      </c>
      <c r="AE11" s="15">
        <f>SUM(AE6:AE10)</f>
        <v>97.5</v>
      </c>
      <c r="AF11" s="15">
        <f>AC11*4+AD11*9+AE11*4</f>
        <v>702.5</v>
      </c>
      <c r="AG11" s="75"/>
    </row>
    <row r="12" spans="2:33" ht="27.9" customHeight="1">
      <c r="B12" s="49"/>
      <c r="C12" s="50"/>
      <c r="D12" s="44"/>
      <c r="E12" s="44"/>
      <c r="F12" s="2"/>
      <c r="G12" s="2"/>
      <c r="H12" s="44"/>
      <c r="I12" s="2"/>
      <c r="J12" s="2"/>
      <c r="K12" s="44"/>
      <c r="L12" s="2"/>
      <c r="M12" s="2"/>
      <c r="N12" s="44"/>
      <c r="O12" s="2"/>
      <c r="P12" s="2"/>
      <c r="Q12" s="44"/>
      <c r="R12" s="2"/>
      <c r="S12" s="2"/>
      <c r="T12" s="44"/>
      <c r="U12" s="2"/>
      <c r="V12" s="439"/>
      <c r="W12" s="87">
        <f>W6*4+W10*4+W8*9</f>
        <v>735.7</v>
      </c>
      <c r="X12" s="52"/>
      <c r="Y12" s="53"/>
      <c r="Z12" s="14"/>
      <c r="AC12" s="51">
        <f>AC11*4/AF11</f>
        <v>0.15658362989323843</v>
      </c>
      <c r="AD12" s="51">
        <f>AD11*9/AF11</f>
        <v>0.28825622775800713</v>
      </c>
      <c r="AE12" s="51">
        <f>AE11*4/AF11</f>
        <v>0.55516014234875444</v>
      </c>
      <c r="AG12" s="89"/>
    </row>
    <row r="13" spans="2:33" s="35" customFormat="1" ht="27.9" customHeight="1">
      <c r="B13" s="30">
        <v>12</v>
      </c>
      <c r="C13" s="433"/>
      <c r="D13" s="31" t="str">
        <f>'114.12月菜單'!F23</f>
        <v>糙米飯</v>
      </c>
      <c r="E13" s="31" t="s">
        <v>15</v>
      </c>
      <c r="F13" s="31"/>
      <c r="G13" s="31" t="str">
        <f>'114.12月菜單'!F24</f>
        <v>黑胡椒豬排</v>
      </c>
      <c r="H13" s="31" t="s">
        <v>85</v>
      </c>
      <c r="I13" s="31"/>
      <c r="J13" s="31" t="str">
        <f>'114.12月菜單'!F25</f>
        <v>麻婆豆腐(豆)</v>
      </c>
      <c r="K13" s="31" t="s">
        <v>17</v>
      </c>
      <c r="L13" s="31"/>
      <c r="M13" s="31" t="str">
        <f>'114.12月菜單'!F26</f>
        <v>沙茶黑輪(加)</v>
      </c>
      <c r="N13" s="31" t="s">
        <v>17</v>
      </c>
      <c r="O13" s="31"/>
      <c r="P13" s="31" t="str">
        <f>'114.12月菜單'!F27</f>
        <v>淺色蔬菜</v>
      </c>
      <c r="Q13" s="31" t="s">
        <v>18</v>
      </c>
      <c r="R13" s="31"/>
      <c r="S13" s="31" t="str">
        <f>'114.12月菜單'!F28</f>
        <v>鮮蔬湯</v>
      </c>
      <c r="T13" s="31" t="s">
        <v>17</v>
      </c>
      <c r="U13" s="31"/>
      <c r="V13" s="434"/>
      <c r="W13" s="32" t="s">
        <v>55</v>
      </c>
      <c r="X13" s="33" t="s">
        <v>19</v>
      </c>
      <c r="Y13" s="34">
        <v>5</v>
      </c>
      <c r="Z13" s="15"/>
      <c r="AA13" s="15"/>
      <c r="AB13" s="16"/>
      <c r="AC13" s="15" t="s">
        <v>20</v>
      </c>
      <c r="AD13" s="15" t="s">
        <v>21</v>
      </c>
      <c r="AE13" s="15" t="s">
        <v>22</v>
      </c>
      <c r="AF13" s="15" t="s">
        <v>23</v>
      </c>
      <c r="AG13" s="75"/>
    </row>
    <row r="14" spans="2:33" ht="27.9" customHeight="1">
      <c r="B14" s="36" t="s">
        <v>8</v>
      </c>
      <c r="C14" s="433"/>
      <c r="D14" s="2" t="s">
        <v>128</v>
      </c>
      <c r="E14" s="2"/>
      <c r="F14" s="2">
        <v>40</v>
      </c>
      <c r="G14" s="456" t="s">
        <v>186</v>
      </c>
      <c r="H14" s="457"/>
      <c r="I14" s="2">
        <v>40</v>
      </c>
      <c r="J14" s="2" t="s">
        <v>116</v>
      </c>
      <c r="K14" s="2" t="s">
        <v>123</v>
      </c>
      <c r="L14" s="2">
        <v>60</v>
      </c>
      <c r="M14" s="2" t="s">
        <v>96</v>
      </c>
      <c r="N14" s="2"/>
      <c r="O14" s="2">
        <v>30</v>
      </c>
      <c r="P14" s="2" t="s">
        <v>63</v>
      </c>
      <c r="Q14" s="2"/>
      <c r="R14" s="2">
        <v>100</v>
      </c>
      <c r="S14" s="2" t="s">
        <v>120</v>
      </c>
      <c r="T14" s="2"/>
      <c r="U14" s="2">
        <v>30</v>
      </c>
      <c r="V14" s="435"/>
      <c r="W14" s="88">
        <v>98.5</v>
      </c>
      <c r="X14" s="37" t="s">
        <v>25</v>
      </c>
      <c r="Y14" s="38">
        <v>2.5</v>
      </c>
      <c r="Z14" s="14"/>
      <c r="AA14" s="16" t="s">
        <v>26</v>
      </c>
      <c r="AB14" s="16">
        <v>6.2</v>
      </c>
      <c r="AC14" s="16">
        <f>AB14*2</f>
        <v>12.4</v>
      </c>
      <c r="AD14" s="16"/>
      <c r="AE14" s="16">
        <f>AB14*15</f>
        <v>93</v>
      </c>
      <c r="AF14" s="16">
        <f>AC14*4+AE14*4</f>
        <v>421.6</v>
      </c>
      <c r="AG14" s="88"/>
    </row>
    <row r="15" spans="2:33" ht="27.9" customHeight="1">
      <c r="B15" s="36">
        <v>16</v>
      </c>
      <c r="C15" s="433"/>
      <c r="D15" s="2" t="s">
        <v>24</v>
      </c>
      <c r="E15" s="2"/>
      <c r="F15" s="2">
        <v>60</v>
      </c>
      <c r="G15" s="2"/>
      <c r="H15" s="2"/>
      <c r="I15" s="2"/>
      <c r="J15" s="2" t="s">
        <v>60</v>
      </c>
      <c r="K15" s="2"/>
      <c r="L15" s="2">
        <v>3</v>
      </c>
      <c r="M15" s="2" t="s">
        <v>152</v>
      </c>
      <c r="N15" s="85" t="s">
        <v>126</v>
      </c>
      <c r="O15" s="2">
        <v>20</v>
      </c>
      <c r="P15" s="2"/>
      <c r="Q15" s="2"/>
      <c r="R15" s="2"/>
      <c r="S15" s="2" t="s">
        <v>124</v>
      </c>
      <c r="T15" s="2"/>
      <c r="U15" s="2">
        <v>10</v>
      </c>
      <c r="V15" s="435"/>
      <c r="W15" s="39" t="s">
        <v>46</v>
      </c>
      <c r="X15" s="40" t="s">
        <v>27</v>
      </c>
      <c r="Y15" s="38">
        <v>1.7</v>
      </c>
      <c r="AA15" s="41" t="s">
        <v>28</v>
      </c>
      <c r="AB15" s="16">
        <v>2</v>
      </c>
      <c r="AC15" s="42">
        <f>AB15*7</f>
        <v>14</v>
      </c>
      <c r="AD15" s="16">
        <f>AB15*5</f>
        <v>10</v>
      </c>
      <c r="AE15" s="16" t="s">
        <v>29</v>
      </c>
      <c r="AF15" s="43">
        <f>AC15*4+AD15*9</f>
        <v>146</v>
      </c>
      <c r="AG15" s="75"/>
    </row>
    <row r="16" spans="2:33" ht="27.9" customHeight="1">
      <c r="B16" s="36" t="s">
        <v>10</v>
      </c>
      <c r="C16" s="433"/>
      <c r="D16" s="2"/>
      <c r="E16" s="2"/>
      <c r="F16" s="2"/>
      <c r="G16" s="2"/>
      <c r="H16" s="2"/>
      <c r="I16" s="2"/>
      <c r="J16" s="2"/>
      <c r="K16" s="44"/>
      <c r="L16" s="2"/>
      <c r="M16" s="2" t="s">
        <v>194</v>
      </c>
      <c r="N16" s="44"/>
      <c r="O16" s="2">
        <v>1</v>
      </c>
      <c r="P16" s="2"/>
      <c r="Q16" s="44"/>
      <c r="R16" s="2"/>
      <c r="S16" s="2" t="s">
        <v>115</v>
      </c>
      <c r="T16" s="44"/>
      <c r="U16" s="2">
        <v>1</v>
      </c>
      <c r="V16" s="435"/>
      <c r="W16" s="86">
        <v>25</v>
      </c>
      <c r="X16" s="40" t="s">
        <v>30</v>
      </c>
      <c r="Y16" s="38">
        <v>2.5</v>
      </c>
      <c r="Z16" s="14"/>
      <c r="AA16" s="15" t="s">
        <v>31</v>
      </c>
      <c r="AB16" s="16">
        <v>1.7</v>
      </c>
      <c r="AC16" s="16">
        <f>AB16*1</f>
        <v>1.7</v>
      </c>
      <c r="AD16" s="16" t="s">
        <v>29</v>
      </c>
      <c r="AE16" s="16">
        <f>AB16*5</f>
        <v>8.5</v>
      </c>
      <c r="AF16" s="16">
        <f>AC16*4+AE16*4</f>
        <v>40.799999999999997</v>
      </c>
      <c r="AG16" s="88"/>
    </row>
    <row r="17" spans="2:33" ht="27.9" customHeight="1">
      <c r="B17" s="437" t="s">
        <v>38</v>
      </c>
      <c r="C17" s="433"/>
      <c r="D17" s="44"/>
      <c r="E17" s="44"/>
      <c r="F17" s="2"/>
      <c r="G17" s="2"/>
      <c r="H17" s="44"/>
      <c r="I17" s="2"/>
      <c r="J17" s="2"/>
      <c r="K17" s="44"/>
      <c r="L17" s="2"/>
      <c r="M17" s="2" t="s">
        <v>149</v>
      </c>
      <c r="N17" s="44"/>
      <c r="O17" s="2">
        <v>10</v>
      </c>
      <c r="P17" s="2"/>
      <c r="Q17" s="44"/>
      <c r="R17" s="2"/>
      <c r="S17" s="2" t="s">
        <v>84</v>
      </c>
      <c r="T17" s="83"/>
      <c r="U17" s="2">
        <v>1</v>
      </c>
      <c r="V17" s="435"/>
      <c r="W17" s="39" t="s">
        <v>92</v>
      </c>
      <c r="X17" s="40" t="s">
        <v>33</v>
      </c>
      <c r="Y17" s="38">
        <v>0</v>
      </c>
      <c r="AA17" s="15" t="s">
        <v>34</v>
      </c>
      <c r="AB17" s="16">
        <v>2.5</v>
      </c>
      <c r="AC17" s="16"/>
      <c r="AD17" s="16">
        <f>AB17*5</f>
        <v>12.5</v>
      </c>
      <c r="AE17" s="16" t="s">
        <v>29</v>
      </c>
      <c r="AF17" s="16">
        <f>AD17*9</f>
        <v>112.5</v>
      </c>
      <c r="AG17" s="75"/>
    </row>
    <row r="18" spans="2:33" ht="27.9" customHeight="1">
      <c r="B18" s="437"/>
      <c r="C18" s="433"/>
      <c r="D18" s="44"/>
      <c r="E18" s="44"/>
      <c r="F18" s="2"/>
      <c r="G18" s="2"/>
      <c r="H18" s="44"/>
      <c r="I18" s="2"/>
      <c r="J18" s="2"/>
      <c r="K18" s="44"/>
      <c r="L18" s="2"/>
      <c r="M18" s="2"/>
      <c r="N18" s="85"/>
      <c r="O18" s="2"/>
      <c r="P18" s="2"/>
      <c r="Q18" s="44"/>
      <c r="R18" s="2"/>
      <c r="S18" s="96"/>
      <c r="T18" s="96"/>
      <c r="U18" s="96"/>
      <c r="V18" s="435"/>
      <c r="W18" s="86">
        <v>28.4</v>
      </c>
      <c r="X18" s="79" t="s">
        <v>42</v>
      </c>
      <c r="Y18" s="45">
        <v>0</v>
      </c>
      <c r="Z18" s="14"/>
      <c r="AA18" s="15" t="s">
        <v>35</v>
      </c>
      <c r="AB18" s="16">
        <v>1</v>
      </c>
      <c r="AE18" s="15">
        <f>AB18*15</f>
        <v>15</v>
      </c>
      <c r="AG18" s="88"/>
    </row>
    <row r="19" spans="2:33" ht="27.9" customHeight="1">
      <c r="B19" s="46" t="s">
        <v>36</v>
      </c>
      <c r="C19" s="47"/>
      <c r="D19" s="44"/>
      <c r="E19" s="44"/>
      <c r="F19" s="2"/>
      <c r="G19" s="2"/>
      <c r="H19" s="44"/>
      <c r="I19" s="2"/>
      <c r="J19" s="2"/>
      <c r="K19" s="44"/>
      <c r="L19" s="2"/>
      <c r="M19" s="2"/>
      <c r="N19" s="44"/>
      <c r="O19" s="2"/>
      <c r="P19" s="2"/>
      <c r="Q19" s="44"/>
      <c r="R19" s="2"/>
      <c r="S19" s="2"/>
      <c r="T19" s="78"/>
      <c r="U19" s="78"/>
      <c r="V19" s="435"/>
      <c r="W19" s="39" t="s">
        <v>12</v>
      </c>
      <c r="X19" s="48"/>
      <c r="Y19" s="38"/>
      <c r="AC19" s="15">
        <f>SUM(AC14:AC18)</f>
        <v>28.099999999999998</v>
      </c>
      <c r="AD19" s="15">
        <f>SUM(AD14:AD18)</f>
        <v>22.5</v>
      </c>
      <c r="AE19" s="15">
        <f>SUM(AE14:AE18)</f>
        <v>116.5</v>
      </c>
      <c r="AF19" s="15">
        <f>AC19*4+AD19*9+AE19*4</f>
        <v>780.9</v>
      </c>
      <c r="AG19" s="75"/>
    </row>
    <row r="20" spans="2:33" ht="27.9" customHeight="1">
      <c r="B20" s="49"/>
      <c r="C20" s="50"/>
      <c r="D20" s="44"/>
      <c r="E20" s="44"/>
      <c r="F20" s="2"/>
      <c r="G20" s="2"/>
      <c r="H20" s="44"/>
      <c r="I20" s="2"/>
      <c r="J20" s="2"/>
      <c r="K20" s="44"/>
      <c r="L20" s="2"/>
      <c r="M20" s="2"/>
      <c r="N20" s="44"/>
      <c r="O20" s="2"/>
      <c r="P20" s="2"/>
      <c r="Q20" s="44"/>
      <c r="R20" s="2"/>
      <c r="S20" s="2"/>
      <c r="T20" s="44"/>
      <c r="U20" s="2"/>
      <c r="V20" s="439"/>
      <c r="W20" s="87">
        <f>W14*4+W18*4+W16*9</f>
        <v>732.6</v>
      </c>
      <c r="X20" s="52"/>
      <c r="Y20" s="53"/>
      <c r="Z20" s="14"/>
      <c r="AC20" s="51">
        <f>AC19*4/AF19</f>
        <v>0.14393648354462799</v>
      </c>
      <c r="AD20" s="51">
        <f>AD19*9/AF19</f>
        <v>0.25931617364579335</v>
      </c>
      <c r="AE20" s="51">
        <f>AE19*4/AF19</f>
        <v>0.59674734280957875</v>
      </c>
      <c r="AG20" s="89"/>
    </row>
    <row r="21" spans="2:33" s="35" customFormat="1" ht="27.9" customHeight="1">
      <c r="B21" s="30">
        <v>12</v>
      </c>
      <c r="C21" s="433"/>
      <c r="D21" s="31" t="str">
        <f>'114.12月菜單'!J23</f>
        <v>香Q米飯</v>
      </c>
      <c r="E21" s="31" t="s">
        <v>15</v>
      </c>
      <c r="F21" s="31"/>
      <c r="G21" s="31" t="str">
        <f>'114.12月菜單'!J24</f>
        <v>特製香烤雞腿</v>
      </c>
      <c r="H21" s="31" t="s">
        <v>94</v>
      </c>
      <c r="I21" s="31"/>
      <c r="J21" s="31" t="str">
        <f>'114.12月菜單'!J25</f>
        <v>韓式燒肉片</v>
      </c>
      <c r="K21" s="31" t="s">
        <v>17</v>
      </c>
      <c r="L21" s="31"/>
      <c r="M21" s="31" t="str">
        <f>'114.12月菜單'!J26</f>
        <v>香酥地瓜條</v>
      </c>
      <c r="N21" s="31" t="s">
        <v>94</v>
      </c>
      <c r="O21" s="31"/>
      <c r="P21" s="31" t="str">
        <f>'114.12月菜單'!J27</f>
        <v>深色蔬菜</v>
      </c>
      <c r="Q21" s="31" t="s">
        <v>18</v>
      </c>
      <c r="R21" s="31"/>
      <c r="S21" s="31" t="str">
        <f>'114.12月菜單'!J28</f>
        <v>冬瓜鮮菇湯</v>
      </c>
      <c r="T21" s="31" t="s">
        <v>17</v>
      </c>
      <c r="U21" s="31"/>
      <c r="V21" s="434"/>
      <c r="W21" s="32" t="s">
        <v>163</v>
      </c>
      <c r="X21" s="33" t="s">
        <v>19</v>
      </c>
      <c r="Y21" s="34">
        <v>5.7</v>
      </c>
      <c r="Z21" s="15"/>
      <c r="AA21" s="15"/>
      <c r="AB21" s="16"/>
      <c r="AC21" s="15" t="s">
        <v>20</v>
      </c>
      <c r="AD21" s="15" t="s">
        <v>21</v>
      </c>
      <c r="AE21" s="15" t="s">
        <v>22</v>
      </c>
      <c r="AF21" s="15" t="s">
        <v>23</v>
      </c>
      <c r="AG21" s="75"/>
    </row>
    <row r="22" spans="2:33" s="56" customFormat="1" ht="27.9" customHeight="1">
      <c r="B22" s="36" t="s">
        <v>8</v>
      </c>
      <c r="C22" s="433"/>
      <c r="D22" s="2" t="s">
        <v>108</v>
      </c>
      <c r="E22" s="2"/>
      <c r="F22" s="2">
        <v>100</v>
      </c>
      <c r="G22" s="451" t="s">
        <v>154</v>
      </c>
      <c r="H22" s="452"/>
      <c r="I22" s="92">
        <v>60</v>
      </c>
      <c r="J22" s="2" t="s">
        <v>120</v>
      </c>
      <c r="K22" s="2"/>
      <c r="L22" s="2">
        <v>40</v>
      </c>
      <c r="M22" s="2" t="s">
        <v>331</v>
      </c>
      <c r="N22" s="2"/>
      <c r="O22" s="2">
        <v>40</v>
      </c>
      <c r="P22" s="2" t="s">
        <v>63</v>
      </c>
      <c r="Q22" s="2" t="s">
        <v>358</v>
      </c>
      <c r="R22" s="2">
        <v>100</v>
      </c>
      <c r="S22" s="2" t="s">
        <v>119</v>
      </c>
      <c r="T22" s="2"/>
      <c r="U22" s="2">
        <v>30</v>
      </c>
      <c r="V22" s="435"/>
      <c r="W22" s="88">
        <v>109.5</v>
      </c>
      <c r="X22" s="37" t="s">
        <v>25</v>
      </c>
      <c r="Y22" s="38">
        <v>2.2000000000000002</v>
      </c>
      <c r="Z22" s="54"/>
      <c r="AA22" s="55" t="s">
        <v>26</v>
      </c>
      <c r="AB22" s="55">
        <v>6.2</v>
      </c>
      <c r="AC22" s="55">
        <f>AB22*2</f>
        <v>12.4</v>
      </c>
      <c r="AD22" s="55"/>
      <c r="AE22" s="55">
        <f>AB22*15</f>
        <v>93</v>
      </c>
      <c r="AF22" s="55">
        <f>AC22*4+AE22*4</f>
        <v>421.6</v>
      </c>
      <c r="AG22" s="88"/>
    </row>
    <row r="23" spans="2:33" s="56" customFormat="1" ht="27.9" customHeight="1">
      <c r="B23" s="36">
        <v>17</v>
      </c>
      <c r="C23" s="433"/>
      <c r="D23" s="2"/>
      <c r="E23" s="44"/>
      <c r="F23" s="2"/>
      <c r="G23" s="444"/>
      <c r="H23" s="445"/>
      <c r="I23" s="2"/>
      <c r="J23" s="139" t="s">
        <v>115</v>
      </c>
      <c r="K23" s="143"/>
      <c r="L23" s="2">
        <v>1</v>
      </c>
      <c r="M23" s="2"/>
      <c r="N23" s="2"/>
      <c r="O23" s="2"/>
      <c r="P23" s="2"/>
      <c r="Q23" s="2"/>
      <c r="R23" s="2"/>
      <c r="S23" s="2" t="s">
        <v>299</v>
      </c>
      <c r="T23" s="2"/>
      <c r="U23" s="2">
        <v>10</v>
      </c>
      <c r="V23" s="435"/>
      <c r="W23" s="39" t="s">
        <v>167</v>
      </c>
      <c r="X23" s="40" t="s">
        <v>27</v>
      </c>
      <c r="Y23" s="38">
        <v>1.8</v>
      </c>
      <c r="AA23" s="57" t="s">
        <v>28</v>
      </c>
      <c r="AB23" s="55">
        <v>2.1</v>
      </c>
      <c r="AC23" s="58">
        <f>AB23*7</f>
        <v>14.700000000000001</v>
      </c>
      <c r="AD23" s="55">
        <f>AB23*5</f>
        <v>10.5</v>
      </c>
      <c r="AE23" s="55" t="s">
        <v>29</v>
      </c>
      <c r="AF23" s="59">
        <f>AC23*4+AD23*9</f>
        <v>153.30000000000001</v>
      </c>
      <c r="AG23" s="75"/>
    </row>
    <row r="24" spans="2:33" s="56" customFormat="1" ht="27.9" customHeight="1">
      <c r="B24" s="36" t="s">
        <v>10</v>
      </c>
      <c r="C24" s="433"/>
      <c r="D24" s="2"/>
      <c r="E24" s="83"/>
      <c r="F24" s="2"/>
      <c r="G24" s="2"/>
      <c r="H24" s="44"/>
      <c r="I24" s="2"/>
      <c r="J24" s="444" t="s">
        <v>212</v>
      </c>
      <c r="K24" s="445"/>
      <c r="L24" s="2">
        <v>10</v>
      </c>
      <c r="M24" s="2"/>
      <c r="N24" s="44"/>
      <c r="O24" s="2"/>
      <c r="P24" s="2"/>
      <c r="Q24" s="44"/>
      <c r="R24" s="2"/>
      <c r="S24" s="2" t="s">
        <v>122</v>
      </c>
      <c r="T24" s="2"/>
      <c r="U24" s="2">
        <v>1</v>
      </c>
      <c r="V24" s="435"/>
      <c r="W24" s="86">
        <v>23.5</v>
      </c>
      <c r="X24" s="40" t="s">
        <v>30</v>
      </c>
      <c r="Y24" s="38">
        <v>2.5</v>
      </c>
      <c r="Z24" s="54"/>
      <c r="AA24" s="60" t="s">
        <v>31</v>
      </c>
      <c r="AB24" s="55">
        <v>1.6</v>
      </c>
      <c r="AC24" s="55">
        <f>AB24*1</f>
        <v>1.6</v>
      </c>
      <c r="AD24" s="55" t="s">
        <v>29</v>
      </c>
      <c r="AE24" s="55">
        <f>AB24*5</f>
        <v>8</v>
      </c>
      <c r="AF24" s="55">
        <f>AC24*4+AE24*4</f>
        <v>38.4</v>
      </c>
      <c r="AG24" s="88"/>
    </row>
    <row r="25" spans="2:33" s="56" customFormat="1" ht="27.9" customHeight="1">
      <c r="B25" s="437" t="s">
        <v>39</v>
      </c>
      <c r="C25" s="433"/>
      <c r="D25" s="2"/>
      <c r="E25" s="2"/>
      <c r="F25" s="2"/>
      <c r="G25" s="2"/>
      <c r="H25" s="44"/>
      <c r="I25" s="2"/>
      <c r="J25" s="2"/>
      <c r="K25" s="2"/>
      <c r="L25" s="2"/>
      <c r="M25" s="2"/>
      <c r="N25" s="44"/>
      <c r="O25" s="2"/>
      <c r="P25" s="2"/>
      <c r="Q25" s="44"/>
      <c r="R25" s="2"/>
      <c r="S25" s="2"/>
      <c r="T25" s="44"/>
      <c r="U25" s="2"/>
      <c r="V25" s="435"/>
      <c r="W25" s="39" t="s">
        <v>92</v>
      </c>
      <c r="X25" s="40" t="s">
        <v>33</v>
      </c>
      <c r="Y25" s="38">
        <v>0</v>
      </c>
      <c r="AA25" s="60" t="s">
        <v>34</v>
      </c>
      <c r="AB25" s="55">
        <v>2.5</v>
      </c>
      <c r="AC25" s="55"/>
      <c r="AD25" s="55">
        <f>AB25*5</f>
        <v>12.5</v>
      </c>
      <c r="AE25" s="55" t="s">
        <v>29</v>
      </c>
      <c r="AF25" s="55">
        <f>AD25*9</f>
        <v>112.5</v>
      </c>
      <c r="AG25" s="75"/>
    </row>
    <row r="26" spans="2:33" s="56" customFormat="1" ht="27.9" customHeight="1">
      <c r="B26" s="437"/>
      <c r="C26" s="433"/>
      <c r="D26" s="2"/>
      <c r="E26" s="2"/>
      <c r="F26" s="2"/>
      <c r="G26" s="61"/>
      <c r="H26" s="44"/>
      <c r="I26" s="2"/>
      <c r="J26" s="2"/>
      <c r="K26" s="44"/>
      <c r="L26" s="2"/>
      <c r="M26" s="2"/>
      <c r="N26" s="85"/>
      <c r="O26" s="2"/>
      <c r="P26" s="2"/>
      <c r="Q26" s="44"/>
      <c r="R26" s="2"/>
      <c r="S26" s="2"/>
      <c r="T26" s="83"/>
      <c r="U26" s="2"/>
      <c r="V26" s="435"/>
      <c r="W26" s="86">
        <v>28.6</v>
      </c>
      <c r="X26" s="79" t="s">
        <v>42</v>
      </c>
      <c r="Y26" s="45">
        <v>0</v>
      </c>
      <c r="Z26" s="54"/>
      <c r="AA26" s="60" t="s">
        <v>35</v>
      </c>
      <c r="AB26" s="55"/>
      <c r="AC26" s="60"/>
      <c r="AD26" s="60"/>
      <c r="AE26" s="60">
        <f>AB26*15</f>
        <v>0</v>
      </c>
      <c r="AF26" s="60"/>
      <c r="AG26" s="88"/>
    </row>
    <row r="27" spans="2:33" s="56" customFormat="1" ht="27.9" customHeight="1">
      <c r="B27" s="62" t="s">
        <v>36</v>
      </c>
      <c r="C27" s="63"/>
      <c r="D27" s="2"/>
      <c r="E27" s="2"/>
      <c r="F27" s="2"/>
      <c r="G27" s="2"/>
      <c r="H27" s="44"/>
      <c r="I27" s="2"/>
      <c r="J27" s="2"/>
      <c r="K27" s="44"/>
      <c r="L27" s="2"/>
      <c r="M27" s="2"/>
      <c r="N27" s="44"/>
      <c r="O27" s="2"/>
      <c r="P27" s="2"/>
      <c r="Q27" s="44"/>
      <c r="R27" s="2"/>
      <c r="S27" s="2"/>
      <c r="T27" s="44"/>
      <c r="U27" s="2"/>
      <c r="V27" s="435"/>
      <c r="W27" s="39" t="s">
        <v>12</v>
      </c>
      <c r="X27" s="48"/>
      <c r="Y27" s="38"/>
      <c r="AA27" s="60"/>
      <c r="AB27" s="55"/>
      <c r="AC27" s="60">
        <f>SUM(AC22:AC26)</f>
        <v>28.700000000000003</v>
      </c>
      <c r="AD27" s="60">
        <f>SUM(AD22:AD26)</f>
        <v>23</v>
      </c>
      <c r="AE27" s="60">
        <f>SUM(AE22:AE26)</f>
        <v>101</v>
      </c>
      <c r="AF27" s="60">
        <f>AC27*4+AD27*9+AE27*4</f>
        <v>725.8</v>
      </c>
      <c r="AG27" s="75"/>
    </row>
    <row r="28" spans="2:33" s="56" customFormat="1" ht="27.9" customHeight="1" thickBot="1">
      <c r="B28" s="64"/>
      <c r="C28" s="65"/>
      <c r="D28" s="44"/>
      <c r="E28" s="44"/>
      <c r="F28" s="2"/>
      <c r="G28" s="2"/>
      <c r="H28" s="44"/>
      <c r="I28" s="2"/>
      <c r="J28" s="2"/>
      <c r="K28" s="44"/>
      <c r="L28" s="2"/>
      <c r="M28" s="2"/>
      <c r="N28" s="44"/>
      <c r="O28" s="2"/>
      <c r="P28" s="2"/>
      <c r="Q28" s="44"/>
      <c r="R28" s="2"/>
      <c r="S28" s="2"/>
      <c r="T28" s="44"/>
      <c r="U28" s="2"/>
      <c r="V28" s="439"/>
      <c r="W28" s="87">
        <f>W22*4+W26*4+W24*9</f>
        <v>763.9</v>
      </c>
      <c r="X28" s="52"/>
      <c r="Y28" s="53"/>
      <c r="Z28" s="54"/>
      <c r="AB28" s="66"/>
      <c r="AC28" s="67">
        <f>AC27*4/AF27</f>
        <v>0.15817029484706532</v>
      </c>
      <c r="AD28" s="67">
        <f>AD27*9/AF27</f>
        <v>0.28520253513364563</v>
      </c>
      <c r="AE28" s="67">
        <f>AE27*4/AF27</f>
        <v>0.55662717001928907</v>
      </c>
      <c r="AG28" s="89"/>
    </row>
    <row r="29" spans="2:33" s="35" customFormat="1" ht="27.9" customHeight="1">
      <c r="B29" s="30">
        <v>12</v>
      </c>
      <c r="C29" s="433"/>
      <c r="D29" s="31" t="str">
        <f>'114.12月菜單'!N23</f>
        <v>地瓜飯</v>
      </c>
      <c r="E29" s="31" t="s">
        <v>15</v>
      </c>
      <c r="F29" s="31"/>
      <c r="G29" s="31" t="str">
        <f>'114.12月菜單'!N24</f>
        <v>可樂豬腳(醃)</v>
      </c>
      <c r="H29" s="31" t="s">
        <v>17</v>
      </c>
      <c r="I29" s="31"/>
      <c r="J29" s="31" t="str">
        <f>'114.12月菜單'!N25</f>
        <v>咔啦翅小腿(炸)</v>
      </c>
      <c r="K29" s="31" t="s">
        <v>202</v>
      </c>
      <c r="L29" s="31"/>
      <c r="M29" s="31" t="str">
        <f>'114.12月菜單'!N26</f>
        <v>蝦仁拌椰菜(海)</v>
      </c>
      <c r="N29" s="31" t="s">
        <v>49</v>
      </c>
      <c r="O29" s="31"/>
      <c r="P29" s="31" t="str">
        <f>'114.12月菜單'!N27</f>
        <v>有機蔬菜</v>
      </c>
      <c r="Q29" s="31" t="s">
        <v>51</v>
      </c>
      <c r="R29" s="31"/>
      <c r="S29" s="31" t="str">
        <f>'114.12月菜單'!N28</f>
        <v>冬至甜湯圓(冷)</v>
      </c>
      <c r="T29" s="31" t="s">
        <v>49</v>
      </c>
      <c r="U29" s="31"/>
      <c r="V29" s="434"/>
      <c r="W29" s="32" t="s">
        <v>55</v>
      </c>
      <c r="X29" s="33" t="s">
        <v>19</v>
      </c>
      <c r="Y29" s="34">
        <v>5.9</v>
      </c>
      <c r="Z29" s="15"/>
      <c r="AA29" s="15"/>
      <c r="AB29" s="16"/>
      <c r="AC29" s="15" t="s">
        <v>20</v>
      </c>
      <c r="AD29" s="15" t="s">
        <v>21</v>
      </c>
      <c r="AE29" s="15" t="s">
        <v>22</v>
      </c>
      <c r="AF29" s="15" t="s">
        <v>23</v>
      </c>
    </row>
    <row r="30" spans="2:33" ht="27.9" customHeight="1">
      <c r="B30" s="36" t="s">
        <v>8</v>
      </c>
      <c r="C30" s="433"/>
      <c r="D30" s="2" t="s">
        <v>62</v>
      </c>
      <c r="E30" s="2"/>
      <c r="F30" s="2">
        <v>90</v>
      </c>
      <c r="G30" s="136" t="s">
        <v>174</v>
      </c>
      <c r="H30" s="137" t="s">
        <v>125</v>
      </c>
      <c r="I30" s="2">
        <v>15</v>
      </c>
      <c r="J30" s="446" t="s">
        <v>151</v>
      </c>
      <c r="K30" s="447"/>
      <c r="L30" s="2">
        <v>30</v>
      </c>
      <c r="M30" s="94" t="s">
        <v>183</v>
      </c>
      <c r="N30" s="92"/>
      <c r="O30" s="92">
        <v>70</v>
      </c>
      <c r="P30" s="2" t="s">
        <v>63</v>
      </c>
      <c r="Q30" s="2"/>
      <c r="R30" s="2">
        <v>100</v>
      </c>
      <c r="S30" s="136" t="s">
        <v>345</v>
      </c>
      <c r="T30" s="137"/>
      <c r="U30" s="2">
        <v>5</v>
      </c>
      <c r="V30" s="435"/>
      <c r="W30" s="88">
        <v>108.5</v>
      </c>
      <c r="X30" s="37" t="s">
        <v>25</v>
      </c>
      <c r="Y30" s="38">
        <v>2.2999999999999998</v>
      </c>
      <c r="Z30" s="14"/>
      <c r="AA30" s="16" t="s">
        <v>26</v>
      </c>
      <c r="AB30" s="16">
        <v>6</v>
      </c>
      <c r="AC30" s="16">
        <f>AB30*2</f>
        <v>12</v>
      </c>
      <c r="AD30" s="16"/>
      <c r="AE30" s="16">
        <f>AB30*15</f>
        <v>90</v>
      </c>
      <c r="AF30" s="16">
        <f>AC30*4+AE30*4</f>
        <v>408</v>
      </c>
    </row>
    <row r="31" spans="2:33" ht="27.9" customHeight="1">
      <c r="B31" s="36">
        <v>18</v>
      </c>
      <c r="C31" s="433"/>
      <c r="D31" s="2" t="s">
        <v>67</v>
      </c>
      <c r="E31" s="2"/>
      <c r="F31" s="2">
        <v>50</v>
      </c>
      <c r="G31" s="2" t="s">
        <v>322</v>
      </c>
      <c r="H31" s="44"/>
      <c r="I31" s="2">
        <v>20</v>
      </c>
      <c r="J31" s="150"/>
      <c r="K31" s="2"/>
      <c r="L31" s="2"/>
      <c r="M31" s="182" t="s">
        <v>309</v>
      </c>
      <c r="N31" s="183" t="s">
        <v>82</v>
      </c>
      <c r="O31" s="92">
        <v>10</v>
      </c>
      <c r="P31" s="2"/>
      <c r="Q31" s="2"/>
      <c r="R31" s="2"/>
      <c r="S31" s="2" t="s">
        <v>351</v>
      </c>
      <c r="T31" s="85" t="s">
        <v>113</v>
      </c>
      <c r="U31" s="2">
        <v>5</v>
      </c>
      <c r="V31" s="435"/>
      <c r="W31" s="39" t="s">
        <v>168</v>
      </c>
      <c r="X31" s="40" t="s">
        <v>27</v>
      </c>
      <c r="Y31" s="38">
        <v>1.8</v>
      </c>
      <c r="AA31" s="41" t="s">
        <v>28</v>
      </c>
      <c r="AB31" s="16">
        <v>2</v>
      </c>
      <c r="AC31" s="42">
        <f>AB31*7</f>
        <v>14</v>
      </c>
      <c r="AD31" s="16">
        <f>AB31*5</f>
        <v>10</v>
      </c>
      <c r="AE31" s="16" t="s">
        <v>29</v>
      </c>
      <c r="AF31" s="43">
        <f>AC31*4+AD31*9</f>
        <v>146</v>
      </c>
    </row>
    <row r="32" spans="2:33" ht="27.9" customHeight="1">
      <c r="B32" s="36" t="s">
        <v>10</v>
      </c>
      <c r="C32" s="433"/>
      <c r="D32" s="44"/>
      <c r="E32" s="44"/>
      <c r="F32" s="2"/>
      <c r="G32" s="444" t="s">
        <v>129</v>
      </c>
      <c r="H32" s="445"/>
      <c r="I32" s="2">
        <v>30</v>
      </c>
      <c r="J32" s="2"/>
      <c r="K32" s="44"/>
      <c r="L32" s="2"/>
      <c r="M32" s="2" t="s">
        <v>115</v>
      </c>
      <c r="N32" s="85"/>
      <c r="O32" s="2">
        <v>1</v>
      </c>
      <c r="P32" s="2"/>
      <c r="Q32" s="44"/>
      <c r="R32" s="2"/>
      <c r="S32" s="2" t="s">
        <v>349</v>
      </c>
      <c r="T32" s="2" t="s">
        <v>352</v>
      </c>
      <c r="U32" s="2">
        <v>10</v>
      </c>
      <c r="V32" s="435"/>
      <c r="W32" s="86">
        <v>24</v>
      </c>
      <c r="X32" s="40" t="s">
        <v>30</v>
      </c>
      <c r="Y32" s="38">
        <v>2.5</v>
      </c>
      <c r="Z32" s="14"/>
      <c r="AA32" s="15" t="s">
        <v>31</v>
      </c>
      <c r="AB32" s="16">
        <v>1.8</v>
      </c>
      <c r="AC32" s="16">
        <f>AB32*1</f>
        <v>1.8</v>
      </c>
      <c r="AD32" s="16" t="s">
        <v>29</v>
      </c>
      <c r="AE32" s="16">
        <f>AB32*5</f>
        <v>9</v>
      </c>
      <c r="AF32" s="16">
        <f>AC32*4+AE32*4</f>
        <v>43.2</v>
      </c>
    </row>
    <row r="33" spans="2:33" ht="27.9" customHeight="1">
      <c r="B33" s="437" t="s">
        <v>40</v>
      </c>
      <c r="C33" s="433"/>
      <c r="D33" s="44"/>
      <c r="E33" s="44"/>
      <c r="F33" s="2"/>
      <c r="G33" s="162"/>
      <c r="H33" s="150"/>
      <c r="I33" s="2"/>
      <c r="J33" s="2"/>
      <c r="K33" s="44"/>
      <c r="L33" s="2"/>
      <c r="M33" s="2"/>
      <c r="N33" s="83"/>
      <c r="O33" s="2"/>
      <c r="P33" s="2"/>
      <c r="Q33" s="44"/>
      <c r="R33" s="2"/>
      <c r="S33" s="2"/>
      <c r="T33" s="2"/>
      <c r="U33" s="2"/>
      <c r="V33" s="435"/>
      <c r="W33" s="39" t="s">
        <v>92</v>
      </c>
      <c r="X33" s="40" t="s">
        <v>33</v>
      </c>
      <c r="Y33" s="38">
        <v>0</v>
      </c>
      <c r="AA33" s="15" t="s">
        <v>34</v>
      </c>
      <c r="AB33" s="16">
        <v>2.5</v>
      </c>
      <c r="AC33" s="16"/>
      <c r="AD33" s="16">
        <f>AB33*5</f>
        <v>12.5</v>
      </c>
      <c r="AE33" s="16" t="s">
        <v>29</v>
      </c>
      <c r="AF33" s="16">
        <f>AD33*9</f>
        <v>112.5</v>
      </c>
    </row>
    <row r="34" spans="2:33" ht="27.9" customHeight="1">
      <c r="B34" s="437"/>
      <c r="C34" s="433"/>
      <c r="D34" s="44"/>
      <c r="E34" s="44"/>
      <c r="F34" s="2"/>
      <c r="G34" s="85"/>
      <c r="H34" s="44"/>
      <c r="I34" s="2"/>
      <c r="J34" s="2"/>
      <c r="K34" s="44"/>
      <c r="L34" s="2"/>
      <c r="M34" s="2"/>
      <c r="N34" s="44"/>
      <c r="O34" s="2"/>
      <c r="P34" s="2"/>
      <c r="Q34" s="44"/>
      <c r="R34" s="2"/>
      <c r="S34" s="2"/>
      <c r="T34" s="2"/>
      <c r="U34" s="2"/>
      <c r="V34" s="435"/>
      <c r="W34" s="86">
        <v>28.9</v>
      </c>
      <c r="X34" s="79" t="s">
        <v>42</v>
      </c>
      <c r="Y34" s="45">
        <v>0</v>
      </c>
      <c r="Z34" s="14"/>
      <c r="AA34" s="15" t="s">
        <v>35</v>
      </c>
      <c r="AB34" s="16">
        <v>1</v>
      </c>
      <c r="AE34" s="15">
        <f>AB34*15</f>
        <v>15</v>
      </c>
    </row>
    <row r="35" spans="2:33" ht="27.9" customHeight="1">
      <c r="B35" s="46" t="s">
        <v>36</v>
      </c>
      <c r="C35" s="47"/>
      <c r="D35" s="44"/>
      <c r="E35" s="44"/>
      <c r="F35" s="2"/>
      <c r="G35" s="2"/>
      <c r="H35" s="44"/>
      <c r="I35" s="2"/>
      <c r="J35" s="2"/>
      <c r="K35" s="44"/>
      <c r="L35" s="2"/>
      <c r="M35" s="2"/>
      <c r="N35" s="44"/>
      <c r="O35" s="2"/>
      <c r="P35" s="2"/>
      <c r="Q35" s="44"/>
      <c r="R35" s="2"/>
      <c r="S35" s="2"/>
      <c r="T35" s="44"/>
      <c r="U35" s="2"/>
      <c r="V35" s="435"/>
      <c r="W35" s="39" t="s">
        <v>12</v>
      </c>
      <c r="X35" s="48"/>
      <c r="Y35" s="38"/>
      <c r="AC35" s="15">
        <f>SUM(AC30:AC34)</f>
        <v>27.8</v>
      </c>
      <c r="AD35" s="15">
        <f>SUM(AD30:AD34)</f>
        <v>22.5</v>
      </c>
      <c r="AE35" s="15">
        <f>SUM(AE30:AE34)</f>
        <v>114</v>
      </c>
      <c r="AF35" s="15">
        <f>AC35*4+AD35*9+AE35*4</f>
        <v>769.7</v>
      </c>
      <c r="AG35" s="75"/>
    </row>
    <row r="36" spans="2:33" ht="27.9" customHeight="1">
      <c r="B36" s="49"/>
      <c r="C36" s="50"/>
      <c r="D36" s="44"/>
      <c r="E36" s="44"/>
      <c r="F36" s="2"/>
      <c r="G36" s="2"/>
      <c r="H36" s="44"/>
      <c r="I36" s="2"/>
      <c r="J36" s="2"/>
      <c r="K36" s="44"/>
      <c r="L36" s="2"/>
      <c r="M36" s="2"/>
      <c r="N36" s="44"/>
      <c r="O36" s="2"/>
      <c r="P36" s="2"/>
      <c r="Q36" s="44"/>
      <c r="R36" s="2"/>
      <c r="S36" s="2"/>
      <c r="T36" s="44"/>
      <c r="U36" s="2"/>
      <c r="V36" s="439"/>
      <c r="W36" s="87">
        <f>W30*4+W34*4+W32*9</f>
        <v>765.6</v>
      </c>
      <c r="X36" s="52"/>
      <c r="Y36" s="53"/>
      <c r="Z36" s="14"/>
      <c r="AC36" s="51">
        <f>AC35*4/AF35</f>
        <v>0.14447187215798363</v>
      </c>
      <c r="AD36" s="51">
        <f>AD35*9/AF35</f>
        <v>0.26308951539560865</v>
      </c>
      <c r="AE36" s="51">
        <f>AE35*4/AF35</f>
        <v>0.59243861244640761</v>
      </c>
      <c r="AG36" s="89"/>
    </row>
    <row r="37" spans="2:33" s="35" customFormat="1" ht="27.9" customHeight="1">
      <c r="B37" s="30">
        <v>12</v>
      </c>
      <c r="C37" s="433"/>
      <c r="D37" s="31" t="str">
        <f>'114.12月菜單'!R23</f>
        <v>油蔥拌麵</v>
      </c>
      <c r="E37" s="31" t="s">
        <v>17</v>
      </c>
      <c r="F37" s="31"/>
      <c r="G37" s="31" t="str">
        <f>'114.12月菜單'!R24</f>
        <v>香酥魚塊(海)(炸)</v>
      </c>
      <c r="H37" s="31" t="s">
        <v>81</v>
      </c>
      <c r="I37" s="31"/>
      <c r="J37" s="31" t="str">
        <f>'114.12月菜單'!R25</f>
        <v>銀絲卷(冷)</v>
      </c>
      <c r="K37" s="31" t="s">
        <v>15</v>
      </c>
      <c r="L37" s="31"/>
      <c r="M37" s="31" t="str">
        <f>'114.12月菜單'!R26</f>
        <v>帶殼茶葉蛋</v>
      </c>
      <c r="N37" s="31" t="s">
        <v>17</v>
      </c>
      <c r="O37" s="31"/>
      <c r="P37" s="31" t="str">
        <f>'114.12月菜單'!R27</f>
        <v>深色蔬菜</v>
      </c>
      <c r="Q37" s="31" t="s">
        <v>52</v>
      </c>
      <c r="R37" s="31"/>
      <c r="S37" s="31" t="str">
        <f>'114.12月菜單'!R28</f>
        <v>榨菜肉絲湯(醃)</v>
      </c>
      <c r="T37" s="31" t="s">
        <v>204</v>
      </c>
      <c r="U37" s="31"/>
      <c r="V37" s="434"/>
      <c r="W37" s="32" t="s">
        <v>163</v>
      </c>
      <c r="X37" s="33" t="s">
        <v>138</v>
      </c>
      <c r="Y37" s="34">
        <v>5</v>
      </c>
      <c r="Z37" s="15"/>
      <c r="AA37" s="15"/>
      <c r="AB37" s="16"/>
      <c r="AC37" s="15" t="s">
        <v>20</v>
      </c>
      <c r="AD37" s="15" t="s">
        <v>21</v>
      </c>
      <c r="AE37" s="15" t="s">
        <v>22</v>
      </c>
      <c r="AF37" s="15" t="s">
        <v>23</v>
      </c>
      <c r="AG37" s="75"/>
    </row>
    <row r="38" spans="2:33" ht="27.9" customHeight="1">
      <c r="B38" s="36" t="s">
        <v>8</v>
      </c>
      <c r="C38" s="433"/>
      <c r="D38" s="2" t="s">
        <v>147</v>
      </c>
      <c r="E38" s="2"/>
      <c r="F38" s="2">
        <v>1</v>
      </c>
      <c r="G38" s="140" t="s">
        <v>305</v>
      </c>
      <c r="H38" s="137" t="s">
        <v>82</v>
      </c>
      <c r="I38" s="2">
        <v>40</v>
      </c>
      <c r="J38" s="2" t="s">
        <v>323</v>
      </c>
      <c r="K38" s="2" t="s">
        <v>203</v>
      </c>
      <c r="L38" s="2">
        <v>30</v>
      </c>
      <c r="M38" s="2" t="s">
        <v>362</v>
      </c>
      <c r="N38" s="2"/>
      <c r="O38" s="2">
        <v>55</v>
      </c>
      <c r="P38" s="2" t="s">
        <v>63</v>
      </c>
      <c r="Q38" s="2" t="s">
        <v>358</v>
      </c>
      <c r="R38" s="2">
        <v>100</v>
      </c>
      <c r="S38" s="2" t="s">
        <v>189</v>
      </c>
      <c r="T38" s="2" t="s">
        <v>125</v>
      </c>
      <c r="U38" s="2">
        <v>30</v>
      </c>
      <c r="V38" s="435"/>
      <c r="W38" s="88">
        <v>100</v>
      </c>
      <c r="X38" s="37" t="s">
        <v>139</v>
      </c>
      <c r="Y38" s="38">
        <v>2.4</v>
      </c>
      <c r="Z38" s="14"/>
      <c r="AA38" s="16" t="s">
        <v>26</v>
      </c>
      <c r="AB38" s="16">
        <v>6</v>
      </c>
      <c r="AC38" s="16">
        <f>AB38*2</f>
        <v>12</v>
      </c>
      <c r="AD38" s="16"/>
      <c r="AE38" s="16">
        <f>AB38*15</f>
        <v>90</v>
      </c>
      <c r="AF38" s="16">
        <f>AC38*4+AE38*4</f>
        <v>408</v>
      </c>
      <c r="AG38" s="88"/>
    </row>
    <row r="39" spans="2:33" ht="27.9" customHeight="1">
      <c r="B39" s="36">
        <v>19</v>
      </c>
      <c r="C39" s="433"/>
      <c r="D39" s="2" t="s">
        <v>141</v>
      </c>
      <c r="E39" s="2"/>
      <c r="F39" s="2">
        <v>120</v>
      </c>
      <c r="G39" s="2" t="s">
        <v>153</v>
      </c>
      <c r="H39" s="2"/>
      <c r="I39" s="2">
        <v>30</v>
      </c>
      <c r="J39" s="92"/>
      <c r="K39" s="92"/>
      <c r="L39" s="92"/>
      <c r="M39" s="2"/>
      <c r="N39" s="2"/>
      <c r="O39" s="2"/>
      <c r="P39" s="2"/>
      <c r="Q39" s="2"/>
      <c r="R39" s="2"/>
      <c r="S39" s="458" t="s">
        <v>121</v>
      </c>
      <c r="T39" s="459"/>
      <c r="U39" s="92">
        <v>10</v>
      </c>
      <c r="V39" s="435"/>
      <c r="W39" s="39" t="s">
        <v>160</v>
      </c>
      <c r="X39" s="40" t="s">
        <v>140</v>
      </c>
      <c r="Y39" s="38">
        <v>2</v>
      </c>
      <c r="AA39" s="41" t="s">
        <v>28</v>
      </c>
      <c r="AB39" s="16">
        <v>2.2999999999999998</v>
      </c>
      <c r="AC39" s="42">
        <f>AB39*7</f>
        <v>16.099999999999998</v>
      </c>
      <c r="AD39" s="16">
        <f>AB39*5</f>
        <v>11.5</v>
      </c>
      <c r="AE39" s="16" t="s">
        <v>29</v>
      </c>
      <c r="AF39" s="43">
        <f>AC39*4+AD39*9</f>
        <v>167.89999999999998</v>
      </c>
      <c r="AG39" s="75"/>
    </row>
    <row r="40" spans="2:33" ht="27.9" customHeight="1">
      <c r="B40" s="36" t="s">
        <v>10</v>
      </c>
      <c r="C40" s="433"/>
      <c r="D40" s="2" t="s">
        <v>60</v>
      </c>
      <c r="E40" s="2"/>
      <c r="F40" s="2">
        <v>10</v>
      </c>
      <c r="G40" s="2"/>
      <c r="H40" s="2"/>
      <c r="I40" s="2"/>
      <c r="J40" s="2"/>
      <c r="K40" s="97"/>
      <c r="L40" s="92"/>
      <c r="M40" s="444"/>
      <c r="N40" s="445"/>
      <c r="O40" s="2"/>
      <c r="P40" s="2"/>
      <c r="Q40" s="2"/>
      <c r="R40" s="2"/>
      <c r="S40" s="2" t="s">
        <v>184</v>
      </c>
      <c r="T40" s="44"/>
      <c r="U40" s="2">
        <v>1</v>
      </c>
      <c r="V40" s="435"/>
      <c r="W40" s="86">
        <v>24.5</v>
      </c>
      <c r="X40" s="40" t="s">
        <v>30</v>
      </c>
      <c r="Y40" s="38">
        <v>2.5</v>
      </c>
      <c r="Z40" s="14"/>
      <c r="AA40" s="15" t="s">
        <v>31</v>
      </c>
      <c r="AB40" s="16">
        <v>1.6</v>
      </c>
      <c r="AC40" s="16">
        <f>AB40*1</f>
        <v>1.6</v>
      </c>
      <c r="AD40" s="16" t="s">
        <v>29</v>
      </c>
      <c r="AE40" s="16">
        <f>AB40*5</f>
        <v>8</v>
      </c>
      <c r="AF40" s="16">
        <f>AC40*4+AE40*4</f>
        <v>38.4</v>
      </c>
      <c r="AG40" s="88"/>
    </row>
    <row r="41" spans="2:33" ht="27.9" customHeight="1">
      <c r="B41" s="437" t="s">
        <v>32</v>
      </c>
      <c r="C41" s="433"/>
      <c r="D41" s="2" t="s">
        <v>132</v>
      </c>
      <c r="E41" s="2"/>
      <c r="F41" s="2">
        <v>5</v>
      </c>
      <c r="G41" s="2"/>
      <c r="H41" s="2"/>
      <c r="I41" s="2"/>
      <c r="J41" s="2"/>
      <c r="K41" s="44"/>
      <c r="L41" s="2"/>
      <c r="M41" s="2"/>
      <c r="N41" s="2"/>
      <c r="O41" s="2"/>
      <c r="P41" s="2"/>
      <c r="Q41" s="2"/>
      <c r="R41" s="2"/>
      <c r="S41" s="2"/>
      <c r="T41" s="83"/>
      <c r="U41" s="2"/>
      <c r="V41" s="435"/>
      <c r="W41" s="39" t="s">
        <v>161</v>
      </c>
      <c r="X41" s="40" t="s">
        <v>33</v>
      </c>
      <c r="Y41" s="38">
        <v>0</v>
      </c>
      <c r="AA41" s="15" t="s">
        <v>34</v>
      </c>
      <c r="AB41" s="16">
        <v>2.5</v>
      </c>
      <c r="AC41" s="16"/>
      <c r="AD41" s="16">
        <f>AB41*5</f>
        <v>12.5</v>
      </c>
      <c r="AE41" s="16" t="s">
        <v>29</v>
      </c>
      <c r="AF41" s="16">
        <f>AD41*9</f>
        <v>112.5</v>
      </c>
      <c r="AG41" s="75"/>
    </row>
    <row r="42" spans="2:33" ht="27.9" customHeight="1">
      <c r="B42" s="437"/>
      <c r="C42" s="433"/>
      <c r="D42" s="85" t="s">
        <v>301</v>
      </c>
      <c r="E42" s="85"/>
      <c r="F42" s="2">
        <v>1</v>
      </c>
      <c r="G42" s="2"/>
      <c r="H42" s="44"/>
      <c r="I42" s="2"/>
      <c r="J42" s="2"/>
      <c r="K42" s="2"/>
      <c r="L42" s="2"/>
      <c r="M42" s="2"/>
      <c r="N42" s="2"/>
      <c r="O42" s="2"/>
      <c r="P42" s="2"/>
      <c r="Q42" s="44"/>
      <c r="R42" s="2"/>
      <c r="S42" s="2"/>
      <c r="T42" s="44"/>
      <c r="U42" s="2"/>
      <c r="V42" s="435"/>
      <c r="W42" s="86">
        <v>28.8</v>
      </c>
      <c r="X42" s="79" t="s">
        <v>42</v>
      </c>
      <c r="Y42" s="45">
        <v>0</v>
      </c>
      <c r="Z42" s="14"/>
      <c r="AA42" s="15" t="s">
        <v>35</v>
      </c>
      <c r="AE42" s="15">
        <f>AB42*15</f>
        <v>0</v>
      </c>
      <c r="AG42" s="88"/>
    </row>
    <row r="43" spans="2:33" ht="27.9" customHeight="1">
      <c r="B43" s="46" t="s">
        <v>36</v>
      </c>
      <c r="C43" s="47"/>
      <c r="D43" s="85" t="s">
        <v>115</v>
      </c>
      <c r="E43" s="44"/>
      <c r="F43" s="2">
        <v>1</v>
      </c>
      <c r="G43" s="2"/>
      <c r="H43" s="44"/>
      <c r="I43" s="2"/>
      <c r="J43" s="2"/>
      <c r="K43" s="44"/>
      <c r="L43" s="2"/>
      <c r="M43" s="94"/>
      <c r="N43" s="98"/>
      <c r="O43" s="2"/>
      <c r="P43" s="2"/>
      <c r="Q43" s="44"/>
      <c r="R43" s="2"/>
      <c r="S43" s="2"/>
      <c r="T43" s="44"/>
      <c r="U43" s="2"/>
      <c r="V43" s="435"/>
      <c r="W43" s="39" t="s">
        <v>12</v>
      </c>
      <c r="X43" s="48"/>
      <c r="Y43" s="38"/>
      <c r="AC43" s="15">
        <f>SUM(AC38:AC42)</f>
        <v>29.7</v>
      </c>
      <c r="AD43" s="15">
        <f>SUM(AD38:AD42)</f>
        <v>24</v>
      </c>
      <c r="AE43" s="15">
        <f>SUM(AE38:AE42)</f>
        <v>98</v>
      </c>
      <c r="AF43" s="15">
        <f>AC43*4+AD43*9+AE43*4</f>
        <v>726.8</v>
      </c>
      <c r="AG43" s="75"/>
    </row>
    <row r="44" spans="2:33" ht="27.9" customHeight="1" thickBot="1">
      <c r="B44" s="101"/>
      <c r="C44" s="102"/>
      <c r="D44" s="135" t="s">
        <v>195</v>
      </c>
      <c r="E44" s="103"/>
      <c r="F44" s="104">
        <v>35</v>
      </c>
      <c r="G44" s="104"/>
      <c r="H44" s="103"/>
      <c r="I44" s="104"/>
      <c r="J44" s="104"/>
      <c r="K44" s="103"/>
      <c r="L44" s="104"/>
      <c r="M44" s="104"/>
      <c r="N44" s="103"/>
      <c r="O44" s="104"/>
      <c r="P44" s="104"/>
      <c r="Q44" s="103"/>
      <c r="R44" s="104"/>
      <c r="S44" s="104"/>
      <c r="T44" s="103"/>
      <c r="U44" s="104"/>
      <c r="V44" s="453"/>
      <c r="W44" s="153">
        <f>W38*4+W42*4+W40*9</f>
        <v>735.7</v>
      </c>
      <c r="X44" s="105"/>
      <c r="Y44" s="106"/>
      <c r="Z44" s="14"/>
      <c r="AC44" s="51">
        <f>AC43*4/AF43</f>
        <v>0.16345624656026417</v>
      </c>
      <c r="AD44" s="51">
        <f>AD43*9/AF43</f>
        <v>0.29719317556411667</v>
      </c>
      <c r="AE44" s="51">
        <f>AE43*4/AF43</f>
        <v>0.53935057787561924</v>
      </c>
      <c r="AG44" s="89"/>
    </row>
    <row r="45" spans="2:33" ht="28.2">
      <c r="B45" s="55"/>
      <c r="C45" s="60"/>
      <c r="D45" s="431"/>
      <c r="E45" s="431"/>
      <c r="F45" s="450"/>
      <c r="G45" s="450"/>
      <c r="H45" s="74"/>
      <c r="K45" s="74"/>
      <c r="M45" s="100"/>
      <c r="N45" s="100"/>
      <c r="O45" s="100"/>
      <c r="Q45" s="74"/>
      <c r="T45" s="74"/>
    </row>
    <row r="46" spans="2:33" ht="28.2">
      <c r="M46" s="100"/>
      <c r="N46" s="100"/>
      <c r="O46" s="100"/>
    </row>
  </sheetData>
  <mergeCells count="30">
    <mergeCell ref="B41:B42"/>
    <mergeCell ref="C13:C18"/>
    <mergeCell ref="V13:V20"/>
    <mergeCell ref="B17:B18"/>
    <mergeCell ref="G14:H14"/>
    <mergeCell ref="J24:K24"/>
    <mergeCell ref="B25:B26"/>
    <mergeCell ref="C29:C34"/>
    <mergeCell ref="V29:V36"/>
    <mergeCell ref="B33:B34"/>
    <mergeCell ref="G23:H23"/>
    <mergeCell ref="J30:K30"/>
    <mergeCell ref="G32:H32"/>
    <mergeCell ref="S39:T39"/>
    <mergeCell ref="B1:Y1"/>
    <mergeCell ref="B2:G2"/>
    <mergeCell ref="C5:C10"/>
    <mergeCell ref="V5:V12"/>
    <mergeCell ref="B9:B10"/>
    <mergeCell ref="F3:K3"/>
    <mergeCell ref="S8:T8"/>
    <mergeCell ref="M10:N10"/>
    <mergeCell ref="J7:K7"/>
    <mergeCell ref="D45:G45"/>
    <mergeCell ref="C21:C26"/>
    <mergeCell ref="V21:V28"/>
    <mergeCell ref="G22:H22"/>
    <mergeCell ref="M40:N40"/>
    <mergeCell ref="C37:C42"/>
    <mergeCell ref="V37:V44"/>
  </mergeCells>
  <phoneticPr fontId="19" type="noConversion"/>
  <pageMargins left="1.23" right="0.17" top="0.18" bottom="0.17" header="0.5" footer="0.23"/>
  <pageSetup paperSize="9" scale="4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G46"/>
  <sheetViews>
    <sheetView zoomScale="75" zoomScaleNormal="75" workbookViewId="0">
      <selection activeCell="B25" sqref="B21:E26"/>
    </sheetView>
  </sheetViews>
  <sheetFormatPr defaultColWidth="9" defaultRowHeight="21"/>
  <cols>
    <col min="1" max="1" width="1.88671875" style="15" customWidth="1"/>
    <col min="2" max="2" width="4.88671875" style="16" customWidth="1"/>
    <col min="3" max="3" width="0" style="15" hidden="1" customWidth="1"/>
    <col min="4" max="4" width="18.6640625" style="15" customWidth="1"/>
    <col min="5" max="5" width="5.6640625" style="72" customWidth="1"/>
    <col min="6" max="6" width="9.6640625" style="15" customWidth="1"/>
    <col min="7" max="7" width="18.6640625" style="15" customWidth="1"/>
    <col min="8" max="8" width="5.6640625" style="72" customWidth="1"/>
    <col min="9" max="9" width="9.6640625" style="15" customWidth="1"/>
    <col min="10" max="10" width="18.6640625" style="15" customWidth="1"/>
    <col min="11" max="11" width="5.6640625" style="72" customWidth="1"/>
    <col min="12" max="12" width="9.6640625" style="15" customWidth="1"/>
    <col min="13" max="13" width="18.6640625" style="15" customWidth="1"/>
    <col min="14" max="14" width="5.6640625" style="72" customWidth="1"/>
    <col min="15" max="15" width="9.6640625" style="15" customWidth="1"/>
    <col min="16" max="16" width="18.6640625" style="15" customWidth="1"/>
    <col min="17" max="17" width="5.6640625" style="72" customWidth="1"/>
    <col min="18" max="18" width="9.6640625" style="15" customWidth="1"/>
    <col min="19" max="19" width="18.6640625" style="15" customWidth="1"/>
    <col min="20" max="20" width="5.6640625" style="72" customWidth="1"/>
    <col min="21" max="21" width="9.6640625" style="15" customWidth="1"/>
    <col min="22" max="22" width="5.21875" style="15" customWidth="1"/>
    <col min="23" max="23" width="11.77734375" style="75" customWidth="1"/>
    <col min="24" max="24" width="11.21875" style="76" customWidth="1"/>
    <col min="25" max="25" width="6.6640625" style="77" customWidth="1"/>
    <col min="26" max="26" width="6.6640625" style="15" customWidth="1"/>
    <col min="27" max="27" width="6" style="15" hidden="1" customWidth="1"/>
    <col min="28" max="28" width="5.44140625" style="16" hidden="1" customWidth="1"/>
    <col min="29" max="29" width="7.77734375" style="15" hidden="1" customWidth="1"/>
    <col min="30" max="30" width="8" style="15" hidden="1" customWidth="1"/>
    <col min="31" max="31" width="7.88671875" style="15" hidden="1" customWidth="1"/>
    <col min="32" max="32" width="7.44140625" style="15" hidden="1" customWidth="1"/>
    <col min="33" max="16384" width="9" style="15"/>
  </cols>
  <sheetData>
    <row r="1" spans="2:33" s="4" customFormat="1" ht="39">
      <c r="B1" s="440" t="s">
        <v>367</v>
      </c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440"/>
      <c r="R1" s="440"/>
      <c r="S1" s="440"/>
      <c r="T1" s="440"/>
      <c r="U1" s="440"/>
      <c r="V1" s="440"/>
      <c r="W1" s="440"/>
      <c r="X1" s="440"/>
      <c r="Y1" s="440"/>
      <c r="Z1" s="3"/>
      <c r="AB1" s="5"/>
    </row>
    <row r="2" spans="2:33" s="4" customFormat="1" ht="13.5" customHeight="1">
      <c r="B2" s="441"/>
      <c r="C2" s="442"/>
      <c r="D2" s="442"/>
      <c r="E2" s="442"/>
      <c r="F2" s="442"/>
      <c r="G2" s="442"/>
      <c r="H2" s="6"/>
      <c r="I2" s="3"/>
      <c r="J2" s="3"/>
      <c r="K2" s="6"/>
      <c r="L2" s="3"/>
      <c r="M2" s="3"/>
      <c r="N2" s="6"/>
      <c r="O2" s="3"/>
      <c r="P2" s="3"/>
      <c r="Q2" s="6"/>
      <c r="R2" s="3"/>
      <c r="S2" s="3"/>
      <c r="T2" s="6"/>
      <c r="U2" s="3"/>
      <c r="V2" s="3"/>
      <c r="W2" s="7"/>
      <c r="X2" s="8"/>
      <c r="Y2" s="7"/>
      <c r="Z2" s="3"/>
      <c r="AB2" s="5"/>
    </row>
    <row r="3" spans="2:33" ht="32.25" customHeight="1" thickBot="1">
      <c r="B3" s="80" t="s">
        <v>43</v>
      </c>
      <c r="C3" s="9"/>
      <c r="D3" s="10"/>
      <c r="E3" s="10"/>
      <c r="F3" s="443" t="s">
        <v>131</v>
      </c>
      <c r="G3" s="443"/>
      <c r="H3" s="443"/>
      <c r="I3" s="443"/>
      <c r="J3" s="443"/>
      <c r="K3" s="443"/>
      <c r="L3" s="10"/>
      <c r="M3" s="10"/>
      <c r="N3" s="10"/>
      <c r="O3" s="10"/>
      <c r="P3" s="10"/>
      <c r="Q3" s="10"/>
      <c r="R3" s="10"/>
      <c r="S3" s="4"/>
      <c r="T3" s="10"/>
      <c r="U3" s="10"/>
      <c r="V3" s="10"/>
      <c r="W3" s="11"/>
      <c r="X3" s="12"/>
      <c r="Y3" s="13"/>
      <c r="Z3" s="14"/>
    </row>
    <row r="4" spans="2:33" s="29" customFormat="1" ht="100.2">
      <c r="B4" s="17" t="s">
        <v>0</v>
      </c>
      <c r="C4" s="18" t="s">
        <v>1</v>
      </c>
      <c r="D4" s="19" t="s">
        <v>2</v>
      </c>
      <c r="E4" s="20" t="s">
        <v>41</v>
      </c>
      <c r="F4" s="19"/>
      <c r="G4" s="19" t="s">
        <v>3</v>
      </c>
      <c r="H4" s="20" t="s">
        <v>41</v>
      </c>
      <c r="I4" s="19"/>
      <c r="J4" s="19" t="s">
        <v>4</v>
      </c>
      <c r="K4" s="20" t="s">
        <v>41</v>
      </c>
      <c r="L4" s="21"/>
      <c r="M4" s="19" t="s">
        <v>4</v>
      </c>
      <c r="N4" s="20" t="s">
        <v>41</v>
      </c>
      <c r="O4" s="19"/>
      <c r="P4" s="19" t="s">
        <v>4</v>
      </c>
      <c r="Q4" s="20" t="s">
        <v>41</v>
      </c>
      <c r="R4" s="19"/>
      <c r="S4" s="22" t="s">
        <v>5</v>
      </c>
      <c r="T4" s="20" t="s">
        <v>41</v>
      </c>
      <c r="U4" s="19"/>
      <c r="V4" s="82" t="s">
        <v>48</v>
      </c>
      <c r="W4" s="23" t="s">
        <v>6</v>
      </c>
      <c r="X4" s="24" t="s">
        <v>13</v>
      </c>
      <c r="Y4" s="25" t="s">
        <v>14</v>
      </c>
      <c r="Z4" s="26"/>
      <c r="AA4" s="27"/>
      <c r="AB4" s="27"/>
      <c r="AC4" s="28"/>
      <c r="AD4" s="28"/>
      <c r="AE4" s="28"/>
      <c r="AF4" s="28"/>
    </row>
    <row r="5" spans="2:33" s="35" customFormat="1" ht="65.099999999999994" customHeight="1">
      <c r="B5" s="30">
        <v>12</v>
      </c>
      <c r="C5" s="433"/>
      <c r="D5" s="31" t="str">
        <f>'114.12月菜單'!B32</f>
        <v>香Q米飯</v>
      </c>
      <c r="E5" s="31" t="s">
        <v>15</v>
      </c>
      <c r="F5" s="1" t="s">
        <v>16</v>
      </c>
      <c r="G5" s="31" t="str">
        <f>'114.12月菜單'!B33</f>
        <v>卡啦無骨雞排(炸)(加)</v>
      </c>
      <c r="H5" s="31" t="s">
        <v>81</v>
      </c>
      <c r="I5" s="1" t="s">
        <v>16</v>
      </c>
      <c r="J5" s="31" t="str">
        <f>'114.12月菜單'!B34</f>
        <v>黃金布丁蒸蛋</v>
      </c>
      <c r="K5" s="31" t="s">
        <v>15</v>
      </c>
      <c r="L5" s="1" t="s">
        <v>16</v>
      </c>
      <c r="M5" s="31" t="str">
        <f>'114.12月菜單'!B35</f>
        <v>關東滷味(豆)</v>
      </c>
      <c r="N5" s="31" t="s">
        <v>17</v>
      </c>
      <c r="O5" s="1" t="s">
        <v>16</v>
      </c>
      <c r="P5" s="31" t="str">
        <f>'114.12月菜單'!B36</f>
        <v>深色蔬菜</v>
      </c>
      <c r="Q5" s="31" t="s">
        <v>18</v>
      </c>
      <c r="R5" s="1" t="s">
        <v>16</v>
      </c>
      <c r="S5" s="31" t="str">
        <f>'114.12月菜單'!B37</f>
        <v>玉米濃湯(芡)</v>
      </c>
      <c r="T5" s="31" t="s">
        <v>145</v>
      </c>
      <c r="U5" s="1" t="s">
        <v>16</v>
      </c>
      <c r="V5" s="434"/>
      <c r="W5" s="32" t="s">
        <v>163</v>
      </c>
      <c r="X5" s="33" t="s">
        <v>19</v>
      </c>
      <c r="Y5" s="34">
        <v>5.3</v>
      </c>
      <c r="Z5" s="15"/>
      <c r="AA5" s="15"/>
      <c r="AB5" s="16"/>
      <c r="AC5" s="15" t="s">
        <v>20</v>
      </c>
      <c r="AD5" s="15" t="s">
        <v>21</v>
      </c>
      <c r="AE5" s="15" t="s">
        <v>22</v>
      </c>
      <c r="AF5" s="15" t="s">
        <v>23</v>
      </c>
      <c r="AG5" s="75"/>
    </row>
    <row r="6" spans="2:33" ht="27.9" customHeight="1">
      <c r="B6" s="36" t="s">
        <v>8</v>
      </c>
      <c r="C6" s="433"/>
      <c r="D6" s="2" t="s">
        <v>62</v>
      </c>
      <c r="E6" s="2"/>
      <c r="F6" s="2">
        <v>100</v>
      </c>
      <c r="G6" s="2" t="s">
        <v>372</v>
      </c>
      <c r="H6" s="2" t="s">
        <v>126</v>
      </c>
      <c r="I6" s="2">
        <v>50</v>
      </c>
      <c r="J6" s="2" t="s">
        <v>124</v>
      </c>
      <c r="K6" s="2"/>
      <c r="L6" s="2">
        <v>50</v>
      </c>
      <c r="M6" s="2" t="s">
        <v>96</v>
      </c>
      <c r="N6" s="2"/>
      <c r="O6" s="2">
        <v>50</v>
      </c>
      <c r="P6" s="2" t="s">
        <v>63</v>
      </c>
      <c r="Q6" s="2" t="s">
        <v>358</v>
      </c>
      <c r="R6" s="2">
        <v>100</v>
      </c>
      <c r="S6" s="2" t="s">
        <v>185</v>
      </c>
      <c r="T6" s="2"/>
      <c r="U6" s="2">
        <v>20</v>
      </c>
      <c r="V6" s="435"/>
      <c r="W6" s="88">
        <v>102.5</v>
      </c>
      <c r="X6" s="37" t="s">
        <v>25</v>
      </c>
      <c r="Y6" s="38">
        <v>2.2999999999999998</v>
      </c>
      <c r="Z6" s="14"/>
      <c r="AA6" s="16" t="s">
        <v>26</v>
      </c>
      <c r="AB6" s="16">
        <v>6</v>
      </c>
      <c r="AC6" s="16">
        <f>AB6*2</f>
        <v>12</v>
      </c>
      <c r="AD6" s="16"/>
      <c r="AE6" s="16">
        <f>AB6*15</f>
        <v>90</v>
      </c>
      <c r="AF6" s="16">
        <f>AC6*4+AE6*4</f>
        <v>408</v>
      </c>
      <c r="AG6" s="88"/>
    </row>
    <row r="7" spans="2:33" ht="27.9" customHeight="1">
      <c r="B7" s="36">
        <v>22</v>
      </c>
      <c r="C7" s="433"/>
      <c r="D7" s="2"/>
      <c r="E7" s="2"/>
      <c r="F7" s="2"/>
      <c r="G7" s="444"/>
      <c r="H7" s="445"/>
      <c r="I7" s="2"/>
      <c r="J7" s="2" t="s">
        <v>147</v>
      </c>
      <c r="K7" s="2"/>
      <c r="L7" s="2">
        <v>1</v>
      </c>
      <c r="M7" s="2" t="s">
        <v>175</v>
      </c>
      <c r="N7" s="2" t="s">
        <v>123</v>
      </c>
      <c r="O7" s="2">
        <v>10</v>
      </c>
      <c r="P7" s="2"/>
      <c r="Q7" s="2"/>
      <c r="R7" s="2"/>
      <c r="S7" s="2" t="s">
        <v>124</v>
      </c>
      <c r="T7" s="2"/>
      <c r="U7" s="2">
        <v>10</v>
      </c>
      <c r="V7" s="435"/>
      <c r="W7" s="39" t="s">
        <v>160</v>
      </c>
      <c r="X7" s="40" t="s">
        <v>27</v>
      </c>
      <c r="Y7" s="38">
        <v>1.6</v>
      </c>
      <c r="AA7" s="41" t="s">
        <v>28</v>
      </c>
      <c r="AB7" s="16">
        <v>2</v>
      </c>
      <c r="AC7" s="42">
        <f>AB7*7</f>
        <v>14</v>
      </c>
      <c r="AD7" s="16">
        <f>AB7*5</f>
        <v>10</v>
      </c>
      <c r="AE7" s="16" t="s">
        <v>29</v>
      </c>
      <c r="AF7" s="43">
        <f>AC7*4+AD7*9</f>
        <v>146</v>
      </c>
      <c r="AG7" s="75"/>
    </row>
    <row r="8" spans="2:33" ht="27.9" customHeight="1">
      <c r="B8" s="36" t="s">
        <v>10</v>
      </c>
      <c r="C8" s="433"/>
      <c r="D8" s="2"/>
      <c r="E8" s="2"/>
      <c r="F8" s="2"/>
      <c r="G8" s="2"/>
      <c r="H8" s="44"/>
      <c r="I8" s="2"/>
      <c r="J8" s="2"/>
      <c r="K8" s="44"/>
      <c r="L8" s="2"/>
      <c r="M8" s="2" t="s">
        <v>150</v>
      </c>
      <c r="N8" s="2" t="s">
        <v>123</v>
      </c>
      <c r="O8" s="2">
        <v>10</v>
      </c>
      <c r="P8" s="2"/>
      <c r="Q8" s="44"/>
      <c r="R8" s="2"/>
      <c r="S8" s="2"/>
      <c r="T8" s="2"/>
      <c r="U8" s="2"/>
      <c r="V8" s="435"/>
      <c r="W8" s="86">
        <v>24</v>
      </c>
      <c r="X8" s="40" t="s">
        <v>30</v>
      </c>
      <c r="Y8" s="38">
        <v>2.5</v>
      </c>
      <c r="Z8" s="14"/>
      <c r="AA8" s="15" t="s">
        <v>31</v>
      </c>
      <c r="AB8" s="16">
        <v>1.5</v>
      </c>
      <c r="AC8" s="16">
        <f>AB8*1</f>
        <v>1.5</v>
      </c>
      <c r="AD8" s="16" t="s">
        <v>29</v>
      </c>
      <c r="AE8" s="16">
        <f>AB8*5</f>
        <v>7.5</v>
      </c>
      <c r="AF8" s="16">
        <f>AC8*4+AE8*4</f>
        <v>36</v>
      </c>
      <c r="AG8" s="88"/>
    </row>
    <row r="9" spans="2:33" ht="27.9" customHeight="1">
      <c r="B9" s="437" t="s">
        <v>37</v>
      </c>
      <c r="C9" s="433"/>
      <c r="D9" s="2"/>
      <c r="E9" s="2"/>
      <c r="F9" s="2"/>
      <c r="G9" s="2"/>
      <c r="H9" s="44"/>
      <c r="I9" s="2"/>
      <c r="J9" s="2"/>
      <c r="K9" s="44"/>
      <c r="L9" s="2"/>
      <c r="M9" s="2" t="s">
        <v>149</v>
      </c>
      <c r="N9" s="83"/>
      <c r="O9" s="2">
        <v>10</v>
      </c>
      <c r="P9" s="2"/>
      <c r="Q9" s="44"/>
      <c r="R9" s="2"/>
      <c r="S9" s="2"/>
      <c r="T9" s="2"/>
      <c r="U9" s="2"/>
      <c r="V9" s="435"/>
      <c r="W9" s="39" t="s">
        <v>161</v>
      </c>
      <c r="X9" s="40" t="s">
        <v>33</v>
      </c>
      <c r="Y9" s="38">
        <v>0</v>
      </c>
      <c r="AA9" s="15" t="s">
        <v>34</v>
      </c>
      <c r="AB9" s="16">
        <v>2.5</v>
      </c>
      <c r="AC9" s="16"/>
      <c r="AD9" s="16">
        <f>AB9*5</f>
        <v>12.5</v>
      </c>
      <c r="AE9" s="16" t="s">
        <v>29</v>
      </c>
      <c r="AF9" s="16">
        <f>AD9*9</f>
        <v>112.5</v>
      </c>
      <c r="AG9" s="75"/>
    </row>
    <row r="10" spans="2:33" ht="27.9" customHeight="1">
      <c r="B10" s="437"/>
      <c r="C10" s="433"/>
      <c r="D10" s="2"/>
      <c r="E10" s="2"/>
      <c r="F10" s="2"/>
      <c r="G10" s="2"/>
      <c r="H10" s="44"/>
      <c r="I10" s="2"/>
      <c r="J10" s="2"/>
      <c r="K10" s="44"/>
      <c r="L10" s="2"/>
      <c r="M10" s="2"/>
      <c r="N10" s="83"/>
      <c r="O10" s="2"/>
      <c r="P10" s="2"/>
      <c r="Q10" s="44"/>
      <c r="R10" s="2"/>
      <c r="S10" s="2"/>
      <c r="T10" s="44"/>
      <c r="U10" s="2"/>
      <c r="V10" s="435"/>
      <c r="W10" s="86">
        <v>28.3</v>
      </c>
      <c r="X10" s="79" t="s">
        <v>42</v>
      </c>
      <c r="Y10" s="45">
        <v>0</v>
      </c>
      <c r="Z10" s="14"/>
      <c r="AA10" s="15" t="s">
        <v>35</v>
      </c>
      <c r="AE10" s="15">
        <f>AB10*15</f>
        <v>0</v>
      </c>
      <c r="AG10" s="88"/>
    </row>
    <row r="11" spans="2:33" ht="27.9" customHeight="1">
      <c r="B11" s="46" t="s">
        <v>36</v>
      </c>
      <c r="C11" s="47"/>
      <c r="D11" s="2"/>
      <c r="E11" s="44"/>
      <c r="F11" s="2"/>
      <c r="G11" s="2"/>
      <c r="H11" s="44"/>
      <c r="I11" s="2"/>
      <c r="J11" s="2"/>
      <c r="K11" s="44"/>
      <c r="L11" s="2"/>
      <c r="M11" s="2"/>
      <c r="N11" s="44"/>
      <c r="O11" s="2"/>
      <c r="P11" s="2"/>
      <c r="Q11" s="44"/>
      <c r="R11" s="2"/>
      <c r="S11" s="2"/>
      <c r="T11" s="44"/>
      <c r="U11" s="2"/>
      <c r="V11" s="435"/>
      <c r="W11" s="39" t="s">
        <v>12</v>
      </c>
      <c r="X11" s="48"/>
      <c r="Y11" s="38"/>
      <c r="AC11" s="15">
        <f>SUM(AC6:AC10)</f>
        <v>27.5</v>
      </c>
      <c r="AD11" s="15">
        <f>SUM(AD6:AD10)</f>
        <v>22.5</v>
      </c>
      <c r="AE11" s="15">
        <f>SUM(AE6:AE10)</f>
        <v>97.5</v>
      </c>
      <c r="AF11" s="15">
        <f>AC11*4+AD11*9+AE11*4</f>
        <v>702.5</v>
      </c>
      <c r="AG11" s="75"/>
    </row>
    <row r="12" spans="2:33" ht="27.9" customHeight="1">
      <c r="B12" s="49"/>
      <c r="C12" s="50"/>
      <c r="D12" s="44"/>
      <c r="E12" s="44"/>
      <c r="F12" s="2"/>
      <c r="G12" s="2"/>
      <c r="H12" s="44"/>
      <c r="I12" s="2"/>
      <c r="J12" s="2"/>
      <c r="K12" s="44"/>
      <c r="L12" s="2"/>
      <c r="M12" s="2"/>
      <c r="N12" s="44"/>
      <c r="O12" s="2"/>
      <c r="P12" s="2"/>
      <c r="Q12" s="44"/>
      <c r="R12" s="2"/>
      <c r="S12" s="2"/>
      <c r="T12" s="44"/>
      <c r="U12" s="2"/>
      <c r="V12" s="439"/>
      <c r="W12" s="87">
        <f>W6*4+W10*4+W8*9</f>
        <v>739.2</v>
      </c>
      <c r="X12" s="52"/>
      <c r="Y12" s="53"/>
      <c r="Z12" s="14"/>
      <c r="AC12" s="51">
        <f>AC11*4/AF11</f>
        <v>0.15658362989323843</v>
      </c>
      <c r="AD12" s="51">
        <f>AD11*9/AF11</f>
        <v>0.28825622775800713</v>
      </c>
      <c r="AE12" s="51">
        <f>AE11*4/AF11</f>
        <v>0.55516014234875444</v>
      </c>
      <c r="AG12" s="89"/>
    </row>
    <row r="13" spans="2:33" s="35" customFormat="1" ht="27.9" customHeight="1">
      <c r="B13" s="30">
        <v>12</v>
      </c>
      <c r="C13" s="433"/>
      <c r="D13" s="31" t="str">
        <f>'114.12月菜單'!F32</f>
        <v>五穀飯</v>
      </c>
      <c r="E13" s="31" t="s">
        <v>15</v>
      </c>
      <c r="F13" s="31"/>
      <c r="G13" s="31" t="str">
        <f>'114.12月菜單'!F33</f>
        <v>北京脆皮烤鴨</v>
      </c>
      <c r="H13" s="31" t="s">
        <v>314</v>
      </c>
      <c r="I13" s="31"/>
      <c r="J13" s="31" t="str">
        <f>'114.12月菜單'!F34</f>
        <v>海鮮花椰菜(海)</v>
      </c>
      <c r="K13" s="31" t="s">
        <v>158</v>
      </c>
      <c r="L13" s="31"/>
      <c r="M13" s="31" t="str">
        <f>'114.12月菜單'!F35</f>
        <v>咖哩絞肉</v>
      </c>
      <c r="N13" s="31" t="s">
        <v>207</v>
      </c>
      <c r="O13" s="31"/>
      <c r="P13" s="31" t="str">
        <f>'114.12月菜單'!F36</f>
        <v>淺色蔬菜</v>
      </c>
      <c r="Q13" s="31" t="s">
        <v>18</v>
      </c>
      <c r="R13" s="31"/>
      <c r="S13" s="31" t="str">
        <f>'114.12月菜單'!F37</f>
        <v>味噌海芽湯</v>
      </c>
      <c r="T13" s="31" t="s">
        <v>17</v>
      </c>
      <c r="U13" s="31"/>
      <c r="V13" s="434"/>
      <c r="W13" s="32" t="s">
        <v>164</v>
      </c>
      <c r="X13" s="33" t="s">
        <v>19</v>
      </c>
      <c r="Y13" s="34">
        <v>5.5</v>
      </c>
      <c r="Z13" s="15"/>
      <c r="AA13" s="15"/>
      <c r="AB13" s="16"/>
      <c r="AC13" s="15" t="s">
        <v>20</v>
      </c>
      <c r="AD13" s="15" t="s">
        <v>21</v>
      </c>
      <c r="AE13" s="15" t="s">
        <v>22</v>
      </c>
      <c r="AF13" s="15" t="s">
        <v>23</v>
      </c>
      <c r="AG13" s="75"/>
    </row>
    <row r="14" spans="2:33" ht="27.9" customHeight="1">
      <c r="B14" s="36" t="s">
        <v>8</v>
      </c>
      <c r="C14" s="433"/>
      <c r="D14" s="2" t="s">
        <v>313</v>
      </c>
      <c r="E14" s="2"/>
      <c r="F14" s="2">
        <v>40</v>
      </c>
      <c r="G14" s="2" t="s">
        <v>326</v>
      </c>
      <c r="H14" s="2"/>
      <c r="I14" s="2">
        <v>50</v>
      </c>
      <c r="J14" s="139" t="s">
        <v>156</v>
      </c>
      <c r="K14" s="2" t="s">
        <v>82</v>
      </c>
      <c r="L14" s="2">
        <v>20</v>
      </c>
      <c r="M14" s="2" t="s">
        <v>209</v>
      </c>
      <c r="N14" s="2"/>
      <c r="O14" s="2">
        <v>45</v>
      </c>
      <c r="P14" s="2" t="s">
        <v>63</v>
      </c>
      <c r="Q14" s="2"/>
      <c r="R14" s="2">
        <v>100</v>
      </c>
      <c r="S14" s="2" t="s">
        <v>130</v>
      </c>
      <c r="T14" s="2"/>
      <c r="U14" s="2">
        <v>1</v>
      </c>
      <c r="V14" s="435"/>
      <c r="W14" s="88">
        <v>106.5</v>
      </c>
      <c r="X14" s="37" t="s">
        <v>25</v>
      </c>
      <c r="Y14" s="38">
        <v>2.2999999999999998</v>
      </c>
      <c r="Z14" s="14"/>
      <c r="AA14" s="16" t="s">
        <v>26</v>
      </c>
      <c r="AB14" s="16">
        <v>6.2</v>
      </c>
      <c r="AC14" s="16">
        <f>AB14*2</f>
        <v>12.4</v>
      </c>
      <c r="AD14" s="16"/>
      <c r="AE14" s="16">
        <f>AB14*15</f>
        <v>93</v>
      </c>
      <c r="AF14" s="16">
        <f>AC14*4+AE14*4</f>
        <v>421.6</v>
      </c>
      <c r="AG14" s="88"/>
    </row>
    <row r="15" spans="2:33" ht="27.9" customHeight="1">
      <c r="B15" s="36">
        <v>23</v>
      </c>
      <c r="C15" s="433"/>
      <c r="D15" s="2" t="s">
        <v>74</v>
      </c>
      <c r="E15" s="2"/>
      <c r="F15" s="2">
        <v>60</v>
      </c>
      <c r="G15" s="2"/>
      <c r="H15" s="2"/>
      <c r="I15" s="2"/>
      <c r="J15" s="139" t="s">
        <v>215</v>
      </c>
      <c r="K15" s="147" t="s">
        <v>358</v>
      </c>
      <c r="L15" s="2">
        <v>70</v>
      </c>
      <c r="M15" s="448" t="s">
        <v>60</v>
      </c>
      <c r="N15" s="449"/>
      <c r="O15" s="2">
        <v>10</v>
      </c>
      <c r="P15" s="2"/>
      <c r="Q15" s="2"/>
      <c r="R15" s="2"/>
      <c r="S15" s="448" t="s">
        <v>198</v>
      </c>
      <c r="T15" s="449"/>
      <c r="U15" s="2">
        <v>5</v>
      </c>
      <c r="V15" s="435"/>
      <c r="W15" s="39" t="s">
        <v>165</v>
      </c>
      <c r="X15" s="40" t="s">
        <v>27</v>
      </c>
      <c r="Y15" s="38">
        <v>1.8</v>
      </c>
      <c r="AA15" s="41" t="s">
        <v>28</v>
      </c>
      <c r="AB15" s="16">
        <v>2</v>
      </c>
      <c r="AC15" s="42">
        <f>AB15*7</f>
        <v>14</v>
      </c>
      <c r="AD15" s="16">
        <f>AB15*5</f>
        <v>10</v>
      </c>
      <c r="AE15" s="16" t="s">
        <v>29</v>
      </c>
      <c r="AF15" s="43">
        <f>AC15*4+AD15*9</f>
        <v>146</v>
      </c>
      <c r="AG15" s="75"/>
    </row>
    <row r="16" spans="2:33" ht="27.9" customHeight="1">
      <c r="B16" s="36" t="s">
        <v>10</v>
      </c>
      <c r="C16" s="433"/>
      <c r="D16" s="44"/>
      <c r="E16" s="44"/>
      <c r="F16" s="2"/>
      <c r="G16" s="2"/>
      <c r="H16" s="2"/>
      <c r="I16" s="2"/>
      <c r="J16" s="2" t="s">
        <v>115</v>
      </c>
      <c r="K16" s="44"/>
      <c r="L16" s="2">
        <v>1</v>
      </c>
      <c r="M16" s="2" t="s">
        <v>115</v>
      </c>
      <c r="N16" s="83"/>
      <c r="O16" s="2">
        <v>5</v>
      </c>
      <c r="P16" s="2"/>
      <c r="Q16" s="44"/>
      <c r="R16" s="2"/>
      <c r="S16" s="2" t="s">
        <v>187</v>
      </c>
      <c r="T16" s="83"/>
      <c r="U16" s="2">
        <v>1</v>
      </c>
      <c r="V16" s="435"/>
      <c r="W16" s="86">
        <v>24</v>
      </c>
      <c r="X16" s="40" t="s">
        <v>30</v>
      </c>
      <c r="Y16" s="38">
        <v>2.5</v>
      </c>
      <c r="Z16" s="14"/>
      <c r="AA16" s="15" t="s">
        <v>31</v>
      </c>
      <c r="AB16" s="16">
        <v>1.7</v>
      </c>
      <c r="AC16" s="16">
        <f>AB16*1</f>
        <v>1.7</v>
      </c>
      <c r="AD16" s="16" t="s">
        <v>29</v>
      </c>
      <c r="AE16" s="16">
        <f>AB16*5</f>
        <v>8.5</v>
      </c>
      <c r="AF16" s="16">
        <f>AC16*4+AE16*4</f>
        <v>40.799999999999997</v>
      </c>
      <c r="AG16" s="88"/>
    </row>
    <row r="17" spans="2:33" ht="27.9" customHeight="1">
      <c r="B17" s="437" t="s">
        <v>38</v>
      </c>
      <c r="C17" s="433"/>
      <c r="D17" s="44"/>
      <c r="E17" s="44"/>
      <c r="F17" s="2"/>
      <c r="G17" s="2"/>
      <c r="H17" s="44"/>
      <c r="I17" s="2"/>
      <c r="J17" s="2"/>
      <c r="K17" s="2"/>
      <c r="L17" s="2"/>
      <c r="M17" s="2" t="s">
        <v>177</v>
      </c>
      <c r="N17" s="83"/>
      <c r="O17" s="2">
        <v>1</v>
      </c>
      <c r="P17" s="2"/>
      <c r="Q17" s="44"/>
      <c r="R17" s="2"/>
      <c r="S17" s="2"/>
      <c r="T17" s="44"/>
      <c r="U17" s="2"/>
      <c r="V17" s="435"/>
      <c r="W17" s="39" t="s">
        <v>92</v>
      </c>
      <c r="X17" s="40" t="s">
        <v>33</v>
      </c>
      <c r="Y17" s="38">
        <v>0</v>
      </c>
      <c r="AA17" s="15" t="s">
        <v>34</v>
      </c>
      <c r="AB17" s="16">
        <v>2.5</v>
      </c>
      <c r="AC17" s="16"/>
      <c r="AD17" s="16">
        <f>AB17*5</f>
        <v>12.5</v>
      </c>
      <c r="AE17" s="16" t="s">
        <v>29</v>
      </c>
      <c r="AF17" s="16">
        <f>AD17*9</f>
        <v>112.5</v>
      </c>
      <c r="AG17" s="75"/>
    </row>
    <row r="18" spans="2:33" ht="27.9" customHeight="1">
      <c r="B18" s="437"/>
      <c r="C18" s="433"/>
      <c r="D18" s="44"/>
      <c r="E18" s="44"/>
      <c r="F18" s="2"/>
      <c r="G18" s="2"/>
      <c r="H18" s="44"/>
      <c r="I18" s="2"/>
      <c r="J18" s="2"/>
      <c r="K18" s="2"/>
      <c r="L18" s="2"/>
      <c r="M18" s="2"/>
      <c r="N18" s="44"/>
      <c r="O18" s="2"/>
      <c r="P18" s="2"/>
      <c r="Q18" s="44"/>
      <c r="R18" s="2"/>
      <c r="S18" s="2"/>
      <c r="T18" s="96"/>
      <c r="U18" s="2"/>
      <c r="V18" s="435"/>
      <c r="W18" s="86">
        <v>28.9</v>
      </c>
      <c r="X18" s="79" t="s">
        <v>42</v>
      </c>
      <c r="Y18" s="45">
        <v>0</v>
      </c>
      <c r="Z18" s="14"/>
      <c r="AA18" s="15" t="s">
        <v>35</v>
      </c>
      <c r="AB18" s="16">
        <v>1</v>
      </c>
      <c r="AE18" s="15">
        <f>AB18*15</f>
        <v>15</v>
      </c>
      <c r="AG18" s="88"/>
    </row>
    <row r="19" spans="2:33" ht="27.9" customHeight="1">
      <c r="B19" s="46" t="s">
        <v>36</v>
      </c>
      <c r="C19" s="47"/>
      <c r="D19" s="44"/>
      <c r="E19" s="44"/>
      <c r="F19" s="2"/>
      <c r="G19" s="2"/>
      <c r="H19" s="44"/>
      <c r="I19" s="2"/>
      <c r="J19" s="2"/>
      <c r="K19" s="44"/>
      <c r="L19" s="2"/>
      <c r="M19" s="2"/>
      <c r="N19" s="44"/>
      <c r="O19" s="2"/>
      <c r="P19" s="2"/>
      <c r="Q19" s="44"/>
      <c r="R19" s="2"/>
      <c r="S19" s="2"/>
      <c r="T19" s="78"/>
      <c r="U19" s="78"/>
      <c r="V19" s="435"/>
      <c r="W19" s="39" t="s">
        <v>12</v>
      </c>
      <c r="X19" s="48"/>
      <c r="Y19" s="38"/>
      <c r="AC19" s="15">
        <f>SUM(AC14:AC18)</f>
        <v>28.099999999999998</v>
      </c>
      <c r="AD19" s="15">
        <f>SUM(AD14:AD18)</f>
        <v>22.5</v>
      </c>
      <c r="AE19" s="15">
        <f>SUM(AE14:AE18)</f>
        <v>116.5</v>
      </c>
      <c r="AF19" s="15">
        <f>AC19*4+AD19*9+AE19*4</f>
        <v>780.9</v>
      </c>
      <c r="AG19" s="75"/>
    </row>
    <row r="20" spans="2:33" ht="27.9" customHeight="1">
      <c r="B20" s="49"/>
      <c r="C20" s="50"/>
      <c r="D20" s="44"/>
      <c r="E20" s="44"/>
      <c r="F20" s="2"/>
      <c r="G20" s="2"/>
      <c r="H20" s="44"/>
      <c r="I20" s="2"/>
      <c r="J20" s="2"/>
      <c r="K20" s="44"/>
      <c r="L20" s="2"/>
      <c r="M20" s="2"/>
      <c r="N20" s="44"/>
      <c r="O20" s="2"/>
      <c r="P20" s="2"/>
      <c r="Q20" s="44"/>
      <c r="R20" s="2"/>
      <c r="S20" s="2"/>
      <c r="T20" s="44"/>
      <c r="U20" s="2"/>
      <c r="V20" s="439"/>
      <c r="W20" s="87">
        <f>W14*4+W18*4+W16*9</f>
        <v>757.6</v>
      </c>
      <c r="X20" s="52"/>
      <c r="Y20" s="53"/>
      <c r="Z20" s="14"/>
      <c r="AC20" s="51">
        <f>AC19*4/AF19</f>
        <v>0.14393648354462799</v>
      </c>
      <c r="AD20" s="51">
        <f>AD19*9/AF19</f>
        <v>0.25931617364579335</v>
      </c>
      <c r="AE20" s="51">
        <f>AE19*4/AF19</f>
        <v>0.59674734280957875</v>
      </c>
      <c r="AG20" s="89"/>
    </row>
    <row r="21" spans="2:33" s="35" customFormat="1" ht="27.9" customHeight="1">
      <c r="B21" s="30">
        <v>12</v>
      </c>
      <c r="C21" s="433"/>
      <c r="D21" s="31" t="str">
        <f>'114.12月菜單'!J32</f>
        <v>香Q米飯</v>
      </c>
      <c r="E21" s="31" t="s">
        <v>109</v>
      </c>
      <c r="F21" s="31"/>
      <c r="G21" s="31" t="str">
        <f>'114.12月菜單'!J33</f>
        <v>泡菜魚丁(海)(豆)</v>
      </c>
      <c r="H21" s="31" t="s">
        <v>17</v>
      </c>
      <c r="I21" s="31"/>
      <c r="J21" s="31" t="str">
        <f>'114.12月菜單'!J34</f>
        <v>烤肉醬雞翅</v>
      </c>
      <c r="K21" s="31" t="s">
        <v>94</v>
      </c>
      <c r="L21" s="31"/>
      <c r="M21" s="31" t="str">
        <f>'114.12月菜單'!J35</f>
        <v>菇菇拌海帶根</v>
      </c>
      <c r="N21" s="31" t="s">
        <v>111</v>
      </c>
      <c r="O21" s="31"/>
      <c r="P21" s="31" t="str">
        <f>'114.12月菜單'!J36</f>
        <v>有機蔬菜</v>
      </c>
      <c r="Q21" s="31" t="s">
        <v>73</v>
      </c>
      <c r="R21" s="31"/>
      <c r="S21" s="31" t="str">
        <f>'114.12月菜單'!J37</f>
        <v>冬瓜湯</v>
      </c>
      <c r="T21" s="31" t="s">
        <v>71</v>
      </c>
      <c r="U21" s="31"/>
      <c r="V21" s="434"/>
      <c r="W21" s="32" t="s">
        <v>166</v>
      </c>
      <c r="X21" s="33" t="s">
        <v>86</v>
      </c>
      <c r="Y21" s="34">
        <v>5</v>
      </c>
      <c r="Z21" s="15"/>
      <c r="AA21" s="15"/>
      <c r="AB21" s="16"/>
      <c r="AC21" s="15" t="s">
        <v>20</v>
      </c>
      <c r="AD21" s="15" t="s">
        <v>21</v>
      </c>
      <c r="AE21" s="15" t="s">
        <v>22</v>
      </c>
      <c r="AF21" s="15" t="s">
        <v>23</v>
      </c>
      <c r="AG21" s="75"/>
    </row>
    <row r="22" spans="2:33" s="56" customFormat="1" ht="27.75" customHeight="1">
      <c r="B22" s="36" t="s">
        <v>8</v>
      </c>
      <c r="C22" s="433"/>
      <c r="D22" s="2" t="s">
        <v>110</v>
      </c>
      <c r="E22" s="2"/>
      <c r="F22" s="2">
        <v>100</v>
      </c>
      <c r="G22" s="2" t="s">
        <v>305</v>
      </c>
      <c r="H22" s="85" t="s">
        <v>82</v>
      </c>
      <c r="I22" s="2">
        <v>40</v>
      </c>
      <c r="J22" s="2" t="s">
        <v>213</v>
      </c>
      <c r="K22" s="2"/>
      <c r="L22" s="2">
        <v>60</v>
      </c>
      <c r="M22" s="136" t="s">
        <v>299</v>
      </c>
      <c r="N22" s="141"/>
      <c r="O22" s="2">
        <v>5</v>
      </c>
      <c r="P22" s="2" t="s">
        <v>72</v>
      </c>
      <c r="Q22" s="2"/>
      <c r="R22" s="2">
        <v>100</v>
      </c>
      <c r="S22" s="2" t="s">
        <v>119</v>
      </c>
      <c r="T22" s="2"/>
      <c r="U22" s="2">
        <v>30</v>
      </c>
      <c r="V22" s="435"/>
      <c r="W22" s="88">
        <v>99.5</v>
      </c>
      <c r="X22" s="37" t="s">
        <v>87</v>
      </c>
      <c r="Y22" s="38">
        <v>2.4</v>
      </c>
      <c r="Z22" s="54"/>
      <c r="AA22" s="55" t="s">
        <v>26</v>
      </c>
      <c r="AB22" s="55">
        <v>6.2</v>
      </c>
      <c r="AC22" s="55">
        <f>AB22*2</f>
        <v>12.4</v>
      </c>
      <c r="AD22" s="55"/>
      <c r="AE22" s="55">
        <f>AB22*15</f>
        <v>93</v>
      </c>
      <c r="AF22" s="55">
        <f>AC22*4+AE22*4</f>
        <v>421.6</v>
      </c>
      <c r="AG22" s="88"/>
    </row>
    <row r="23" spans="2:33" s="56" customFormat="1" ht="27.9" customHeight="1">
      <c r="B23" s="36">
        <v>24</v>
      </c>
      <c r="C23" s="433"/>
      <c r="D23" s="2"/>
      <c r="E23" s="44"/>
      <c r="F23" s="2"/>
      <c r="G23" s="2" t="s">
        <v>116</v>
      </c>
      <c r="H23" s="85" t="s">
        <v>123</v>
      </c>
      <c r="I23" s="2">
        <v>30</v>
      </c>
      <c r="J23" s="444"/>
      <c r="K23" s="445"/>
      <c r="L23" s="2"/>
      <c r="M23" s="2" t="s">
        <v>192</v>
      </c>
      <c r="N23" s="44"/>
      <c r="O23" s="2">
        <v>5</v>
      </c>
      <c r="P23" s="2"/>
      <c r="Q23" s="2"/>
      <c r="R23" s="2"/>
      <c r="S23" s="2" t="s">
        <v>122</v>
      </c>
      <c r="T23" s="2"/>
      <c r="U23" s="2">
        <v>1</v>
      </c>
      <c r="V23" s="435"/>
      <c r="W23" s="39" t="s">
        <v>46</v>
      </c>
      <c r="X23" s="40" t="s">
        <v>88</v>
      </c>
      <c r="Y23" s="38">
        <v>1.9</v>
      </c>
      <c r="AA23" s="57" t="s">
        <v>28</v>
      </c>
      <c r="AB23" s="55">
        <v>2.1</v>
      </c>
      <c r="AC23" s="58">
        <f>AB23*7</f>
        <v>14.700000000000001</v>
      </c>
      <c r="AD23" s="55">
        <f>AB23*5</f>
        <v>10.5</v>
      </c>
      <c r="AE23" s="55" t="s">
        <v>29</v>
      </c>
      <c r="AF23" s="59">
        <f>AC23*4+AD23*9</f>
        <v>153.30000000000001</v>
      </c>
      <c r="AG23" s="75"/>
    </row>
    <row r="24" spans="2:33" s="56" customFormat="1" ht="27.9" customHeight="1">
      <c r="B24" s="36" t="s">
        <v>10</v>
      </c>
      <c r="C24" s="433"/>
      <c r="D24" s="2"/>
      <c r="E24" s="83"/>
      <c r="F24" s="2"/>
      <c r="G24" s="2" t="s">
        <v>302</v>
      </c>
      <c r="H24" s="2"/>
      <c r="I24" s="2">
        <v>1</v>
      </c>
      <c r="J24" s="2"/>
      <c r="K24" s="2"/>
      <c r="L24" s="2"/>
      <c r="M24" s="2" t="s">
        <v>325</v>
      </c>
      <c r="N24" s="2" t="s">
        <v>358</v>
      </c>
      <c r="O24" s="2">
        <v>50</v>
      </c>
      <c r="P24" s="2"/>
      <c r="Q24" s="44"/>
      <c r="R24" s="2"/>
      <c r="S24" s="2"/>
      <c r="T24" s="83"/>
      <c r="U24" s="2"/>
      <c r="V24" s="435"/>
      <c r="W24" s="86">
        <v>24.5</v>
      </c>
      <c r="X24" s="40" t="s">
        <v>89</v>
      </c>
      <c r="Y24" s="38">
        <v>2.5</v>
      </c>
      <c r="Z24" s="54"/>
      <c r="AA24" s="60" t="s">
        <v>31</v>
      </c>
      <c r="AB24" s="55">
        <v>1.6</v>
      </c>
      <c r="AC24" s="55">
        <f>AB24*1</f>
        <v>1.6</v>
      </c>
      <c r="AD24" s="55" t="s">
        <v>29</v>
      </c>
      <c r="AE24" s="55">
        <f>AB24*5</f>
        <v>8</v>
      </c>
      <c r="AF24" s="55">
        <f>AC24*4+AE24*4</f>
        <v>38.4</v>
      </c>
      <c r="AG24" s="88"/>
    </row>
    <row r="25" spans="2:33" s="56" customFormat="1" ht="27.9" customHeight="1">
      <c r="B25" s="437" t="s">
        <v>69</v>
      </c>
      <c r="C25" s="433"/>
      <c r="D25" s="2"/>
      <c r="E25" s="2"/>
      <c r="F25" s="2"/>
      <c r="G25" s="2" t="s">
        <v>216</v>
      </c>
      <c r="H25" s="44"/>
      <c r="I25" s="2">
        <v>1</v>
      </c>
      <c r="J25" s="2"/>
      <c r="K25" s="2"/>
      <c r="L25" s="2"/>
      <c r="M25" s="162"/>
      <c r="N25" s="150"/>
      <c r="O25" s="2"/>
      <c r="P25" s="2"/>
      <c r="Q25" s="44"/>
      <c r="R25" s="2"/>
      <c r="S25" s="2"/>
      <c r="T25" s="44"/>
      <c r="U25" s="2"/>
      <c r="V25" s="435"/>
      <c r="W25" s="39" t="s">
        <v>92</v>
      </c>
      <c r="X25" s="40" t="s">
        <v>90</v>
      </c>
      <c r="Y25" s="38">
        <v>0</v>
      </c>
      <c r="AA25" s="60" t="s">
        <v>34</v>
      </c>
      <c r="AB25" s="55">
        <v>2.5</v>
      </c>
      <c r="AC25" s="55"/>
      <c r="AD25" s="55">
        <f>AB25*5</f>
        <v>12.5</v>
      </c>
      <c r="AE25" s="55" t="s">
        <v>29</v>
      </c>
      <c r="AF25" s="55">
        <f>AD25*9</f>
        <v>112.5</v>
      </c>
      <c r="AG25" s="75"/>
    </row>
    <row r="26" spans="2:33" s="56" customFormat="1" ht="27.9" customHeight="1">
      <c r="B26" s="437"/>
      <c r="C26" s="433"/>
      <c r="D26" s="2"/>
      <c r="E26" s="2"/>
      <c r="F26" s="2"/>
      <c r="G26" s="61"/>
      <c r="H26" s="44"/>
      <c r="I26" s="2"/>
      <c r="J26" s="2"/>
      <c r="K26" s="44"/>
      <c r="L26" s="2"/>
      <c r="M26" s="2"/>
      <c r="N26" s="44"/>
      <c r="O26" s="2"/>
      <c r="P26" s="2"/>
      <c r="Q26" s="44"/>
      <c r="R26" s="2"/>
      <c r="S26" s="2"/>
      <c r="T26" s="2"/>
      <c r="U26" s="2"/>
      <c r="V26" s="435"/>
      <c r="W26" s="86">
        <v>28.7</v>
      </c>
      <c r="X26" s="79" t="s">
        <v>91</v>
      </c>
      <c r="Y26" s="45">
        <v>0</v>
      </c>
      <c r="Z26" s="54"/>
      <c r="AA26" s="60" t="s">
        <v>35</v>
      </c>
      <c r="AB26" s="55"/>
      <c r="AC26" s="60"/>
      <c r="AD26" s="60"/>
      <c r="AE26" s="60">
        <f>AB26*15</f>
        <v>0</v>
      </c>
      <c r="AF26" s="60"/>
      <c r="AG26" s="88"/>
    </row>
    <row r="27" spans="2:33" s="56" customFormat="1" ht="27.9" customHeight="1">
      <c r="B27" s="46" t="s">
        <v>36</v>
      </c>
      <c r="C27" s="63"/>
      <c r="D27" s="2"/>
      <c r="E27" s="2"/>
      <c r="F27" s="2"/>
      <c r="G27" s="2"/>
      <c r="H27" s="44"/>
      <c r="I27" s="2"/>
      <c r="J27" s="2"/>
      <c r="K27" s="44"/>
      <c r="L27" s="2"/>
      <c r="M27" s="2"/>
      <c r="N27" s="44"/>
      <c r="O27" s="2"/>
      <c r="P27" s="2"/>
      <c r="Q27" s="44"/>
      <c r="R27" s="2"/>
      <c r="S27" s="2"/>
      <c r="T27" s="2"/>
      <c r="U27" s="2"/>
      <c r="V27" s="435"/>
      <c r="W27" s="39" t="s">
        <v>12</v>
      </c>
      <c r="X27" s="48"/>
      <c r="Y27" s="38"/>
      <c r="AA27" s="60"/>
      <c r="AB27" s="55"/>
      <c r="AC27" s="60">
        <f>SUM(AC22:AC26)</f>
        <v>28.700000000000003</v>
      </c>
      <c r="AD27" s="60">
        <f>SUM(AD22:AD26)</f>
        <v>23</v>
      </c>
      <c r="AE27" s="60">
        <f>SUM(AE22:AE26)</f>
        <v>101</v>
      </c>
      <c r="AF27" s="60">
        <f>AC27*4+AD27*9+AE27*4</f>
        <v>725.8</v>
      </c>
      <c r="AG27" s="75"/>
    </row>
    <row r="28" spans="2:33" s="56" customFormat="1" ht="27.9" customHeight="1" thickBot="1">
      <c r="B28" s="49"/>
      <c r="C28" s="65"/>
      <c r="D28" s="44"/>
      <c r="E28" s="44"/>
      <c r="F28" s="2"/>
      <c r="G28" s="2"/>
      <c r="H28" s="44"/>
      <c r="I28" s="2"/>
      <c r="J28" s="2"/>
      <c r="K28" s="44"/>
      <c r="L28" s="2"/>
      <c r="M28" s="2"/>
      <c r="N28" s="44"/>
      <c r="O28" s="2"/>
      <c r="P28" s="2"/>
      <c r="Q28" s="44"/>
      <c r="R28" s="2"/>
      <c r="S28" s="2"/>
      <c r="T28" s="44"/>
      <c r="U28" s="2"/>
      <c r="V28" s="439"/>
      <c r="W28" s="87">
        <f>W22*4+W26*4+W24*9</f>
        <v>733.3</v>
      </c>
      <c r="X28" s="52"/>
      <c r="Y28" s="53"/>
      <c r="Z28" s="54"/>
      <c r="AB28" s="66"/>
      <c r="AC28" s="67">
        <f>AC27*4/AF27</f>
        <v>0.15817029484706532</v>
      </c>
      <c r="AD28" s="67">
        <f>AD27*9/AF27</f>
        <v>0.28520253513364563</v>
      </c>
      <c r="AE28" s="67">
        <f>AE27*4/AF27</f>
        <v>0.55662717001928907</v>
      </c>
      <c r="AG28" s="89"/>
    </row>
    <row r="29" spans="2:33" s="35" customFormat="1" ht="27.9" customHeight="1">
      <c r="B29" s="30">
        <v>12</v>
      </c>
      <c r="C29" s="433"/>
      <c r="D29" s="31" t="str">
        <f>'114.12月菜單'!N32</f>
        <v>行憲紀念日~放假</v>
      </c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434"/>
      <c r="W29" s="32" t="s">
        <v>163</v>
      </c>
      <c r="X29" s="33" t="s">
        <v>19</v>
      </c>
      <c r="Y29" s="34">
        <v>0</v>
      </c>
      <c r="Z29" s="15"/>
      <c r="AA29" s="15"/>
      <c r="AB29" s="16"/>
      <c r="AC29" s="15" t="s">
        <v>20</v>
      </c>
      <c r="AD29" s="15" t="s">
        <v>21</v>
      </c>
      <c r="AE29" s="15" t="s">
        <v>22</v>
      </c>
      <c r="AF29" s="15" t="s">
        <v>23</v>
      </c>
      <c r="AG29" s="75"/>
    </row>
    <row r="30" spans="2:33" ht="27.9" customHeight="1">
      <c r="B30" s="36" t="s">
        <v>8</v>
      </c>
      <c r="C30" s="433"/>
      <c r="D30" s="2"/>
      <c r="E30" s="2"/>
      <c r="F30" s="2"/>
      <c r="G30" s="2"/>
      <c r="H30" s="2"/>
      <c r="I30" s="2"/>
      <c r="J30" s="136"/>
      <c r="K30" s="137"/>
      <c r="L30" s="2"/>
      <c r="M30" s="2"/>
      <c r="N30" s="2"/>
      <c r="O30" s="2"/>
      <c r="P30" s="2"/>
      <c r="Q30" s="2"/>
      <c r="R30" s="2"/>
      <c r="S30" s="2"/>
      <c r="T30" s="2"/>
      <c r="U30" s="2"/>
      <c r="V30" s="435"/>
      <c r="W30" s="88">
        <v>0</v>
      </c>
      <c r="X30" s="37" t="s">
        <v>25</v>
      </c>
      <c r="Y30" s="38">
        <v>0</v>
      </c>
      <c r="Z30" s="14"/>
      <c r="AA30" s="16" t="s">
        <v>26</v>
      </c>
      <c r="AB30" s="16">
        <v>6</v>
      </c>
      <c r="AC30" s="16">
        <f>AB30*2</f>
        <v>12</v>
      </c>
      <c r="AD30" s="16"/>
      <c r="AE30" s="16">
        <f>AB30*15</f>
        <v>90</v>
      </c>
      <c r="AF30" s="16">
        <f>AC30*4+AE30*4</f>
        <v>408</v>
      </c>
      <c r="AG30" s="88"/>
    </row>
    <row r="31" spans="2:33" ht="27.9" customHeight="1">
      <c r="B31" s="36">
        <v>25</v>
      </c>
      <c r="C31" s="433"/>
      <c r="D31" s="2"/>
      <c r="E31" s="2"/>
      <c r="F31" s="2"/>
      <c r="G31" s="2"/>
      <c r="H31" s="2"/>
      <c r="I31" s="2"/>
      <c r="J31" s="2"/>
      <c r="K31" s="2"/>
      <c r="L31" s="2"/>
      <c r="M31" s="2"/>
      <c r="N31" s="85"/>
      <c r="O31" s="2"/>
      <c r="P31" s="2"/>
      <c r="Q31" s="2"/>
      <c r="R31" s="2"/>
      <c r="S31" s="92"/>
      <c r="T31" s="92"/>
      <c r="U31" s="92"/>
      <c r="V31" s="435"/>
      <c r="W31" s="39" t="s">
        <v>46</v>
      </c>
      <c r="X31" s="40" t="s">
        <v>27</v>
      </c>
      <c r="Y31" s="38">
        <v>0</v>
      </c>
      <c r="AA31" s="41" t="s">
        <v>28</v>
      </c>
      <c r="AB31" s="16">
        <v>2</v>
      </c>
      <c r="AC31" s="42">
        <f>AB31*7</f>
        <v>14</v>
      </c>
      <c r="AD31" s="16">
        <f>AB31*5</f>
        <v>10</v>
      </c>
      <c r="AE31" s="16" t="s">
        <v>29</v>
      </c>
      <c r="AF31" s="43">
        <f>AC31*4+AD31*9</f>
        <v>146</v>
      </c>
      <c r="AG31" s="75"/>
    </row>
    <row r="32" spans="2:33" ht="27.9" customHeight="1">
      <c r="B32" s="36" t="s">
        <v>10</v>
      </c>
      <c r="C32" s="433"/>
      <c r="D32" s="44"/>
      <c r="E32" s="44"/>
      <c r="F32" s="2"/>
      <c r="G32" s="56"/>
      <c r="H32" s="95"/>
      <c r="I32" s="93"/>
      <c r="J32" s="2"/>
      <c r="K32" s="2"/>
      <c r="L32" s="2"/>
      <c r="M32" s="2"/>
      <c r="N32" s="85"/>
      <c r="O32" s="2"/>
      <c r="P32" s="2"/>
      <c r="Q32" s="44"/>
      <c r="R32" s="2"/>
      <c r="S32" s="2"/>
      <c r="T32" s="44"/>
      <c r="U32" s="2"/>
      <c r="V32" s="435"/>
      <c r="W32" s="86">
        <f>Y29*0+Y30*5+Y31*0+Y32*5+Y33*0+Y34*4</f>
        <v>0</v>
      </c>
      <c r="X32" s="40" t="s">
        <v>30</v>
      </c>
      <c r="Y32" s="38">
        <v>0</v>
      </c>
      <c r="Z32" s="14"/>
      <c r="AA32" s="15" t="s">
        <v>31</v>
      </c>
      <c r="AB32" s="16">
        <v>1.8</v>
      </c>
      <c r="AC32" s="16">
        <f>AB32*1</f>
        <v>1.8</v>
      </c>
      <c r="AD32" s="16" t="s">
        <v>29</v>
      </c>
      <c r="AE32" s="16">
        <f>AB32*5</f>
        <v>9</v>
      </c>
      <c r="AF32" s="16">
        <f>AC32*4+AE32*4</f>
        <v>43.2</v>
      </c>
      <c r="AG32" s="88"/>
    </row>
    <row r="33" spans="2:33" ht="27.9" customHeight="1">
      <c r="B33" s="437" t="s">
        <v>70</v>
      </c>
      <c r="C33" s="433"/>
      <c r="D33" s="44"/>
      <c r="E33" s="44"/>
      <c r="F33" s="2"/>
      <c r="G33" s="2"/>
      <c r="H33" s="2"/>
      <c r="I33" s="2"/>
      <c r="J33" s="2"/>
      <c r="K33" s="44"/>
      <c r="L33" s="2"/>
      <c r="M33" s="2"/>
      <c r="N33" s="83"/>
      <c r="O33" s="2"/>
      <c r="P33" s="2"/>
      <c r="Q33" s="44"/>
      <c r="R33" s="2"/>
      <c r="S33" s="2"/>
      <c r="T33" s="44"/>
      <c r="U33" s="2"/>
      <c r="V33" s="435"/>
      <c r="W33" s="39" t="s">
        <v>92</v>
      </c>
      <c r="X33" s="40" t="s">
        <v>33</v>
      </c>
      <c r="Y33" s="38">
        <v>0</v>
      </c>
      <c r="AA33" s="15" t="s">
        <v>34</v>
      </c>
      <c r="AB33" s="16">
        <v>2.5</v>
      </c>
      <c r="AC33" s="16"/>
      <c r="AD33" s="16">
        <f>AB33*5</f>
        <v>12.5</v>
      </c>
      <c r="AE33" s="16" t="s">
        <v>29</v>
      </c>
      <c r="AF33" s="16">
        <f>AD33*9</f>
        <v>112.5</v>
      </c>
      <c r="AG33" s="75"/>
    </row>
    <row r="34" spans="2:33" ht="27.9" customHeight="1">
      <c r="B34" s="437"/>
      <c r="C34" s="433"/>
      <c r="D34" s="44"/>
      <c r="E34" s="44"/>
      <c r="F34" s="2"/>
      <c r="G34" s="2"/>
      <c r="H34" s="44"/>
      <c r="I34" s="2"/>
      <c r="J34" s="2"/>
      <c r="K34" s="44"/>
      <c r="L34" s="2"/>
      <c r="M34" s="2"/>
      <c r="N34" s="44"/>
      <c r="O34" s="2"/>
      <c r="P34" s="2"/>
      <c r="Q34" s="44"/>
      <c r="R34" s="2"/>
      <c r="S34" s="2"/>
      <c r="T34" s="44"/>
      <c r="U34" s="2"/>
      <c r="V34" s="435"/>
      <c r="W34" s="86">
        <v>0</v>
      </c>
      <c r="X34" s="79" t="s">
        <v>42</v>
      </c>
      <c r="Y34" s="45">
        <v>0</v>
      </c>
      <c r="Z34" s="14"/>
      <c r="AA34" s="15" t="s">
        <v>35</v>
      </c>
      <c r="AB34" s="16">
        <v>1</v>
      </c>
      <c r="AE34" s="15">
        <f>AB34*15</f>
        <v>15</v>
      </c>
      <c r="AG34" s="88"/>
    </row>
    <row r="35" spans="2:33" ht="27.9" customHeight="1">
      <c r="B35" s="46" t="s">
        <v>36</v>
      </c>
      <c r="C35" s="47"/>
      <c r="D35" s="44"/>
      <c r="E35" s="44"/>
      <c r="F35" s="2"/>
      <c r="G35" s="2"/>
      <c r="H35" s="44"/>
      <c r="I35" s="2"/>
      <c r="J35" s="2"/>
      <c r="K35" s="44"/>
      <c r="L35" s="2"/>
      <c r="M35" s="2"/>
      <c r="N35" s="44"/>
      <c r="O35" s="2"/>
      <c r="P35" s="2"/>
      <c r="Q35" s="44"/>
      <c r="R35" s="2"/>
      <c r="S35" s="2"/>
      <c r="T35" s="44"/>
      <c r="U35" s="2"/>
      <c r="V35" s="435"/>
      <c r="W35" s="39" t="s">
        <v>12</v>
      </c>
      <c r="X35" s="48"/>
      <c r="Y35" s="38"/>
      <c r="AC35" s="15">
        <f>SUM(AC30:AC34)</f>
        <v>27.8</v>
      </c>
      <c r="AD35" s="15">
        <f>SUM(AD30:AD34)</f>
        <v>22.5</v>
      </c>
      <c r="AE35" s="15">
        <f>SUM(AE30:AE34)</f>
        <v>114</v>
      </c>
      <c r="AF35" s="15">
        <f>AC35*4+AD35*9+AE35*4</f>
        <v>769.7</v>
      </c>
      <c r="AG35" s="75"/>
    </row>
    <row r="36" spans="2:33" ht="27.9" customHeight="1">
      <c r="B36" s="49"/>
      <c r="C36" s="50"/>
      <c r="D36" s="44"/>
      <c r="E36" s="44"/>
      <c r="F36" s="2"/>
      <c r="G36" s="2"/>
      <c r="H36" s="44"/>
      <c r="I36" s="2"/>
      <c r="J36" s="2"/>
      <c r="K36" s="44"/>
      <c r="L36" s="2"/>
      <c r="M36" s="2"/>
      <c r="N36" s="44"/>
      <c r="O36" s="2"/>
      <c r="P36" s="2"/>
      <c r="Q36" s="44"/>
      <c r="R36" s="2"/>
      <c r="S36" s="2"/>
      <c r="T36" s="44"/>
      <c r="U36" s="2"/>
      <c r="V36" s="439"/>
      <c r="W36" s="87">
        <f>W30*4+W34*4+W32*9</f>
        <v>0</v>
      </c>
      <c r="X36" s="52"/>
      <c r="Y36" s="53"/>
      <c r="Z36" s="14"/>
      <c r="AC36" s="51">
        <f>AC35*4/AF35</f>
        <v>0.14447187215798363</v>
      </c>
      <c r="AD36" s="51">
        <f>AD35*9/AF35</f>
        <v>0.26308951539560865</v>
      </c>
      <c r="AE36" s="51">
        <f>AE35*4/AF35</f>
        <v>0.59243861244640761</v>
      </c>
      <c r="AG36" s="89"/>
    </row>
    <row r="37" spans="2:33" s="35" customFormat="1" ht="27.9" customHeight="1">
      <c r="B37" s="30">
        <v>12</v>
      </c>
      <c r="C37" s="433"/>
      <c r="D37" s="31" t="str">
        <f>'114.12月菜單'!R32</f>
        <v>蝦仁蛋炒飯(海)</v>
      </c>
      <c r="E37" s="31" t="s">
        <v>112</v>
      </c>
      <c r="F37" s="31"/>
      <c r="G37" s="31" t="str">
        <f>'114.12月菜單'!R33</f>
        <v>炭烤雞腿</v>
      </c>
      <c r="H37" s="31" t="s">
        <v>94</v>
      </c>
      <c r="I37" s="31"/>
      <c r="J37" s="31" t="str">
        <f>'114.12月菜單'!R34</f>
        <v>國宴白菜滷</v>
      </c>
      <c r="K37" s="31" t="s">
        <v>17</v>
      </c>
      <c r="L37" s="31"/>
      <c r="M37" s="31" t="str">
        <f>'114.12月菜單'!R35</f>
        <v>芝麻包(冷)</v>
      </c>
      <c r="N37" s="31" t="s">
        <v>15</v>
      </c>
      <c r="O37" s="31"/>
      <c r="P37" s="31" t="str">
        <f>'114.12月菜單'!R36</f>
        <v>深色蔬菜</v>
      </c>
      <c r="Q37" s="31" t="s">
        <v>78</v>
      </c>
      <c r="R37" s="31"/>
      <c r="S37" s="31" t="str">
        <f>'114.12月菜單'!R37</f>
        <v>菜頭香菇湯</v>
      </c>
      <c r="T37" s="31" t="s">
        <v>77</v>
      </c>
      <c r="U37" s="31"/>
      <c r="V37" s="434"/>
      <c r="W37" s="32" t="s">
        <v>163</v>
      </c>
      <c r="X37" s="33" t="s">
        <v>19</v>
      </c>
      <c r="Y37" s="34">
        <v>5</v>
      </c>
      <c r="Z37" s="15"/>
      <c r="AA37" s="15"/>
      <c r="AB37" s="16"/>
      <c r="AC37" s="15" t="s">
        <v>20</v>
      </c>
      <c r="AD37" s="15" t="s">
        <v>21</v>
      </c>
      <c r="AE37" s="15" t="s">
        <v>22</v>
      </c>
      <c r="AF37" s="15" t="s">
        <v>23</v>
      </c>
      <c r="AG37" s="75"/>
    </row>
    <row r="38" spans="2:33" ht="27.9" customHeight="1">
      <c r="B38" s="36" t="s">
        <v>8</v>
      </c>
      <c r="C38" s="433"/>
      <c r="D38" s="2" t="s">
        <v>24</v>
      </c>
      <c r="E38" s="2"/>
      <c r="F38" s="2">
        <v>80</v>
      </c>
      <c r="G38" s="136" t="s">
        <v>154</v>
      </c>
      <c r="H38" s="163"/>
      <c r="I38" s="144">
        <v>60</v>
      </c>
      <c r="J38" s="2" t="s">
        <v>157</v>
      </c>
      <c r="K38" s="2"/>
      <c r="L38" s="2">
        <v>40</v>
      </c>
      <c r="M38" s="2" t="s">
        <v>370</v>
      </c>
      <c r="N38" s="2" t="s">
        <v>211</v>
      </c>
      <c r="O38" s="2">
        <v>30</v>
      </c>
      <c r="P38" s="2" t="s">
        <v>76</v>
      </c>
      <c r="Q38" s="2" t="s">
        <v>358</v>
      </c>
      <c r="R38" s="2">
        <v>100</v>
      </c>
      <c r="S38" s="2" t="s">
        <v>210</v>
      </c>
      <c r="T38" s="2"/>
      <c r="U38" s="2">
        <v>30</v>
      </c>
      <c r="V38" s="435"/>
      <c r="W38" s="88">
        <v>100</v>
      </c>
      <c r="X38" s="37" t="s">
        <v>25</v>
      </c>
      <c r="Y38" s="38">
        <v>2.4</v>
      </c>
      <c r="Z38" s="14"/>
      <c r="AA38" s="16" t="s">
        <v>26</v>
      </c>
      <c r="AB38" s="16">
        <v>6</v>
      </c>
      <c r="AC38" s="16">
        <f>AB38*2</f>
        <v>12</v>
      </c>
      <c r="AD38" s="16"/>
      <c r="AE38" s="16">
        <f>AB38*15</f>
        <v>90</v>
      </c>
      <c r="AF38" s="16">
        <f>AC38*4+AE38*4</f>
        <v>408</v>
      </c>
      <c r="AG38" s="88"/>
    </row>
    <row r="39" spans="2:33" ht="27.9" customHeight="1">
      <c r="B39" s="36">
        <v>26</v>
      </c>
      <c r="C39" s="433"/>
      <c r="D39" s="2" t="s">
        <v>341</v>
      </c>
      <c r="E39" s="2"/>
      <c r="F39" s="145">
        <v>1</v>
      </c>
      <c r="G39" s="460"/>
      <c r="H39" s="461"/>
      <c r="I39" s="144"/>
      <c r="J39" s="2" t="s">
        <v>115</v>
      </c>
      <c r="K39" s="2"/>
      <c r="L39" s="2">
        <v>1</v>
      </c>
      <c r="M39" s="2"/>
      <c r="N39" s="2"/>
      <c r="O39" s="2"/>
      <c r="P39" s="2"/>
      <c r="Q39" s="2"/>
      <c r="R39" s="2"/>
      <c r="S39" s="2" t="s">
        <v>319</v>
      </c>
      <c r="T39" s="2"/>
      <c r="U39" s="2">
        <v>1</v>
      </c>
      <c r="V39" s="435"/>
      <c r="W39" s="39" t="s">
        <v>160</v>
      </c>
      <c r="X39" s="40" t="s">
        <v>27</v>
      </c>
      <c r="Y39" s="38">
        <v>2</v>
      </c>
      <c r="AA39" s="41" t="s">
        <v>28</v>
      </c>
      <c r="AB39" s="16">
        <v>2.2999999999999998</v>
      </c>
      <c r="AC39" s="42">
        <f>AB39*7</f>
        <v>16.099999999999998</v>
      </c>
      <c r="AD39" s="16">
        <f>AB39*5</f>
        <v>11.5</v>
      </c>
      <c r="AE39" s="16" t="s">
        <v>29</v>
      </c>
      <c r="AF39" s="43">
        <f>AC39*4+AD39*9</f>
        <v>167.89999999999998</v>
      </c>
      <c r="AG39" s="75"/>
    </row>
    <row r="40" spans="2:33" ht="27.9" customHeight="1">
      <c r="B40" s="36" t="s">
        <v>10</v>
      </c>
      <c r="C40" s="433"/>
      <c r="D40" s="2" t="s">
        <v>60</v>
      </c>
      <c r="E40" s="2"/>
      <c r="F40" s="2">
        <v>20</v>
      </c>
      <c r="G40" s="2"/>
      <c r="H40" s="2"/>
      <c r="I40" s="2"/>
      <c r="J40" s="444" t="s">
        <v>212</v>
      </c>
      <c r="K40" s="445"/>
      <c r="L40" s="2">
        <v>10</v>
      </c>
      <c r="M40" s="139"/>
      <c r="N40" s="143"/>
      <c r="O40" s="2"/>
      <c r="P40" s="2"/>
      <c r="Q40" s="2"/>
      <c r="R40" s="2"/>
      <c r="S40" s="2" t="s">
        <v>153</v>
      </c>
      <c r="T40" s="2"/>
      <c r="U40" s="2">
        <v>10</v>
      </c>
      <c r="V40" s="435"/>
      <c r="W40" s="86">
        <v>24.5</v>
      </c>
      <c r="X40" s="40" t="s">
        <v>30</v>
      </c>
      <c r="Y40" s="38">
        <v>2.5</v>
      </c>
      <c r="Z40" s="14"/>
      <c r="AA40" s="15" t="s">
        <v>31</v>
      </c>
      <c r="AB40" s="16">
        <v>1.6</v>
      </c>
      <c r="AC40" s="16">
        <f>AB40*1</f>
        <v>1.6</v>
      </c>
      <c r="AD40" s="16" t="s">
        <v>29</v>
      </c>
      <c r="AE40" s="16">
        <f>AB40*5</f>
        <v>8</v>
      </c>
      <c r="AF40" s="16">
        <f>AC40*4+AE40*4</f>
        <v>38.4</v>
      </c>
      <c r="AG40" s="88"/>
    </row>
    <row r="41" spans="2:33" ht="27.9" customHeight="1">
      <c r="B41" s="437" t="s">
        <v>75</v>
      </c>
      <c r="C41" s="433"/>
      <c r="D41" s="2" t="s">
        <v>59</v>
      </c>
      <c r="E41" s="2"/>
      <c r="F41" s="2">
        <v>10</v>
      </c>
      <c r="G41" s="2"/>
      <c r="H41" s="2"/>
      <c r="I41" s="2"/>
      <c r="J41" s="2" t="s">
        <v>299</v>
      </c>
      <c r="K41" s="2"/>
      <c r="L41" s="2">
        <v>10</v>
      </c>
      <c r="M41" s="139"/>
      <c r="N41" s="143"/>
      <c r="O41" s="2"/>
      <c r="P41" s="2"/>
      <c r="Q41" s="2"/>
      <c r="R41" s="2"/>
      <c r="S41" s="2"/>
      <c r="T41" s="44"/>
      <c r="U41" s="2"/>
      <c r="V41" s="435"/>
      <c r="W41" s="39" t="s">
        <v>161</v>
      </c>
      <c r="X41" s="40" t="s">
        <v>33</v>
      </c>
      <c r="Y41" s="38">
        <v>0</v>
      </c>
      <c r="AA41" s="15" t="s">
        <v>34</v>
      </c>
      <c r="AB41" s="16">
        <v>2.5</v>
      </c>
      <c r="AC41" s="16"/>
      <c r="AD41" s="16">
        <f>AB41*5</f>
        <v>12.5</v>
      </c>
      <c r="AE41" s="16" t="s">
        <v>29</v>
      </c>
      <c r="AF41" s="16">
        <f>AD41*9</f>
        <v>112.5</v>
      </c>
      <c r="AG41" s="75"/>
    </row>
    <row r="42" spans="2:33" ht="27.9" customHeight="1">
      <c r="B42" s="437"/>
      <c r="C42" s="433"/>
      <c r="D42" s="2" t="s">
        <v>301</v>
      </c>
      <c r="E42" s="127"/>
      <c r="F42" s="128">
        <v>1</v>
      </c>
      <c r="G42" s="2"/>
      <c r="H42" s="44"/>
      <c r="I42" s="2"/>
      <c r="J42" s="2"/>
      <c r="K42" s="44"/>
      <c r="L42" s="2"/>
      <c r="M42" s="2"/>
      <c r="N42" s="2"/>
      <c r="O42" s="2"/>
      <c r="P42" s="2"/>
      <c r="Q42" s="44"/>
      <c r="R42" s="94"/>
      <c r="S42" s="99"/>
      <c r="T42" s="143"/>
      <c r="U42" s="2"/>
      <c r="V42" s="435"/>
      <c r="W42" s="86">
        <v>28.8</v>
      </c>
      <c r="X42" s="79" t="s">
        <v>42</v>
      </c>
      <c r="Y42" s="45">
        <v>0</v>
      </c>
      <c r="Z42" s="14"/>
      <c r="AA42" s="15" t="s">
        <v>35</v>
      </c>
      <c r="AE42" s="15">
        <f>AB42*15</f>
        <v>0</v>
      </c>
      <c r="AG42" s="88"/>
    </row>
    <row r="43" spans="2:33" ht="27.9" customHeight="1">
      <c r="B43" s="46" t="s">
        <v>36</v>
      </c>
      <c r="C43" s="47"/>
      <c r="D43" s="129" t="s">
        <v>124</v>
      </c>
      <c r="E43" s="130"/>
      <c r="F43" s="100">
        <v>20</v>
      </c>
      <c r="G43" s="2"/>
      <c r="H43" s="44"/>
      <c r="I43" s="2"/>
      <c r="J43" s="2"/>
      <c r="K43" s="44"/>
      <c r="L43" s="2"/>
      <c r="M43" s="2"/>
      <c r="N43" s="44"/>
      <c r="O43" s="2"/>
      <c r="P43" s="2"/>
      <c r="Q43" s="44"/>
      <c r="R43" s="2"/>
      <c r="S43" s="2"/>
      <c r="T43" s="44"/>
      <c r="U43" s="2"/>
      <c r="V43" s="435"/>
      <c r="W43" s="39" t="s">
        <v>12</v>
      </c>
      <c r="X43" s="48"/>
      <c r="Y43" s="38"/>
      <c r="AC43" s="15">
        <f>SUM(AC38:AC42)</f>
        <v>29.7</v>
      </c>
      <c r="AD43" s="15">
        <f>SUM(AD38:AD42)</f>
        <v>24</v>
      </c>
      <c r="AE43" s="15">
        <f>SUM(AE38:AE42)</f>
        <v>98</v>
      </c>
      <c r="AF43" s="15">
        <f>AC43*4+AD43*9+AE43*4</f>
        <v>726.8</v>
      </c>
      <c r="AG43" s="75"/>
    </row>
    <row r="44" spans="2:33" ht="27.9" customHeight="1" thickBot="1">
      <c r="B44" s="101"/>
      <c r="C44" s="50"/>
      <c r="D44" s="209" t="s">
        <v>191</v>
      </c>
      <c r="E44" s="210" t="s">
        <v>82</v>
      </c>
      <c r="F44" s="71">
        <v>10</v>
      </c>
      <c r="G44" s="71"/>
      <c r="H44" s="70"/>
      <c r="I44" s="71"/>
      <c r="J44" s="71"/>
      <c r="K44" s="70"/>
      <c r="L44" s="71"/>
      <c r="M44" s="71"/>
      <c r="N44" s="70"/>
      <c r="O44" s="71"/>
      <c r="P44" s="71"/>
      <c r="Q44" s="70"/>
      <c r="R44" s="71"/>
      <c r="S44" s="71"/>
      <c r="T44" s="70"/>
      <c r="U44" s="71"/>
      <c r="V44" s="439"/>
      <c r="W44" s="87">
        <f>W38*4+W42*4+W40*9</f>
        <v>735.7</v>
      </c>
      <c r="X44" s="52"/>
      <c r="Y44" s="53"/>
      <c r="Z44" s="14"/>
      <c r="AC44" s="51">
        <f>AC43*4/AF43</f>
        <v>0.16345624656026417</v>
      </c>
      <c r="AD44" s="51">
        <f>AD43*9/AF43</f>
        <v>0.29719317556411667</v>
      </c>
      <c r="AE44" s="51">
        <f>AE43*4/AF43</f>
        <v>0.53935057787561924</v>
      </c>
      <c r="AG44" s="89"/>
    </row>
    <row r="45" spans="2:33" s="60" customFormat="1" ht="21.75" customHeight="1">
      <c r="B45" s="16"/>
      <c r="C45" s="15"/>
      <c r="D45" s="15"/>
      <c r="E45" s="72"/>
      <c r="F45" s="15"/>
      <c r="G45" s="15"/>
      <c r="H45" s="72"/>
      <c r="I45" s="15"/>
      <c r="J45" s="432"/>
      <c r="K45" s="432"/>
      <c r="L45" s="432"/>
      <c r="M45" s="432"/>
      <c r="N45" s="432"/>
      <c r="O45" s="432"/>
      <c r="P45" s="432"/>
      <c r="Q45" s="432"/>
      <c r="R45" s="432"/>
      <c r="S45" s="432"/>
      <c r="T45" s="432"/>
      <c r="U45" s="432"/>
      <c r="V45" s="432"/>
      <c r="W45" s="432"/>
      <c r="X45" s="432"/>
      <c r="Y45" s="432"/>
      <c r="Z45" s="73"/>
      <c r="AB45" s="55"/>
    </row>
    <row r="46" spans="2:33">
      <c r="B46" s="55"/>
      <c r="C46" s="60"/>
      <c r="D46" s="431"/>
      <c r="E46" s="431"/>
      <c r="F46" s="450"/>
      <c r="G46" s="450"/>
      <c r="H46" s="74"/>
      <c r="K46" s="74"/>
      <c r="N46" s="74"/>
      <c r="Q46" s="74"/>
      <c r="T46" s="74"/>
    </row>
  </sheetData>
  <mergeCells count="26">
    <mergeCell ref="C13:C18"/>
    <mergeCell ref="V13:V20"/>
    <mergeCell ref="B17:B18"/>
    <mergeCell ref="B1:Y1"/>
    <mergeCell ref="B2:G2"/>
    <mergeCell ref="C5:C10"/>
    <mergeCell ref="V5:V12"/>
    <mergeCell ref="B9:B10"/>
    <mergeCell ref="F3:K3"/>
    <mergeCell ref="G7:H7"/>
    <mergeCell ref="S15:T15"/>
    <mergeCell ref="M15:N15"/>
    <mergeCell ref="C21:C26"/>
    <mergeCell ref="V21:V28"/>
    <mergeCell ref="B25:B26"/>
    <mergeCell ref="C29:C34"/>
    <mergeCell ref="V29:V36"/>
    <mergeCell ref="B33:B34"/>
    <mergeCell ref="J23:K23"/>
    <mergeCell ref="C37:C42"/>
    <mergeCell ref="V37:V44"/>
    <mergeCell ref="B41:B42"/>
    <mergeCell ref="J45:Y45"/>
    <mergeCell ref="D46:G46"/>
    <mergeCell ref="G39:H39"/>
    <mergeCell ref="J40:K40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G46"/>
  <sheetViews>
    <sheetView topLeftCell="A21" zoomScale="75" zoomScaleNormal="75" workbookViewId="0">
      <selection activeCell="B26" sqref="B26:E26"/>
    </sheetView>
  </sheetViews>
  <sheetFormatPr defaultColWidth="9" defaultRowHeight="21"/>
  <cols>
    <col min="1" max="1" width="1.88671875" style="15" customWidth="1"/>
    <col min="2" max="2" width="4.88671875" style="16" customWidth="1"/>
    <col min="3" max="3" width="0" style="15" hidden="1" customWidth="1"/>
    <col min="4" max="4" width="18.6640625" style="15" customWidth="1"/>
    <col min="5" max="5" width="5.6640625" style="72" customWidth="1"/>
    <col min="6" max="6" width="9.6640625" style="15" customWidth="1"/>
    <col min="7" max="7" width="18.6640625" style="15" customWidth="1"/>
    <col min="8" max="8" width="5.6640625" style="72" customWidth="1"/>
    <col min="9" max="9" width="9.6640625" style="15" customWidth="1"/>
    <col min="10" max="10" width="18.6640625" style="15" customWidth="1"/>
    <col min="11" max="11" width="5.6640625" style="72" customWidth="1"/>
    <col min="12" max="12" width="9.6640625" style="15" customWidth="1"/>
    <col min="13" max="13" width="18.6640625" style="15" customWidth="1"/>
    <col min="14" max="14" width="5.6640625" style="72" customWidth="1"/>
    <col min="15" max="15" width="9.6640625" style="15" customWidth="1"/>
    <col min="16" max="16" width="18.6640625" style="15" customWidth="1"/>
    <col min="17" max="17" width="5.6640625" style="72" customWidth="1"/>
    <col min="18" max="18" width="9.6640625" style="15" customWidth="1"/>
    <col min="19" max="19" width="18.6640625" style="15" customWidth="1"/>
    <col min="20" max="20" width="5.6640625" style="72" customWidth="1"/>
    <col min="21" max="21" width="9.6640625" style="15" customWidth="1"/>
    <col min="22" max="22" width="5.21875" style="15" customWidth="1"/>
    <col min="23" max="23" width="11.77734375" style="75" customWidth="1"/>
    <col min="24" max="24" width="11.21875" style="76" customWidth="1"/>
    <col min="25" max="25" width="6.6640625" style="77" customWidth="1"/>
    <col min="26" max="26" width="6.6640625" style="15" customWidth="1"/>
    <col min="27" max="27" width="6" style="15" hidden="1" customWidth="1"/>
    <col min="28" max="28" width="5.44140625" style="16" hidden="1" customWidth="1"/>
    <col min="29" max="29" width="7.77734375" style="15" hidden="1" customWidth="1"/>
    <col min="30" max="30" width="8" style="15" hidden="1" customWidth="1"/>
    <col min="31" max="31" width="7.88671875" style="15" hidden="1" customWidth="1"/>
    <col min="32" max="32" width="7.44140625" style="15" hidden="1" customWidth="1"/>
    <col min="33" max="16384" width="9" style="15"/>
  </cols>
  <sheetData>
    <row r="1" spans="2:33" s="4" customFormat="1" ht="39">
      <c r="B1" s="440" t="s">
        <v>368</v>
      </c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440"/>
      <c r="R1" s="440"/>
      <c r="S1" s="440"/>
      <c r="T1" s="440"/>
      <c r="U1" s="440"/>
      <c r="V1" s="440"/>
      <c r="W1" s="440"/>
      <c r="X1" s="440"/>
      <c r="Y1" s="440"/>
      <c r="Z1" s="3"/>
      <c r="AB1" s="5"/>
    </row>
    <row r="2" spans="2:33" s="4" customFormat="1" ht="13.5" customHeight="1">
      <c r="B2" s="441"/>
      <c r="C2" s="442"/>
      <c r="D2" s="442"/>
      <c r="E2" s="442"/>
      <c r="F2" s="442"/>
      <c r="G2" s="442"/>
      <c r="H2" s="6"/>
      <c r="I2" s="3"/>
      <c r="J2" s="3"/>
      <c r="K2" s="6"/>
      <c r="L2" s="3"/>
      <c r="M2" s="3"/>
      <c r="N2" s="6"/>
      <c r="O2" s="3"/>
      <c r="P2" s="3"/>
      <c r="Q2" s="6"/>
      <c r="R2" s="3"/>
      <c r="S2" s="3"/>
      <c r="T2" s="6"/>
      <c r="U2" s="3"/>
      <c r="V2" s="3"/>
      <c r="W2" s="7"/>
      <c r="X2" s="8"/>
      <c r="Y2" s="7"/>
      <c r="Z2" s="3"/>
      <c r="AB2" s="5"/>
    </row>
    <row r="3" spans="2:33" ht="32.25" customHeight="1" thickBot="1">
      <c r="B3" s="80" t="s">
        <v>43</v>
      </c>
      <c r="C3" s="9"/>
      <c r="D3" s="10"/>
      <c r="E3" s="10"/>
      <c r="F3" s="443" t="s">
        <v>131</v>
      </c>
      <c r="G3" s="443"/>
      <c r="H3" s="443"/>
      <c r="I3" s="443"/>
      <c r="J3" s="443"/>
      <c r="K3" s="443"/>
      <c r="L3" s="10"/>
      <c r="M3" s="10"/>
      <c r="N3" s="10"/>
      <c r="O3" s="10"/>
      <c r="P3" s="10"/>
      <c r="Q3" s="10"/>
      <c r="R3" s="10"/>
      <c r="S3" s="4"/>
      <c r="T3" s="10"/>
      <c r="U3" s="10"/>
      <c r="V3" s="10"/>
      <c r="W3" s="11"/>
      <c r="X3" s="12"/>
      <c r="Y3" s="13"/>
      <c r="Z3" s="14"/>
    </row>
    <row r="4" spans="2:33" s="29" customFormat="1" ht="100.2">
      <c r="B4" s="17" t="s">
        <v>0</v>
      </c>
      <c r="C4" s="18" t="s">
        <v>1</v>
      </c>
      <c r="D4" s="19" t="s">
        <v>2</v>
      </c>
      <c r="E4" s="20" t="s">
        <v>41</v>
      </c>
      <c r="F4" s="19"/>
      <c r="G4" s="19" t="s">
        <v>3</v>
      </c>
      <c r="H4" s="20" t="s">
        <v>41</v>
      </c>
      <c r="I4" s="19"/>
      <c r="J4" s="19" t="s">
        <v>4</v>
      </c>
      <c r="K4" s="20" t="s">
        <v>41</v>
      </c>
      <c r="L4" s="21"/>
      <c r="M4" s="19" t="s">
        <v>4</v>
      </c>
      <c r="N4" s="20" t="s">
        <v>41</v>
      </c>
      <c r="O4" s="19"/>
      <c r="P4" s="19" t="s">
        <v>4</v>
      </c>
      <c r="Q4" s="20" t="s">
        <v>41</v>
      </c>
      <c r="R4" s="19"/>
      <c r="S4" s="22" t="s">
        <v>5</v>
      </c>
      <c r="T4" s="20" t="s">
        <v>41</v>
      </c>
      <c r="U4" s="19"/>
      <c r="V4" s="82" t="s">
        <v>48</v>
      </c>
      <c r="W4" s="23" t="s">
        <v>6</v>
      </c>
      <c r="X4" s="24" t="s">
        <v>13</v>
      </c>
      <c r="Y4" s="25" t="s">
        <v>14</v>
      </c>
      <c r="Z4" s="26"/>
      <c r="AA4" s="27"/>
      <c r="AB4" s="27"/>
      <c r="AC4" s="28"/>
      <c r="AD4" s="28"/>
      <c r="AE4" s="28"/>
      <c r="AF4" s="28"/>
    </row>
    <row r="5" spans="2:33" s="35" customFormat="1" ht="65.099999999999994" customHeight="1">
      <c r="B5" s="30">
        <v>12</v>
      </c>
      <c r="C5" s="433"/>
      <c r="D5" s="31" t="str">
        <f>'114.12月菜單'!B41</f>
        <v>香Q米飯</v>
      </c>
      <c r="E5" s="31" t="s">
        <v>56</v>
      </c>
      <c r="F5" s="1" t="s">
        <v>16</v>
      </c>
      <c r="G5" s="31" t="str">
        <f>'114.12月菜單'!B42</f>
        <v>黑胡椒鹹豬肉</v>
      </c>
      <c r="H5" s="31" t="s">
        <v>17</v>
      </c>
      <c r="I5" s="1" t="s">
        <v>16</v>
      </c>
      <c r="J5" s="31" t="str">
        <f>'114.12月菜單'!B43</f>
        <v>三絲豆腐(豆)</v>
      </c>
      <c r="K5" s="31" t="s">
        <v>17</v>
      </c>
      <c r="L5" s="1" t="s">
        <v>16</v>
      </c>
      <c r="M5" s="31" t="str">
        <f>'114.12月菜單'!B44</f>
        <v>玉米絞肉</v>
      </c>
      <c r="N5" s="31" t="s">
        <v>80</v>
      </c>
      <c r="O5" s="1" t="s">
        <v>16</v>
      </c>
      <c r="P5" s="31" t="str">
        <f>'114.12月菜單'!B45</f>
        <v>深色蔬菜</v>
      </c>
      <c r="Q5" s="31" t="s">
        <v>58</v>
      </c>
      <c r="R5" s="1" t="s">
        <v>16</v>
      </c>
      <c r="S5" s="31" t="str">
        <f>'114.12月菜單'!B46</f>
        <v>紫菜蛋花湯</v>
      </c>
      <c r="T5" s="31" t="s">
        <v>57</v>
      </c>
      <c r="U5" s="1" t="s">
        <v>16</v>
      </c>
      <c r="V5" s="434"/>
      <c r="W5" s="32" t="s">
        <v>55</v>
      </c>
      <c r="X5" s="33" t="s">
        <v>86</v>
      </c>
      <c r="Y5" s="34">
        <v>5.5</v>
      </c>
      <c r="Z5" s="15"/>
      <c r="AA5" s="15"/>
      <c r="AB5" s="16"/>
      <c r="AC5" s="15" t="s">
        <v>20</v>
      </c>
      <c r="AD5" s="15" t="s">
        <v>21</v>
      </c>
      <c r="AE5" s="15" t="s">
        <v>22</v>
      </c>
      <c r="AF5" s="15" t="s">
        <v>23</v>
      </c>
      <c r="AG5" s="75"/>
    </row>
    <row r="6" spans="2:33" ht="27.9" customHeight="1">
      <c r="B6" s="36" t="s">
        <v>8</v>
      </c>
      <c r="C6" s="433"/>
      <c r="D6" s="2" t="s">
        <v>62</v>
      </c>
      <c r="E6" s="2"/>
      <c r="F6" s="2">
        <v>100</v>
      </c>
      <c r="G6" s="2" t="s">
        <v>59</v>
      </c>
      <c r="H6" s="2"/>
      <c r="I6" s="2">
        <v>50</v>
      </c>
      <c r="J6" s="2" t="s">
        <v>192</v>
      </c>
      <c r="K6" s="2"/>
      <c r="L6" s="2">
        <v>10</v>
      </c>
      <c r="M6" s="2" t="s">
        <v>185</v>
      </c>
      <c r="N6" s="2"/>
      <c r="O6" s="2">
        <v>40</v>
      </c>
      <c r="P6" s="2" t="s">
        <v>63</v>
      </c>
      <c r="Q6" s="2" t="s">
        <v>358</v>
      </c>
      <c r="R6" s="2">
        <v>100</v>
      </c>
      <c r="S6" s="2" t="s">
        <v>320</v>
      </c>
      <c r="T6" s="2"/>
      <c r="U6" s="2">
        <v>1</v>
      </c>
      <c r="V6" s="435"/>
      <c r="W6" s="88">
        <v>106</v>
      </c>
      <c r="X6" s="37" t="s">
        <v>87</v>
      </c>
      <c r="Y6" s="38">
        <v>2.2999999999999998</v>
      </c>
      <c r="Z6" s="14"/>
      <c r="AA6" s="16" t="s">
        <v>26</v>
      </c>
      <c r="AB6" s="16">
        <v>6</v>
      </c>
      <c r="AC6" s="16">
        <f>AB6*2</f>
        <v>12</v>
      </c>
      <c r="AD6" s="16"/>
      <c r="AE6" s="16">
        <f>AB6*15</f>
        <v>90</v>
      </c>
      <c r="AF6" s="16">
        <f>AC6*4+AE6*4</f>
        <v>408</v>
      </c>
      <c r="AG6" s="88"/>
    </row>
    <row r="7" spans="2:33" ht="27.9" customHeight="1">
      <c r="B7" s="36">
        <v>29</v>
      </c>
      <c r="C7" s="433"/>
      <c r="D7" s="2"/>
      <c r="E7" s="2"/>
      <c r="F7" s="2"/>
      <c r="G7" s="444" t="s">
        <v>121</v>
      </c>
      <c r="H7" s="445"/>
      <c r="I7" s="2">
        <v>40</v>
      </c>
      <c r="J7" s="2" t="s">
        <v>299</v>
      </c>
      <c r="K7" s="2"/>
      <c r="L7" s="2">
        <v>10</v>
      </c>
      <c r="M7" s="2" t="s">
        <v>60</v>
      </c>
      <c r="N7" s="2"/>
      <c r="O7" s="2">
        <v>10</v>
      </c>
      <c r="P7" s="2"/>
      <c r="Q7" s="2"/>
      <c r="R7" s="2"/>
      <c r="S7" s="2" t="s">
        <v>124</v>
      </c>
      <c r="T7" s="2"/>
      <c r="U7" s="2">
        <v>10</v>
      </c>
      <c r="V7" s="435"/>
      <c r="W7" s="39" t="s">
        <v>159</v>
      </c>
      <c r="X7" s="40" t="s">
        <v>88</v>
      </c>
      <c r="Y7" s="38">
        <v>1.7</v>
      </c>
      <c r="AA7" s="41" t="s">
        <v>28</v>
      </c>
      <c r="AB7" s="16">
        <v>2</v>
      </c>
      <c r="AC7" s="42">
        <f>AB7*7</f>
        <v>14</v>
      </c>
      <c r="AD7" s="16">
        <f>AB7*5</f>
        <v>10</v>
      </c>
      <c r="AE7" s="16" t="s">
        <v>29</v>
      </c>
      <c r="AF7" s="43">
        <f>AC7*4+AD7*9</f>
        <v>146</v>
      </c>
      <c r="AG7" s="75"/>
    </row>
    <row r="8" spans="2:33" ht="27.9" customHeight="1">
      <c r="B8" s="36" t="s">
        <v>10</v>
      </c>
      <c r="C8" s="433"/>
      <c r="D8" s="2"/>
      <c r="E8" s="2"/>
      <c r="F8" s="2"/>
      <c r="G8" s="2"/>
      <c r="H8" s="85"/>
      <c r="I8" s="2"/>
      <c r="J8" s="139" t="s">
        <v>115</v>
      </c>
      <c r="K8" s="143"/>
      <c r="L8" s="2">
        <v>1</v>
      </c>
      <c r="M8" s="448" t="s">
        <v>341</v>
      </c>
      <c r="N8" s="449"/>
      <c r="O8" s="2">
        <v>1</v>
      </c>
      <c r="P8" s="2"/>
      <c r="Q8" s="44"/>
      <c r="R8" s="2"/>
      <c r="S8" s="2" t="s">
        <v>122</v>
      </c>
      <c r="T8" s="2"/>
      <c r="U8" s="2">
        <v>1</v>
      </c>
      <c r="V8" s="435"/>
      <c r="W8" s="86">
        <v>24</v>
      </c>
      <c r="X8" s="40" t="s">
        <v>89</v>
      </c>
      <c r="Y8" s="38">
        <v>2.5</v>
      </c>
      <c r="Z8" s="14"/>
      <c r="AA8" s="15" t="s">
        <v>31</v>
      </c>
      <c r="AB8" s="16">
        <v>1.5</v>
      </c>
      <c r="AC8" s="16">
        <f>AB8*1</f>
        <v>1.5</v>
      </c>
      <c r="AD8" s="16" t="s">
        <v>29</v>
      </c>
      <c r="AE8" s="16">
        <f>AB8*5</f>
        <v>7.5</v>
      </c>
      <c r="AF8" s="16">
        <f>AC8*4+AE8*4</f>
        <v>36</v>
      </c>
      <c r="AG8" s="88"/>
    </row>
    <row r="9" spans="2:33" ht="27.9" customHeight="1">
      <c r="B9" s="437" t="s">
        <v>83</v>
      </c>
      <c r="C9" s="433"/>
      <c r="D9" s="2"/>
      <c r="E9" s="2"/>
      <c r="F9" s="2"/>
      <c r="G9" s="2"/>
      <c r="H9" s="44"/>
      <c r="I9" s="2"/>
      <c r="J9" s="2" t="s">
        <v>116</v>
      </c>
      <c r="K9" s="2" t="s">
        <v>123</v>
      </c>
      <c r="L9" s="2">
        <v>50</v>
      </c>
      <c r="M9" s="2"/>
      <c r="N9" s="2"/>
      <c r="O9" s="2"/>
      <c r="P9" s="2"/>
      <c r="Q9" s="44"/>
      <c r="R9" s="2"/>
      <c r="S9" s="2"/>
      <c r="T9" s="2"/>
      <c r="U9" s="2"/>
      <c r="V9" s="435"/>
      <c r="W9" s="39" t="s">
        <v>371</v>
      </c>
      <c r="X9" s="40" t="s">
        <v>90</v>
      </c>
      <c r="Y9" s="38">
        <v>0</v>
      </c>
      <c r="AA9" s="15" t="s">
        <v>34</v>
      </c>
      <c r="AB9" s="16">
        <v>2.5</v>
      </c>
      <c r="AC9" s="16"/>
      <c r="AD9" s="16">
        <f>AB9*5</f>
        <v>12.5</v>
      </c>
      <c r="AE9" s="16" t="s">
        <v>29</v>
      </c>
      <c r="AF9" s="16">
        <f>AD9*9</f>
        <v>112.5</v>
      </c>
      <c r="AG9" s="75"/>
    </row>
    <row r="10" spans="2:33" ht="27.9" customHeight="1">
      <c r="B10" s="437"/>
      <c r="C10" s="433"/>
      <c r="D10" s="2"/>
      <c r="E10" s="2"/>
      <c r="F10" s="2"/>
      <c r="G10" s="2"/>
      <c r="H10" s="44"/>
      <c r="I10" s="2"/>
      <c r="J10" s="2"/>
      <c r="K10" s="44"/>
      <c r="L10" s="2"/>
      <c r="M10" s="2"/>
      <c r="N10" s="2"/>
      <c r="O10" s="2"/>
      <c r="P10" s="2"/>
      <c r="Q10" s="44"/>
      <c r="R10" s="2"/>
      <c r="S10" s="2"/>
      <c r="T10" s="44"/>
      <c r="U10" s="2"/>
      <c r="V10" s="435"/>
      <c r="W10" s="86">
        <v>28.8</v>
      </c>
      <c r="X10" s="79" t="s">
        <v>91</v>
      </c>
      <c r="Y10" s="45">
        <v>0</v>
      </c>
      <c r="Z10" s="14"/>
      <c r="AA10" s="15" t="s">
        <v>35</v>
      </c>
      <c r="AE10" s="15">
        <f>AB10*15</f>
        <v>0</v>
      </c>
      <c r="AG10" s="88"/>
    </row>
    <row r="11" spans="2:33" ht="27.9" customHeight="1">
      <c r="B11" s="46" t="s">
        <v>36</v>
      </c>
      <c r="C11" s="47"/>
      <c r="D11" s="2"/>
      <c r="E11" s="44"/>
      <c r="F11" s="2"/>
      <c r="G11" s="2"/>
      <c r="H11" s="44"/>
      <c r="I11" s="2"/>
      <c r="J11" s="2"/>
      <c r="K11" s="44"/>
      <c r="L11" s="2"/>
      <c r="M11" s="2"/>
      <c r="N11" s="44"/>
      <c r="O11" s="2"/>
      <c r="P11" s="2"/>
      <c r="Q11" s="44"/>
      <c r="R11" s="2"/>
      <c r="S11" s="2"/>
      <c r="T11" s="44"/>
      <c r="U11" s="2"/>
      <c r="V11" s="435"/>
      <c r="W11" s="39" t="s">
        <v>12</v>
      </c>
      <c r="X11" s="48"/>
      <c r="Y11" s="38"/>
      <c r="AC11" s="15">
        <f>SUM(AC6:AC10)</f>
        <v>27.5</v>
      </c>
      <c r="AD11" s="15">
        <f>SUM(AD6:AD10)</f>
        <v>22.5</v>
      </c>
      <c r="AE11" s="15">
        <f>SUM(AE6:AE10)</f>
        <v>97.5</v>
      </c>
      <c r="AF11" s="15">
        <f>AC11*4+AD11*9+AE11*4</f>
        <v>702.5</v>
      </c>
      <c r="AG11" s="75"/>
    </row>
    <row r="12" spans="2:33" ht="27.9" customHeight="1">
      <c r="B12" s="49"/>
      <c r="C12" s="50"/>
      <c r="D12" s="44"/>
      <c r="E12" s="44"/>
      <c r="F12" s="2"/>
      <c r="G12" s="2"/>
      <c r="H12" s="44"/>
      <c r="I12" s="2"/>
      <c r="J12" s="2"/>
      <c r="K12" s="44"/>
      <c r="L12" s="2"/>
      <c r="M12" s="2"/>
      <c r="N12" s="44"/>
      <c r="O12" s="2"/>
      <c r="P12" s="2"/>
      <c r="Q12" s="44"/>
      <c r="R12" s="2"/>
      <c r="S12" s="2"/>
      <c r="T12" s="44"/>
      <c r="U12" s="2"/>
      <c r="V12" s="439"/>
      <c r="W12" s="87">
        <f>W6*4+W10*4+W8*9</f>
        <v>755.2</v>
      </c>
      <c r="X12" s="52"/>
      <c r="Y12" s="53"/>
      <c r="Z12" s="14"/>
      <c r="AC12" s="51">
        <f>AC11*4/AF11</f>
        <v>0.15658362989323843</v>
      </c>
      <c r="AD12" s="51">
        <f>AD11*9/AF11</f>
        <v>0.28825622775800713</v>
      </c>
      <c r="AE12" s="51">
        <f>AE11*4/AF11</f>
        <v>0.55516014234875444</v>
      </c>
      <c r="AG12" s="89"/>
    </row>
    <row r="13" spans="2:33" s="35" customFormat="1" ht="27.9" customHeight="1">
      <c r="B13" s="30">
        <v>12</v>
      </c>
      <c r="C13" s="433"/>
      <c r="D13" s="31" t="str">
        <f>'114.12月菜單'!F41</f>
        <v>糙米飯</v>
      </c>
      <c r="E13" s="31" t="s">
        <v>15</v>
      </c>
      <c r="F13" s="31"/>
      <c r="G13" s="31" t="str">
        <f>'114.12月菜單'!F42</f>
        <v>照燒雞翅</v>
      </c>
      <c r="H13" s="31" t="s">
        <v>94</v>
      </c>
      <c r="I13" s="31"/>
      <c r="J13" s="31" t="str">
        <f>'114.12月菜單'!F43</f>
        <v>義式茄汁卷卷麵</v>
      </c>
      <c r="K13" s="31" t="s">
        <v>17</v>
      </c>
      <c r="L13" s="31"/>
      <c r="M13" s="31" t="str">
        <f>'114.12月菜單'!F44</f>
        <v>繽紛滷蛋</v>
      </c>
      <c r="N13" s="31" t="s">
        <v>17</v>
      </c>
      <c r="O13" s="31"/>
      <c r="P13" s="31" t="str">
        <f>'114.12月菜單'!F45</f>
        <v>淺色蔬菜</v>
      </c>
      <c r="Q13" s="31" t="s">
        <v>18</v>
      </c>
      <c r="R13" s="31"/>
      <c r="S13" s="31" t="str">
        <f>'114.12月菜單'!F46</f>
        <v>榨菜肉絲湯(醃)</v>
      </c>
      <c r="T13" s="31" t="s">
        <v>17</v>
      </c>
      <c r="U13" s="31"/>
      <c r="V13" s="434"/>
      <c r="W13" s="32" t="s">
        <v>55</v>
      </c>
      <c r="X13" s="33" t="s">
        <v>86</v>
      </c>
      <c r="Y13" s="34">
        <v>5.5</v>
      </c>
      <c r="Z13" s="15"/>
      <c r="AA13" s="15"/>
      <c r="AB13" s="16"/>
      <c r="AC13" s="15" t="s">
        <v>20</v>
      </c>
      <c r="AD13" s="15" t="s">
        <v>21</v>
      </c>
      <c r="AE13" s="15" t="s">
        <v>22</v>
      </c>
      <c r="AF13" s="15" t="s">
        <v>23</v>
      </c>
      <c r="AG13" s="75"/>
    </row>
    <row r="14" spans="2:33" ht="27.9" customHeight="1">
      <c r="B14" s="36" t="s">
        <v>8</v>
      </c>
      <c r="C14" s="433"/>
      <c r="D14" s="2" t="s">
        <v>62</v>
      </c>
      <c r="E14" s="2"/>
      <c r="F14" s="2">
        <v>60</v>
      </c>
      <c r="G14" s="139" t="s">
        <v>213</v>
      </c>
      <c r="H14" s="68"/>
      <c r="I14" s="2">
        <v>60</v>
      </c>
      <c r="J14" s="2" t="s">
        <v>327</v>
      </c>
      <c r="K14" s="2"/>
      <c r="L14" s="2">
        <v>10</v>
      </c>
      <c r="M14" s="2" t="s">
        <v>215</v>
      </c>
      <c r="N14" s="2"/>
      <c r="O14" s="2">
        <v>30</v>
      </c>
      <c r="P14" s="2" t="s">
        <v>63</v>
      </c>
      <c r="Q14" s="2"/>
      <c r="R14" s="2">
        <v>100</v>
      </c>
      <c r="S14" s="2" t="s">
        <v>189</v>
      </c>
      <c r="T14" s="2" t="s">
        <v>125</v>
      </c>
      <c r="U14" s="2">
        <v>30</v>
      </c>
      <c r="V14" s="435"/>
      <c r="W14" s="88">
        <v>106.5</v>
      </c>
      <c r="X14" s="37" t="s">
        <v>87</v>
      </c>
      <c r="Y14" s="38">
        <v>2.2999999999999998</v>
      </c>
      <c r="Z14" s="14"/>
      <c r="AA14" s="16" t="s">
        <v>26</v>
      </c>
      <c r="AB14" s="16">
        <v>6.2</v>
      </c>
      <c r="AC14" s="16">
        <f>AB14*2</f>
        <v>12.4</v>
      </c>
      <c r="AD14" s="16"/>
      <c r="AE14" s="16">
        <f>AB14*15</f>
        <v>93</v>
      </c>
      <c r="AF14" s="16">
        <f>AC14*4+AE14*4</f>
        <v>421.6</v>
      </c>
      <c r="AG14" s="88"/>
    </row>
    <row r="15" spans="2:33" ht="27.9" customHeight="1">
      <c r="B15" s="36">
        <v>30</v>
      </c>
      <c r="C15" s="433"/>
      <c r="D15" s="2" t="s">
        <v>128</v>
      </c>
      <c r="E15" s="2"/>
      <c r="F15" s="2">
        <v>40</v>
      </c>
      <c r="G15" s="458"/>
      <c r="H15" s="459"/>
      <c r="I15" s="92"/>
      <c r="J15" s="2" t="s">
        <v>127</v>
      </c>
      <c r="K15" s="2"/>
      <c r="L15" s="2">
        <v>1</v>
      </c>
      <c r="M15" s="2" t="s">
        <v>306</v>
      </c>
      <c r="N15" s="2"/>
      <c r="O15" s="2">
        <v>55</v>
      </c>
      <c r="P15" s="2"/>
      <c r="Q15" s="2"/>
      <c r="R15" s="2"/>
      <c r="S15" s="444" t="s">
        <v>121</v>
      </c>
      <c r="T15" s="445"/>
      <c r="U15" s="2">
        <v>10</v>
      </c>
      <c r="V15" s="435"/>
      <c r="W15" s="39" t="s">
        <v>160</v>
      </c>
      <c r="X15" s="40" t="s">
        <v>93</v>
      </c>
      <c r="Y15" s="38">
        <v>1.8</v>
      </c>
      <c r="AA15" s="41" t="s">
        <v>28</v>
      </c>
      <c r="AB15" s="16">
        <v>2</v>
      </c>
      <c r="AC15" s="42">
        <f>AB15*7</f>
        <v>14</v>
      </c>
      <c r="AD15" s="16">
        <f>AB15*5</f>
        <v>10</v>
      </c>
      <c r="AE15" s="16" t="s">
        <v>29</v>
      </c>
      <c r="AF15" s="43">
        <f>AC15*4+AD15*9</f>
        <v>146</v>
      </c>
      <c r="AG15" s="75"/>
    </row>
    <row r="16" spans="2:33" ht="27.9" customHeight="1">
      <c r="B16" s="36" t="s">
        <v>10</v>
      </c>
      <c r="C16" s="433"/>
      <c r="D16" s="44"/>
      <c r="E16" s="44"/>
      <c r="F16" s="2"/>
      <c r="G16" s="444"/>
      <c r="H16" s="445"/>
      <c r="I16" s="2"/>
      <c r="J16" s="448" t="s">
        <v>60</v>
      </c>
      <c r="K16" s="449"/>
      <c r="L16" s="2">
        <v>10</v>
      </c>
      <c r="M16" s="2"/>
      <c r="N16" s="2"/>
      <c r="O16" s="2"/>
      <c r="P16" s="2"/>
      <c r="Q16" s="44"/>
      <c r="R16" s="2"/>
      <c r="S16" s="2" t="s">
        <v>122</v>
      </c>
      <c r="T16" s="44"/>
      <c r="U16" s="2">
        <v>1</v>
      </c>
      <c r="V16" s="435"/>
      <c r="W16" s="86">
        <v>24</v>
      </c>
      <c r="X16" s="40" t="s">
        <v>89</v>
      </c>
      <c r="Y16" s="38">
        <v>2.5</v>
      </c>
      <c r="Z16" s="14"/>
      <c r="AA16" s="15" t="s">
        <v>31</v>
      </c>
      <c r="AB16" s="16">
        <v>1.7</v>
      </c>
      <c r="AC16" s="16">
        <f>AB16*1</f>
        <v>1.7</v>
      </c>
      <c r="AD16" s="16" t="s">
        <v>29</v>
      </c>
      <c r="AE16" s="16">
        <f>AB16*5</f>
        <v>8.5</v>
      </c>
      <c r="AF16" s="16">
        <f>AC16*4+AE16*4</f>
        <v>40.799999999999997</v>
      </c>
      <c r="AG16" s="88"/>
    </row>
    <row r="17" spans="2:33" ht="27.9" customHeight="1">
      <c r="B17" s="437" t="s">
        <v>38</v>
      </c>
      <c r="C17" s="433"/>
      <c r="D17" s="44"/>
      <c r="E17" s="44"/>
      <c r="F17" s="2"/>
      <c r="G17" s="2"/>
      <c r="H17" s="44"/>
      <c r="I17" s="2"/>
      <c r="J17" s="2" t="s">
        <v>59</v>
      </c>
      <c r="K17" s="2"/>
      <c r="L17" s="2">
        <v>20</v>
      </c>
      <c r="M17" s="2"/>
      <c r="N17" s="44"/>
      <c r="O17" s="2"/>
      <c r="P17" s="2"/>
      <c r="Q17" s="44"/>
      <c r="R17" s="2"/>
      <c r="S17" s="2"/>
      <c r="T17" s="83"/>
      <c r="U17" s="2"/>
      <c r="V17" s="435"/>
      <c r="W17" s="39" t="s">
        <v>161</v>
      </c>
      <c r="X17" s="40" t="s">
        <v>90</v>
      </c>
      <c r="Y17" s="38">
        <v>0</v>
      </c>
      <c r="AA17" s="15" t="s">
        <v>34</v>
      </c>
      <c r="AB17" s="16">
        <v>2.5</v>
      </c>
      <c r="AC17" s="16"/>
      <c r="AD17" s="16">
        <f>AB17*5</f>
        <v>12.5</v>
      </c>
      <c r="AE17" s="16" t="s">
        <v>29</v>
      </c>
      <c r="AF17" s="16">
        <f>AD17*9</f>
        <v>112.5</v>
      </c>
      <c r="AG17" s="75"/>
    </row>
    <row r="18" spans="2:33" ht="27.9" customHeight="1">
      <c r="B18" s="437"/>
      <c r="C18" s="433"/>
      <c r="D18" s="44"/>
      <c r="E18" s="44"/>
      <c r="F18" s="2"/>
      <c r="G18" s="2"/>
      <c r="H18" s="44"/>
      <c r="I18" s="2"/>
      <c r="J18" s="2"/>
      <c r="K18" s="2"/>
      <c r="L18" s="2"/>
      <c r="M18" s="2"/>
      <c r="N18" s="44"/>
      <c r="O18" s="2"/>
      <c r="P18" s="2"/>
      <c r="Q18" s="44"/>
      <c r="R18" s="2"/>
      <c r="S18" s="2"/>
      <c r="T18" s="142"/>
      <c r="U18" s="142"/>
      <c r="V18" s="435"/>
      <c r="W18" s="86">
        <v>28.9</v>
      </c>
      <c r="X18" s="79" t="s">
        <v>91</v>
      </c>
      <c r="Y18" s="45">
        <v>0</v>
      </c>
      <c r="Z18" s="14"/>
      <c r="AA18" s="15" t="s">
        <v>35</v>
      </c>
      <c r="AB18" s="16">
        <v>1</v>
      </c>
      <c r="AE18" s="15">
        <f>AB18*15</f>
        <v>15</v>
      </c>
      <c r="AG18" s="88"/>
    </row>
    <row r="19" spans="2:33" ht="27.9" customHeight="1">
      <c r="B19" s="46" t="s">
        <v>36</v>
      </c>
      <c r="C19" s="47"/>
      <c r="D19" s="44"/>
      <c r="E19" s="44"/>
      <c r="F19" s="2"/>
      <c r="G19" s="2"/>
      <c r="H19" s="44"/>
      <c r="I19" s="2"/>
      <c r="J19" s="2"/>
      <c r="K19" s="44"/>
      <c r="L19" s="2"/>
      <c r="M19" s="2"/>
      <c r="N19" s="44"/>
      <c r="O19" s="2"/>
      <c r="P19" s="2"/>
      <c r="Q19" s="44"/>
      <c r="R19" s="2"/>
      <c r="S19" s="2"/>
      <c r="T19" s="142"/>
      <c r="U19" s="142"/>
      <c r="V19" s="435"/>
      <c r="W19" s="39" t="s">
        <v>12</v>
      </c>
      <c r="X19" s="48"/>
      <c r="Y19" s="38"/>
      <c r="AC19" s="15">
        <f>SUM(AC14:AC18)</f>
        <v>28.099999999999998</v>
      </c>
      <c r="AD19" s="15">
        <f>SUM(AD14:AD18)</f>
        <v>22.5</v>
      </c>
      <c r="AE19" s="15">
        <f>SUM(AE14:AE18)</f>
        <v>116.5</v>
      </c>
      <c r="AF19" s="15">
        <f>AC19*4+AD19*9+AE19*4</f>
        <v>780.9</v>
      </c>
      <c r="AG19" s="75"/>
    </row>
    <row r="20" spans="2:33" ht="27.9" customHeight="1">
      <c r="B20" s="49"/>
      <c r="C20" s="50"/>
      <c r="D20" s="44"/>
      <c r="E20" s="44"/>
      <c r="F20" s="2"/>
      <c r="G20" s="2"/>
      <c r="H20" s="44"/>
      <c r="I20" s="2"/>
      <c r="J20" s="2"/>
      <c r="K20" s="44"/>
      <c r="L20" s="2"/>
      <c r="M20" s="2"/>
      <c r="N20" s="44"/>
      <c r="O20" s="2"/>
      <c r="P20" s="2"/>
      <c r="Q20" s="44"/>
      <c r="R20" s="2"/>
      <c r="S20" s="2"/>
      <c r="T20" s="44"/>
      <c r="U20" s="2"/>
      <c r="V20" s="439"/>
      <c r="W20" s="87">
        <f>W14*4+W18*4+W16*9</f>
        <v>757.6</v>
      </c>
      <c r="X20" s="52"/>
      <c r="Y20" s="53"/>
      <c r="Z20" s="14"/>
      <c r="AC20" s="51">
        <f>AC19*4/AF19</f>
        <v>0.14393648354462799</v>
      </c>
      <c r="AD20" s="51">
        <f>AD19*9/AF19</f>
        <v>0.25931617364579335</v>
      </c>
      <c r="AE20" s="51">
        <f>AE19*4/AF19</f>
        <v>0.59674734280957875</v>
      </c>
      <c r="AG20" s="89"/>
    </row>
    <row r="21" spans="2:33" s="35" customFormat="1" ht="27.9" customHeight="1">
      <c r="B21" s="30">
        <v>12</v>
      </c>
      <c r="C21" s="433"/>
      <c r="D21" s="31" t="str">
        <f>'114.12月菜單'!J41</f>
        <v>香Q米飯</v>
      </c>
      <c r="E21" s="31" t="s">
        <v>15</v>
      </c>
      <c r="F21" s="31"/>
      <c r="G21" s="31" t="str">
        <f>'114.12月菜單'!J42</f>
        <v>馬鈴薯燉肉</v>
      </c>
      <c r="H21" s="31" t="s">
        <v>17</v>
      </c>
      <c r="I21" s="31"/>
      <c r="J21" s="31" t="str">
        <f>'114.12月菜單'!J43</f>
        <v>蒜味中卷(海)(豆)(炸)</v>
      </c>
      <c r="K21" s="31" t="s">
        <v>81</v>
      </c>
      <c r="L21" s="31"/>
      <c r="M21" s="31" t="str">
        <f>'114.12月菜單'!J44</f>
        <v>炸醬高麗菜</v>
      </c>
      <c r="N21" s="31" t="s">
        <v>17</v>
      </c>
      <c r="O21" s="31"/>
      <c r="P21" s="31" t="str">
        <f>'114.12月菜單'!J45</f>
        <v>有機蔬菜</v>
      </c>
      <c r="Q21" s="31" t="s">
        <v>18</v>
      </c>
      <c r="R21" s="31"/>
      <c r="S21" s="31" t="str">
        <f>'114.12月菜單'!J46</f>
        <v>日式菇菇湯</v>
      </c>
      <c r="T21" s="31" t="s">
        <v>17</v>
      </c>
      <c r="U21" s="31"/>
      <c r="V21" s="434"/>
      <c r="W21" s="32" t="s">
        <v>44</v>
      </c>
      <c r="X21" s="33" t="s">
        <v>19</v>
      </c>
      <c r="Y21" s="34">
        <v>5.4</v>
      </c>
      <c r="Z21" s="15"/>
      <c r="AA21" s="15"/>
      <c r="AB21" s="16"/>
      <c r="AC21" s="15" t="s">
        <v>20</v>
      </c>
      <c r="AD21" s="15" t="s">
        <v>21</v>
      </c>
      <c r="AE21" s="15" t="s">
        <v>22</v>
      </c>
      <c r="AF21" s="15" t="s">
        <v>23</v>
      </c>
      <c r="AG21" s="75"/>
    </row>
    <row r="22" spans="2:33" s="56" customFormat="1" ht="27.75" customHeight="1">
      <c r="B22" s="36" t="s">
        <v>8</v>
      </c>
      <c r="C22" s="433"/>
      <c r="D22" s="2" t="s">
        <v>24</v>
      </c>
      <c r="E22" s="2"/>
      <c r="F22" s="2">
        <v>100</v>
      </c>
      <c r="G22" s="139" t="s">
        <v>209</v>
      </c>
      <c r="H22" s="68"/>
      <c r="I22" s="2">
        <v>40</v>
      </c>
      <c r="J22" s="139" t="s">
        <v>156</v>
      </c>
      <c r="K22" s="68" t="s">
        <v>82</v>
      </c>
      <c r="L22" s="94">
        <v>20</v>
      </c>
      <c r="M22" s="2" t="s">
        <v>60</v>
      </c>
      <c r="N22" s="2"/>
      <c r="O22" s="2">
        <v>3</v>
      </c>
      <c r="P22" s="2" t="s">
        <v>63</v>
      </c>
      <c r="Q22" s="2" t="s">
        <v>358</v>
      </c>
      <c r="R22" s="2">
        <v>100</v>
      </c>
      <c r="S22" s="2" t="s">
        <v>130</v>
      </c>
      <c r="T22" s="2"/>
      <c r="U22" s="2">
        <v>1</v>
      </c>
      <c r="V22" s="435"/>
      <c r="W22" s="88">
        <v>105.5</v>
      </c>
      <c r="X22" s="37" t="s">
        <v>25</v>
      </c>
      <c r="Y22" s="38">
        <v>2.2999999999999998</v>
      </c>
      <c r="Z22" s="54"/>
      <c r="AA22" s="55" t="s">
        <v>26</v>
      </c>
      <c r="AB22" s="55">
        <v>6.2</v>
      </c>
      <c r="AC22" s="55">
        <f>AB22*2</f>
        <v>12.4</v>
      </c>
      <c r="AD22" s="55"/>
      <c r="AE22" s="55">
        <f>AB22*15</f>
        <v>93</v>
      </c>
      <c r="AF22" s="55">
        <f>AC22*4+AE22*4</f>
        <v>421.6</v>
      </c>
      <c r="AG22" s="88"/>
    </row>
    <row r="23" spans="2:33" s="56" customFormat="1" ht="27.9" customHeight="1">
      <c r="B23" s="36">
        <v>31</v>
      </c>
      <c r="C23" s="433"/>
      <c r="D23" s="2"/>
      <c r="E23" s="2"/>
      <c r="F23" s="2"/>
      <c r="G23" s="458" t="s">
        <v>129</v>
      </c>
      <c r="H23" s="459"/>
      <c r="I23" s="92">
        <v>30</v>
      </c>
      <c r="J23" s="182" t="s">
        <v>303</v>
      </c>
      <c r="K23" s="183" t="s">
        <v>123</v>
      </c>
      <c r="L23" s="208">
        <v>45</v>
      </c>
      <c r="M23" s="2" t="s">
        <v>147</v>
      </c>
      <c r="N23" s="2"/>
      <c r="O23" s="2">
        <v>1</v>
      </c>
      <c r="P23" s="2"/>
      <c r="Q23" s="2"/>
      <c r="R23" s="2"/>
      <c r="S23" s="2" t="s">
        <v>115</v>
      </c>
      <c r="T23" s="85"/>
      <c r="U23" s="2">
        <v>1</v>
      </c>
      <c r="V23" s="435"/>
      <c r="W23" s="39" t="s">
        <v>46</v>
      </c>
      <c r="X23" s="40" t="s">
        <v>27</v>
      </c>
      <c r="Y23" s="38">
        <v>1.9</v>
      </c>
      <c r="AA23" s="57" t="s">
        <v>28</v>
      </c>
      <c r="AB23" s="55">
        <v>2.1</v>
      </c>
      <c r="AC23" s="58">
        <f>AB23*7</f>
        <v>14.700000000000001</v>
      </c>
      <c r="AD23" s="55">
        <f>AB23*5</f>
        <v>10.5</v>
      </c>
      <c r="AE23" s="55" t="s">
        <v>29</v>
      </c>
      <c r="AF23" s="59">
        <f>AC23*4+AD23*9</f>
        <v>153.30000000000001</v>
      </c>
      <c r="AG23" s="75"/>
    </row>
    <row r="24" spans="2:33" s="56" customFormat="1" ht="27.9" customHeight="1">
      <c r="B24" s="36" t="s">
        <v>10</v>
      </c>
      <c r="C24" s="433"/>
      <c r="D24" s="44"/>
      <c r="E24" s="44"/>
      <c r="F24" s="2"/>
      <c r="G24" s="139" t="s">
        <v>115</v>
      </c>
      <c r="H24" s="183"/>
      <c r="I24" s="2">
        <v>1</v>
      </c>
      <c r="J24" s="139" t="s">
        <v>216</v>
      </c>
      <c r="K24" s="183"/>
      <c r="L24" s="94">
        <v>1</v>
      </c>
      <c r="M24" s="2" t="s">
        <v>120</v>
      </c>
      <c r="N24" s="2"/>
      <c r="O24" s="2">
        <v>55</v>
      </c>
      <c r="P24" s="2"/>
      <c r="Q24" s="44"/>
      <c r="R24" s="2"/>
      <c r="S24" s="2" t="s">
        <v>84</v>
      </c>
      <c r="T24" s="2"/>
      <c r="U24" s="2">
        <v>1</v>
      </c>
      <c r="V24" s="435"/>
      <c r="W24" s="86">
        <v>24</v>
      </c>
      <c r="X24" s="40" t="s">
        <v>30</v>
      </c>
      <c r="Y24" s="38">
        <v>2.5</v>
      </c>
      <c r="Z24" s="54"/>
      <c r="AA24" s="60" t="s">
        <v>31</v>
      </c>
      <c r="AB24" s="55">
        <v>1.6</v>
      </c>
      <c r="AC24" s="55">
        <f>AB24*1</f>
        <v>1.6</v>
      </c>
      <c r="AD24" s="55" t="s">
        <v>29</v>
      </c>
      <c r="AE24" s="55">
        <f>AB24*5</f>
        <v>8</v>
      </c>
      <c r="AF24" s="55">
        <f>AC24*4+AE24*4</f>
        <v>38.4</v>
      </c>
      <c r="AG24" s="88"/>
    </row>
    <row r="25" spans="2:33" s="56" customFormat="1" ht="27.9" customHeight="1">
      <c r="B25" s="437" t="s">
        <v>39</v>
      </c>
      <c r="C25" s="433"/>
      <c r="D25" s="44"/>
      <c r="E25" s="44"/>
      <c r="F25" s="2"/>
      <c r="G25" s="2"/>
      <c r="H25" s="2"/>
      <c r="I25" s="2"/>
      <c r="J25" s="2"/>
      <c r="K25" s="2"/>
      <c r="L25" s="2"/>
      <c r="M25" s="2" t="s">
        <v>115</v>
      </c>
      <c r="N25" s="2"/>
      <c r="O25" s="2">
        <v>1</v>
      </c>
      <c r="P25" s="2"/>
      <c r="Q25" s="44"/>
      <c r="R25" s="2"/>
      <c r="S25" s="2" t="s">
        <v>192</v>
      </c>
      <c r="T25" s="83"/>
      <c r="U25" s="2">
        <v>20</v>
      </c>
      <c r="V25" s="435"/>
      <c r="W25" s="39" t="s">
        <v>47</v>
      </c>
      <c r="X25" s="40" t="s">
        <v>33</v>
      </c>
      <c r="Y25" s="38">
        <v>0</v>
      </c>
      <c r="AA25" s="60" t="s">
        <v>34</v>
      </c>
      <c r="AB25" s="55">
        <v>2.5</v>
      </c>
      <c r="AC25" s="55"/>
      <c r="AD25" s="55">
        <f>AB25*5</f>
        <v>12.5</v>
      </c>
      <c r="AE25" s="55" t="s">
        <v>29</v>
      </c>
      <c r="AF25" s="55">
        <f>AD25*9</f>
        <v>112.5</v>
      </c>
      <c r="AG25" s="75"/>
    </row>
    <row r="26" spans="2:33" s="56" customFormat="1" ht="27.9" customHeight="1">
      <c r="B26" s="437"/>
      <c r="C26" s="433"/>
      <c r="D26" s="44"/>
      <c r="E26" s="44"/>
      <c r="F26" s="2"/>
      <c r="G26" s="444"/>
      <c r="H26" s="445"/>
      <c r="I26" s="2"/>
      <c r="J26" s="2"/>
      <c r="K26" s="2"/>
      <c r="L26" s="2"/>
      <c r="M26" s="2"/>
      <c r="N26" s="44"/>
      <c r="O26" s="2"/>
      <c r="P26" s="2"/>
      <c r="Q26" s="44"/>
      <c r="R26" s="2"/>
      <c r="S26" s="2" t="s">
        <v>299</v>
      </c>
      <c r="T26" s="44"/>
      <c r="U26" s="2">
        <v>10</v>
      </c>
      <c r="V26" s="435"/>
      <c r="W26" s="86">
        <v>28.8</v>
      </c>
      <c r="X26" s="79" t="s">
        <v>42</v>
      </c>
      <c r="Y26" s="45">
        <v>0</v>
      </c>
      <c r="Z26" s="54"/>
      <c r="AA26" s="60" t="s">
        <v>35</v>
      </c>
      <c r="AB26" s="55"/>
      <c r="AC26" s="60"/>
      <c r="AD26" s="60"/>
      <c r="AE26" s="60">
        <f>AB26*15</f>
        <v>0</v>
      </c>
      <c r="AF26" s="60"/>
      <c r="AG26" s="88"/>
    </row>
    <row r="27" spans="2:33" s="56" customFormat="1" ht="27.9" customHeight="1">
      <c r="B27" s="46" t="s">
        <v>36</v>
      </c>
      <c r="C27" s="47"/>
      <c r="D27" s="44"/>
      <c r="E27" s="44"/>
      <c r="F27" s="2"/>
      <c r="G27" s="2"/>
      <c r="H27" s="44"/>
      <c r="I27" s="2"/>
      <c r="J27" s="2"/>
      <c r="K27" s="44"/>
      <c r="L27" s="2"/>
      <c r="M27" s="2"/>
      <c r="N27" s="44"/>
      <c r="O27" s="2"/>
      <c r="P27" s="2"/>
      <c r="Q27" s="44"/>
      <c r="R27" s="2"/>
      <c r="S27" s="2"/>
      <c r="T27" s="142"/>
      <c r="U27" s="142"/>
      <c r="V27" s="435"/>
      <c r="W27" s="39" t="s">
        <v>12</v>
      </c>
      <c r="X27" s="48"/>
      <c r="Y27" s="38"/>
      <c r="AA27" s="60"/>
      <c r="AB27" s="55"/>
      <c r="AC27" s="60">
        <f>SUM(AC22:AC26)</f>
        <v>28.700000000000003</v>
      </c>
      <c r="AD27" s="60">
        <f>SUM(AD22:AD26)</f>
        <v>23</v>
      </c>
      <c r="AE27" s="60">
        <f>SUM(AE22:AE26)</f>
        <v>101</v>
      </c>
      <c r="AF27" s="60">
        <f>AC27*4+AD27*9+AE27*4</f>
        <v>725.8</v>
      </c>
      <c r="AG27" s="75"/>
    </row>
    <row r="28" spans="2:33" s="56" customFormat="1" ht="27.9" customHeight="1">
      <c r="B28" s="49"/>
      <c r="C28" s="50"/>
      <c r="D28" s="44"/>
      <c r="E28" s="44"/>
      <c r="F28" s="2"/>
      <c r="G28" s="2"/>
      <c r="H28" s="44"/>
      <c r="I28" s="2"/>
      <c r="J28" s="2"/>
      <c r="K28" s="44"/>
      <c r="L28" s="2"/>
      <c r="M28" s="2"/>
      <c r="N28" s="44"/>
      <c r="O28" s="2"/>
      <c r="P28" s="2"/>
      <c r="Q28" s="44"/>
      <c r="R28" s="2"/>
      <c r="S28" s="2"/>
      <c r="T28" s="44"/>
      <c r="U28" s="2"/>
      <c r="V28" s="439"/>
      <c r="W28" s="87">
        <f>W22*4+W26*4+W24*9</f>
        <v>753.2</v>
      </c>
      <c r="X28" s="52"/>
      <c r="Y28" s="53"/>
      <c r="Z28" s="54"/>
      <c r="AB28" s="66"/>
      <c r="AC28" s="67">
        <f>AC27*4/AF27</f>
        <v>0.15817029484706532</v>
      </c>
      <c r="AD28" s="67">
        <f>AD27*9/AF27</f>
        <v>0.28520253513364563</v>
      </c>
      <c r="AE28" s="67">
        <f>AE27*4/AF27</f>
        <v>0.55662717001928907</v>
      </c>
      <c r="AG28" s="89"/>
    </row>
    <row r="29" spans="2:33" s="35" customFormat="1" ht="27.9" customHeight="1">
      <c r="B29" s="30"/>
      <c r="C29" s="433"/>
      <c r="D29" s="31"/>
      <c r="E29" s="31"/>
      <c r="F29" s="31"/>
      <c r="G29" s="31"/>
      <c r="H29" s="31"/>
      <c r="I29" s="31"/>
      <c r="J29" s="31"/>
      <c r="K29" s="31"/>
      <c r="L29" s="31"/>
      <c r="M29" s="148"/>
      <c r="N29" s="148"/>
      <c r="O29" s="148"/>
      <c r="P29" s="31"/>
      <c r="Q29" s="31"/>
      <c r="R29" s="31"/>
      <c r="S29" s="31"/>
      <c r="T29" s="31"/>
      <c r="U29" s="31"/>
      <c r="V29" s="434"/>
      <c r="W29" s="32"/>
      <c r="X29" s="33"/>
      <c r="Y29" s="34"/>
      <c r="Z29" s="15"/>
      <c r="AA29" s="15"/>
      <c r="AB29" s="16"/>
      <c r="AC29" s="15" t="s">
        <v>20</v>
      </c>
      <c r="AD29" s="15" t="s">
        <v>21</v>
      </c>
      <c r="AE29" s="15" t="s">
        <v>22</v>
      </c>
      <c r="AF29" s="15" t="s">
        <v>23</v>
      </c>
      <c r="AG29" s="75"/>
    </row>
    <row r="30" spans="2:33" ht="27.9" customHeight="1">
      <c r="B30" s="36"/>
      <c r="C30" s="433"/>
      <c r="D30" s="2"/>
      <c r="E30" s="2"/>
      <c r="F30" s="2"/>
      <c r="G30" s="164"/>
      <c r="H30" s="165"/>
      <c r="I30" s="2"/>
      <c r="J30" s="94"/>
      <c r="K30" s="131"/>
      <c r="L30" s="132"/>
      <c r="M30" s="2"/>
      <c r="N30" s="2"/>
      <c r="O30" s="2"/>
      <c r="P30" s="2"/>
      <c r="Q30" s="2"/>
      <c r="R30" s="2"/>
      <c r="S30" s="2"/>
      <c r="T30" s="2"/>
      <c r="U30" s="2"/>
      <c r="V30" s="435"/>
      <c r="W30" s="88"/>
      <c r="X30" s="37"/>
      <c r="Y30" s="38"/>
      <c r="Z30" s="14"/>
      <c r="AA30" s="16" t="s">
        <v>26</v>
      </c>
      <c r="AB30" s="16">
        <v>6</v>
      </c>
      <c r="AC30" s="16">
        <f>AB30*2</f>
        <v>12</v>
      </c>
      <c r="AD30" s="16"/>
      <c r="AE30" s="16">
        <f>AB30*15</f>
        <v>90</v>
      </c>
      <c r="AF30" s="16">
        <f>AC30*4+AE30*4</f>
        <v>408</v>
      </c>
      <c r="AG30" s="88"/>
    </row>
    <row r="31" spans="2:33" ht="27.9" customHeight="1">
      <c r="B31" s="36"/>
      <c r="C31" s="433"/>
      <c r="D31" s="2"/>
      <c r="E31" s="2"/>
      <c r="F31" s="2"/>
      <c r="G31" s="164"/>
      <c r="H31" s="165"/>
      <c r="I31" s="2"/>
      <c r="J31" s="56"/>
      <c r="K31" s="133"/>
      <c r="L31" s="138"/>
      <c r="M31" s="2"/>
      <c r="N31" s="2"/>
      <c r="O31" s="2"/>
      <c r="P31" s="2"/>
      <c r="Q31" s="2"/>
      <c r="R31" s="2"/>
      <c r="S31" s="2"/>
      <c r="T31" s="44"/>
      <c r="U31" s="2"/>
      <c r="V31" s="435"/>
      <c r="W31" s="39"/>
      <c r="X31" s="40"/>
      <c r="Y31" s="38"/>
      <c r="AA31" s="41" t="s">
        <v>28</v>
      </c>
      <c r="AB31" s="16">
        <v>2</v>
      </c>
      <c r="AC31" s="42">
        <f>AB31*7</f>
        <v>14</v>
      </c>
      <c r="AD31" s="16">
        <f>AB31*5</f>
        <v>10</v>
      </c>
      <c r="AE31" s="16" t="s">
        <v>29</v>
      </c>
      <c r="AF31" s="43">
        <f>AC31*4+AD31*9</f>
        <v>146</v>
      </c>
      <c r="AG31" s="75"/>
    </row>
    <row r="32" spans="2:33" ht="27.9" customHeight="1">
      <c r="B32" s="36"/>
      <c r="C32" s="433"/>
      <c r="D32" s="44"/>
      <c r="E32" s="44"/>
      <c r="F32" s="2"/>
      <c r="G32" s="56"/>
      <c r="H32" s="95"/>
      <c r="I32" s="93"/>
      <c r="J32" s="133"/>
      <c r="K32" s="133"/>
      <c r="L32" s="138"/>
      <c r="M32" s="2"/>
      <c r="N32" s="2"/>
      <c r="O32" s="2"/>
      <c r="P32" s="2"/>
      <c r="Q32" s="44"/>
      <c r="R32" s="2"/>
      <c r="S32" s="2"/>
      <c r="T32" s="44"/>
      <c r="U32" s="2"/>
      <c r="V32" s="435"/>
      <c r="W32" s="86"/>
      <c r="X32" s="40"/>
      <c r="Y32" s="38"/>
      <c r="Z32" s="14"/>
      <c r="AA32" s="15" t="s">
        <v>31</v>
      </c>
      <c r="AB32" s="16">
        <v>1.8</v>
      </c>
      <c r="AC32" s="16">
        <f>AB32*1</f>
        <v>1.8</v>
      </c>
      <c r="AD32" s="16" t="s">
        <v>29</v>
      </c>
      <c r="AE32" s="16">
        <f>AB32*5</f>
        <v>9</v>
      </c>
      <c r="AF32" s="16">
        <f>AC32*4+AE32*4</f>
        <v>43.2</v>
      </c>
      <c r="AG32" s="88"/>
    </row>
    <row r="33" spans="2:33" ht="27.9" customHeight="1">
      <c r="B33" s="437"/>
      <c r="C33" s="433"/>
      <c r="D33" s="44"/>
      <c r="E33" s="44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44"/>
      <c r="R33" s="2"/>
      <c r="S33" s="2"/>
      <c r="T33" s="44"/>
      <c r="U33" s="2"/>
      <c r="V33" s="435"/>
      <c r="W33" s="39"/>
      <c r="X33" s="40"/>
      <c r="Y33" s="38"/>
      <c r="AA33" s="15" t="s">
        <v>34</v>
      </c>
      <c r="AB33" s="16">
        <v>2.5</v>
      </c>
      <c r="AC33" s="16"/>
      <c r="AD33" s="16">
        <f>AB33*5</f>
        <v>12.5</v>
      </c>
      <c r="AE33" s="16" t="s">
        <v>29</v>
      </c>
      <c r="AF33" s="16">
        <f>AD33*9</f>
        <v>112.5</v>
      </c>
      <c r="AG33" s="75"/>
    </row>
    <row r="34" spans="2:33" ht="27.9" customHeight="1">
      <c r="B34" s="437"/>
      <c r="C34" s="433"/>
      <c r="D34" s="44"/>
      <c r="E34" s="44"/>
      <c r="F34" s="2"/>
      <c r="G34" s="2"/>
      <c r="H34" s="44"/>
      <c r="I34" s="2"/>
      <c r="J34" s="2"/>
      <c r="K34" s="44"/>
      <c r="L34" s="2"/>
      <c r="M34" s="2"/>
      <c r="N34" s="44"/>
      <c r="O34" s="2"/>
      <c r="P34" s="2"/>
      <c r="Q34" s="44"/>
      <c r="R34" s="2"/>
      <c r="S34" s="2"/>
      <c r="T34" s="44"/>
      <c r="U34" s="2"/>
      <c r="V34" s="435"/>
      <c r="W34" s="86"/>
      <c r="X34" s="79"/>
      <c r="Y34" s="45"/>
      <c r="Z34" s="14"/>
      <c r="AA34" s="15" t="s">
        <v>35</v>
      </c>
      <c r="AB34" s="16">
        <v>1</v>
      </c>
      <c r="AE34" s="15">
        <f>AB34*15</f>
        <v>15</v>
      </c>
      <c r="AG34" s="88"/>
    </row>
    <row r="35" spans="2:33" ht="27.9" customHeight="1">
      <c r="B35" s="46"/>
      <c r="C35" s="47"/>
      <c r="D35" s="44"/>
      <c r="E35" s="44"/>
      <c r="F35" s="2"/>
      <c r="G35" s="2"/>
      <c r="H35" s="44"/>
      <c r="I35" s="2"/>
      <c r="J35" s="2"/>
      <c r="K35" s="44"/>
      <c r="L35" s="2"/>
      <c r="M35" s="2"/>
      <c r="N35" s="44"/>
      <c r="O35" s="2"/>
      <c r="P35" s="2"/>
      <c r="Q35" s="44"/>
      <c r="R35" s="2"/>
      <c r="S35" s="2"/>
      <c r="T35" s="44"/>
      <c r="U35" s="2"/>
      <c r="V35" s="435"/>
      <c r="W35" s="39"/>
      <c r="X35" s="48"/>
      <c r="Y35" s="38"/>
      <c r="AC35" s="15">
        <f>SUM(AC30:AC34)</f>
        <v>27.8</v>
      </c>
      <c r="AD35" s="15">
        <f>SUM(AD30:AD34)</f>
        <v>22.5</v>
      </c>
      <c r="AE35" s="15">
        <f>SUM(AE30:AE34)</f>
        <v>114</v>
      </c>
      <c r="AF35" s="15">
        <f>AC35*4+AD35*9+AE35*4</f>
        <v>769.7</v>
      </c>
      <c r="AG35" s="75"/>
    </row>
    <row r="36" spans="2:33" ht="27.9" customHeight="1">
      <c r="B36" s="49"/>
      <c r="C36" s="50"/>
      <c r="D36" s="44"/>
      <c r="E36" s="44"/>
      <c r="F36" s="2"/>
      <c r="G36" s="2"/>
      <c r="H36" s="44"/>
      <c r="I36" s="2"/>
      <c r="J36" s="2"/>
      <c r="K36" s="44"/>
      <c r="L36" s="2"/>
      <c r="M36" s="2"/>
      <c r="N36" s="44"/>
      <c r="O36" s="2"/>
      <c r="P36" s="2"/>
      <c r="Q36" s="44"/>
      <c r="R36" s="2"/>
      <c r="S36" s="2"/>
      <c r="T36" s="44"/>
      <c r="U36" s="2"/>
      <c r="V36" s="439"/>
      <c r="W36" s="87"/>
      <c r="X36" s="52"/>
      <c r="Y36" s="53"/>
      <c r="Z36" s="14"/>
      <c r="AC36" s="51">
        <f>AC35*4/AF35</f>
        <v>0.14447187215798363</v>
      </c>
      <c r="AD36" s="51">
        <f>AD35*9/AF35</f>
        <v>0.26308951539560865</v>
      </c>
      <c r="AE36" s="51">
        <f>AE35*4/AF35</f>
        <v>0.59243861244640761</v>
      </c>
      <c r="AG36" s="89"/>
    </row>
    <row r="37" spans="2:33" s="35" customFormat="1" ht="27.9" customHeight="1">
      <c r="B37" s="30"/>
      <c r="C37" s="433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434"/>
      <c r="W37" s="32"/>
      <c r="X37" s="33"/>
      <c r="Y37" s="34"/>
      <c r="Z37" s="15"/>
      <c r="AA37" s="15"/>
      <c r="AB37" s="16"/>
      <c r="AC37" s="15" t="s">
        <v>20</v>
      </c>
      <c r="AD37" s="15" t="s">
        <v>21</v>
      </c>
      <c r="AE37" s="15" t="s">
        <v>22</v>
      </c>
      <c r="AF37" s="15" t="s">
        <v>23</v>
      </c>
      <c r="AG37" s="75"/>
    </row>
    <row r="38" spans="2:33" ht="27.9" customHeight="1">
      <c r="B38" s="36"/>
      <c r="C38" s="433"/>
      <c r="D38" s="2"/>
      <c r="E38" s="2"/>
      <c r="F38" s="2"/>
      <c r="G38" s="2"/>
      <c r="H38" s="44"/>
      <c r="I38" s="2"/>
      <c r="J38" s="2"/>
      <c r="K38" s="2"/>
      <c r="L38" s="2"/>
      <c r="M38" s="136"/>
      <c r="N38" s="141"/>
      <c r="O38" s="2"/>
      <c r="P38" s="2"/>
      <c r="Q38" s="2"/>
      <c r="R38" s="2"/>
      <c r="S38" s="2"/>
      <c r="T38" s="2"/>
      <c r="U38" s="2"/>
      <c r="V38" s="435"/>
      <c r="W38" s="88"/>
      <c r="X38" s="37"/>
      <c r="Y38" s="38"/>
      <c r="Z38" s="14"/>
      <c r="AA38" s="16" t="s">
        <v>26</v>
      </c>
      <c r="AB38" s="16">
        <v>6</v>
      </c>
      <c r="AC38" s="16">
        <f>AB38*2</f>
        <v>12</v>
      </c>
      <c r="AD38" s="16"/>
      <c r="AE38" s="16">
        <f>AB38*15</f>
        <v>90</v>
      </c>
      <c r="AF38" s="16">
        <f>AC38*4+AE38*4</f>
        <v>408</v>
      </c>
      <c r="AG38" s="88"/>
    </row>
    <row r="39" spans="2:33" ht="27.9" customHeight="1">
      <c r="B39" s="36"/>
      <c r="C39" s="433"/>
      <c r="D39" s="139"/>
      <c r="E39" s="143"/>
      <c r="F39" s="2"/>
      <c r="G39" s="2"/>
      <c r="H39" s="44"/>
      <c r="I39" s="2"/>
      <c r="J39" s="2"/>
      <c r="K39" s="2"/>
      <c r="L39" s="2"/>
      <c r="M39" s="2"/>
      <c r="N39" s="44"/>
      <c r="O39" s="2"/>
      <c r="P39" s="2"/>
      <c r="Q39" s="2"/>
      <c r="R39" s="2"/>
      <c r="S39" s="92"/>
      <c r="T39" s="92"/>
      <c r="U39" s="92"/>
      <c r="V39" s="435"/>
      <c r="W39" s="39"/>
      <c r="X39" s="40"/>
      <c r="Y39" s="38"/>
      <c r="AA39" s="41" t="s">
        <v>28</v>
      </c>
      <c r="AB39" s="16">
        <v>2.2999999999999998</v>
      </c>
      <c r="AC39" s="42">
        <f>AB39*7</f>
        <v>16.099999999999998</v>
      </c>
      <c r="AD39" s="16">
        <f>AB39*5</f>
        <v>11.5</v>
      </c>
      <c r="AE39" s="16" t="s">
        <v>29</v>
      </c>
      <c r="AF39" s="43">
        <f>AC39*4+AD39*9</f>
        <v>167.89999999999998</v>
      </c>
      <c r="AG39" s="75"/>
    </row>
    <row r="40" spans="2:33" ht="27.9" customHeight="1">
      <c r="B40" s="36"/>
      <c r="C40" s="433"/>
      <c r="D40" s="2"/>
      <c r="E40" s="2"/>
      <c r="F40" s="2"/>
      <c r="G40" s="2"/>
      <c r="H40" s="44"/>
      <c r="I40" s="2"/>
      <c r="J40" s="2"/>
      <c r="K40" s="2"/>
      <c r="L40" s="2"/>
      <c r="M40" s="2"/>
      <c r="N40" s="44"/>
      <c r="O40" s="2"/>
      <c r="P40" s="2"/>
      <c r="Q40" s="2"/>
      <c r="R40" s="2"/>
      <c r="S40" s="2"/>
      <c r="T40" s="44"/>
      <c r="U40" s="2"/>
      <c r="V40" s="435"/>
      <c r="W40" s="86"/>
      <c r="X40" s="40"/>
      <c r="Y40" s="38"/>
      <c r="Z40" s="14"/>
      <c r="AA40" s="15" t="s">
        <v>31</v>
      </c>
      <c r="AB40" s="16">
        <v>1.6</v>
      </c>
      <c r="AC40" s="16">
        <f>AB40*1</f>
        <v>1.6</v>
      </c>
      <c r="AD40" s="16" t="s">
        <v>29</v>
      </c>
      <c r="AE40" s="16">
        <f>AB40*5</f>
        <v>8</v>
      </c>
      <c r="AF40" s="16">
        <f>AC40*4+AE40*4</f>
        <v>38.4</v>
      </c>
      <c r="AG40" s="88"/>
    </row>
    <row r="41" spans="2:33" ht="27.9" customHeight="1">
      <c r="B41" s="437"/>
      <c r="C41" s="433"/>
      <c r="D41" s="2"/>
      <c r="E41" s="2"/>
      <c r="F41" s="2"/>
      <c r="G41" s="2"/>
      <c r="H41" s="44"/>
      <c r="I41" s="2"/>
      <c r="J41" s="2"/>
      <c r="K41" s="44"/>
      <c r="L41" s="2"/>
      <c r="M41" s="162"/>
      <c r="N41" s="150"/>
      <c r="O41" s="2"/>
      <c r="P41" s="2"/>
      <c r="Q41" s="2"/>
      <c r="R41" s="2"/>
      <c r="S41" s="2"/>
      <c r="T41" s="2"/>
      <c r="U41" s="2"/>
      <c r="V41" s="435"/>
      <c r="W41" s="39"/>
      <c r="X41" s="40"/>
      <c r="Y41" s="38"/>
      <c r="AA41" s="15" t="s">
        <v>34</v>
      </c>
      <c r="AB41" s="16">
        <v>2.5</v>
      </c>
      <c r="AC41" s="16"/>
      <c r="AD41" s="16">
        <f>AB41*5</f>
        <v>12.5</v>
      </c>
      <c r="AE41" s="16" t="s">
        <v>29</v>
      </c>
      <c r="AF41" s="16">
        <f>AD41*9</f>
        <v>112.5</v>
      </c>
      <c r="AG41" s="75"/>
    </row>
    <row r="42" spans="2:33" ht="27.9" customHeight="1">
      <c r="B42" s="437"/>
      <c r="C42" s="433"/>
      <c r="D42" s="139"/>
      <c r="E42" s="143"/>
      <c r="F42" s="2"/>
      <c r="G42" s="2"/>
      <c r="H42" s="2"/>
      <c r="I42" s="2"/>
      <c r="J42" s="2"/>
      <c r="K42" s="2"/>
      <c r="L42" s="2"/>
      <c r="M42" s="2"/>
      <c r="N42" s="44"/>
      <c r="O42" s="2"/>
      <c r="P42" s="2"/>
      <c r="Q42" s="44"/>
      <c r="R42" s="2"/>
      <c r="S42" s="2"/>
      <c r="T42" s="44"/>
      <c r="U42" s="2"/>
      <c r="V42" s="435"/>
      <c r="W42" s="86"/>
      <c r="X42" s="79"/>
      <c r="Y42" s="45"/>
      <c r="Z42" s="14"/>
      <c r="AA42" s="15" t="s">
        <v>35</v>
      </c>
      <c r="AE42" s="15">
        <f>AB42*15</f>
        <v>0</v>
      </c>
      <c r="AG42" s="88"/>
    </row>
    <row r="43" spans="2:33" ht="27.9" customHeight="1">
      <c r="B43" s="46"/>
      <c r="C43" s="47"/>
      <c r="D43" s="129"/>
      <c r="E43" s="130"/>
      <c r="F43" s="100"/>
      <c r="G43" s="2"/>
      <c r="H43" s="44"/>
      <c r="I43" s="2"/>
      <c r="J43" s="2"/>
      <c r="K43" s="44"/>
      <c r="L43" s="2"/>
      <c r="M43" s="94"/>
      <c r="N43" s="98"/>
      <c r="O43" s="2"/>
      <c r="P43" s="2"/>
      <c r="Q43" s="44"/>
      <c r="R43" s="2"/>
      <c r="S43" s="2"/>
      <c r="T43" s="44"/>
      <c r="U43" s="2"/>
      <c r="V43" s="435"/>
      <c r="W43" s="39"/>
      <c r="X43" s="48"/>
      <c r="Y43" s="38"/>
      <c r="AC43" s="15">
        <f>SUM(AC38:AC42)</f>
        <v>29.7</v>
      </c>
      <c r="AD43" s="15">
        <f>SUM(AD38:AD42)</f>
        <v>24</v>
      </c>
      <c r="AE43" s="15">
        <f>SUM(AE38:AE42)</f>
        <v>98</v>
      </c>
      <c r="AF43" s="15">
        <f>AC43*4+AD43*9+AE43*4</f>
        <v>726.8</v>
      </c>
      <c r="AG43" s="75"/>
    </row>
    <row r="44" spans="2:33" ht="27.9" customHeight="1" thickBot="1">
      <c r="B44" s="101"/>
      <c r="C44" s="102"/>
      <c r="D44" s="103"/>
      <c r="E44" s="70"/>
      <c r="F44" s="71"/>
      <c r="G44" s="71"/>
      <c r="H44" s="70"/>
      <c r="I44" s="71"/>
      <c r="J44" s="71"/>
      <c r="K44" s="70"/>
      <c r="L44" s="71"/>
      <c r="M44" s="71"/>
      <c r="N44" s="70"/>
      <c r="O44" s="71"/>
      <c r="P44" s="71"/>
      <c r="Q44" s="70"/>
      <c r="R44" s="71"/>
      <c r="S44" s="71"/>
      <c r="T44" s="70"/>
      <c r="U44" s="71"/>
      <c r="V44" s="439"/>
      <c r="W44" s="87"/>
      <c r="X44" s="52"/>
      <c r="Y44" s="53"/>
      <c r="Z44" s="14"/>
      <c r="AC44" s="51">
        <f>AC43*4/AF43</f>
        <v>0.16345624656026417</v>
      </c>
      <c r="AD44" s="51">
        <f>AD43*9/AF43</f>
        <v>0.29719317556411667</v>
      </c>
      <c r="AE44" s="51">
        <f>AE43*4/AF43</f>
        <v>0.53935057787561924</v>
      </c>
      <c r="AG44" s="89"/>
    </row>
    <row r="45" spans="2:33" s="60" customFormat="1" ht="21.75" customHeight="1">
      <c r="B45" s="16"/>
      <c r="C45" s="15"/>
      <c r="D45" s="15"/>
      <c r="E45" s="72"/>
      <c r="F45" s="15"/>
      <c r="G45" s="15"/>
      <c r="H45" s="72"/>
      <c r="I45" s="15"/>
      <c r="J45" s="432"/>
      <c r="K45" s="432"/>
      <c r="L45" s="432"/>
      <c r="M45" s="432"/>
      <c r="N45" s="432"/>
      <c r="O45" s="432"/>
      <c r="P45" s="432"/>
      <c r="Q45" s="432"/>
      <c r="R45" s="432"/>
      <c r="S45" s="432"/>
      <c r="T45" s="432"/>
      <c r="U45" s="432"/>
      <c r="V45" s="432"/>
      <c r="W45" s="432"/>
      <c r="X45" s="432"/>
      <c r="Y45" s="432"/>
      <c r="Z45" s="73"/>
      <c r="AB45" s="55"/>
    </row>
    <row r="46" spans="2:33">
      <c r="B46" s="55"/>
      <c r="C46" s="60"/>
      <c r="D46" s="431"/>
      <c r="E46" s="431"/>
      <c r="F46" s="450"/>
      <c r="G46" s="450"/>
      <c r="H46" s="74"/>
      <c r="K46" s="74"/>
      <c r="N46" s="74"/>
      <c r="Q46" s="74"/>
      <c r="T46" s="74"/>
    </row>
  </sheetData>
  <mergeCells count="28">
    <mergeCell ref="C13:C18"/>
    <mergeCell ref="V13:V20"/>
    <mergeCell ref="B17:B18"/>
    <mergeCell ref="B1:Y1"/>
    <mergeCell ref="B2:G2"/>
    <mergeCell ref="C5:C10"/>
    <mergeCell ref="V5:V12"/>
    <mergeCell ref="B9:B10"/>
    <mergeCell ref="F3:K3"/>
    <mergeCell ref="M8:N8"/>
    <mergeCell ref="G15:H15"/>
    <mergeCell ref="G16:H16"/>
    <mergeCell ref="J16:K16"/>
    <mergeCell ref="G7:H7"/>
    <mergeCell ref="S15:T15"/>
    <mergeCell ref="C21:C26"/>
    <mergeCell ref="V21:V28"/>
    <mergeCell ref="B25:B26"/>
    <mergeCell ref="C29:C34"/>
    <mergeCell ref="V29:V36"/>
    <mergeCell ref="B33:B34"/>
    <mergeCell ref="G26:H26"/>
    <mergeCell ref="G23:H23"/>
    <mergeCell ref="C37:C42"/>
    <mergeCell ref="V37:V44"/>
    <mergeCell ref="B41:B42"/>
    <mergeCell ref="J45:Y45"/>
    <mergeCell ref="D46:G46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114.12月菜單</vt:lpstr>
      <vt:lpstr>第一週明細</vt:lpstr>
      <vt:lpstr>第二週明細</vt:lpstr>
      <vt:lpstr>第三週明細</vt:lpstr>
      <vt:lpstr>第四週明細  </vt:lpstr>
      <vt:lpstr>第五週明細 </vt:lpstr>
    </vt:vector>
  </TitlesOfParts>
  <Company>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20250306</cp:lastModifiedBy>
  <cp:lastPrinted>2025-11-11T07:51:19Z</cp:lastPrinted>
  <dcterms:created xsi:type="dcterms:W3CDTF">2013-10-17T10:44:48Z</dcterms:created>
  <dcterms:modified xsi:type="dcterms:W3CDTF">2025-11-11T07:51:30Z</dcterms:modified>
</cp:coreProperties>
</file>