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fif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(72張+3張公告)\"/>
    </mc:Choice>
  </mc:AlternateContent>
  <xr:revisionPtr revIDLastSave="0" documentId="13_ncr:1_{A2931CB8-1062-48C4-8119-C2FA2A950C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.9.1-9.30" sheetId="20" r:id="rId1"/>
    <sheet name="第一週明細" sheetId="2" r:id="rId2"/>
    <sheet name="第二週明細" sheetId="3" r:id="rId3"/>
    <sheet name="第三週明細" sheetId="7" r:id="rId4"/>
    <sheet name="第四週明細" sheetId="8" r:id="rId5"/>
    <sheet name="第五週明細 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6" i="7" l="1"/>
  <c r="W34" i="7"/>
  <c r="W32" i="7"/>
  <c r="W30" i="7"/>
  <c r="W14" i="21" l="1"/>
  <c r="W38" i="2" l="1"/>
  <c r="W32" i="2"/>
  <c r="W6" i="2"/>
  <c r="S13" i="21" l="1"/>
  <c r="P13" i="21"/>
  <c r="M13" i="21"/>
  <c r="J13" i="21"/>
  <c r="G13" i="21"/>
  <c r="D13" i="21"/>
  <c r="W18" i="21"/>
  <c r="W16" i="21"/>
  <c r="W20" i="21" l="1"/>
  <c r="S13" i="7" l="1"/>
  <c r="P13" i="7"/>
  <c r="M13" i="7"/>
  <c r="J13" i="7"/>
  <c r="G13" i="7"/>
  <c r="D13" i="7"/>
  <c r="W18" i="7"/>
  <c r="I36" i="20" s="1"/>
  <c r="W16" i="7"/>
  <c r="I35" i="20" s="1"/>
  <c r="W14" i="7"/>
  <c r="G5" i="2"/>
  <c r="G53" i="20"/>
  <c r="I54" i="20"/>
  <c r="I53" i="20"/>
  <c r="G54" i="20"/>
  <c r="W20" i="7" l="1"/>
  <c r="G35" i="20" s="1"/>
  <c r="G36" i="20"/>
  <c r="W40" i="8" l="1"/>
  <c r="W30" i="8"/>
  <c r="W26" i="8"/>
  <c r="W24" i="8"/>
  <c r="W22" i="8"/>
  <c r="W18" i="8"/>
  <c r="W14" i="8"/>
  <c r="W10" i="8"/>
  <c r="W6" i="8"/>
  <c r="W38" i="7"/>
  <c r="W26" i="7"/>
  <c r="W10" i="7"/>
  <c r="W42" i="3" l="1"/>
  <c r="W40" i="3"/>
  <c r="W26" i="3"/>
  <c r="W24" i="3"/>
  <c r="W18" i="3"/>
  <c r="W14" i="3"/>
  <c r="W10" i="3"/>
  <c r="W6" i="3"/>
  <c r="W42" i="2"/>
  <c r="W34" i="2"/>
  <c r="W26" i="2" l="1"/>
  <c r="W18" i="2" l="1"/>
  <c r="W16" i="2"/>
  <c r="W14" i="2"/>
  <c r="W8" i="2" l="1"/>
  <c r="D37" i="2" l="1"/>
  <c r="S13" i="2" l="1"/>
  <c r="P13" i="2"/>
  <c r="M13" i="2"/>
  <c r="J13" i="2"/>
  <c r="G13" i="2"/>
  <c r="D13" i="2"/>
  <c r="S5" i="2"/>
  <c r="P5" i="2"/>
  <c r="M5" i="2"/>
  <c r="J5" i="2"/>
  <c r="D5" i="2"/>
  <c r="I18" i="20" l="1"/>
  <c r="I17" i="20"/>
  <c r="G18" i="20"/>
  <c r="W10" i="2"/>
  <c r="E18" i="20" s="1"/>
  <c r="E17" i="20"/>
  <c r="C18" i="20"/>
  <c r="W30" i="3"/>
  <c r="W34" i="3"/>
  <c r="W20" i="2" l="1"/>
  <c r="G17" i="20" s="1"/>
  <c r="W12" i="2"/>
  <c r="C17" i="20" s="1"/>
  <c r="W8" i="3"/>
  <c r="W12" i="3" l="1"/>
  <c r="W10" i="21" l="1"/>
  <c r="W8" i="21"/>
  <c r="W42" i="8"/>
  <c r="W34" i="8"/>
  <c r="W8" i="8"/>
  <c r="W42" i="7"/>
  <c r="W8" i="7"/>
  <c r="U27" i="20"/>
  <c r="U26" i="20"/>
  <c r="W38" i="3"/>
  <c r="S27" i="20" s="1"/>
  <c r="G37" i="3"/>
  <c r="S37" i="3"/>
  <c r="P37" i="3"/>
  <c r="M37" i="3"/>
  <c r="J37" i="3"/>
  <c r="W44" i="3" l="1"/>
  <c r="S26" i="20" s="1"/>
  <c r="G45" i="20" l="1"/>
  <c r="W38" i="8"/>
  <c r="I45" i="20"/>
  <c r="S13" i="8"/>
  <c r="P13" i="8"/>
  <c r="M13" i="8"/>
  <c r="J13" i="8"/>
  <c r="G13" i="8"/>
  <c r="D13" i="8"/>
  <c r="E44" i="20"/>
  <c r="C45" i="20"/>
  <c r="S5" i="8"/>
  <c r="E45" i="20"/>
  <c r="W16" i="8"/>
  <c r="I44" i="20" s="1"/>
  <c r="P5" i="8"/>
  <c r="M5" i="8"/>
  <c r="J5" i="8"/>
  <c r="G5" i="8"/>
  <c r="D5" i="8"/>
  <c r="W24" i="7"/>
  <c r="W22" i="7"/>
  <c r="W6" i="7"/>
  <c r="W32" i="3"/>
  <c r="W22" i="3"/>
  <c r="W16" i="3"/>
  <c r="W30" i="2"/>
  <c r="W22" i="2"/>
  <c r="W20" i="8" l="1"/>
  <c r="G44" i="20" s="1"/>
  <c r="W12" i="8"/>
  <c r="C44" i="20" s="1"/>
  <c r="W36" i="2" l="1"/>
  <c r="W40" i="7" l="1"/>
  <c r="W24" i="2" l="1"/>
  <c r="W44" i="8" l="1"/>
  <c r="W32" i="8"/>
  <c r="W36" i="8" s="1"/>
  <c r="W44" i="7"/>
  <c r="W28" i="7"/>
  <c r="W40" i="2"/>
  <c r="W28" i="2"/>
  <c r="W12" i="7" l="1"/>
  <c r="W36" i="3"/>
  <c r="O26" i="20" s="1"/>
  <c r="W28" i="3"/>
  <c r="W12" i="21"/>
  <c r="W28" i="8"/>
  <c r="W44" i="2"/>
  <c r="W20" i="3"/>
  <c r="AE42" i="21"/>
  <c r="AD41" i="21"/>
  <c r="AF41" i="21" s="1"/>
  <c r="AE40" i="21"/>
  <c r="AC40" i="21"/>
  <c r="AD39" i="21"/>
  <c r="AD43" i="21" s="1"/>
  <c r="AC39" i="21"/>
  <c r="AE38" i="21"/>
  <c r="AC38" i="21"/>
  <c r="AF40" i="21" l="1"/>
  <c r="AE43" i="21"/>
  <c r="AC43" i="21"/>
  <c r="AF39" i="21"/>
  <c r="AF38" i="21"/>
  <c r="AF43" i="21" l="1"/>
  <c r="AD44" i="21" s="1"/>
  <c r="AC44" i="21"/>
  <c r="AE44" i="21" l="1"/>
  <c r="J5" i="21" l="1"/>
  <c r="G5" i="21"/>
  <c r="D5" i="21"/>
  <c r="AE10" i="21" l="1"/>
  <c r="AD9" i="21"/>
  <c r="AF9" i="21" s="1"/>
  <c r="AE8" i="21"/>
  <c r="AC8" i="21"/>
  <c r="AD7" i="21"/>
  <c r="AC7" i="21"/>
  <c r="AE6" i="21"/>
  <c r="AC6" i="21"/>
  <c r="AE34" i="21"/>
  <c r="AD33" i="21"/>
  <c r="AF33" i="21" s="1"/>
  <c r="AE32" i="21"/>
  <c r="AC32" i="21"/>
  <c r="AD31" i="21"/>
  <c r="AC31" i="21"/>
  <c r="AE30" i="21"/>
  <c r="AC30" i="21"/>
  <c r="AE26" i="21"/>
  <c r="AD25" i="21"/>
  <c r="AF25" i="21" s="1"/>
  <c r="AE24" i="21"/>
  <c r="AC24" i="21"/>
  <c r="AD23" i="21"/>
  <c r="AC23" i="21"/>
  <c r="AE22" i="21"/>
  <c r="AC22" i="21"/>
  <c r="AE18" i="21"/>
  <c r="AD17" i="21"/>
  <c r="AF17" i="21" s="1"/>
  <c r="AE16" i="21"/>
  <c r="AC16" i="21"/>
  <c r="AD15" i="21"/>
  <c r="AC15" i="21"/>
  <c r="AE14" i="21"/>
  <c r="AC14" i="21"/>
  <c r="O27" i="20"/>
  <c r="D37" i="3"/>
  <c r="AE11" i="21" l="1"/>
  <c r="AF32" i="21"/>
  <c r="AD19" i="21"/>
  <c r="AD35" i="21"/>
  <c r="AE27" i="21"/>
  <c r="AF22" i="21"/>
  <c r="AF30" i="21"/>
  <c r="AD11" i="21"/>
  <c r="AF8" i="21"/>
  <c r="AF14" i="21"/>
  <c r="AF16" i="21"/>
  <c r="AF23" i="21"/>
  <c r="AE19" i="21"/>
  <c r="AC27" i="21"/>
  <c r="AD27" i="21"/>
  <c r="AF24" i="21"/>
  <c r="AE35" i="21"/>
  <c r="AF6" i="21"/>
  <c r="AC19" i="21"/>
  <c r="AC35" i="21"/>
  <c r="AC11" i="21"/>
  <c r="AF15" i="21"/>
  <c r="AF31" i="21"/>
  <c r="AF7" i="21"/>
  <c r="AF27" i="21" l="1"/>
  <c r="AD28" i="21" s="1"/>
  <c r="AF35" i="21"/>
  <c r="AC36" i="21" s="1"/>
  <c r="AF19" i="21"/>
  <c r="AC20" i="21" s="1"/>
  <c r="AF11" i="21"/>
  <c r="AC12" i="21" s="1"/>
  <c r="AC28" i="21" l="1"/>
  <c r="AE28" i="21"/>
  <c r="AE12" i="21"/>
  <c r="AD12" i="21"/>
  <c r="AD20" i="21"/>
  <c r="AE20" i="21"/>
  <c r="AE36" i="21"/>
  <c r="AD36" i="21"/>
  <c r="U18" i="20" l="1"/>
  <c r="U17" i="20"/>
  <c r="S18" i="20"/>
  <c r="Q18" i="20"/>
  <c r="Q17" i="20"/>
  <c r="O18" i="20"/>
  <c r="M18" i="20"/>
  <c r="M17" i="20"/>
  <c r="K18" i="20"/>
  <c r="Q27" i="20" l="1"/>
  <c r="Q26" i="20"/>
  <c r="M27" i="20"/>
  <c r="M26" i="20"/>
  <c r="K27" i="20"/>
  <c r="I27" i="20"/>
  <c r="I26" i="20"/>
  <c r="G27" i="20"/>
  <c r="E27" i="20"/>
  <c r="E26" i="20"/>
  <c r="C27" i="20"/>
  <c r="S29" i="3" l="1"/>
  <c r="P29" i="3"/>
  <c r="M29" i="3"/>
  <c r="J29" i="3"/>
  <c r="G29" i="3"/>
  <c r="D29" i="3"/>
  <c r="S21" i="3"/>
  <c r="P21" i="3"/>
  <c r="M21" i="3"/>
  <c r="J21" i="3"/>
  <c r="G21" i="3"/>
  <c r="D21" i="3"/>
  <c r="S13" i="3"/>
  <c r="P13" i="3"/>
  <c r="M13" i="3"/>
  <c r="J13" i="3"/>
  <c r="G13" i="3"/>
  <c r="D13" i="3"/>
  <c r="S5" i="3"/>
  <c r="P5" i="3"/>
  <c r="M5" i="3"/>
  <c r="J5" i="3"/>
  <c r="G5" i="3"/>
  <c r="D5" i="3"/>
  <c r="S37" i="2"/>
  <c r="P37" i="2"/>
  <c r="M37" i="2"/>
  <c r="J37" i="2"/>
  <c r="G37" i="2"/>
  <c r="S29" i="2"/>
  <c r="P29" i="2"/>
  <c r="M29" i="2"/>
  <c r="J29" i="2"/>
  <c r="G29" i="2"/>
  <c r="D29" i="2"/>
  <c r="S21" i="2"/>
  <c r="P21" i="2"/>
  <c r="M21" i="2"/>
  <c r="J21" i="2"/>
  <c r="G21" i="2"/>
  <c r="D21" i="2"/>
  <c r="K17" i="20"/>
  <c r="E36" i="20" l="1"/>
  <c r="S5" i="7"/>
  <c r="P5" i="7"/>
  <c r="M5" i="7"/>
  <c r="J5" i="7"/>
  <c r="G5" i="7"/>
  <c r="D5" i="7"/>
  <c r="E35" i="20" l="1"/>
  <c r="C35" i="20"/>
  <c r="C36" i="20"/>
  <c r="O17" i="20"/>
  <c r="M21" i="7"/>
  <c r="S37" i="8" l="1"/>
  <c r="P37" i="8"/>
  <c r="M37" i="8"/>
  <c r="J37" i="8"/>
  <c r="G37" i="8"/>
  <c r="D37" i="8"/>
  <c r="S45" i="20" l="1"/>
  <c r="S17" i="20"/>
  <c r="U44" i="20"/>
  <c r="U45" i="20"/>
  <c r="S44" i="20" l="1"/>
  <c r="Q45" i="20" l="1"/>
  <c r="M45" i="20"/>
  <c r="U35" i="20"/>
  <c r="K45" i="20"/>
  <c r="S29" i="8"/>
  <c r="P29" i="8"/>
  <c r="M29" i="8"/>
  <c r="J29" i="8"/>
  <c r="G29" i="8"/>
  <c r="D29" i="8"/>
  <c r="S21" i="8"/>
  <c r="P21" i="8"/>
  <c r="M21" i="8"/>
  <c r="J21" i="8"/>
  <c r="G21" i="8"/>
  <c r="D21" i="8"/>
  <c r="O45" i="20" l="1"/>
  <c r="M44" i="20"/>
  <c r="Q44" i="20"/>
  <c r="O44" i="20" l="1"/>
  <c r="K44" i="20"/>
  <c r="D21" i="7" l="1"/>
  <c r="G26" i="20" l="1"/>
  <c r="C26" i="20"/>
  <c r="S37" i="7" l="1"/>
  <c r="P37" i="7"/>
  <c r="M37" i="7"/>
  <c r="J37" i="7"/>
  <c r="G37" i="7"/>
  <c r="D37" i="7"/>
  <c r="S29" i="7"/>
  <c r="P29" i="7"/>
  <c r="M29" i="7"/>
  <c r="J29" i="7"/>
  <c r="G29" i="7"/>
  <c r="D29" i="7"/>
  <c r="S21" i="7"/>
  <c r="P21" i="7"/>
  <c r="J21" i="7"/>
  <c r="G21" i="7"/>
  <c r="Q36" i="20" l="1"/>
  <c r="M36" i="20"/>
  <c r="O36" i="20"/>
  <c r="U36" i="20"/>
  <c r="M35" i="20"/>
  <c r="S36" i="20"/>
  <c r="K36" i="20"/>
  <c r="Q35" i="20"/>
  <c r="O35" i="20" l="1"/>
  <c r="K35" i="20"/>
  <c r="S35" i="20"/>
  <c r="K26" i="20" l="1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C28" i="7"/>
  <c r="AF35" i="7"/>
  <c r="AE36" i="7" s="1"/>
  <c r="AD28" i="7" l="1"/>
  <c r="AD12" i="7"/>
  <c r="AC20" i="7"/>
  <c r="AE12" i="7"/>
  <c r="AC44" i="7"/>
  <c r="AE20" i="7"/>
  <c r="AD44" i="7"/>
  <c r="AD36" i="7"/>
  <c r="AC36" i="7"/>
  <c r="AC14" i="2" l="1"/>
  <c r="AE14" i="2"/>
  <c r="AC15" i="2"/>
  <c r="AD15" i="2"/>
  <c r="AC16" i="2"/>
  <c r="AE16" i="2"/>
  <c r="AD17" i="2"/>
  <c r="AE18" i="2"/>
  <c r="AC22" i="2"/>
  <c r="AE22" i="2"/>
  <c r="AC23" i="2"/>
  <c r="AD23" i="2"/>
  <c r="AC24" i="2"/>
  <c r="AE24" i="2"/>
  <c r="AD25" i="2"/>
  <c r="AE26" i="2"/>
  <c r="AC30" i="2"/>
  <c r="AE30" i="2"/>
  <c r="AC31" i="2"/>
  <c r="AD31" i="2"/>
  <c r="AC32" i="2"/>
  <c r="AE32" i="2"/>
  <c r="AD33" i="2"/>
  <c r="AF33" i="2" s="1"/>
  <c r="AE34" i="2"/>
  <c r="AC38" i="2"/>
  <c r="AE38" i="2"/>
  <c r="AC39" i="2"/>
  <c r="AD39" i="2"/>
  <c r="AC40" i="2"/>
  <c r="AE40" i="2"/>
  <c r="AD41" i="2"/>
  <c r="AF41" i="2" s="1"/>
  <c r="AE42" i="2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F30" i="2" l="1"/>
  <c r="AF38" i="2"/>
  <c r="AC27" i="2"/>
  <c r="AD27" i="2"/>
  <c r="AF40" i="2"/>
  <c r="AE35" i="2"/>
  <c r="AF22" i="2"/>
  <c r="AE19" i="2"/>
  <c r="AF15" i="3"/>
  <c r="AD19" i="2"/>
  <c r="AF15" i="2"/>
  <c r="AF14" i="2"/>
  <c r="AC43" i="2"/>
  <c r="AC35" i="2"/>
  <c r="AF16" i="2"/>
  <c r="AF31" i="2"/>
  <c r="AF39" i="3"/>
  <c r="AF39" i="2"/>
  <c r="AF32" i="2"/>
  <c r="AF25" i="2"/>
  <c r="AF17" i="2"/>
  <c r="AE27" i="2"/>
  <c r="AF24" i="2"/>
  <c r="AE43" i="2"/>
  <c r="AD35" i="2"/>
  <c r="AF24" i="3"/>
  <c r="AD43" i="2"/>
  <c r="AF23" i="2"/>
  <c r="AC19" i="2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35" i="2" l="1"/>
  <c r="AC36" i="2" s="1"/>
  <c r="AF27" i="2"/>
  <c r="AD28" i="2" s="1"/>
  <c r="AF35" i="3"/>
  <c r="AC36" i="3" s="1"/>
  <c r="AF27" i="3"/>
  <c r="AD28" i="3" s="1"/>
  <c r="AF19" i="2"/>
  <c r="AC20" i="2" s="1"/>
  <c r="AF43" i="2"/>
  <c r="AC44" i="2" s="1"/>
  <c r="AF43" i="3"/>
  <c r="AE44" i="3" s="1"/>
  <c r="AF19" i="3"/>
  <c r="AC28" i="2" l="1"/>
  <c r="AD36" i="3"/>
  <c r="AD36" i="2"/>
  <c r="AE36" i="2"/>
  <c r="AC28" i="3"/>
  <c r="AE28" i="2"/>
  <c r="AE28" i="3"/>
  <c r="AE44" i="2"/>
  <c r="AE36" i="3"/>
  <c r="AE20" i="2"/>
  <c r="AD20" i="2"/>
  <c r="AD44" i="2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<sst xmlns="http://schemas.openxmlformats.org/spreadsheetml/2006/main" count="1407" uniqueCount="351">
  <si>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</si>
  <si>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</si>
  <si>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</si>
  <si>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</si>
  <si>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</si>
  <si>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</si>
  <si>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</si>
  <si>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</si>
  <si>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</si>
  <si>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</si>
  <si>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</si>
  <si>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</si>
  <si>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</si>
  <si>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</si>
  <si>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</si>
  <si>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</si>
  <si>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</si>
  <si>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</si>
  <si>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</si>
  <si>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</si>
  <si>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</si>
  <si>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</si>
  <si>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</si>
  <si>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</si>
  <si>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</si>
  <si>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</si>
  <si>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</si>
  <si>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</si>
  <si>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</si>
  <si>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</si>
  <si>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</si>
  <si>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</si>
  <si>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</si>
  <si>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</si>
  <si>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</si>
  <si>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</si>
  <si>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</si>
  <si>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</si>
  <si>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</si>
  <si>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</si>
  <si>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</si>
  <si>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</si>
  <si>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熱量: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</si>
  <si>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</si>
  <si>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</si>
  <si>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</si>
  <si>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餐數</t>
    <phoneticPr fontId="19" type="noConversion"/>
  </si>
  <si>
    <t>蒸</t>
    <phoneticPr fontId="19" type="noConversion"/>
  </si>
  <si>
    <t>煮</t>
    <phoneticPr fontId="19" type="noConversion"/>
  </si>
  <si>
    <t>星期五</t>
    <phoneticPr fontId="19" type="noConversion"/>
  </si>
  <si>
    <t>地瓜</t>
    <phoneticPr fontId="19" type="noConversion"/>
  </si>
  <si>
    <t>香Q米飯</t>
    <phoneticPr fontId="19" type="noConversion"/>
  </si>
  <si>
    <t>星期三</t>
    <phoneticPr fontId="19" type="noConversion"/>
  </si>
  <si>
    <t>煮</t>
    <phoneticPr fontId="19" type="noConversion"/>
  </si>
  <si>
    <t>蒸</t>
    <phoneticPr fontId="19" type="noConversion"/>
  </si>
  <si>
    <t>炒</t>
    <phoneticPr fontId="19" type="noConversion"/>
  </si>
  <si>
    <t>雞蛋</t>
    <phoneticPr fontId="19" type="noConversion"/>
  </si>
  <si>
    <t>白蘿蔔</t>
    <phoneticPr fontId="19" type="noConversion"/>
  </si>
  <si>
    <t>味噌</t>
    <phoneticPr fontId="19" type="noConversion"/>
  </si>
  <si>
    <t>熱量:</t>
    <phoneticPr fontId="19" type="noConversion"/>
  </si>
  <si>
    <t>地瓜飯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</si>
  <si>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</si>
  <si>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</si>
  <si>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</si>
  <si>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脂肪：</t>
    <phoneticPr fontId="19" type="noConversion"/>
  </si>
  <si>
    <t>熱量:</t>
    <phoneticPr fontId="19" type="noConversion"/>
  </si>
  <si>
    <t>醣類：</t>
    <phoneticPr fontId="19" type="noConversion"/>
  </si>
  <si>
    <t>蒸</t>
    <phoneticPr fontId="19" type="noConversion"/>
  </si>
  <si>
    <t>煮</t>
    <phoneticPr fontId="19" type="noConversion"/>
  </si>
  <si>
    <t>炸</t>
    <phoneticPr fontId="19" type="noConversion"/>
  </si>
  <si>
    <t>烤</t>
    <phoneticPr fontId="19" type="noConversion"/>
  </si>
  <si>
    <t>煮</t>
    <phoneticPr fontId="19" type="noConversion"/>
  </si>
  <si>
    <t>杏鮑菇</t>
    <phoneticPr fontId="19" type="noConversion"/>
  </si>
  <si>
    <t>蒸</t>
    <phoneticPr fontId="19" type="noConversion"/>
  </si>
  <si>
    <t>滷</t>
    <phoneticPr fontId="19" type="noConversion"/>
  </si>
  <si>
    <t>煮</t>
    <phoneticPr fontId="19" type="noConversion"/>
  </si>
  <si>
    <t>煮</t>
    <phoneticPr fontId="19" type="noConversion"/>
  </si>
  <si>
    <t>洋蔥</t>
    <phoneticPr fontId="19" type="noConversion"/>
  </si>
  <si>
    <t>蒸</t>
    <phoneticPr fontId="19" type="noConversion"/>
  </si>
  <si>
    <t>煮</t>
    <phoneticPr fontId="19" type="noConversion"/>
  </si>
  <si>
    <t>豆魚蛋肉類</t>
    <phoneticPr fontId="19" type="noConversion"/>
  </si>
  <si>
    <t>香Q米飯</t>
    <phoneticPr fontId="19" type="noConversion"/>
  </si>
  <si>
    <t>地瓜</t>
    <phoneticPr fontId="19" type="noConversion"/>
  </si>
  <si>
    <t>海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</si>
  <si>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</si>
  <si>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</si>
  <si>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</si>
  <si>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豬肉來源:臺灣(豬肉及豬可食部位原料之原產地:臺灣)</t>
  </si>
  <si>
    <t>冬瓜</t>
    <phoneticPr fontId="19" type="noConversion"/>
  </si>
  <si>
    <t>加</t>
    <phoneticPr fontId="19" type="noConversion"/>
  </si>
  <si>
    <t>豆</t>
    <phoneticPr fontId="19" type="noConversion"/>
  </si>
  <si>
    <t>深色蔬菜</t>
    <phoneticPr fontId="19" type="noConversion"/>
  </si>
  <si>
    <t>蔬菜</t>
    <phoneticPr fontId="19" type="noConversion"/>
  </si>
  <si>
    <t>生鮮豬絞肉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</si>
  <si>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</si>
  <si>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</si>
  <si>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</si>
  <si>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蛋白質：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</si>
  <si>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</si>
  <si>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</si>
  <si>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</si>
  <si>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醣類：</t>
    <phoneticPr fontId="19" type="noConversion"/>
  </si>
  <si>
    <t>脂肪：</t>
    <phoneticPr fontId="19" type="noConversion"/>
  </si>
  <si>
    <t>醣類：</t>
    <phoneticPr fontId="19" type="noConversion"/>
  </si>
  <si>
    <t>脂肪：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</si>
  <si>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</si>
  <si>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</si>
  <si>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</si>
  <si>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主食類</t>
    <phoneticPr fontId="19" type="noConversion"/>
  </si>
  <si>
    <t>豆魚蛋肉類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</si>
  <si>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</si>
  <si>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</si>
  <si>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</si>
  <si>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</si>
  <si>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深色蔬菜</t>
    <phoneticPr fontId="19" type="noConversion"/>
  </si>
  <si>
    <t>深色蔬菜</t>
    <phoneticPr fontId="19" type="noConversion"/>
  </si>
  <si>
    <t>淺色蔬菜</t>
    <phoneticPr fontId="19" type="noConversion"/>
  </si>
  <si>
    <t>深色蔬菜</t>
    <phoneticPr fontId="19" type="noConversion"/>
  </si>
  <si>
    <t>香Q米飯</t>
    <phoneticPr fontId="19" type="noConversion"/>
  </si>
  <si>
    <t>咖哩肉丁</t>
    <phoneticPr fontId="19" type="noConversion"/>
  </si>
  <si>
    <t>味噌豆腐湯(豆)</t>
    <phoneticPr fontId="19" type="noConversion"/>
  </si>
  <si>
    <t>紫菜蛋花湯</t>
    <phoneticPr fontId="19" type="noConversion"/>
  </si>
  <si>
    <t>白米</t>
    <phoneticPr fontId="19" type="noConversion"/>
  </si>
  <si>
    <t>粉薑</t>
    <phoneticPr fontId="19" type="noConversion"/>
  </si>
  <si>
    <t>結球白菜</t>
    <phoneticPr fontId="19" type="noConversion"/>
  </si>
  <si>
    <t>醃</t>
    <phoneticPr fontId="19" type="noConversion"/>
  </si>
  <si>
    <t>胡蘿蔔</t>
    <phoneticPr fontId="19" type="noConversion"/>
  </si>
  <si>
    <t>傳統豆腐</t>
    <phoneticPr fontId="19" type="noConversion"/>
  </si>
  <si>
    <t>粉薑</t>
    <phoneticPr fontId="19" type="noConversion"/>
  </si>
  <si>
    <t>芡</t>
    <phoneticPr fontId="19" type="noConversion"/>
  </si>
  <si>
    <t>甘藍</t>
    <phoneticPr fontId="19" type="noConversion"/>
  </si>
  <si>
    <t>胡蘿蔔</t>
    <phoneticPr fontId="19" type="noConversion"/>
  </si>
  <si>
    <t>馬鈴薯</t>
    <phoneticPr fontId="19" type="noConversion"/>
  </si>
  <si>
    <t>咖哩粉</t>
    <phoneticPr fontId="19" type="noConversion"/>
  </si>
  <si>
    <t>木耳</t>
    <phoneticPr fontId="19" type="noConversion"/>
  </si>
  <si>
    <t>煮</t>
    <phoneticPr fontId="19" type="noConversion"/>
  </si>
  <si>
    <t>白米</t>
    <phoneticPr fontId="19" type="noConversion"/>
  </si>
  <si>
    <t>蒸</t>
    <phoneticPr fontId="19" type="noConversion"/>
  </si>
  <si>
    <t>豆干</t>
    <phoneticPr fontId="19" type="noConversion"/>
  </si>
  <si>
    <t>川燙</t>
    <phoneticPr fontId="19" type="noConversion"/>
  </si>
  <si>
    <t>蔬菜</t>
    <phoneticPr fontId="19" type="noConversion"/>
  </si>
  <si>
    <t>冷凍青花菜</t>
    <phoneticPr fontId="19" type="noConversion"/>
  </si>
  <si>
    <t>糙米飯</t>
    <phoneticPr fontId="19" type="noConversion"/>
  </si>
  <si>
    <t>台式炒麵</t>
    <phoneticPr fontId="19" type="noConversion"/>
  </si>
  <si>
    <t>麥片飯</t>
    <phoneticPr fontId="19" type="noConversion"/>
  </si>
  <si>
    <t>麵條</t>
    <phoneticPr fontId="19" type="noConversion"/>
  </si>
  <si>
    <t>綠豆芽</t>
    <phoneticPr fontId="19" type="noConversion"/>
  </si>
  <si>
    <t>綠豆芽</t>
    <phoneticPr fontId="19" type="noConversion"/>
  </si>
  <si>
    <t>三色豆</t>
    <phoneticPr fontId="19" type="noConversion"/>
  </si>
  <si>
    <t>冷</t>
    <phoneticPr fontId="19" type="noConversion"/>
  </si>
  <si>
    <t>大麥片</t>
    <phoneticPr fontId="19" type="noConversion"/>
  </si>
  <si>
    <t>大麥片</t>
    <phoneticPr fontId="19" type="noConversion"/>
  </si>
  <si>
    <t>地瓜飯</t>
    <phoneticPr fontId="19" type="noConversion"/>
  </si>
  <si>
    <t>洋芋濃湯(芡)</t>
    <phoneticPr fontId="19" type="noConversion"/>
  </si>
  <si>
    <t>有機蔬菜</t>
    <phoneticPr fontId="19" type="noConversion"/>
  </si>
  <si>
    <t>有機蔬菜</t>
    <phoneticPr fontId="19" type="noConversion"/>
  </si>
  <si>
    <t>豬肉來源:臺灣(豬肉及豬可食部位原料之原產地:臺灣)</t>
    <phoneticPr fontId="19" type="noConversion"/>
  </si>
  <si>
    <t>瓜仔肉(醃)</t>
    <phoneticPr fontId="19" type="noConversion"/>
  </si>
  <si>
    <t>冰心地瓜</t>
    <phoneticPr fontId="19" type="noConversion"/>
  </si>
  <si>
    <t>淺色蔬菜</t>
    <phoneticPr fontId="19" type="noConversion"/>
  </si>
  <si>
    <t>深色蔬菜</t>
    <phoneticPr fontId="19" type="noConversion"/>
  </si>
  <si>
    <t>香Q米飯</t>
    <phoneticPr fontId="19" type="noConversion"/>
  </si>
  <si>
    <t>竹筍湯</t>
    <phoneticPr fontId="19" type="noConversion"/>
  </si>
  <si>
    <t>洋蔥鹹豬肉</t>
    <phoneticPr fontId="19" type="noConversion"/>
  </si>
  <si>
    <t>鐵板拌麵</t>
    <phoneticPr fontId="19" type="noConversion"/>
  </si>
  <si>
    <t>麻婆豆腐(豆)</t>
    <phoneticPr fontId="19" type="noConversion"/>
  </si>
  <si>
    <t>豬里肌</t>
    <phoneticPr fontId="19" type="noConversion"/>
  </si>
  <si>
    <t>油蔥酥</t>
    <phoneticPr fontId="19" type="noConversion"/>
  </si>
  <si>
    <t>金針菇</t>
    <phoneticPr fontId="19" type="noConversion"/>
  </si>
  <si>
    <t>杏鮑菇</t>
    <phoneticPr fontId="19" type="noConversion"/>
  </si>
  <si>
    <t>胡蘿蔔</t>
    <phoneticPr fontId="19" type="noConversion"/>
  </si>
  <si>
    <t>生鮮豬里肌肉排</t>
    <phoneticPr fontId="19" type="noConversion"/>
  </si>
  <si>
    <t>豆</t>
    <phoneticPr fontId="19" type="noConversion"/>
  </si>
  <si>
    <t>米粉</t>
    <phoneticPr fontId="19" type="noConversion"/>
  </si>
  <si>
    <t>胡蘿蔔</t>
    <phoneticPr fontId="19" type="noConversion"/>
  </si>
  <si>
    <t>地瓜飯</t>
    <phoneticPr fontId="19" type="noConversion"/>
  </si>
  <si>
    <t>海</t>
    <phoneticPr fontId="19" type="noConversion"/>
  </si>
  <si>
    <t>豆</t>
    <phoneticPr fontId="19" type="noConversion"/>
  </si>
  <si>
    <t>煮</t>
    <phoneticPr fontId="19" type="noConversion"/>
  </si>
  <si>
    <t>白米</t>
    <phoneticPr fontId="19" type="noConversion"/>
  </si>
  <si>
    <t>油蔥酥</t>
    <phoneticPr fontId="19" type="noConversion"/>
  </si>
  <si>
    <t>三色豆</t>
    <phoneticPr fontId="19" type="noConversion"/>
  </si>
  <si>
    <t>川燙</t>
    <phoneticPr fontId="19" type="noConversion"/>
  </si>
  <si>
    <t>蔬菜</t>
    <phoneticPr fontId="19" type="noConversion"/>
  </si>
  <si>
    <t>煮</t>
    <phoneticPr fontId="19" type="noConversion"/>
  </si>
  <si>
    <t>冷凍玉米粒</t>
    <phoneticPr fontId="19" type="noConversion"/>
  </si>
  <si>
    <t>傳統豆腐</t>
    <phoneticPr fontId="19" type="noConversion"/>
  </si>
  <si>
    <t>洋蔥</t>
    <phoneticPr fontId="19" type="noConversion"/>
  </si>
  <si>
    <t>煮</t>
    <phoneticPr fontId="19" type="noConversion"/>
  </si>
  <si>
    <t>冬瓜湯</t>
    <phoneticPr fontId="19" type="noConversion"/>
  </si>
  <si>
    <t>粉薑</t>
    <phoneticPr fontId="19" type="noConversion"/>
  </si>
  <si>
    <t>冬瓜</t>
    <phoneticPr fontId="19" type="noConversion"/>
  </si>
  <si>
    <t>紫菜</t>
    <phoneticPr fontId="19" type="noConversion"/>
  </si>
  <si>
    <t>冷</t>
    <phoneticPr fontId="19" type="noConversion"/>
  </si>
  <si>
    <t>乾裙帶菜</t>
    <phoneticPr fontId="19" type="noConversion"/>
  </si>
  <si>
    <t>胡蘿蔔</t>
    <phoneticPr fontId="19" type="noConversion"/>
  </si>
  <si>
    <t>雞蛋</t>
    <phoneticPr fontId="19" type="noConversion"/>
  </si>
  <si>
    <t>蒸</t>
    <phoneticPr fontId="19" type="noConversion"/>
  </si>
  <si>
    <t>主食類</t>
    <phoneticPr fontId="19" type="noConversion"/>
  </si>
  <si>
    <t>豆魚蛋肉類</t>
    <phoneticPr fontId="19" type="noConversion"/>
  </si>
  <si>
    <t>蔬菜類</t>
    <phoneticPr fontId="19" type="noConversion"/>
  </si>
  <si>
    <t>蛋白質：</t>
    <phoneticPr fontId="19" type="noConversion"/>
  </si>
  <si>
    <t>每週供應魚類產品.小心魚刺</t>
    <phoneticPr fontId="19" type="noConversion"/>
  </si>
  <si>
    <t>鮮嫩里肌</t>
    <phoneticPr fontId="19" type="noConversion"/>
  </si>
  <si>
    <t>鹹豬肉</t>
    <phoneticPr fontId="19" type="noConversion"/>
  </si>
  <si>
    <t>絞肉滷蛋</t>
    <phoneticPr fontId="19" type="noConversion"/>
  </si>
  <si>
    <t>雙拼魚丁(海)(炸)</t>
    <phoneticPr fontId="19" type="noConversion"/>
  </si>
  <si>
    <t>芽菜米粉</t>
    <phoneticPr fontId="19" type="noConversion"/>
  </si>
  <si>
    <t>洋蔥肉片</t>
    <phoneticPr fontId="19" type="noConversion"/>
  </si>
  <si>
    <t>里肌肉排</t>
    <phoneticPr fontId="19" type="noConversion"/>
  </si>
  <si>
    <t>油蔥拌飯</t>
    <phoneticPr fontId="19" type="noConversion"/>
  </si>
  <si>
    <t>烤雞排</t>
    <phoneticPr fontId="19" type="noConversion"/>
  </si>
  <si>
    <t>海芽蛋花湯</t>
    <phoneticPr fontId="19" type="noConversion"/>
  </si>
  <si>
    <t>絞肉拌高麗菜</t>
    <phoneticPr fontId="19" type="noConversion"/>
  </si>
  <si>
    <t>燒烤雞翅</t>
    <phoneticPr fontId="19" type="noConversion"/>
  </si>
  <si>
    <t>芋泥包(冷)</t>
    <phoneticPr fontId="19" type="noConversion"/>
  </si>
  <si>
    <t>蝦米</t>
    <phoneticPr fontId="19" type="noConversion"/>
  </si>
  <si>
    <t>雞堡肉</t>
    <phoneticPr fontId="19" type="noConversion"/>
  </si>
  <si>
    <t>香菇絲</t>
    <phoneticPr fontId="19" type="noConversion"/>
  </si>
  <si>
    <t>芋泥包</t>
    <phoneticPr fontId="19" type="noConversion"/>
  </si>
  <si>
    <t>醃漬花胡瓜</t>
    <phoneticPr fontId="19" type="noConversion"/>
  </si>
  <si>
    <t>紅辣椒</t>
    <phoneticPr fontId="19" type="noConversion"/>
  </si>
  <si>
    <t>蝦米高麗菜(海)</t>
    <phoneticPr fontId="19" type="noConversion"/>
  </si>
  <si>
    <t>客家小炒(豆)(海)</t>
    <phoneticPr fontId="19" type="noConversion"/>
  </si>
  <si>
    <t>生鮮豬後腿肉絲</t>
    <phoneticPr fontId="19" type="noConversion"/>
  </si>
  <si>
    <t>雞水煮蛋</t>
    <phoneticPr fontId="19" type="noConversion"/>
  </si>
  <si>
    <t>生鮮雞腿</t>
    <phoneticPr fontId="19" type="noConversion"/>
  </si>
  <si>
    <t>生鮮豬後腿肉丁</t>
    <phoneticPr fontId="19" type="noConversion"/>
  </si>
  <si>
    <t>生鮮翅小腿</t>
    <phoneticPr fontId="19" type="noConversion"/>
  </si>
  <si>
    <t>新鮮麻竹筍</t>
    <phoneticPr fontId="19" type="noConversion"/>
  </si>
  <si>
    <t>大蒜</t>
    <phoneticPr fontId="19" type="noConversion"/>
  </si>
  <si>
    <t>小魚乾</t>
    <phoneticPr fontId="19" type="noConversion"/>
  </si>
  <si>
    <t>生鮮水鯊魚肉</t>
    <phoneticPr fontId="19" type="noConversion"/>
  </si>
  <si>
    <t>生鮮雞翅</t>
    <phoneticPr fontId="19" type="noConversion"/>
  </si>
  <si>
    <t>生鮮雞排</t>
    <phoneticPr fontId="19" type="noConversion"/>
  </si>
  <si>
    <t>生鮮豬前腿肉片</t>
    <phoneticPr fontId="19" type="noConversion"/>
  </si>
  <si>
    <t>卡啦翅小腿(炸)</t>
    <phoneticPr fontId="19" type="noConversion"/>
  </si>
  <si>
    <t>9月1日(一)</t>
    <phoneticPr fontId="19" type="noConversion"/>
  </si>
  <si>
    <t>9月2日(二)</t>
    <phoneticPr fontId="19" type="noConversion"/>
  </si>
  <si>
    <t>9月3日(三)</t>
    <phoneticPr fontId="19" type="noConversion"/>
  </si>
  <si>
    <t>9月4日(四)</t>
    <phoneticPr fontId="19" type="noConversion"/>
  </si>
  <si>
    <t>9月5日(五)</t>
    <phoneticPr fontId="19" type="noConversion"/>
  </si>
  <si>
    <t>9月8日(一)</t>
    <phoneticPr fontId="19" type="noConversion"/>
  </si>
  <si>
    <t>9月9日(二)</t>
    <phoneticPr fontId="19" type="noConversion"/>
  </si>
  <si>
    <t>9月10日(三)</t>
    <phoneticPr fontId="19" type="noConversion"/>
  </si>
  <si>
    <t>9月11日(四)</t>
    <phoneticPr fontId="19" type="noConversion"/>
  </si>
  <si>
    <t>9月12日(五)</t>
    <phoneticPr fontId="19" type="noConversion"/>
  </si>
  <si>
    <t>9月15日(一)</t>
    <phoneticPr fontId="19" type="noConversion"/>
  </si>
  <si>
    <t>9月17日(三)</t>
    <phoneticPr fontId="19" type="noConversion"/>
  </si>
  <si>
    <t>9月18日(四)</t>
    <phoneticPr fontId="19" type="noConversion"/>
  </si>
  <si>
    <t>9月19日(五)</t>
    <phoneticPr fontId="19" type="noConversion"/>
  </si>
  <si>
    <t>9月22日(一)</t>
    <phoneticPr fontId="19" type="noConversion"/>
  </si>
  <si>
    <t>9月23日(二)</t>
    <phoneticPr fontId="19" type="noConversion"/>
  </si>
  <si>
    <t>9月25日(四)</t>
    <phoneticPr fontId="19" type="noConversion"/>
  </si>
  <si>
    <t>9月26日(五)</t>
    <phoneticPr fontId="19" type="noConversion"/>
  </si>
  <si>
    <t>9月29日(一)</t>
    <phoneticPr fontId="19" type="noConversion"/>
  </si>
  <si>
    <t>9月30日(二)</t>
    <phoneticPr fontId="19" type="noConversion"/>
  </si>
  <si>
    <t>9月24日(三)</t>
    <phoneticPr fontId="19" type="noConversion"/>
  </si>
  <si>
    <t>9月16日(二)</t>
    <phoneticPr fontId="19" type="noConversion"/>
  </si>
  <si>
    <t>蘿蔔香菇湯</t>
    <phoneticPr fontId="19" type="noConversion"/>
  </si>
  <si>
    <t>沙茶筍絲</t>
    <phoneticPr fontId="19" type="noConversion"/>
  </si>
  <si>
    <t>味噌昆布湯</t>
    <phoneticPr fontId="19" type="noConversion"/>
  </si>
  <si>
    <t>蘿蔔肉絲湯</t>
    <phoneticPr fontId="19" type="noConversion"/>
  </si>
  <si>
    <t>小米飯</t>
    <phoneticPr fontId="19" type="noConversion"/>
  </si>
  <si>
    <t>壽喜肉片</t>
    <phoneticPr fontId="19" type="noConversion"/>
  </si>
  <si>
    <t>冬瓜鮮菇湯</t>
    <phoneticPr fontId="19" type="noConversion"/>
  </si>
  <si>
    <t>香烤雞排</t>
    <phoneticPr fontId="19" type="noConversion"/>
  </si>
  <si>
    <t>醬爆肉絲</t>
    <phoneticPr fontId="19" type="noConversion"/>
  </si>
  <si>
    <t>蒸蛋</t>
    <phoneticPr fontId="19" type="noConversion"/>
  </si>
  <si>
    <t>雙絲炒蛋</t>
    <phoneticPr fontId="19" type="noConversion"/>
  </si>
  <si>
    <t>照燒雞翅</t>
    <phoneticPr fontId="19" type="noConversion"/>
  </si>
  <si>
    <t>起司花椰</t>
    <phoneticPr fontId="19" type="noConversion"/>
  </si>
  <si>
    <t>肉燥拌麵</t>
    <phoneticPr fontId="19" type="noConversion"/>
  </si>
  <si>
    <t>糙梗米</t>
    <phoneticPr fontId="19" type="noConversion"/>
  </si>
  <si>
    <t>毛豆仁</t>
    <phoneticPr fontId="19" type="noConversion"/>
  </si>
  <si>
    <t>小米</t>
    <phoneticPr fontId="19" type="noConversion"/>
  </si>
  <si>
    <t>菇類</t>
    <phoneticPr fontId="19" type="noConversion"/>
  </si>
  <si>
    <t>起司粉</t>
    <phoneticPr fontId="19" type="noConversion"/>
  </si>
  <si>
    <t>豆乾丁</t>
    <phoneticPr fontId="19" type="noConversion"/>
  </si>
  <si>
    <t>滷蛋</t>
    <phoneticPr fontId="19" type="noConversion"/>
  </si>
  <si>
    <t>黃金雞堡肉(加)</t>
    <phoneticPr fontId="19" type="noConversion"/>
  </si>
  <si>
    <t>燒烤雞腿</t>
    <phoneticPr fontId="19" type="noConversion"/>
  </si>
  <si>
    <t>鮮炒筍片</t>
    <phoneticPr fontId="19" type="noConversion"/>
  </si>
  <si>
    <t>檸檬雞翅(加)</t>
    <phoneticPr fontId="19" type="noConversion"/>
  </si>
  <si>
    <t>小肉包(冷)</t>
    <phoneticPr fontId="19" type="noConversion"/>
  </si>
  <si>
    <t>鮮筍肉絲</t>
    <phoneticPr fontId="19" type="noConversion"/>
  </si>
  <si>
    <t>無骨香雞排(加)(炸)</t>
    <phoneticPr fontId="19" type="noConversion"/>
  </si>
  <si>
    <t>黑糖饅頭(冷)</t>
    <phoneticPr fontId="19" type="noConversion"/>
  </si>
  <si>
    <t>玉米蛋</t>
    <phoneticPr fontId="19" type="noConversion"/>
  </si>
  <si>
    <t>泡菜雞丁</t>
    <phoneticPr fontId="19" type="noConversion"/>
  </si>
  <si>
    <t>香酥魚條(海加)(炸)</t>
    <phoneticPr fontId="19" type="noConversion"/>
  </si>
  <si>
    <t>豆干燒雞(豆)</t>
    <phoneticPr fontId="19" type="noConversion"/>
  </si>
  <si>
    <t>玉米濃湯(芡)</t>
    <phoneticPr fontId="19" type="noConversion"/>
  </si>
  <si>
    <t>砂鍋白菜(豆)</t>
    <phoneticPr fontId="19" type="noConversion"/>
  </si>
  <si>
    <t>關東煮(豆)</t>
    <phoneticPr fontId="19" type="noConversion"/>
  </si>
  <si>
    <t>菜脯炒蛋(醃)</t>
    <phoneticPr fontId="19" type="noConversion"/>
  </si>
  <si>
    <t>花椰菜拌蝦仁(海)</t>
    <phoneticPr fontId="19" type="noConversion"/>
  </si>
  <si>
    <t>昆布湯</t>
    <phoneticPr fontId="19" type="noConversion"/>
  </si>
  <si>
    <t>冬瓜燒雞</t>
    <phoneticPr fontId="19" type="noConversion"/>
  </si>
  <si>
    <t>白菜滷(豆)</t>
    <phoneticPr fontId="19" type="noConversion"/>
  </si>
  <si>
    <t>香烤雞腿</t>
    <phoneticPr fontId="19" type="noConversion"/>
  </si>
  <si>
    <t>川味豆腐(豆)</t>
    <phoneticPr fontId="19" type="noConversion"/>
  </si>
  <si>
    <t>韓式菇菇鍋(豆)</t>
    <phoneticPr fontId="19" type="noConversion"/>
  </si>
  <si>
    <t>泰式魚丁(豆)(海)</t>
    <phoneticPr fontId="19" type="noConversion"/>
  </si>
  <si>
    <t>絞肉豆干丁(豆)</t>
    <phoneticPr fontId="19" type="noConversion"/>
  </si>
  <si>
    <t>毛豆莢杏鮑菇(豆)</t>
    <phoneticPr fontId="19" type="noConversion"/>
  </si>
  <si>
    <t>椰菜拌蝦卷(海加)</t>
    <phoneticPr fontId="19" type="noConversion"/>
  </si>
  <si>
    <t>絞肉高麗菜</t>
    <phoneticPr fontId="19" type="noConversion"/>
  </si>
  <si>
    <t>生鮮雞肉</t>
    <phoneticPr fontId="19" type="noConversion"/>
  </si>
  <si>
    <t>馬鈴薯炒蛋(豆)</t>
    <phoneticPr fontId="19" type="noConversion"/>
  </si>
  <si>
    <t>香菇</t>
    <phoneticPr fontId="19" type="noConversion"/>
  </si>
  <si>
    <t>海帶結</t>
    <phoneticPr fontId="19" type="noConversion"/>
  </si>
  <si>
    <t>生鮮豬前腿肉片</t>
  </si>
  <si>
    <t>菜脯</t>
    <phoneticPr fontId="19" type="noConversion"/>
  </si>
  <si>
    <t>豆包</t>
    <phoneticPr fontId="19" type="noConversion"/>
  </si>
  <si>
    <t>小肉包</t>
    <phoneticPr fontId="19" type="noConversion"/>
  </si>
  <si>
    <t>檸檬雞翅</t>
    <phoneticPr fontId="19" type="noConversion"/>
  </si>
  <si>
    <t>無骨香雞排</t>
    <phoneticPr fontId="19" type="noConversion"/>
  </si>
  <si>
    <t>黑糖饅頭</t>
    <phoneticPr fontId="19" type="noConversion"/>
  </si>
  <si>
    <t>招牌雞腿</t>
    <phoneticPr fontId="19" type="noConversion"/>
  </si>
  <si>
    <t>帶夾毛豆</t>
    <phoneticPr fontId="19" type="noConversion"/>
  </si>
  <si>
    <t>海加</t>
    <phoneticPr fontId="19" type="noConversion"/>
  </si>
  <si>
    <t>蝦卷</t>
    <phoneticPr fontId="19" type="noConversion"/>
  </si>
  <si>
    <t>鯰魚肉</t>
  </si>
  <si>
    <t>泰式魚丁(海)(豆)</t>
    <phoneticPr fontId="19" type="noConversion"/>
  </si>
  <si>
    <t>菜頭香菇湯</t>
    <phoneticPr fontId="19" type="noConversion"/>
  </si>
  <si>
    <t>生鮮蝦仁</t>
    <phoneticPr fontId="19" type="noConversion"/>
  </si>
  <si>
    <t xml:space="preserve">教師節 </t>
    <phoneticPr fontId="19" type="noConversion"/>
  </si>
  <si>
    <t>補假</t>
    <phoneticPr fontId="19" type="noConversion"/>
  </si>
  <si>
    <t>不上課</t>
    <phoneticPr fontId="19" type="noConversion"/>
  </si>
  <si>
    <t>獎勵金豆奶</t>
    <phoneticPr fontId="19" type="noConversion"/>
  </si>
  <si>
    <t>紅豆紫米</t>
    <phoneticPr fontId="19" type="noConversion"/>
  </si>
  <si>
    <t>紅豆</t>
    <phoneticPr fontId="19" type="noConversion"/>
  </si>
  <si>
    <t>紫米</t>
    <phoneticPr fontId="19" type="noConversion"/>
  </si>
  <si>
    <t>紅砂糖</t>
    <phoneticPr fontId="19" type="noConversion"/>
  </si>
  <si>
    <t>北平烤鴨(冷)</t>
    <phoneticPr fontId="19" type="noConversion"/>
  </si>
  <si>
    <t>生鮮鴨肉</t>
    <phoneticPr fontId="19" type="noConversion"/>
  </si>
  <si>
    <t>冷凍豬血糕</t>
  </si>
  <si>
    <t>蒲燒魚片(海加)</t>
    <phoneticPr fontId="19" type="noConversion"/>
  </si>
  <si>
    <t>鯰魚片</t>
    <phoneticPr fontId="19" type="noConversion"/>
  </si>
  <si>
    <t>白芝麻</t>
    <phoneticPr fontId="19" type="noConversion"/>
  </si>
  <si>
    <t>綠豆薏仁</t>
    <phoneticPr fontId="19" type="noConversion"/>
  </si>
  <si>
    <t>綠豆</t>
    <phoneticPr fontId="19" type="noConversion"/>
  </si>
  <si>
    <t>薏仁</t>
    <phoneticPr fontId="19" type="noConversion"/>
  </si>
  <si>
    <t xml:space="preserve"> 滷蛋</t>
    <phoneticPr fontId="19" type="noConversion"/>
  </si>
  <si>
    <t>114年9月29日-9月30日第五週菜單明細(員林國小--承富)</t>
    <phoneticPr fontId="19" type="noConversion"/>
  </si>
  <si>
    <t>114年9月22日-9月26日第四週菜單明細(員林國小--承富)</t>
    <phoneticPr fontId="19" type="noConversion"/>
  </si>
  <si>
    <t>114年9月15日-9月19日第三週菜單明細(員林國小--承富)</t>
    <phoneticPr fontId="19" type="noConversion"/>
  </si>
  <si>
    <t>114年9月1日-9月5日第一週菜單明細(員林國小--承富)</t>
    <phoneticPr fontId="19" type="noConversion"/>
  </si>
  <si>
    <t>114年9月8日-9月12日第二週菜單明細(員林國小--承富)</t>
    <phoneticPr fontId="19" type="noConversion"/>
  </si>
  <si>
    <t>冬瓜鮮菇湯/獎勵金豆奶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</si>
</sst>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102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2"/>
      <color rgb="FFFF0000"/>
      <name val="標楷體"/>
      <family val="4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b/>
      <sz val="18"/>
      <color rgb="FF0099FF"/>
      <name val="華康新特圓體"/>
      <family val="3"/>
      <charset val="136"/>
    </font>
    <font>
      <b/>
      <sz val="18"/>
      <color rgb="FF00B050"/>
      <name val="華康少女文字W7(P)"/>
      <family val="5"/>
      <charset val="136"/>
    </font>
    <font>
      <b/>
      <sz val="18"/>
      <color rgb="FFFF0000"/>
      <name val="華康新特圓體"/>
      <family val="3"/>
      <charset val="136"/>
    </font>
    <font>
      <b/>
      <sz val="18"/>
      <color rgb="FF0099FF"/>
      <name val="華康少女文字W7(P)"/>
      <family val="5"/>
      <charset val="136"/>
    </font>
    <font>
      <b/>
      <sz val="18"/>
      <color rgb="FFFF0000"/>
      <name val="華康棒棒體W5"/>
      <family val="5"/>
      <charset val="136"/>
    </font>
    <font>
      <b/>
      <sz val="18"/>
      <color rgb="FF990099"/>
      <name val="華康棒棒體W5"/>
      <family val="5"/>
      <charset val="136"/>
    </font>
    <font>
      <b/>
      <sz val="18"/>
      <color rgb="FFFF0000"/>
      <name val="華康少女文字W7(P)"/>
      <family val="5"/>
      <charset val="136"/>
    </font>
    <font>
      <b/>
      <sz val="18"/>
      <color rgb="FF990099"/>
      <name val="華康棒棒體W5(P)"/>
      <family val="5"/>
      <charset val="136"/>
    </font>
    <font>
      <b/>
      <sz val="18"/>
      <color theme="5" tint="-0.499984740745262"/>
      <name val="華康少女文字W7(P)"/>
      <family val="5"/>
      <charset val="136"/>
    </font>
    <font>
      <b/>
      <sz val="18"/>
      <color rgb="FFFF0000"/>
      <name val="華康流隸體(P)"/>
      <family val="4"/>
      <charset val="136"/>
    </font>
    <font>
      <b/>
      <sz val="18"/>
      <color rgb="FF6600FF"/>
      <name val="華康少女文字W7(P)"/>
      <family val="5"/>
      <charset val="136"/>
    </font>
    <font>
      <b/>
      <sz val="18"/>
      <color theme="5" tint="-0.499984740745262"/>
      <name val="華康流隸體(P)"/>
      <family val="4"/>
      <charset val="136"/>
    </font>
    <font>
      <b/>
      <sz val="18"/>
      <color rgb="FF990099"/>
      <name val="華康少女文字W7(P)"/>
      <family val="5"/>
      <charset val="136"/>
    </font>
    <font>
      <b/>
      <sz val="18"/>
      <color rgb="FF0070C0"/>
      <name val="華康墨字體(P)"/>
      <family val="5"/>
      <charset val="136"/>
    </font>
    <font>
      <b/>
      <sz val="18"/>
      <color theme="5" tint="-0.499984740745262"/>
      <name val="華康墨字體(P)"/>
      <family val="5"/>
      <charset val="136"/>
    </font>
    <font>
      <b/>
      <sz val="18"/>
      <color rgb="FF00B050"/>
      <name val="華康新特圓體"/>
      <family val="3"/>
      <charset val="136"/>
    </font>
    <font>
      <b/>
      <sz val="18"/>
      <color rgb="FFCC66FF"/>
      <name val="華康棒棒體W5"/>
      <family val="5"/>
      <charset val="136"/>
    </font>
    <font>
      <b/>
      <sz val="10"/>
      <name val="標楷體"/>
      <family val="4"/>
      <charset val="136"/>
    </font>
    <font>
      <b/>
      <sz val="22"/>
      <color rgb="FF6600FF"/>
      <name val="標楷體"/>
      <family val="4"/>
      <charset val="136"/>
    </font>
    <font>
      <b/>
      <sz val="18"/>
      <color theme="0"/>
      <name val="華康棒棒體W5"/>
      <family val="5"/>
      <charset val="136"/>
    </font>
    <font>
      <b/>
      <sz val="18"/>
      <color theme="0"/>
      <name val="華康少女文字W7(P)"/>
      <family val="5"/>
      <charset val="136"/>
    </font>
    <font>
      <b/>
      <sz val="18"/>
      <color rgb="FF002060"/>
      <name val="華康墨字體(P)"/>
      <family val="5"/>
      <charset val="136"/>
    </font>
    <font>
      <b/>
      <sz val="18"/>
      <color theme="0"/>
      <name val="華康棒棒體W5(P)"/>
      <family val="5"/>
      <charset val="136"/>
    </font>
    <font>
      <b/>
      <sz val="18"/>
      <color rgb="FF7030A0"/>
      <name val="華康墨字體(P)"/>
      <family val="5"/>
      <charset val="136"/>
    </font>
    <font>
      <b/>
      <sz val="18"/>
      <color rgb="FF002060"/>
      <name val="華康少女文字W7(P)"/>
      <family val="5"/>
      <charset val="136"/>
    </font>
    <font>
      <b/>
      <sz val="18"/>
      <color theme="0"/>
      <name val="華康新特圓體"/>
      <family val="3"/>
      <charset val="136"/>
    </font>
    <font>
      <b/>
      <sz val="18"/>
      <color theme="5" tint="-0.499984740745262"/>
      <name val="華康棒棒體W5"/>
      <family val="5"/>
      <charset val="136"/>
    </font>
    <font>
      <b/>
      <sz val="18"/>
      <color theme="0"/>
      <name val="華康墨字體(P)"/>
      <family val="5"/>
      <charset val="136"/>
    </font>
    <font>
      <b/>
      <sz val="18"/>
      <color rgb="FF0070C0"/>
      <name val="華康棒棒體W5"/>
      <family val="5"/>
      <charset val="136"/>
    </font>
    <font>
      <b/>
      <sz val="18"/>
      <color rgb="FF6600FF"/>
      <name val="華康流隸體(P)"/>
      <family val="4"/>
      <charset val="136"/>
    </font>
    <font>
      <b/>
      <sz val="18"/>
      <color rgb="FF7030A0"/>
      <name val="華康少女文字W7(P)"/>
      <family val="5"/>
      <charset val="136"/>
    </font>
    <font>
      <b/>
      <sz val="18"/>
      <color rgb="FF002060"/>
      <name val="華康棒棒體W5"/>
      <family val="5"/>
      <charset val="136"/>
    </font>
    <font>
      <b/>
      <sz val="18"/>
      <color rgb="FF7030A0"/>
      <name val="華康棒棒體W5"/>
      <family val="5"/>
      <charset val="136"/>
    </font>
    <font>
      <b/>
      <sz val="18"/>
      <color rgb="FFFF3399"/>
      <name val="華康棒棒體W5"/>
      <family val="5"/>
      <charset val="136"/>
    </font>
    <font>
      <b/>
      <sz val="18"/>
      <color theme="9" tint="-0.249977111117893"/>
      <name val="華康少女文字W7(P)"/>
      <family val="5"/>
      <charset val="136"/>
    </font>
    <font>
      <b/>
      <sz val="18"/>
      <color rgb="FFFFFF00"/>
      <name val="華康少女文字W7(P)"/>
      <family val="5"/>
      <charset val="136"/>
    </font>
    <font>
      <b/>
      <sz val="18"/>
      <color rgb="FF008000"/>
      <name val="華康棒棒體W5"/>
      <family val="5"/>
      <charset val="136"/>
    </font>
    <font>
      <b/>
      <sz val="18"/>
      <color rgb="FFFF3399"/>
      <name val="華康墨字體(P)"/>
      <family val="5"/>
      <charset val="136"/>
    </font>
    <font>
      <b/>
      <sz val="18"/>
      <color rgb="FFFFFF00"/>
      <name val="華康墨字體(P)"/>
      <family val="5"/>
      <charset val="136"/>
    </font>
    <font>
      <b/>
      <sz val="18"/>
      <color rgb="FF008000"/>
      <name val="華康少女文字W7(P)"/>
      <family val="5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0"/>
      <color theme="0"/>
      <name val="華康新特圓體"/>
      <family val="3"/>
      <charset val="136"/>
    </font>
    <font>
      <b/>
      <sz val="20"/>
      <color rgb="FFFFFF00"/>
      <name val="華康棒棒體W5"/>
      <family val="5"/>
      <charset val="136"/>
    </font>
    <font>
      <b/>
      <sz val="20"/>
      <color rgb="FFFF0000"/>
      <name val="華康少女文字W7(P)"/>
      <family val="5"/>
      <charset val="136"/>
    </font>
    <font>
      <b/>
      <sz val="20"/>
      <color theme="5" tint="-0.499984740745262"/>
      <name val="華康流隸體(P)"/>
      <family val="4"/>
      <charset val="136"/>
    </font>
    <font>
      <b/>
      <sz val="20"/>
      <color theme="0"/>
      <name val="華康棒棒體W5(P)"/>
      <family val="5"/>
      <charset val="136"/>
    </font>
    <font>
      <b/>
      <sz val="20"/>
      <color theme="0"/>
      <name val="華康少女文字W7(P)"/>
      <family val="5"/>
      <charset val="136"/>
    </font>
    <font>
      <b/>
      <sz val="20"/>
      <color theme="0"/>
      <name val="華康流隸體(P)"/>
      <family val="4"/>
      <charset val="136"/>
    </font>
    <font>
      <b/>
      <sz val="20"/>
      <color theme="5" tint="-0.499984740745262"/>
      <name val="華康少女文字W7(P)"/>
      <family val="5"/>
      <charset val="136"/>
    </font>
    <font>
      <b/>
      <sz val="20"/>
      <color rgb="FF002060"/>
      <name val="華康墨字體(P)"/>
      <family val="5"/>
      <charset val="136"/>
    </font>
    <font>
      <b/>
      <sz val="20"/>
      <color theme="5" tint="-0.499984740745262"/>
      <name val="華康棒棒體W5(P)"/>
      <family val="5"/>
      <charset val="136"/>
    </font>
    <font>
      <b/>
      <sz val="20"/>
      <color rgb="FF6600FF"/>
      <name val="華康少女文字W7(P)"/>
      <family val="5"/>
      <charset val="136"/>
    </font>
    <font>
      <b/>
      <sz val="20"/>
      <color rgb="FFFF0000"/>
      <name val="華康流隸體(P)"/>
      <family val="4"/>
      <charset val="136"/>
    </font>
    <font>
      <sz val="19"/>
      <name val="標楷體"/>
      <family val="4"/>
      <charset val="136"/>
    </font>
    <font>
      <b/>
      <sz val="19"/>
      <color rgb="FF6600FF"/>
      <name val="華康棒棒體W5"/>
      <family val="5"/>
      <charset val="136"/>
    </font>
    <font>
      <b/>
      <sz val="20"/>
      <color rgb="FF990099"/>
      <name val="標楷體"/>
      <family val="4"/>
      <charset val="136"/>
    </font>
    <font>
      <b/>
      <sz val="18"/>
      <color rgb="FF008000"/>
      <name val="標楷體"/>
      <family val="4"/>
      <charset val="136"/>
    </font>
    <font>
      <sz val="20"/>
      <color rgb="FFFF0000"/>
      <name val="新細明體"/>
      <family val="1"/>
      <charset val="136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theme="0" tint="-4.9989318521683403E-2"/>
        <bgColor indexed="64"/>
      </patternFill>
    </fill>
  </fills>
  <borders count="10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59"/>
      </bottom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 style="medium">
        <color indexed="64"/>
      </left>
      <right style="thin">
        <color indexed="59"/>
      </right>
      <top/>
      <bottom style="thin">
        <color indexed="64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563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34" fillId="0" borderId="0" xfId="19" applyFont="1"/>
    <xf numFmtId="0" fontId="23" fillId="0" borderId="20" xfId="0" applyFont="1" applyBorder="1" applyAlignment="1">
      <alignment vertical="center" textRotation="255" shrinkToFit="1"/>
    </xf>
    <xf numFmtId="0" fontId="23" fillId="0" borderId="20" xfId="0" applyFont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shrinkToFit="1"/>
    </xf>
    <xf numFmtId="180" fontId="28" fillId="0" borderId="0" xfId="0" applyNumberFormat="1" applyFont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6" fillId="0" borderId="0" xfId="19" applyFont="1"/>
    <xf numFmtId="0" fontId="35" fillId="0" borderId="33" xfId="19" applyFont="1" applyBorder="1"/>
    <xf numFmtId="180" fontId="35" fillId="0" borderId="34" xfId="19" applyNumberFormat="1" applyFont="1" applyBorder="1"/>
    <xf numFmtId="0" fontId="35" fillId="0" borderId="34" xfId="19" applyFont="1" applyBorder="1"/>
    <xf numFmtId="179" fontId="35" fillId="0" borderId="34" xfId="19" applyNumberFormat="1" applyFont="1" applyBorder="1"/>
    <xf numFmtId="179" fontId="35" fillId="0" borderId="35" xfId="19" applyNumberFormat="1" applyFont="1" applyBorder="1"/>
    <xf numFmtId="0" fontId="35" fillId="0" borderId="36" xfId="19" applyFont="1" applyBorder="1"/>
    <xf numFmtId="179" fontId="35" fillId="0" borderId="37" xfId="19" applyNumberFormat="1" applyFont="1" applyBorder="1"/>
    <xf numFmtId="0" fontId="35" fillId="0" borderId="37" xfId="19" applyFont="1" applyBorder="1"/>
    <xf numFmtId="179" fontId="35" fillId="0" borderId="38" xfId="19" applyNumberFormat="1" applyFont="1" applyBorder="1"/>
    <xf numFmtId="179" fontId="35" fillId="0" borderId="39" xfId="19" applyNumberFormat="1" applyFont="1" applyBorder="1"/>
    <xf numFmtId="179" fontId="35" fillId="0" borderId="40" xfId="19" applyNumberFormat="1" applyFont="1" applyBorder="1"/>
    <xf numFmtId="180" fontId="35" fillId="0" borderId="48" xfId="19" applyNumberFormat="1" applyFont="1" applyBorder="1"/>
    <xf numFmtId="0" fontId="35" fillId="0" borderId="48" xfId="19" applyFont="1" applyBorder="1"/>
    <xf numFmtId="179" fontId="35" fillId="0" borderId="48" xfId="19" applyNumberFormat="1" applyFont="1" applyBorder="1"/>
    <xf numFmtId="0" fontId="38" fillId="24" borderId="16" xfId="0" applyFont="1" applyFill="1" applyBorder="1" applyAlignment="1">
      <alignment horizontal="center" vertical="center" shrinkToFit="1"/>
    </xf>
    <xf numFmtId="0" fontId="38" fillId="0" borderId="20" xfId="0" applyFont="1" applyBorder="1" applyAlignment="1">
      <alignment horizontal="left" vertical="center" shrinkToFit="1"/>
    </xf>
    <xf numFmtId="0" fontId="38" fillId="0" borderId="20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38" fillId="0" borderId="29" xfId="0" applyFont="1" applyBorder="1" applyAlignment="1">
      <alignment vertical="center" textRotation="180" shrinkToFit="1"/>
    </xf>
    <xf numFmtId="0" fontId="38" fillId="0" borderId="29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55" xfId="0" applyFont="1" applyBorder="1" applyAlignment="1">
      <alignment vertical="center" shrinkToFit="1"/>
    </xf>
    <xf numFmtId="0" fontId="23" fillId="0" borderId="55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5" fillId="0" borderId="65" xfId="19" applyFont="1" applyBorder="1"/>
    <xf numFmtId="179" fontId="35" fillId="0" borderId="68" xfId="19" applyNumberFormat="1" applyFont="1" applyBorder="1"/>
    <xf numFmtId="179" fontId="35" fillId="0" borderId="65" xfId="19" applyNumberFormat="1" applyFont="1" applyBorder="1"/>
    <xf numFmtId="0" fontId="35" fillId="0" borderId="39" xfId="19" applyFont="1" applyBorder="1"/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 shrinkToFit="1"/>
    </xf>
    <xf numFmtId="0" fontId="38" fillId="0" borderId="20" xfId="0" applyFont="1" applyBorder="1" applyAlignment="1">
      <alignment vertical="center" textRotation="255" shrinkToFit="1"/>
    </xf>
    <xf numFmtId="0" fontId="29" fillId="0" borderId="55" xfId="0" applyFont="1" applyBorder="1" applyAlignment="1">
      <alignment vertical="center" shrinkToFit="1"/>
    </xf>
    <xf numFmtId="0" fontId="23" fillId="0" borderId="69" xfId="0" applyFont="1" applyBorder="1" applyAlignment="1">
      <alignment vertical="center" textRotation="180" shrinkToFit="1"/>
    </xf>
    <xf numFmtId="0" fontId="23" fillId="0" borderId="0" xfId="0" applyFont="1" applyAlignment="1">
      <alignment horizontal="left" vertical="center" shrinkToFit="1"/>
    </xf>
    <xf numFmtId="0" fontId="35" fillId="0" borderId="47" xfId="19" applyFont="1" applyBorder="1"/>
    <xf numFmtId="0" fontId="35" fillId="0" borderId="71" xfId="19" applyFont="1" applyBorder="1"/>
    <xf numFmtId="0" fontId="0" fillId="0" borderId="0" xfId="0" applyAlignment="1">
      <alignment horizontal="right"/>
    </xf>
    <xf numFmtId="0" fontId="39" fillId="0" borderId="0" xfId="0" applyFont="1">
      <alignment vertical="center"/>
    </xf>
    <xf numFmtId="0" fontId="23" fillId="0" borderId="63" xfId="0" applyFont="1" applyBorder="1" applyAlignment="1">
      <alignment horizontal="left" vertical="center" shrinkToFit="1"/>
    </xf>
    <xf numFmtId="0" fontId="23" fillId="0" borderId="55" xfId="0" applyFont="1" applyBorder="1">
      <alignment vertical="center"/>
    </xf>
    <xf numFmtId="0" fontId="35" fillId="0" borderId="72" xfId="19" applyFont="1" applyBorder="1"/>
    <xf numFmtId="0" fontId="23" fillId="0" borderId="24" xfId="0" applyFont="1" applyBorder="1" applyAlignment="1">
      <alignment horizontal="left" vertical="top" shrinkToFit="1"/>
    </xf>
    <xf numFmtId="0" fontId="23" fillId="0" borderId="0" xfId="0" applyFont="1" applyAlignment="1">
      <alignment horizontal="left" vertical="top"/>
    </xf>
    <xf numFmtId="0" fontId="38" fillId="24" borderId="25" xfId="0" applyFont="1" applyFill="1" applyBorder="1" applyAlignment="1">
      <alignment horizontal="center" vertical="center" shrinkToFit="1"/>
    </xf>
    <xf numFmtId="0" fontId="38" fillId="0" borderId="73" xfId="0" applyFont="1" applyBorder="1" applyAlignment="1">
      <alignment vertical="center" textRotation="180" shrinkToFit="1"/>
    </xf>
    <xf numFmtId="0" fontId="38" fillId="0" borderId="73" xfId="0" applyFont="1" applyBorder="1" applyAlignment="1">
      <alignment horizontal="left" vertical="center" shrinkToFit="1"/>
    </xf>
    <xf numFmtId="0" fontId="21" fillId="0" borderId="0" xfId="19" applyFont="1"/>
    <xf numFmtId="0" fontId="29" fillId="0" borderId="75" xfId="0" applyFont="1" applyBorder="1" applyAlignment="1">
      <alignment horizontal="center" vertical="center" shrinkToFit="1"/>
    </xf>
    <xf numFmtId="0" fontId="29" fillId="0" borderId="76" xfId="0" applyFont="1" applyBorder="1" applyAlignment="1">
      <alignment horizontal="right"/>
    </xf>
    <xf numFmtId="0" fontId="23" fillId="0" borderId="73" xfId="0" applyFont="1" applyBorder="1" applyAlignment="1">
      <alignment vertical="center" textRotation="180" shrinkToFit="1"/>
    </xf>
    <xf numFmtId="0" fontId="23" fillId="0" borderId="73" xfId="0" applyFont="1" applyBorder="1" applyAlignment="1">
      <alignment horizontal="left" vertical="center" shrinkToFit="1"/>
    </xf>
    <xf numFmtId="0" fontId="28" fillId="0" borderId="73" xfId="0" applyFont="1" applyBorder="1" applyAlignment="1">
      <alignment horizontal="left"/>
    </xf>
    <xf numFmtId="0" fontId="28" fillId="0" borderId="77" xfId="0" applyFont="1" applyBorder="1" applyAlignment="1">
      <alignment horizontal="center"/>
    </xf>
    <xf numFmtId="0" fontId="28" fillId="0" borderId="79" xfId="0" applyFont="1" applyBorder="1" applyAlignment="1">
      <alignment horizontal="center" vertical="center" textRotation="255"/>
    </xf>
    <xf numFmtId="0" fontId="22" fillId="0" borderId="80" xfId="0" applyFont="1" applyBorder="1" applyAlignment="1">
      <alignment vertical="center" textRotation="255"/>
    </xf>
    <xf numFmtId="0" fontId="22" fillId="0" borderId="81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 shrinkToFit="1"/>
    </xf>
    <xf numFmtId="0" fontId="22" fillId="0" borderId="81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/>
    </xf>
    <xf numFmtId="0" fontId="33" fillId="0" borderId="80" xfId="0" applyFont="1" applyBorder="1" applyAlignment="1">
      <alignment horizontal="center" vertical="center" textRotation="255"/>
    </xf>
    <xf numFmtId="0" fontId="28" fillId="0" borderId="81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/>
    </xf>
    <xf numFmtId="0" fontId="28" fillId="0" borderId="84" xfId="0" applyFont="1" applyBorder="1" applyAlignment="1">
      <alignment horizontal="center" vertical="center"/>
    </xf>
    <xf numFmtId="0" fontId="28" fillId="0" borderId="85" xfId="0" applyFont="1" applyBorder="1" applyAlignment="1">
      <alignment horizontal="center"/>
    </xf>
    <xf numFmtId="0" fontId="28" fillId="0" borderId="86" xfId="0" applyFont="1" applyBorder="1" applyAlignment="1">
      <alignment horizontal="center" vertical="center"/>
    </xf>
    <xf numFmtId="0" fontId="28" fillId="0" borderId="86" xfId="0" applyFont="1" applyBorder="1" applyAlignment="1">
      <alignment horizontal="center"/>
    </xf>
    <xf numFmtId="0" fontId="29" fillId="0" borderId="83" xfId="0" applyFont="1" applyBorder="1" applyAlignment="1">
      <alignment horizontal="center" vertical="center" shrinkToFit="1"/>
    </xf>
    <xf numFmtId="0" fontId="29" fillId="0" borderId="85" xfId="0" applyFont="1" applyBorder="1" applyAlignment="1">
      <alignment horizontal="center" vertical="center" shrinkToFit="1"/>
    </xf>
    <xf numFmtId="0" fontId="28" fillId="0" borderId="87" xfId="0" applyFont="1" applyBorder="1" applyAlignment="1">
      <alignment horizontal="center"/>
    </xf>
    <xf numFmtId="0" fontId="23" fillId="24" borderId="25" xfId="0" applyFont="1" applyFill="1" applyBorder="1" applyAlignment="1">
      <alignment horizontal="center" vertical="center" shrinkToFit="1"/>
    </xf>
    <xf numFmtId="0" fontId="22" fillId="24" borderId="25" xfId="0" applyFont="1" applyFill="1" applyBorder="1" applyAlignment="1">
      <alignment horizontal="center" vertical="center" wrapText="1" shrinkToFit="1"/>
    </xf>
    <xf numFmtId="0" fontId="28" fillId="0" borderId="88" xfId="0" applyFont="1" applyBorder="1" applyAlignment="1">
      <alignment horizontal="center"/>
    </xf>
    <xf numFmtId="0" fontId="29" fillId="0" borderId="89" xfId="0" applyFont="1" applyBorder="1" applyAlignment="1">
      <alignment horizontal="center" vertical="center" shrinkToFit="1"/>
    </xf>
    <xf numFmtId="0" fontId="29" fillId="0" borderId="90" xfId="0" applyFont="1" applyBorder="1" applyAlignment="1">
      <alignment horizontal="right"/>
    </xf>
    <xf numFmtId="0" fontId="23" fillId="0" borderId="91" xfId="0" applyFont="1" applyBorder="1" applyAlignment="1">
      <alignment vertical="center" textRotation="180" shrinkToFit="1"/>
    </xf>
    <xf numFmtId="0" fontId="23" fillId="0" borderId="91" xfId="0" applyFont="1" applyBorder="1" applyAlignment="1">
      <alignment horizontal="left" vertical="center" shrinkToFit="1"/>
    </xf>
    <xf numFmtId="0" fontId="28" fillId="0" borderId="91" xfId="0" applyFont="1" applyBorder="1" applyAlignment="1">
      <alignment horizontal="left"/>
    </xf>
    <xf numFmtId="0" fontId="28" fillId="0" borderId="92" xfId="0" applyFont="1" applyBorder="1" applyAlignment="1">
      <alignment horizontal="center"/>
    </xf>
    <xf numFmtId="0" fontId="29" fillId="0" borderId="93" xfId="0" applyFont="1" applyBorder="1" applyAlignment="1">
      <alignment horizontal="center" vertical="center" shrinkToFit="1"/>
    </xf>
    <xf numFmtId="180" fontId="28" fillId="0" borderId="91" xfId="0" applyNumberFormat="1" applyFont="1" applyBorder="1" applyAlignment="1">
      <alignment horizontal="right"/>
    </xf>
    <xf numFmtId="0" fontId="22" fillId="0" borderId="21" xfId="0" applyFont="1" applyBorder="1" applyAlignment="1">
      <alignment vertical="center" shrinkToFit="1"/>
    </xf>
    <xf numFmtId="0" fontId="22" fillId="0" borderId="69" xfId="0" applyFont="1" applyBorder="1" applyAlignment="1">
      <alignment vertical="center" shrinkToFit="1"/>
    </xf>
    <xf numFmtId="180" fontId="28" fillId="0" borderId="96" xfId="0" applyNumberFormat="1" applyFont="1" applyBorder="1" applyAlignment="1">
      <alignment horizontal="right"/>
    </xf>
    <xf numFmtId="0" fontId="23" fillId="0" borderId="21" xfId="0" applyFont="1" applyBorder="1" applyAlignment="1">
      <alignment vertical="center" shrinkToFit="1"/>
    </xf>
    <xf numFmtId="0" fontId="23" fillId="0" borderId="52" xfId="0" applyFont="1" applyBorder="1" applyAlignment="1">
      <alignment vertical="center" shrinkToFit="1"/>
    </xf>
    <xf numFmtId="0" fontId="23" fillId="0" borderId="69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center" vertical="center" wrapText="1" shrinkToFit="1"/>
    </xf>
    <xf numFmtId="0" fontId="23" fillId="0" borderId="69" xfId="0" applyFont="1" applyBorder="1" applyAlignment="1">
      <alignment vertical="center" shrinkToFit="1"/>
    </xf>
    <xf numFmtId="0" fontId="38" fillId="0" borderId="20" xfId="0" applyFont="1" applyBorder="1" applyAlignment="1">
      <alignment vertical="center" shrinkToFit="1"/>
    </xf>
    <xf numFmtId="0" fontId="38" fillId="0" borderId="29" xfId="0" applyFont="1" applyBorder="1" applyAlignment="1">
      <alignment vertical="center" shrinkToFit="1"/>
    </xf>
    <xf numFmtId="0" fontId="22" fillId="0" borderId="97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3" fillId="0" borderId="0" xfId="0" applyFont="1" applyAlignment="1">
      <alignment vertical="center" shrinkToFit="1"/>
    </xf>
    <xf numFmtId="0" fontId="35" fillId="0" borderId="46" xfId="19" applyFont="1" applyBorder="1"/>
    <xf numFmtId="179" fontId="35" fillId="0" borderId="46" xfId="19" applyNumberFormat="1" applyFont="1" applyBorder="1"/>
    <xf numFmtId="179" fontId="35" fillId="0" borderId="42" xfId="19" applyNumberFormat="1" applyFont="1" applyBorder="1"/>
    <xf numFmtId="179" fontId="35" fillId="0" borderId="62" xfId="19" applyNumberFormat="1" applyFont="1" applyBorder="1"/>
    <xf numFmtId="0" fontId="29" fillId="0" borderId="27" xfId="0" applyFont="1" applyBorder="1" applyAlignment="1">
      <alignment horizontal="right"/>
    </xf>
    <xf numFmtId="180" fontId="28" fillId="0" borderId="29" xfId="0" applyNumberFormat="1" applyFont="1" applyBorder="1" applyAlignment="1">
      <alignment horizontal="right"/>
    </xf>
    <xf numFmtId="0" fontId="28" fillId="0" borderId="29" xfId="0" applyFont="1" applyBorder="1" applyAlignment="1">
      <alignment horizontal="left"/>
    </xf>
    <xf numFmtId="0" fontId="28" fillId="0" borderId="99" xfId="0" applyFont="1" applyBorder="1" applyAlignment="1">
      <alignment horizontal="center"/>
    </xf>
    <xf numFmtId="0" fontId="23" fillId="0" borderId="24" xfId="0" applyFont="1" applyBorder="1" applyAlignment="1">
      <alignment vertical="center" shrinkToFit="1"/>
    </xf>
    <xf numFmtId="0" fontId="23" fillId="0" borderId="17" xfId="0" applyFont="1" applyBorder="1" applyAlignment="1">
      <alignment vertical="center" shrinkToFit="1"/>
    </xf>
    <xf numFmtId="0" fontId="23" fillId="0" borderId="23" xfId="0" applyFont="1" applyBorder="1" applyAlignment="1">
      <alignment vertical="center" shrinkToFit="1"/>
    </xf>
    <xf numFmtId="0" fontId="23" fillId="0" borderId="103" xfId="0" applyFont="1" applyBorder="1" applyAlignment="1">
      <alignment vertical="center" shrinkToFit="1"/>
    </xf>
    <xf numFmtId="0" fontId="39" fillId="0" borderId="24" xfId="0" applyFont="1" applyBorder="1" applyAlignment="1">
      <alignment vertical="center" shrinkToFit="1"/>
    </xf>
    <xf numFmtId="0" fontId="23" fillId="0" borderId="104" xfId="0" applyFont="1" applyBorder="1" applyAlignment="1">
      <alignment vertical="center" shrinkToFit="1"/>
    </xf>
    <xf numFmtId="0" fontId="23" fillId="0" borderId="56" xfId="0" applyFont="1" applyBorder="1" applyAlignment="1">
      <alignment vertical="center" shrinkToFit="1"/>
    </xf>
    <xf numFmtId="0" fontId="38" fillId="0" borderId="24" xfId="0" applyFont="1" applyBorder="1" applyAlignment="1">
      <alignment vertical="center" shrinkToFit="1"/>
    </xf>
    <xf numFmtId="0" fontId="38" fillId="0" borderId="104" xfId="0" applyFont="1" applyBorder="1" applyAlignment="1">
      <alignment vertical="center" shrinkToFit="1"/>
    </xf>
    <xf numFmtId="0" fontId="23" fillId="0" borderId="105" xfId="0" applyFont="1" applyBorder="1" applyAlignment="1">
      <alignment vertical="center" shrinkToFit="1"/>
    </xf>
    <xf numFmtId="0" fontId="38" fillId="0" borderId="0" xfId="0" applyFont="1" applyAlignment="1">
      <alignment horizontal="left" vertical="center" shrinkToFit="1"/>
    </xf>
    <xf numFmtId="0" fontId="39" fillId="0" borderId="0" xfId="19" applyFont="1"/>
    <xf numFmtId="0" fontId="32" fillId="0" borderId="0" xfId="19" applyFont="1"/>
    <xf numFmtId="0" fontId="23" fillId="0" borderId="63" xfId="0" applyFont="1" applyBorder="1" applyAlignment="1">
      <alignment vertical="center" shrinkToFit="1"/>
    </xf>
    <xf numFmtId="0" fontId="23" fillId="0" borderId="97" xfId="0" applyFont="1" applyBorder="1" applyAlignment="1">
      <alignment vertical="center" shrinkToFit="1"/>
    </xf>
    <xf numFmtId="0" fontId="40" fillId="0" borderId="51" xfId="0" applyFont="1" applyBorder="1" applyAlignment="1">
      <alignment vertical="center" shrinkToFit="1"/>
    </xf>
    <xf numFmtId="0" fontId="40" fillId="0" borderId="98" xfId="0" applyFont="1" applyBorder="1" applyAlignment="1">
      <alignment vertical="center" shrinkToFit="1"/>
    </xf>
    <xf numFmtId="0" fontId="23" fillId="30" borderId="20" xfId="0" applyFont="1" applyFill="1" applyBorder="1" applyAlignment="1">
      <alignment horizontal="left" vertical="center" shrinkToFit="1"/>
    </xf>
    <xf numFmtId="0" fontId="23" fillId="0" borderId="104" xfId="0" applyFont="1" applyBorder="1" applyAlignment="1">
      <alignment horizontal="left" vertical="center" shrinkToFit="1"/>
    </xf>
    <xf numFmtId="0" fontId="40" fillId="26" borderId="0" xfId="0" applyFont="1" applyFill="1" applyAlignment="1">
      <alignment vertical="center" shrinkToFit="1"/>
    </xf>
    <xf numFmtId="0" fontId="40" fillId="26" borderId="74" xfId="0" applyFont="1" applyFill="1" applyBorder="1" applyAlignment="1">
      <alignment vertical="center" shrinkToFit="1"/>
    </xf>
    <xf numFmtId="0" fontId="0" fillId="0" borderId="55" xfId="0" applyBorder="1">
      <alignment vertical="center"/>
    </xf>
    <xf numFmtId="0" fontId="41" fillId="30" borderId="0" xfId="0" applyFont="1" applyFill="1" applyAlignment="1">
      <alignment vertical="center" shrinkToFit="1"/>
    </xf>
    <xf numFmtId="0" fontId="41" fillId="30" borderId="51" xfId="0" applyFont="1" applyFill="1" applyBorder="1" applyAlignment="1">
      <alignment vertical="center" shrinkToFit="1"/>
    </xf>
    <xf numFmtId="0" fontId="35" fillId="30" borderId="45" xfId="19" applyFont="1" applyFill="1" applyBorder="1"/>
    <xf numFmtId="180" fontId="35" fillId="30" borderId="0" xfId="19" applyNumberFormat="1" applyFont="1" applyFill="1"/>
    <xf numFmtId="0" fontId="35" fillId="30" borderId="0" xfId="19" applyFont="1" applyFill="1"/>
    <xf numFmtId="179" fontId="35" fillId="30" borderId="0" xfId="19" applyNumberFormat="1" applyFont="1" applyFill="1"/>
    <xf numFmtId="0" fontId="35" fillId="30" borderId="64" xfId="19" applyFont="1" applyFill="1" applyBorder="1"/>
    <xf numFmtId="179" fontId="35" fillId="30" borderId="74" xfId="19" applyNumberFormat="1" applyFont="1" applyFill="1" applyBorder="1"/>
    <xf numFmtId="0" fontId="35" fillId="30" borderId="74" xfId="19" applyFont="1" applyFill="1" applyBorder="1"/>
    <xf numFmtId="0" fontId="35" fillId="26" borderId="45" xfId="19" applyFont="1" applyFill="1" applyBorder="1"/>
    <xf numFmtId="180" fontId="35" fillId="26" borderId="0" xfId="19" applyNumberFormat="1" applyFont="1" applyFill="1"/>
    <xf numFmtId="0" fontId="35" fillId="26" borderId="0" xfId="19" applyFont="1" applyFill="1"/>
    <xf numFmtId="179" fontId="35" fillId="26" borderId="0" xfId="19" applyNumberFormat="1" applyFont="1" applyFill="1"/>
    <xf numFmtId="0" fontId="35" fillId="26" borderId="64" xfId="19" applyFont="1" applyFill="1" applyBorder="1"/>
    <xf numFmtId="179" fontId="35" fillId="26" borderId="74" xfId="19" applyNumberFormat="1" applyFont="1" applyFill="1" applyBorder="1"/>
    <xf numFmtId="0" fontId="35" fillId="26" borderId="74" xfId="19" applyFont="1" applyFill="1" applyBorder="1"/>
    <xf numFmtId="0" fontId="101" fillId="0" borderId="20" xfId="0" applyFont="1" applyBorder="1" applyAlignment="1">
      <alignment horizontal="left" vertical="center" shrinkToFit="1"/>
    </xf>
    <xf numFmtId="0" fontId="61" fillId="30" borderId="0" xfId="0" applyFont="1" applyFill="1" applyAlignment="1">
      <alignment horizontal="center" vertical="center" shrinkToFit="1"/>
    </xf>
    <xf numFmtId="0" fontId="61" fillId="30" borderId="51" xfId="0" applyFont="1" applyFill="1" applyBorder="1" applyAlignment="1">
      <alignment horizontal="center" vertical="center" shrinkToFit="1"/>
    </xf>
    <xf numFmtId="0" fontId="61" fillId="30" borderId="74" xfId="0" applyFont="1" applyFill="1" applyBorder="1" applyAlignment="1">
      <alignment horizontal="center" vertical="center" shrinkToFit="1"/>
    </xf>
    <xf numFmtId="0" fontId="61" fillId="30" borderId="98" xfId="0" applyFont="1" applyFill="1" applyBorder="1" applyAlignment="1">
      <alignment horizontal="center" vertical="center" shrinkToFit="1"/>
    </xf>
    <xf numFmtId="0" fontId="40" fillId="26" borderId="52" xfId="0" applyFont="1" applyFill="1" applyBorder="1" applyAlignment="1">
      <alignment horizontal="center" vertical="center" shrinkToFit="1"/>
    </xf>
    <xf numFmtId="0" fontId="40" fillId="26" borderId="0" xfId="0" applyFont="1" applyFill="1" applyAlignment="1">
      <alignment horizontal="center" vertical="center" shrinkToFit="1"/>
    </xf>
    <xf numFmtId="0" fontId="40" fillId="26" borderId="65" xfId="0" applyFont="1" applyFill="1" applyBorder="1" applyAlignment="1">
      <alignment horizontal="center" vertical="center" shrinkToFit="1"/>
    </xf>
    <xf numFmtId="0" fontId="40" fillId="26" borderId="74" xfId="0" applyFont="1" applyFill="1" applyBorder="1" applyAlignment="1">
      <alignment horizontal="center" vertical="center" shrinkToFit="1"/>
    </xf>
    <xf numFmtId="0" fontId="41" fillId="0" borderId="59" xfId="0" applyFont="1" applyBorder="1" applyAlignment="1">
      <alignment horizontal="center" vertical="center" shrinkToFit="1"/>
    </xf>
    <xf numFmtId="0" fontId="41" fillId="0" borderId="46" xfId="0" applyFont="1" applyBorder="1" applyAlignment="1">
      <alignment horizontal="center" vertical="center" shrinkToFit="1"/>
    </xf>
    <xf numFmtId="0" fontId="41" fillId="0" borderId="42" xfId="0" applyFont="1" applyBorder="1" applyAlignment="1">
      <alignment horizontal="center" vertical="center" shrinkToFit="1"/>
    </xf>
    <xf numFmtId="0" fontId="41" fillId="0" borderId="53" xfId="0" applyFont="1" applyBorder="1" applyAlignment="1">
      <alignment horizontal="center" vertical="center" shrinkToFit="1"/>
    </xf>
    <xf numFmtId="0" fontId="41" fillId="0" borderId="57" xfId="0" applyFont="1" applyBorder="1" applyAlignment="1">
      <alignment horizontal="center" vertical="center" shrinkToFit="1"/>
    </xf>
    <xf numFmtId="0" fontId="41" fillId="0" borderId="52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42" fillId="0" borderId="52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51" xfId="0" applyFont="1" applyBorder="1" applyAlignment="1">
      <alignment horizontal="center" vertical="center" shrinkToFit="1"/>
    </xf>
    <xf numFmtId="0" fontId="66" fillId="40" borderId="45" xfId="0" applyFont="1" applyFill="1" applyBorder="1" applyAlignment="1">
      <alignment horizontal="center" vertical="center"/>
    </xf>
    <xf numFmtId="0" fontId="66" fillId="40" borderId="0" xfId="0" applyFont="1" applyFill="1" applyAlignment="1">
      <alignment horizontal="center" vertical="center"/>
    </xf>
    <xf numFmtId="0" fontId="83" fillId="0" borderId="47" xfId="0" applyFont="1" applyBorder="1" applyAlignment="1">
      <alignment horizontal="center" vertical="center" shrinkToFit="1"/>
    </xf>
    <xf numFmtId="0" fontId="83" fillId="0" borderId="48" xfId="0" applyFont="1" applyBorder="1" applyAlignment="1">
      <alignment horizontal="center" vertical="center" shrinkToFit="1"/>
    </xf>
    <xf numFmtId="0" fontId="83" fillId="0" borderId="49" xfId="0" applyFont="1" applyBorder="1" applyAlignment="1">
      <alignment horizontal="center" vertical="center" shrinkToFit="1"/>
    </xf>
    <xf numFmtId="0" fontId="83" fillId="0" borderId="58" xfId="0" applyFont="1" applyBorder="1" applyAlignment="1">
      <alignment horizontal="center" vertical="center" shrinkToFit="1"/>
    </xf>
    <xf numFmtId="0" fontId="83" fillId="0" borderId="50" xfId="0" applyFont="1" applyBorder="1" applyAlignment="1">
      <alignment horizontal="center" vertical="center" shrinkToFit="1"/>
    </xf>
    <xf numFmtId="0" fontId="99" fillId="43" borderId="49" xfId="0" applyFont="1" applyFill="1" applyBorder="1" applyAlignment="1">
      <alignment horizontal="center" vertical="center" shrinkToFit="1"/>
    </xf>
    <xf numFmtId="0" fontId="99" fillId="43" borderId="58" xfId="0" applyFont="1" applyFill="1" applyBorder="1" applyAlignment="1">
      <alignment horizontal="center" vertical="center" shrinkToFit="1"/>
    </xf>
    <xf numFmtId="0" fontId="83" fillId="0" borderId="60" xfId="0" applyFont="1" applyBorder="1" applyAlignment="1">
      <alignment horizontal="center" vertical="center" shrinkToFit="1"/>
    </xf>
    <xf numFmtId="178" fontId="35" fillId="0" borderId="47" xfId="0" applyNumberFormat="1" applyFont="1" applyBorder="1" applyAlignment="1">
      <alignment horizontal="center" vertical="center" wrapText="1"/>
    </xf>
    <xf numFmtId="178" fontId="35" fillId="0" borderId="48" xfId="0" applyNumberFormat="1" applyFont="1" applyBorder="1" applyAlignment="1">
      <alignment horizontal="center" vertical="center" wrapText="1"/>
    </xf>
    <xf numFmtId="178" fontId="35" fillId="0" borderId="49" xfId="0" applyNumberFormat="1" applyFont="1" applyBorder="1" applyAlignment="1">
      <alignment horizontal="center" vertical="center" wrapText="1"/>
    </xf>
    <xf numFmtId="178" fontId="35" fillId="0" borderId="41" xfId="0" applyNumberFormat="1" applyFont="1" applyBorder="1" applyAlignment="1">
      <alignment horizontal="center" vertical="center" wrapText="1"/>
    </xf>
    <xf numFmtId="178" fontId="35" fillId="0" borderId="43" xfId="0" applyNumberFormat="1" applyFont="1" applyBorder="1" applyAlignment="1">
      <alignment horizontal="center" vertical="center" wrapText="1"/>
    </xf>
    <xf numFmtId="178" fontId="35" fillId="0" borderId="78" xfId="0" applyNumberFormat="1" applyFont="1" applyBorder="1" applyAlignment="1">
      <alignment horizontal="center" vertical="center" wrapText="1"/>
    </xf>
    <xf numFmtId="0" fontId="68" fillId="32" borderId="52" xfId="0" applyFont="1" applyFill="1" applyBorder="1" applyAlignment="1">
      <alignment horizontal="center" vertical="center"/>
    </xf>
    <xf numFmtId="0" fontId="68" fillId="32" borderId="0" xfId="0" applyFont="1" applyFill="1" applyAlignment="1">
      <alignment horizontal="center" vertical="center"/>
    </xf>
    <xf numFmtId="0" fontId="68" fillId="32" borderId="56" xfId="0" applyFont="1" applyFill="1" applyBorder="1" applyAlignment="1">
      <alignment horizontal="center" vertical="center"/>
    </xf>
    <xf numFmtId="0" fontId="69" fillId="36" borderId="52" xfId="0" applyFont="1" applyFill="1" applyBorder="1" applyAlignment="1">
      <alignment horizontal="center" vertical="center"/>
    </xf>
    <xf numFmtId="0" fontId="69" fillId="36" borderId="0" xfId="0" applyFont="1" applyFill="1" applyAlignment="1">
      <alignment horizontal="center" vertical="center"/>
    </xf>
    <xf numFmtId="0" fontId="63" fillId="35" borderId="52" xfId="0" applyFont="1" applyFill="1" applyBorder="1" applyAlignment="1">
      <alignment horizontal="center" vertical="center"/>
    </xf>
    <xf numFmtId="0" fontId="63" fillId="35" borderId="0" xfId="0" applyFont="1" applyFill="1" applyAlignment="1">
      <alignment horizontal="center" vertical="center"/>
    </xf>
    <xf numFmtId="0" fontId="51" fillId="25" borderId="52" xfId="0" applyFont="1" applyFill="1" applyBorder="1" applyAlignment="1">
      <alignment horizontal="center" vertical="center"/>
    </xf>
    <xf numFmtId="0" fontId="51" fillId="25" borderId="0" xfId="0" applyFont="1" applyFill="1" applyAlignment="1">
      <alignment horizontal="center" vertical="center"/>
    </xf>
    <xf numFmtId="0" fontId="51" fillId="25" borderId="51" xfId="0" applyFont="1" applyFill="1" applyBorder="1" applyAlignment="1">
      <alignment horizontal="center" vertical="center"/>
    </xf>
    <xf numFmtId="0" fontId="44" fillId="30" borderId="52" xfId="0" applyFont="1" applyFill="1" applyBorder="1" applyAlignment="1">
      <alignment horizontal="center" vertical="center" shrinkToFit="1"/>
    </xf>
    <xf numFmtId="0" fontId="44" fillId="30" borderId="0" xfId="0" applyFont="1" applyFill="1" applyAlignment="1">
      <alignment horizontal="center" vertical="center" shrinkToFit="1"/>
    </xf>
    <xf numFmtId="0" fontId="57" fillId="28" borderId="0" xfId="0" applyFont="1" applyFill="1" applyAlignment="1">
      <alignment horizontal="center" vertical="center" shrinkToFit="1"/>
    </xf>
    <xf numFmtId="0" fontId="58" fillId="28" borderId="0" xfId="0" applyFont="1" applyFill="1" applyAlignment="1">
      <alignment horizontal="center" vertical="center"/>
    </xf>
    <xf numFmtId="0" fontId="58" fillId="28" borderId="51" xfId="0" applyFont="1" applyFill="1" applyBorder="1" applyAlignment="1">
      <alignment horizontal="center" vertical="center"/>
    </xf>
    <xf numFmtId="0" fontId="97" fillId="26" borderId="45" xfId="0" applyFont="1" applyFill="1" applyBorder="1" applyAlignment="1">
      <alignment horizontal="center" vertical="center" shrinkToFit="1"/>
    </xf>
    <xf numFmtId="0" fontId="97" fillId="26" borderId="0" xfId="0" applyFont="1" applyFill="1" applyAlignment="1">
      <alignment horizontal="center" vertical="center" shrinkToFit="1"/>
    </xf>
    <xf numFmtId="0" fontId="98" fillId="26" borderId="45" xfId="0" applyFont="1" applyFill="1" applyBorder="1" applyAlignment="1">
      <alignment horizontal="center" vertical="center" shrinkToFit="1"/>
    </xf>
    <xf numFmtId="0" fontId="98" fillId="26" borderId="0" xfId="0" applyFont="1" applyFill="1" applyAlignment="1">
      <alignment horizontal="center" vertical="center" shrinkToFit="1"/>
    </xf>
    <xf numFmtId="0" fontId="52" fillId="27" borderId="52" xfId="0" applyFont="1" applyFill="1" applyBorder="1" applyAlignment="1">
      <alignment horizontal="center" vertical="center" shrinkToFit="1"/>
    </xf>
    <xf numFmtId="0" fontId="52" fillId="27" borderId="0" xfId="0" applyFont="1" applyFill="1" applyAlignment="1">
      <alignment horizontal="center" vertical="center" shrinkToFit="1"/>
    </xf>
    <xf numFmtId="0" fontId="56" fillId="30" borderId="52" xfId="0" applyFont="1" applyFill="1" applyBorder="1" applyAlignment="1">
      <alignment horizontal="center" vertical="center" shrinkToFit="1"/>
    </xf>
    <xf numFmtId="0" fontId="56" fillId="30" borderId="0" xfId="0" applyFont="1" applyFill="1" applyAlignment="1">
      <alignment horizontal="center" vertical="center" shrinkToFit="1"/>
    </xf>
    <xf numFmtId="0" fontId="47" fillId="28" borderId="0" xfId="0" applyFont="1" applyFill="1" applyAlignment="1">
      <alignment horizontal="center" vertical="center" shrinkToFit="1"/>
    </xf>
    <xf numFmtId="0" fontId="59" fillId="28" borderId="0" xfId="0" applyFont="1" applyFill="1" applyAlignment="1">
      <alignment horizontal="center" vertical="center"/>
    </xf>
    <xf numFmtId="0" fontId="59" fillId="28" borderId="51" xfId="0" applyFont="1" applyFill="1" applyBorder="1" applyAlignment="1">
      <alignment horizontal="center" vertical="center"/>
    </xf>
    <xf numFmtId="0" fontId="97" fillId="26" borderId="45" xfId="0" applyFont="1" applyFill="1" applyBorder="1" applyAlignment="1">
      <alignment horizontal="center" vertical="center" wrapText="1"/>
    </xf>
    <xf numFmtId="0" fontId="97" fillId="26" borderId="0" xfId="0" applyFont="1" applyFill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30" borderId="52" xfId="0" applyFont="1" applyFill="1" applyBorder="1" applyAlignment="1">
      <alignment horizontal="center" vertical="center" wrapText="1"/>
    </xf>
    <xf numFmtId="0" fontId="41" fillId="30" borderId="0" xfId="0" applyFont="1" applyFill="1" applyAlignment="1">
      <alignment horizontal="center" vertical="center" wrapText="1"/>
    </xf>
    <xf numFmtId="0" fontId="41" fillId="28" borderId="0" xfId="0" applyFont="1" applyFill="1" applyAlignment="1">
      <alignment horizontal="center" vertical="center" wrapText="1"/>
    </xf>
    <xf numFmtId="0" fontId="41" fillId="28" borderId="51" xfId="0" applyFont="1" applyFill="1" applyBorder="1" applyAlignment="1">
      <alignment horizontal="center" vertical="center" wrapText="1"/>
    </xf>
    <xf numFmtId="0" fontId="97" fillId="26" borderId="45" xfId="0" applyFont="1" applyFill="1" applyBorder="1" applyAlignment="1">
      <alignment horizontal="right" vertical="center" shrinkToFit="1"/>
    </xf>
    <xf numFmtId="0" fontId="97" fillId="26" borderId="0" xfId="0" applyFont="1" applyFill="1" applyAlignment="1">
      <alignment horizontal="right" vertical="center" shrinkToFit="1"/>
    </xf>
    <xf numFmtId="0" fontId="82" fillId="25" borderId="52" xfId="0" applyFont="1" applyFill="1" applyBorder="1" applyAlignment="1">
      <alignment horizontal="center" vertical="center" shrinkToFit="1"/>
    </xf>
    <xf numFmtId="0" fontId="82" fillId="25" borderId="0" xfId="0" applyFont="1" applyFill="1" applyAlignment="1">
      <alignment horizontal="center" vertical="center" shrinkToFit="1"/>
    </xf>
    <xf numFmtId="0" fontId="41" fillId="0" borderId="49" xfId="0" applyFont="1" applyBorder="1" applyAlignment="1">
      <alignment horizontal="center" vertical="center" shrinkToFit="1"/>
    </xf>
    <xf numFmtId="0" fontId="41" fillId="0" borderId="58" xfId="0" applyFont="1" applyBorder="1" applyAlignment="1">
      <alignment horizontal="center" vertical="center" shrinkToFit="1"/>
    </xf>
    <xf numFmtId="0" fontId="41" fillId="30" borderId="52" xfId="0" applyFont="1" applyFill="1" applyBorder="1" applyAlignment="1">
      <alignment horizontal="center" vertical="center" shrinkToFit="1"/>
    </xf>
    <xf numFmtId="0" fontId="41" fillId="30" borderId="0" xfId="0" applyFont="1" applyFill="1" applyAlignment="1">
      <alignment horizontal="center" vertical="center" shrinkToFit="1"/>
    </xf>
    <xf numFmtId="0" fontId="41" fillId="28" borderId="0" xfId="0" applyFont="1" applyFill="1" applyAlignment="1">
      <alignment horizontal="center" vertical="center" shrinkToFit="1"/>
    </xf>
    <xf numFmtId="0" fontId="41" fillId="28" borderId="51" xfId="0" applyFont="1" applyFill="1" applyBorder="1" applyAlignment="1">
      <alignment horizontal="center" vertical="center" shrinkToFit="1"/>
    </xf>
    <xf numFmtId="0" fontId="65" fillId="42" borderId="52" xfId="0" applyFont="1" applyFill="1" applyBorder="1" applyAlignment="1">
      <alignment horizontal="center" vertical="center" shrinkToFit="1"/>
    </xf>
    <xf numFmtId="0" fontId="65" fillId="42" borderId="0" xfId="0" applyFont="1" applyFill="1" applyAlignment="1">
      <alignment horizontal="center" vertical="center" shrinkToFit="1"/>
    </xf>
    <xf numFmtId="0" fontId="47" fillId="30" borderId="52" xfId="0" applyFont="1" applyFill="1" applyBorder="1" applyAlignment="1">
      <alignment horizontal="center" vertical="center"/>
    </xf>
    <xf numFmtId="0" fontId="47" fillId="30" borderId="0" xfId="0" applyFont="1" applyFill="1" applyAlignment="1">
      <alignment horizontal="center" vertical="center"/>
    </xf>
    <xf numFmtId="0" fontId="55" fillId="28" borderId="0" xfId="0" applyFont="1" applyFill="1" applyAlignment="1">
      <alignment horizontal="center" vertical="center"/>
    </xf>
    <xf numFmtId="0" fontId="46" fillId="28" borderId="0" xfId="0" applyFont="1" applyFill="1" applyAlignment="1">
      <alignment horizontal="center" vertical="center"/>
    </xf>
    <xf numFmtId="0" fontId="46" fillId="28" borderId="5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19" applyFont="1" applyAlignment="1">
      <alignment horizontal="left"/>
    </xf>
    <xf numFmtId="178" fontId="35" fillId="0" borderId="50" xfId="0" applyNumberFormat="1" applyFont="1" applyBorder="1" applyAlignment="1">
      <alignment horizontal="center" vertical="center" wrapText="1"/>
    </xf>
    <xf numFmtId="0" fontId="83" fillId="0" borderId="61" xfId="0" applyFont="1" applyBorder="1" applyAlignment="1">
      <alignment horizontal="center" vertical="center" shrinkToFit="1"/>
    </xf>
    <xf numFmtId="0" fontId="83" fillId="0" borderId="53" xfId="0" applyFont="1" applyBorder="1" applyAlignment="1">
      <alignment horizontal="center" vertical="center" shrinkToFit="1"/>
    </xf>
    <xf numFmtId="0" fontId="83" fillId="0" borderId="57" xfId="0" applyFont="1" applyBorder="1" applyAlignment="1">
      <alignment horizontal="center" vertical="center" shrinkToFit="1"/>
    </xf>
    <xf numFmtId="0" fontId="83" fillId="0" borderId="52" xfId="0" applyFont="1" applyBorder="1" applyAlignment="1">
      <alignment horizontal="center" vertical="center" shrinkToFit="1"/>
    </xf>
    <xf numFmtId="0" fontId="83" fillId="0" borderId="0" xfId="0" applyFont="1" applyAlignment="1">
      <alignment horizontal="center" vertical="center" shrinkToFit="1"/>
    </xf>
    <xf numFmtId="0" fontId="83" fillId="0" borderId="56" xfId="0" applyFont="1" applyBorder="1" applyAlignment="1">
      <alignment horizontal="center" vertical="center" shrinkToFit="1"/>
    </xf>
    <xf numFmtId="0" fontId="84" fillId="0" borderId="46" xfId="0" applyFont="1" applyBorder="1" applyAlignment="1">
      <alignment horizontal="center" vertical="center" shrinkToFit="1"/>
    </xf>
    <xf numFmtId="0" fontId="84" fillId="0" borderId="62" xfId="0" applyFont="1" applyBorder="1" applyAlignment="1">
      <alignment horizontal="center" vertical="center" shrinkToFit="1"/>
    </xf>
    <xf numFmtId="178" fontId="35" fillId="30" borderId="100" xfId="0" applyNumberFormat="1" applyFont="1" applyFill="1" applyBorder="1" applyAlignment="1">
      <alignment horizontal="center" vertical="center" wrapText="1"/>
    </xf>
    <xf numFmtId="178" fontId="35" fillId="30" borderId="101" xfId="0" applyNumberFormat="1" applyFont="1" applyFill="1" applyBorder="1" applyAlignment="1">
      <alignment horizontal="center" vertical="center" wrapText="1"/>
    </xf>
    <xf numFmtId="178" fontId="60" fillId="30" borderId="101" xfId="0" applyNumberFormat="1" applyFont="1" applyFill="1" applyBorder="1" applyAlignment="1">
      <alignment horizontal="center" vertical="center" wrapText="1"/>
    </xf>
    <xf numFmtId="178" fontId="60" fillId="30" borderId="102" xfId="0" applyNumberFormat="1" applyFont="1" applyFill="1" applyBorder="1" applyAlignment="1">
      <alignment horizontal="center" vertical="center" wrapText="1"/>
    </xf>
    <xf numFmtId="0" fontId="41" fillId="30" borderId="45" xfId="0" applyFont="1" applyFill="1" applyBorder="1" applyAlignment="1">
      <alignment horizontal="center" vertical="center" shrinkToFit="1"/>
    </xf>
    <xf numFmtId="0" fontId="41" fillId="30" borderId="51" xfId="0" applyFont="1" applyFill="1" applyBorder="1" applyAlignment="1">
      <alignment horizontal="center" vertical="center" shrinkToFit="1"/>
    </xf>
    <xf numFmtId="0" fontId="43" fillId="30" borderId="45" xfId="0" applyFont="1" applyFill="1" applyBorder="1" applyAlignment="1">
      <alignment horizontal="center" vertical="center"/>
    </xf>
    <xf numFmtId="0" fontId="43" fillId="30" borderId="0" xfId="0" applyFont="1" applyFill="1" applyAlignment="1">
      <alignment horizontal="center" vertical="center"/>
    </xf>
    <xf numFmtId="0" fontId="85" fillId="31" borderId="45" xfId="0" applyFont="1" applyFill="1" applyBorder="1" applyAlignment="1">
      <alignment horizontal="center" vertical="center"/>
    </xf>
    <xf numFmtId="0" fontId="85" fillId="31" borderId="0" xfId="0" applyFont="1" applyFill="1" applyAlignment="1">
      <alignment horizontal="center" vertical="center"/>
    </xf>
    <xf numFmtId="0" fontId="85" fillId="31" borderId="56" xfId="0" applyFont="1" applyFill="1" applyBorder="1" applyAlignment="1">
      <alignment horizontal="center" vertical="center"/>
    </xf>
    <xf numFmtId="0" fontId="86" fillId="34" borderId="52" xfId="0" applyFont="1" applyFill="1" applyBorder="1" applyAlignment="1">
      <alignment horizontal="center" vertical="center"/>
    </xf>
    <xf numFmtId="0" fontId="86" fillId="34" borderId="0" xfId="0" applyFont="1" applyFill="1" applyAlignment="1">
      <alignment horizontal="center" vertical="center"/>
    </xf>
    <xf numFmtId="0" fontId="87" fillId="29" borderId="52" xfId="0" applyFont="1" applyFill="1" applyBorder="1" applyAlignment="1">
      <alignment horizontal="center" vertical="center"/>
    </xf>
    <xf numFmtId="0" fontId="87" fillId="29" borderId="0" xfId="0" applyFont="1" applyFill="1" applyAlignment="1">
      <alignment horizontal="center" vertical="center"/>
    </xf>
    <xf numFmtId="0" fontId="87" fillId="29" borderId="56" xfId="0" applyFont="1" applyFill="1" applyBorder="1" applyAlignment="1">
      <alignment horizontal="center" vertical="center"/>
    </xf>
    <xf numFmtId="0" fontId="88" fillId="36" borderId="52" xfId="0" applyFont="1" applyFill="1" applyBorder="1" applyAlignment="1">
      <alignment horizontal="center" vertical="center"/>
    </xf>
    <xf numFmtId="0" fontId="88" fillId="36" borderId="0" xfId="0" applyFont="1" applyFill="1" applyAlignment="1">
      <alignment horizontal="center" vertical="center"/>
    </xf>
    <xf numFmtId="0" fontId="89" fillId="32" borderId="52" xfId="0" applyFont="1" applyFill="1" applyBorder="1" applyAlignment="1">
      <alignment horizontal="center" vertical="center" shrinkToFit="1"/>
    </xf>
    <xf numFmtId="0" fontId="89" fillId="32" borderId="0" xfId="0" applyFont="1" applyFill="1" applyAlignment="1">
      <alignment horizontal="center" vertical="center" shrinkToFit="1"/>
    </xf>
    <xf numFmtId="0" fontId="89" fillId="32" borderId="51" xfId="0" applyFont="1" applyFill="1" applyBorder="1" applyAlignment="1">
      <alignment horizontal="center" vertical="center" shrinkToFit="1"/>
    </xf>
    <xf numFmtId="0" fontId="86" fillId="32" borderId="45" xfId="0" applyFont="1" applyFill="1" applyBorder="1" applyAlignment="1">
      <alignment horizontal="center" vertical="center" shrinkToFit="1"/>
    </xf>
    <xf numFmtId="0" fontId="86" fillId="32" borderId="0" xfId="0" applyFont="1" applyFill="1" applyAlignment="1">
      <alignment horizontal="center" vertical="center" shrinkToFit="1"/>
    </xf>
    <xf numFmtId="0" fontId="86" fillId="32" borderId="56" xfId="0" applyFont="1" applyFill="1" applyBorder="1" applyAlignment="1">
      <alignment horizontal="center" vertical="center" shrinkToFit="1"/>
    </xf>
    <xf numFmtId="0" fontId="90" fillId="35" borderId="52" xfId="0" applyFont="1" applyFill="1" applyBorder="1" applyAlignment="1">
      <alignment horizontal="center" vertical="center" shrinkToFit="1"/>
    </xf>
    <xf numFmtId="0" fontId="90" fillId="35" borderId="0" xfId="0" applyFont="1" applyFill="1" applyAlignment="1">
      <alignment horizontal="center" vertical="center" shrinkToFit="1"/>
    </xf>
    <xf numFmtId="0" fontId="91" fillId="32" borderId="52" xfId="0" applyFont="1" applyFill="1" applyBorder="1" applyAlignment="1">
      <alignment horizontal="center" vertical="center"/>
    </xf>
    <xf numFmtId="0" fontId="91" fillId="32" borderId="0" xfId="0" applyFont="1" applyFill="1" applyAlignment="1">
      <alignment horizontal="center" vertical="center"/>
    </xf>
    <xf numFmtId="0" fontId="91" fillId="32" borderId="56" xfId="0" applyFont="1" applyFill="1" applyBorder="1" applyAlignment="1">
      <alignment horizontal="center" vertical="center"/>
    </xf>
    <xf numFmtId="0" fontId="89" fillId="37" borderId="52" xfId="0" applyFont="1" applyFill="1" applyBorder="1" applyAlignment="1">
      <alignment horizontal="center" vertical="center" shrinkToFit="1"/>
    </xf>
    <xf numFmtId="0" fontId="89" fillId="37" borderId="0" xfId="0" applyFont="1" applyFill="1" applyAlignment="1">
      <alignment horizontal="center" vertical="center" shrinkToFit="1"/>
    </xf>
    <xf numFmtId="0" fontId="92" fillId="39" borderId="52" xfId="0" applyFont="1" applyFill="1" applyBorder="1" applyAlignment="1">
      <alignment horizontal="center" vertical="center" shrinkToFit="1"/>
    </xf>
    <xf numFmtId="0" fontId="92" fillId="39" borderId="0" xfId="0" applyFont="1" applyFill="1" applyAlignment="1">
      <alignment horizontal="center" vertical="center" shrinkToFit="1"/>
    </xf>
    <xf numFmtId="0" fontId="92" fillId="39" borderId="51" xfId="0" applyFont="1" applyFill="1" applyBorder="1" applyAlignment="1">
      <alignment horizontal="center" vertical="center" shrinkToFit="1"/>
    </xf>
    <xf numFmtId="0" fontId="87" fillId="33" borderId="45" xfId="0" applyFont="1" applyFill="1" applyBorder="1" applyAlignment="1">
      <alignment horizontal="center" vertical="center" shrinkToFit="1"/>
    </xf>
    <xf numFmtId="0" fontId="87" fillId="33" borderId="0" xfId="0" applyFont="1" applyFill="1" applyAlignment="1">
      <alignment horizontal="center" vertical="center" shrinkToFit="1"/>
    </xf>
    <xf numFmtId="0" fontId="87" fillId="33" borderId="56" xfId="0" applyFont="1" applyFill="1" applyBorder="1" applyAlignment="1">
      <alignment horizontal="center" vertical="center" shrinkToFit="1"/>
    </xf>
    <xf numFmtId="0" fontId="93" fillId="27" borderId="52" xfId="0" applyFont="1" applyFill="1" applyBorder="1" applyAlignment="1">
      <alignment horizontal="center" vertical="center" shrinkToFit="1"/>
    </xf>
    <xf numFmtId="0" fontId="93" fillId="27" borderId="0" xfId="0" applyFont="1" applyFill="1" applyAlignment="1">
      <alignment horizontal="center" vertical="center" shrinkToFit="1"/>
    </xf>
    <xf numFmtId="0" fontId="94" fillId="36" borderId="52" xfId="0" applyFont="1" applyFill="1" applyBorder="1" applyAlignment="1">
      <alignment horizontal="center" vertical="center" shrinkToFit="1"/>
    </xf>
    <xf numFmtId="0" fontId="94" fillId="36" borderId="0" xfId="0" applyFont="1" applyFill="1" applyAlignment="1">
      <alignment horizontal="center" vertical="center" shrinkToFit="1"/>
    </xf>
    <xf numFmtId="0" fontId="94" fillId="36" borderId="56" xfId="0" applyFont="1" applyFill="1" applyBorder="1" applyAlignment="1">
      <alignment horizontal="center" vertical="center" shrinkToFit="1"/>
    </xf>
    <xf numFmtId="0" fontId="95" fillId="38" borderId="52" xfId="0" applyFont="1" applyFill="1" applyBorder="1" applyAlignment="1">
      <alignment horizontal="center" vertical="center" shrinkToFit="1"/>
    </xf>
    <xf numFmtId="0" fontId="95" fillId="38" borderId="0" xfId="0" applyFont="1" applyFill="1" applyAlignment="1">
      <alignment horizontal="center" vertical="center" shrinkToFit="1"/>
    </xf>
    <xf numFmtId="0" fontId="96" fillId="36" borderId="52" xfId="0" applyFont="1" applyFill="1" applyBorder="1" applyAlignment="1">
      <alignment horizontal="center" vertical="center" shrinkToFit="1"/>
    </xf>
    <xf numFmtId="0" fontId="96" fillId="36" borderId="0" xfId="0" applyFont="1" applyFill="1" applyAlignment="1">
      <alignment horizontal="center" vertical="center" shrinkToFit="1"/>
    </xf>
    <xf numFmtId="0" fontId="96" fillId="36" borderId="51" xfId="0" applyFont="1" applyFill="1" applyBorder="1" applyAlignment="1">
      <alignment horizontal="center" vertical="center" shrinkToFit="1"/>
    </xf>
    <xf numFmtId="0" fontId="83" fillId="0" borderId="45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83" fillId="0" borderId="56" xfId="0" applyFont="1" applyBorder="1" applyAlignment="1">
      <alignment horizontal="center" vertical="center" wrapText="1"/>
    </xf>
    <xf numFmtId="0" fontId="83" fillId="0" borderId="52" xfId="0" applyFont="1" applyBorder="1" applyAlignment="1">
      <alignment horizontal="center" vertical="center" wrapText="1"/>
    </xf>
    <xf numFmtId="0" fontId="83" fillId="0" borderId="51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wrapText="1"/>
    </xf>
    <xf numFmtId="0" fontId="41" fillId="0" borderId="47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0" fontId="41" fillId="0" borderId="60" xfId="0" applyFont="1" applyBorder="1" applyAlignment="1">
      <alignment horizontal="center" vertical="center" shrinkToFit="1"/>
    </xf>
    <xf numFmtId="0" fontId="67" fillId="26" borderId="54" xfId="0" applyFont="1" applyFill="1" applyBorder="1" applyAlignment="1">
      <alignment horizontal="center" vertical="center" shrinkToFit="1"/>
    </xf>
    <xf numFmtId="0" fontId="67" fillId="26" borderId="55" xfId="0" applyFont="1" applyFill="1" applyBorder="1" applyAlignment="1">
      <alignment horizontal="center" vertical="center" shrinkToFit="1"/>
    </xf>
    <xf numFmtId="0" fontId="67" fillId="26" borderId="52" xfId="0" applyFont="1" applyFill="1" applyBorder="1" applyAlignment="1">
      <alignment horizontal="center" vertical="center" shrinkToFit="1"/>
    </xf>
    <xf numFmtId="0" fontId="69" fillId="36" borderId="52" xfId="0" applyFont="1" applyFill="1" applyBorder="1" applyAlignment="1">
      <alignment horizontal="center" vertical="center" shrinkToFit="1"/>
    </xf>
    <xf numFmtId="0" fontId="69" fillId="36" borderId="0" xfId="0" applyFont="1" applyFill="1" applyAlignment="1">
      <alignment horizontal="center" vertical="center" shrinkToFit="1"/>
    </xf>
    <xf numFmtId="0" fontId="69" fillId="36" borderId="56" xfId="0" applyFont="1" applyFill="1" applyBorder="1" applyAlignment="1">
      <alignment horizontal="center" vertical="center" shrinkToFit="1"/>
    </xf>
    <xf numFmtId="0" fontId="67" fillId="28" borderId="52" xfId="0" applyFont="1" applyFill="1" applyBorder="1" applyAlignment="1">
      <alignment horizontal="center" vertical="center" shrinkToFit="1"/>
    </xf>
    <xf numFmtId="0" fontId="67" fillId="28" borderId="0" xfId="0" applyFont="1" applyFill="1" applyAlignment="1">
      <alignment horizontal="center" vertical="center" shrinkToFit="1"/>
    </xf>
    <xf numFmtId="0" fontId="57" fillId="29" borderId="52" xfId="0" applyFont="1" applyFill="1" applyBorder="1" applyAlignment="1">
      <alignment horizontal="center" vertical="center" shrinkToFit="1"/>
    </xf>
    <xf numFmtId="0" fontId="57" fillId="29" borderId="0" xfId="0" applyFont="1" applyFill="1" applyAlignment="1">
      <alignment horizontal="center" vertical="center" shrinkToFit="1"/>
    </xf>
    <xf numFmtId="0" fontId="72" fillId="28" borderId="52" xfId="0" applyFont="1" applyFill="1" applyBorder="1" applyAlignment="1">
      <alignment horizontal="center" vertical="center"/>
    </xf>
    <xf numFmtId="0" fontId="72" fillId="28" borderId="0" xfId="0" applyFont="1" applyFill="1" applyAlignment="1">
      <alignment horizontal="center" vertical="center"/>
    </xf>
    <xf numFmtId="0" fontId="72" fillId="28" borderId="51" xfId="0" applyFont="1" applyFill="1" applyBorder="1" applyAlignment="1">
      <alignment horizontal="center" vertical="center"/>
    </xf>
    <xf numFmtId="0" fontId="62" fillId="35" borderId="54" xfId="0" applyFont="1" applyFill="1" applyBorder="1" applyAlignment="1">
      <alignment horizontal="center" vertical="center" shrinkToFit="1"/>
    </xf>
    <xf numFmtId="0" fontId="62" fillId="35" borderId="55" xfId="0" applyFont="1" applyFill="1" applyBorder="1" applyAlignment="1">
      <alignment horizontal="center" vertical="center" shrinkToFit="1"/>
    </xf>
    <xf numFmtId="0" fontId="62" fillId="35" borderId="52" xfId="0" applyFont="1" applyFill="1" applyBorder="1" applyAlignment="1">
      <alignment horizontal="center" vertical="center" shrinkToFit="1"/>
    </xf>
    <xf numFmtId="0" fontId="49" fillId="28" borderId="52" xfId="0" applyFont="1" applyFill="1" applyBorder="1" applyAlignment="1">
      <alignment horizontal="center" vertical="center" shrinkToFit="1"/>
    </xf>
    <xf numFmtId="0" fontId="49" fillId="28" borderId="0" xfId="0" applyFont="1" applyFill="1" applyAlignment="1">
      <alignment horizontal="center" vertical="center" shrinkToFit="1"/>
    </xf>
    <xf numFmtId="0" fontId="49" fillId="28" borderId="56" xfId="0" applyFont="1" applyFill="1" applyBorder="1" applyAlignment="1">
      <alignment horizontal="center" vertical="center" shrinkToFit="1"/>
    </xf>
    <xf numFmtId="0" fontId="70" fillId="32" borderId="52" xfId="0" applyFont="1" applyFill="1" applyBorder="1" applyAlignment="1">
      <alignment horizontal="center" vertical="center" shrinkToFit="1"/>
    </xf>
    <xf numFmtId="0" fontId="70" fillId="32" borderId="0" xfId="0" applyFont="1" applyFill="1" applyAlignment="1">
      <alignment horizontal="center" vertical="center" shrinkToFit="1"/>
    </xf>
    <xf numFmtId="0" fontId="71" fillId="26" borderId="52" xfId="0" applyFont="1" applyFill="1" applyBorder="1" applyAlignment="1">
      <alignment horizontal="center" vertical="center" shrinkToFit="1"/>
    </xf>
    <xf numFmtId="0" fontId="71" fillId="26" borderId="0" xfId="0" applyFont="1" applyFill="1" applyAlignment="1">
      <alignment horizontal="center" vertical="center" shrinkToFit="1"/>
    </xf>
    <xf numFmtId="0" fontId="65" fillId="37" borderId="52" xfId="0" applyFont="1" applyFill="1" applyBorder="1" applyAlignment="1">
      <alignment horizontal="center" vertical="center" shrinkToFit="1"/>
    </xf>
    <xf numFmtId="0" fontId="65" fillId="37" borderId="0" xfId="0" applyFont="1" applyFill="1" applyAlignment="1">
      <alignment horizontal="center" vertical="center" shrinkToFit="1"/>
    </xf>
    <xf numFmtId="0" fontId="65" fillId="37" borderId="51" xfId="0" applyFont="1" applyFill="1" applyBorder="1" applyAlignment="1">
      <alignment horizontal="center" vertical="center" shrinkToFit="1"/>
    </xf>
    <xf numFmtId="178" fontId="35" fillId="26" borderId="100" xfId="0" applyNumberFormat="1" applyFont="1" applyFill="1" applyBorder="1" applyAlignment="1">
      <alignment horizontal="right" vertical="center" wrapText="1"/>
    </xf>
    <xf numFmtId="178" fontId="35" fillId="26" borderId="101" xfId="0" applyNumberFormat="1" applyFont="1" applyFill="1" applyBorder="1" applyAlignment="1">
      <alignment horizontal="right" vertical="center" wrapText="1"/>
    </xf>
    <xf numFmtId="0" fontId="73" fillId="27" borderId="45" xfId="0" applyFont="1" applyFill="1" applyBorder="1" applyAlignment="1">
      <alignment horizontal="center" vertical="center"/>
    </xf>
    <xf numFmtId="0" fontId="73" fillId="27" borderId="0" xfId="0" applyFont="1" applyFill="1" applyAlignment="1">
      <alignment horizontal="center" vertical="center"/>
    </xf>
    <xf numFmtId="0" fontId="49" fillId="29" borderId="52" xfId="0" applyFont="1" applyFill="1" applyBorder="1" applyAlignment="1">
      <alignment horizontal="center" vertical="center"/>
    </xf>
    <xf numFmtId="0" fontId="49" fillId="29" borderId="0" xfId="0" applyFont="1" applyFill="1" applyAlignment="1">
      <alignment horizontal="center" vertical="center"/>
    </xf>
    <xf numFmtId="0" fontId="49" fillId="29" borderId="56" xfId="0" applyFont="1" applyFill="1" applyBorder="1" applyAlignment="1">
      <alignment horizontal="center" vertical="center"/>
    </xf>
    <xf numFmtId="0" fontId="63" fillId="35" borderId="56" xfId="0" applyFont="1" applyFill="1" applyBorder="1" applyAlignment="1">
      <alignment horizontal="center" vertical="center"/>
    </xf>
    <xf numFmtId="0" fontId="70" fillId="32" borderId="52" xfId="0" applyFont="1" applyFill="1" applyBorder="1" applyAlignment="1">
      <alignment horizontal="center" vertical="center"/>
    </xf>
    <xf numFmtId="0" fontId="70" fillId="32" borderId="0" xfId="0" applyFont="1" applyFill="1" applyAlignment="1">
      <alignment horizontal="center" vertical="center"/>
    </xf>
    <xf numFmtId="0" fontId="51" fillId="26" borderId="52" xfId="0" applyFont="1" applyFill="1" applyBorder="1" applyAlignment="1">
      <alignment horizontal="center" vertical="center"/>
    </xf>
    <xf numFmtId="0" fontId="51" fillId="26" borderId="0" xfId="0" applyFont="1" applyFill="1" applyAlignment="1">
      <alignment horizontal="center" vertical="center"/>
    </xf>
    <xf numFmtId="0" fontId="51" fillId="26" borderId="51" xfId="0" applyFont="1" applyFill="1" applyBorder="1" applyAlignment="1">
      <alignment horizontal="center" vertical="center"/>
    </xf>
    <xf numFmtId="0" fontId="47" fillId="36" borderId="45" xfId="0" applyFont="1" applyFill="1" applyBorder="1" applyAlignment="1">
      <alignment horizontal="center" vertical="center" shrinkToFit="1"/>
    </xf>
    <xf numFmtId="0" fontId="47" fillId="36" borderId="0" xfId="0" applyFont="1" applyFill="1" applyAlignment="1">
      <alignment horizontal="center" vertical="center" shrinkToFit="1"/>
    </xf>
    <xf numFmtId="0" fontId="74" fillId="27" borderId="52" xfId="0" applyFont="1" applyFill="1" applyBorder="1" applyAlignment="1">
      <alignment horizontal="center" vertical="center" shrinkToFit="1"/>
    </xf>
    <xf numFmtId="0" fontId="74" fillId="27" borderId="0" xfId="0" applyFont="1" applyFill="1" applyAlignment="1">
      <alignment horizontal="center" vertical="center" shrinkToFit="1"/>
    </xf>
    <xf numFmtId="0" fontId="74" fillId="27" borderId="56" xfId="0" applyFont="1" applyFill="1" applyBorder="1" applyAlignment="1">
      <alignment horizontal="center" vertical="center" shrinkToFit="1"/>
    </xf>
    <xf numFmtId="0" fontId="75" fillId="28" borderId="0" xfId="0" applyFont="1" applyFill="1" applyAlignment="1">
      <alignment horizontal="center" vertical="center" shrinkToFit="1"/>
    </xf>
    <xf numFmtId="0" fontId="75" fillId="28" borderId="56" xfId="0" applyFont="1" applyFill="1" applyBorder="1" applyAlignment="1">
      <alignment horizontal="center" vertical="center" shrinkToFit="1"/>
    </xf>
    <xf numFmtId="0" fontId="76" fillId="36" borderId="52" xfId="0" applyFont="1" applyFill="1" applyBorder="1" applyAlignment="1">
      <alignment horizontal="center" vertical="center"/>
    </xf>
    <xf numFmtId="0" fontId="76" fillId="36" borderId="0" xfId="0" applyFont="1" applyFill="1" applyAlignment="1">
      <alignment horizontal="center" vertical="center"/>
    </xf>
    <xf numFmtId="0" fontId="58" fillId="29" borderId="52" xfId="0" applyFont="1" applyFill="1" applyBorder="1" applyAlignment="1">
      <alignment horizontal="center" vertical="center"/>
    </xf>
    <xf numFmtId="0" fontId="58" fillId="29" borderId="0" xfId="0" applyFont="1" applyFill="1" applyAlignment="1">
      <alignment horizontal="center" vertical="center"/>
    </xf>
    <xf numFmtId="0" fontId="58" fillId="29" borderId="51" xfId="0" applyFont="1" applyFill="1" applyBorder="1" applyAlignment="1">
      <alignment horizontal="center" vertical="center"/>
    </xf>
    <xf numFmtId="178" fontId="60" fillId="28" borderId="101" xfId="0" applyNumberFormat="1" applyFont="1" applyFill="1" applyBorder="1" applyAlignment="1">
      <alignment horizontal="center" vertical="center" wrapText="1"/>
    </xf>
    <xf numFmtId="178" fontId="60" fillId="28" borderId="102" xfId="0" applyNumberFormat="1" applyFont="1" applyFill="1" applyBorder="1" applyAlignment="1">
      <alignment horizontal="center" vertical="center" wrapText="1"/>
    </xf>
    <xf numFmtId="178" fontId="35" fillId="30" borderId="106" xfId="0" applyNumberFormat="1" applyFont="1" applyFill="1" applyBorder="1" applyAlignment="1">
      <alignment horizontal="center" vertical="center" wrapText="1"/>
    </xf>
    <xf numFmtId="178" fontId="35" fillId="28" borderId="101" xfId="0" applyNumberFormat="1" applyFont="1" applyFill="1" applyBorder="1" applyAlignment="1">
      <alignment horizontal="center" vertical="center" wrapText="1"/>
    </xf>
    <xf numFmtId="0" fontId="57" fillId="36" borderId="55" xfId="0" applyFont="1" applyFill="1" applyBorder="1" applyAlignment="1">
      <alignment horizontal="center" vertical="center" shrinkToFit="1"/>
    </xf>
    <xf numFmtId="0" fontId="64" fillId="36" borderId="56" xfId="0" applyFont="1" applyFill="1" applyBorder="1" applyAlignment="1">
      <alignment horizontal="center" vertical="center" shrinkToFit="1"/>
    </xf>
    <xf numFmtId="0" fontId="64" fillId="36" borderId="55" xfId="0" applyFont="1" applyFill="1" applyBorder="1" applyAlignment="1">
      <alignment horizontal="center" vertical="center" shrinkToFit="1"/>
    </xf>
    <xf numFmtId="0" fontId="77" fillId="27" borderId="52" xfId="0" applyFont="1" applyFill="1" applyBorder="1" applyAlignment="1">
      <alignment horizontal="center" vertical="center"/>
    </xf>
    <xf numFmtId="0" fontId="77" fillId="27" borderId="0" xfId="0" applyFont="1" applyFill="1" applyAlignment="1">
      <alignment horizontal="center" vertical="center"/>
    </xf>
    <xf numFmtId="0" fontId="74" fillId="28" borderId="52" xfId="0" applyFont="1" applyFill="1" applyBorder="1" applyAlignment="1">
      <alignment horizontal="center" vertical="center"/>
    </xf>
    <xf numFmtId="0" fontId="74" fillId="28" borderId="0" xfId="0" applyFont="1" applyFill="1" applyAlignment="1">
      <alignment horizontal="center" vertical="center"/>
    </xf>
    <xf numFmtId="0" fontId="74" fillId="28" borderId="51" xfId="0" applyFont="1" applyFill="1" applyBorder="1" applyAlignment="1">
      <alignment horizontal="center" vertical="center"/>
    </xf>
    <xf numFmtId="0" fontId="70" fillId="37" borderId="45" xfId="0" applyFont="1" applyFill="1" applyBorder="1" applyAlignment="1">
      <alignment horizontal="center" vertical="center" shrinkToFit="1"/>
    </xf>
    <xf numFmtId="0" fontId="70" fillId="37" borderId="0" xfId="0" applyFont="1" applyFill="1" applyAlignment="1">
      <alignment horizontal="center" vertical="center" shrinkToFit="1"/>
    </xf>
    <xf numFmtId="0" fontId="41" fillId="0" borderId="45" xfId="0" applyFont="1" applyBorder="1" applyAlignment="1">
      <alignment horizontal="center" vertical="center" shrinkToFit="1"/>
    </xf>
    <xf numFmtId="0" fontId="41" fillId="0" borderId="50" xfId="0" applyFont="1" applyBorder="1" applyAlignment="1">
      <alignment horizontal="center" vertical="center" shrinkToFit="1"/>
    </xf>
    <xf numFmtId="0" fontId="100" fillId="43" borderId="49" xfId="0" applyFont="1" applyFill="1" applyBorder="1" applyAlignment="1">
      <alignment horizontal="center" vertical="center" shrinkToFit="1"/>
    </xf>
    <xf numFmtId="0" fontId="100" fillId="43" borderId="58" xfId="0" applyFont="1" applyFill="1" applyBorder="1" applyAlignment="1">
      <alignment horizontal="center" vertical="center" shrinkToFit="1"/>
    </xf>
    <xf numFmtId="0" fontId="63" fillId="35" borderId="52" xfId="0" applyFont="1" applyFill="1" applyBorder="1" applyAlignment="1">
      <alignment horizontal="center" vertical="center" shrinkToFit="1"/>
    </xf>
    <xf numFmtId="0" fontId="63" fillId="35" borderId="0" xfId="0" applyFont="1" applyFill="1" applyAlignment="1">
      <alignment horizontal="center" vertical="center" shrinkToFit="1"/>
    </xf>
    <xf numFmtId="0" fontId="63" fillId="35" borderId="51" xfId="0" applyFont="1" applyFill="1" applyBorder="1" applyAlignment="1">
      <alignment horizontal="center" vertical="center" shrinkToFit="1"/>
    </xf>
    <xf numFmtId="0" fontId="42" fillId="0" borderId="42" xfId="0" applyFont="1" applyBorder="1" applyAlignment="1">
      <alignment horizontal="center" vertical="center" shrinkToFit="1"/>
    </xf>
    <xf numFmtId="0" fontId="42" fillId="0" borderId="53" xfId="0" applyFont="1" applyBorder="1" applyAlignment="1">
      <alignment horizontal="center" vertical="center" shrinkToFit="1"/>
    </xf>
    <xf numFmtId="0" fontId="42" fillId="0" borderId="70" xfId="0" applyFont="1" applyBorder="1" applyAlignment="1">
      <alignment horizontal="center" vertical="center" shrinkToFit="1"/>
    </xf>
    <xf numFmtId="0" fontId="51" fillId="36" borderId="52" xfId="0" applyFont="1" applyFill="1" applyBorder="1" applyAlignment="1">
      <alignment horizontal="center" vertical="center"/>
    </xf>
    <xf numFmtId="0" fontId="51" fillId="36" borderId="0" xfId="0" applyFont="1" applyFill="1" applyAlignment="1">
      <alignment horizontal="center" vertical="center"/>
    </xf>
    <xf numFmtId="0" fontId="51" fillId="36" borderId="56" xfId="0" applyFont="1" applyFill="1" applyBorder="1" applyAlignment="1">
      <alignment horizontal="center" vertical="center"/>
    </xf>
    <xf numFmtId="0" fontId="68" fillId="37" borderId="52" xfId="0" applyFont="1" applyFill="1" applyBorder="1" applyAlignment="1">
      <alignment horizontal="center" vertical="center"/>
    </xf>
    <xf numFmtId="0" fontId="68" fillId="37" borderId="0" xfId="0" applyFont="1" applyFill="1" applyAlignment="1">
      <alignment horizontal="center" vertical="center"/>
    </xf>
    <xf numFmtId="0" fontId="81" fillId="32" borderId="52" xfId="0" applyFont="1" applyFill="1" applyBorder="1" applyAlignment="1">
      <alignment horizontal="center" vertical="center"/>
    </xf>
    <xf numFmtId="0" fontId="81" fillId="32" borderId="0" xfId="0" applyFont="1" applyFill="1" applyAlignment="1">
      <alignment horizontal="center" vertical="center"/>
    </xf>
    <xf numFmtId="0" fontId="81" fillId="32" borderId="51" xfId="0" applyFont="1" applyFill="1" applyBorder="1" applyAlignment="1">
      <alignment horizontal="center" vertical="center"/>
    </xf>
    <xf numFmtId="178" fontId="35" fillId="0" borderId="66" xfId="0" applyNumberFormat="1" applyFont="1" applyBorder="1" applyAlignment="1">
      <alignment horizontal="center" vertical="center" wrapText="1"/>
    </xf>
    <xf numFmtId="178" fontId="35" fillId="0" borderId="67" xfId="0" applyNumberFormat="1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178" fontId="35" fillId="0" borderId="95" xfId="0" applyNumberFormat="1" applyFont="1" applyBorder="1" applyAlignment="1">
      <alignment horizontal="center" vertical="center" wrapText="1"/>
    </xf>
    <xf numFmtId="178" fontId="35" fillId="0" borderId="58" xfId="0" applyNumberFormat="1" applyFont="1" applyBorder="1" applyAlignment="1">
      <alignment horizontal="center" vertical="center" wrapText="1"/>
    </xf>
    <xf numFmtId="0" fontId="78" fillId="35" borderId="54" xfId="0" applyFont="1" applyFill="1" applyBorder="1" applyAlignment="1">
      <alignment horizontal="center" vertical="center" shrinkToFit="1"/>
    </xf>
    <xf numFmtId="0" fontId="78" fillId="35" borderId="55" xfId="0" applyFont="1" applyFill="1" applyBorder="1" applyAlignment="1">
      <alignment horizontal="center" vertical="center" shrinkToFit="1"/>
    </xf>
    <xf numFmtId="0" fontId="78" fillId="35" borderId="52" xfId="0" applyFont="1" applyFill="1" applyBorder="1" applyAlignment="1">
      <alignment horizontal="center" vertical="center" shrinkToFit="1"/>
    </xf>
    <xf numFmtId="0" fontId="79" fillId="28" borderId="52" xfId="0" applyFont="1" applyFill="1" applyBorder="1" applyAlignment="1">
      <alignment horizontal="center" vertical="center" shrinkToFit="1"/>
    </xf>
    <xf numFmtId="0" fontId="79" fillId="28" borderId="0" xfId="0" applyFont="1" applyFill="1" applyAlignment="1">
      <alignment horizontal="center" vertical="center" shrinkToFit="1"/>
    </xf>
    <xf numFmtId="0" fontId="79" fillId="28" borderId="56" xfId="0" applyFont="1" applyFill="1" applyBorder="1" applyAlignment="1">
      <alignment horizontal="center" vertical="center" shrinkToFit="1"/>
    </xf>
    <xf numFmtId="0" fontId="80" fillId="29" borderId="52" xfId="0" applyFont="1" applyFill="1" applyBorder="1" applyAlignment="1">
      <alignment horizontal="center" vertical="center" shrinkToFit="1"/>
    </xf>
    <xf numFmtId="0" fontId="80" fillId="29" borderId="0" xfId="0" applyFont="1" applyFill="1" applyAlignment="1">
      <alignment horizontal="center" vertical="center" shrinkToFit="1"/>
    </xf>
    <xf numFmtId="0" fontId="80" fillId="29" borderId="56" xfId="0" applyFont="1" applyFill="1" applyBorder="1" applyAlignment="1">
      <alignment horizontal="center" vertical="center" shrinkToFit="1"/>
    </xf>
    <xf numFmtId="0" fontId="69" fillId="26" borderId="52" xfId="0" applyFont="1" applyFill="1" applyBorder="1" applyAlignment="1">
      <alignment horizontal="center" vertical="center" shrinkToFit="1"/>
    </xf>
    <xf numFmtId="0" fontId="69" fillId="26" borderId="0" xfId="0" applyFont="1" applyFill="1" applyAlignment="1">
      <alignment horizontal="center" vertical="center" shrinkToFit="1"/>
    </xf>
    <xf numFmtId="0" fontId="41" fillId="0" borderId="56" xfId="0" applyFont="1" applyBorder="1" applyAlignment="1">
      <alignment horizontal="center" vertical="center" shrinkToFit="1"/>
    </xf>
    <xf numFmtId="0" fontId="70" fillId="32" borderId="45" xfId="0" applyFont="1" applyFill="1" applyBorder="1" applyAlignment="1">
      <alignment horizontal="center" vertical="center"/>
    </xf>
    <xf numFmtId="0" fontId="48" fillId="28" borderId="54" xfId="0" applyFont="1" applyFill="1" applyBorder="1" applyAlignment="1">
      <alignment horizontal="center" vertical="center" shrinkToFit="1"/>
    </xf>
    <xf numFmtId="0" fontId="48" fillId="28" borderId="55" xfId="0" applyFont="1" applyFill="1" applyBorder="1" applyAlignment="1">
      <alignment horizontal="center" vertical="center" shrinkToFit="1"/>
    </xf>
    <xf numFmtId="0" fontId="48" fillId="28" borderId="52" xfId="0" applyFont="1" applyFill="1" applyBorder="1" applyAlignment="1">
      <alignment horizontal="center" vertical="center" shrinkToFit="1"/>
    </xf>
    <xf numFmtId="0" fontId="51" fillId="36" borderId="52" xfId="0" applyFont="1" applyFill="1" applyBorder="1" applyAlignment="1">
      <alignment horizontal="center" vertical="center" shrinkToFit="1"/>
    </xf>
    <xf numFmtId="0" fontId="51" fillId="36" borderId="0" xfId="0" applyFont="1" applyFill="1" applyAlignment="1">
      <alignment horizontal="center" vertical="center" shrinkToFit="1"/>
    </xf>
    <xf numFmtId="0" fontId="51" fillId="36" borderId="56" xfId="0" applyFont="1" applyFill="1" applyBorder="1" applyAlignment="1">
      <alignment horizontal="center" vertical="center" shrinkToFit="1"/>
    </xf>
    <xf numFmtId="0" fontId="62" fillId="32" borderId="52" xfId="0" applyFont="1" applyFill="1" applyBorder="1" applyAlignment="1">
      <alignment horizontal="center" vertical="center" shrinkToFit="1"/>
    </xf>
    <xf numFmtId="0" fontId="62" fillId="32" borderId="0" xfId="0" applyFont="1" applyFill="1" applyAlignment="1">
      <alignment horizontal="center" vertical="center" shrinkToFit="1"/>
    </xf>
    <xf numFmtId="0" fontId="62" fillId="32" borderId="56" xfId="0" applyFont="1" applyFill="1" applyBorder="1" applyAlignment="1">
      <alignment horizontal="center" vertical="center" shrinkToFit="1"/>
    </xf>
    <xf numFmtId="0" fontId="73" fillId="28" borderId="52" xfId="0" applyFont="1" applyFill="1" applyBorder="1" applyAlignment="1">
      <alignment horizontal="center" vertical="center" shrinkToFit="1"/>
    </xf>
    <xf numFmtId="0" fontId="73" fillId="28" borderId="0" xfId="0" applyFont="1" applyFill="1" applyAlignment="1">
      <alignment horizontal="center" vertical="center" shrinkToFit="1"/>
    </xf>
    <xf numFmtId="0" fontId="74" fillId="41" borderId="52" xfId="0" applyFont="1" applyFill="1" applyBorder="1" applyAlignment="1">
      <alignment horizontal="center" vertical="center" shrinkToFit="1"/>
    </xf>
    <xf numFmtId="0" fontId="74" fillId="41" borderId="0" xfId="0" applyFont="1" applyFill="1" applyAlignment="1">
      <alignment horizontal="center" vertical="center" shrinkToFit="1"/>
    </xf>
    <xf numFmtId="0" fontId="74" fillId="41" borderId="51" xfId="0" applyFont="1" applyFill="1" applyBorder="1" applyAlignment="1">
      <alignment horizontal="center" vertical="center" shrinkToFit="1"/>
    </xf>
    <xf numFmtId="0" fontId="53" fillId="30" borderId="0" xfId="0" applyFont="1" applyFill="1" applyAlignment="1">
      <alignment horizontal="center" vertical="center"/>
    </xf>
    <xf numFmtId="0" fontId="52" fillId="30" borderId="0" xfId="0" applyFont="1" applyFill="1" applyAlignment="1">
      <alignment horizontal="center" vertical="center"/>
    </xf>
    <xf numFmtId="0" fontId="46" fillId="30" borderId="0" xfId="0" applyFont="1" applyFill="1" applyAlignment="1">
      <alignment horizontal="center" vertical="center"/>
    </xf>
    <xf numFmtId="0" fontId="46" fillId="30" borderId="51" xfId="0" applyFont="1" applyFill="1" applyBorder="1" applyAlignment="1">
      <alignment horizontal="center" vertical="center"/>
    </xf>
    <xf numFmtId="0" fontId="47" fillId="30" borderId="45" xfId="0" applyFont="1" applyFill="1" applyBorder="1" applyAlignment="1">
      <alignment horizontal="center" vertical="center" shrinkToFit="1"/>
    </xf>
    <xf numFmtId="0" fontId="47" fillId="30" borderId="0" xfId="0" applyFont="1" applyFill="1" applyAlignment="1">
      <alignment horizontal="center" vertical="center" shrinkToFit="1"/>
    </xf>
    <xf numFmtId="0" fontId="54" fillId="30" borderId="0" xfId="0" applyFont="1" applyFill="1" applyAlignment="1">
      <alignment horizontal="center" vertical="center"/>
    </xf>
    <xf numFmtId="0" fontId="50" fillId="30" borderId="0" xfId="0" applyFont="1" applyFill="1" applyAlignment="1">
      <alignment horizontal="center" vertical="center" shrinkToFit="1"/>
    </xf>
    <xf numFmtId="0" fontId="58" fillId="30" borderId="0" xfId="0" applyFont="1" applyFill="1" applyAlignment="1">
      <alignment horizontal="center" vertical="center"/>
    </xf>
    <xf numFmtId="0" fontId="58" fillId="30" borderId="51" xfId="0" applyFont="1" applyFill="1" applyBorder="1" applyAlignment="1">
      <alignment horizontal="center" vertical="center"/>
    </xf>
    <xf numFmtId="0" fontId="45" fillId="25" borderId="52" xfId="0" applyFont="1" applyFill="1" applyBorder="1" applyAlignment="1">
      <alignment horizontal="center" vertical="center"/>
    </xf>
    <xf numFmtId="0" fontId="45" fillId="25" borderId="0" xfId="0" applyFont="1" applyFill="1" applyAlignment="1">
      <alignment horizontal="center" vertical="center"/>
    </xf>
    <xf numFmtId="0" fontId="45" fillId="25" borderId="56" xfId="0" applyFont="1" applyFill="1" applyBorder="1" applyAlignment="1">
      <alignment horizontal="center" vertical="center"/>
    </xf>
    <xf numFmtId="0" fontId="41" fillId="30" borderId="45" xfId="0" applyFont="1" applyFill="1" applyBorder="1" applyAlignment="1">
      <alignment horizontal="center" vertical="center" wrapText="1"/>
    </xf>
    <xf numFmtId="0" fontId="41" fillId="30" borderId="51" xfId="0" applyFont="1" applyFill="1" applyBorder="1" applyAlignment="1">
      <alignment horizontal="center" vertical="center" wrapText="1"/>
    </xf>
    <xf numFmtId="178" fontId="35" fillId="0" borderId="60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7" fillId="0" borderId="16" xfId="0" applyFont="1" applyBorder="1" applyAlignment="1">
      <alignment horizontal="center" vertical="center" textRotation="180" shrinkToFit="1"/>
    </xf>
    <xf numFmtId="0" fontId="38" fillId="0" borderId="30" xfId="0" applyFont="1" applyBorder="1" applyAlignment="1">
      <alignment horizontal="center" vertical="center" wrapText="1" shrinkToFit="1"/>
    </xf>
    <xf numFmtId="0" fontId="38" fillId="0" borderId="20" xfId="0" applyFont="1" applyBorder="1" applyAlignment="1">
      <alignment horizontal="center" vertical="center" wrapText="1" shrinkToFit="1"/>
    </xf>
    <xf numFmtId="0" fontId="38" fillId="0" borderId="25" xfId="0" applyFont="1" applyBorder="1" applyAlignment="1">
      <alignment horizontal="center" vertical="center" wrapText="1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22" fillId="0" borderId="44" xfId="0" applyFont="1" applyBorder="1" applyAlignment="1">
      <alignment horizontal="right" vertical="top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28" fillId="0" borderId="19" xfId="0" applyFont="1" applyBorder="1" applyAlignment="1">
      <alignment horizontal="center" vertical="center" textRotation="255" shrinkToFit="1"/>
    </xf>
    <xf numFmtId="0" fontId="22" fillId="0" borderId="94" xfId="0" applyFont="1" applyBorder="1" applyAlignment="1">
      <alignment horizontal="left" shrinkToFit="1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0" fillId="0" borderId="19" xfId="0" applyFont="1" applyBorder="1" applyAlignment="1">
      <alignment horizontal="center" vertical="center" textRotation="255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2" fillId="0" borderId="0" xfId="0" applyFont="1" applyAlignment="1">
      <alignment horizontal="right" vertical="top"/>
    </xf>
    <xf numFmtId="0" fontId="23" fillId="0" borderId="91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38" fillId="0" borderId="21" xfId="0" applyFont="1" applyBorder="1" applyAlignment="1">
      <alignment horizontal="left" vertical="center" shrinkToFit="1"/>
    </xf>
    <xf numFmtId="0" fontId="38" fillId="0" borderId="24" xfId="0" applyFont="1" applyBorder="1" applyAlignment="1">
      <alignment horizontal="left" vertical="center" shrinkToFit="1"/>
    </xf>
    <xf numFmtId="0" fontId="23" fillId="0" borderId="29" xfId="0" applyFont="1" applyBorder="1" applyAlignment="1">
      <alignment horizontal="center" vertical="center" wrapText="1" shrinkToFit="1"/>
    </xf>
    <xf numFmtId="0" fontId="38" fillId="0" borderId="17" xfId="0" applyFont="1" applyBorder="1" applyAlignment="1">
      <alignment horizontal="center" vertical="center" shrinkToFit="1"/>
    </xf>
    <xf numFmtId="0" fontId="38" fillId="0" borderId="23" xfId="0" applyFont="1" applyBorder="1" applyAlignment="1">
      <alignment horizontal="center" vertical="center" shrinkToFit="1"/>
    </xf>
    <xf numFmtId="0" fontId="23" fillId="0" borderId="73" xfId="0" applyFont="1" applyBorder="1" applyAlignment="1">
      <alignment horizontal="center" vertical="center" wrapText="1" shrinkToFit="1"/>
    </xf>
    <xf numFmtId="0" fontId="28" fillId="0" borderId="85" xfId="0" applyFont="1" applyBorder="1" applyAlignment="1">
      <alignment horizontal="center" vertical="center" textRotation="255" shrinkToFit="1"/>
    </xf>
    <xf numFmtId="0" fontId="22" fillId="0" borderId="25" xfId="0" applyFont="1" applyBorder="1" applyAlignment="1">
      <alignment horizontal="center" vertical="center" textRotation="180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990099"/>
      <color rgb="FF6600FF"/>
      <color rgb="FFFF3399"/>
      <color rgb="FF0099FF"/>
      <color rgb="FFFFFF99"/>
      <color rgb="FFCC66FF"/>
      <color rgb="FFFF9999"/>
      <color rgb="FF00CC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.jfif"/><Relationship Id="rId18" Type="http://schemas.microsoft.com/office/2007/relationships/hdphoto" Target="../media/hdphoto5.wdp"/><Relationship Id="rId26" Type="http://schemas.microsoft.com/office/2007/relationships/hdphoto" Target="../media/hdphoto8.wdp"/><Relationship Id="rId39" Type="http://schemas.openxmlformats.org/officeDocument/2006/relationships/image" Target="../media/image29.jpg"/><Relationship Id="rId21" Type="http://schemas.openxmlformats.org/officeDocument/2006/relationships/image" Target="../media/image15.jfif"/><Relationship Id="rId34" Type="http://schemas.openxmlformats.org/officeDocument/2006/relationships/image" Target="../media/image26.png"/><Relationship Id="rId42" Type="http://schemas.openxmlformats.org/officeDocument/2006/relationships/image" Target="../media/image32.png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6" Type="http://schemas.openxmlformats.org/officeDocument/2006/relationships/image" Target="../media/image12.png"/><Relationship Id="rId29" Type="http://schemas.openxmlformats.org/officeDocument/2006/relationships/image" Target="../media/image21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24" Type="http://schemas.microsoft.com/office/2007/relationships/hdphoto" Target="../media/hdphoto7.wdp"/><Relationship Id="rId32" Type="http://schemas.openxmlformats.org/officeDocument/2006/relationships/image" Target="../media/image24.png"/><Relationship Id="rId37" Type="http://schemas.microsoft.com/office/2007/relationships/hdphoto" Target="../media/hdphoto10.wdp"/><Relationship Id="rId40" Type="http://schemas.openxmlformats.org/officeDocument/2006/relationships/image" Target="../media/image30.JPG"/><Relationship Id="rId45" Type="http://schemas.microsoft.com/office/2007/relationships/hdphoto" Target="../media/hdphoto12.wdp"/><Relationship Id="rId5" Type="http://schemas.microsoft.com/office/2007/relationships/hdphoto" Target="../media/hdphoto2.wdp"/><Relationship Id="rId15" Type="http://schemas.openxmlformats.org/officeDocument/2006/relationships/image" Target="../media/image11.png"/><Relationship Id="rId23" Type="http://schemas.openxmlformats.org/officeDocument/2006/relationships/image" Target="../media/image17.png"/><Relationship Id="rId28" Type="http://schemas.openxmlformats.org/officeDocument/2006/relationships/image" Target="../media/image20.png"/><Relationship Id="rId36" Type="http://schemas.openxmlformats.org/officeDocument/2006/relationships/image" Target="../media/image27.png"/><Relationship Id="rId10" Type="http://schemas.openxmlformats.org/officeDocument/2006/relationships/image" Target="../media/image7.jpg"/><Relationship Id="rId19" Type="http://schemas.openxmlformats.org/officeDocument/2006/relationships/image" Target="../media/image14.png"/><Relationship Id="rId31" Type="http://schemas.openxmlformats.org/officeDocument/2006/relationships/image" Target="../media/image23.png"/><Relationship Id="rId44" Type="http://schemas.openxmlformats.org/officeDocument/2006/relationships/image" Target="../media/image33.png"/><Relationship Id="rId4" Type="http://schemas.openxmlformats.org/officeDocument/2006/relationships/image" Target="../media/image3.png"/><Relationship Id="rId9" Type="http://schemas.openxmlformats.org/officeDocument/2006/relationships/image" Target="../media/image6.jfif"/><Relationship Id="rId14" Type="http://schemas.openxmlformats.org/officeDocument/2006/relationships/image" Target="../media/image10.png"/><Relationship Id="rId22" Type="http://schemas.openxmlformats.org/officeDocument/2006/relationships/image" Target="../media/image16.jfif"/><Relationship Id="rId27" Type="http://schemas.openxmlformats.org/officeDocument/2006/relationships/image" Target="../media/image19.jfif"/><Relationship Id="rId30" Type="http://schemas.openxmlformats.org/officeDocument/2006/relationships/image" Target="../media/image22.png"/><Relationship Id="rId35" Type="http://schemas.microsoft.com/office/2007/relationships/hdphoto" Target="../media/hdphoto9.wdp"/><Relationship Id="rId43" Type="http://schemas.microsoft.com/office/2007/relationships/hdphoto" Target="../media/hdphoto11.wdp"/><Relationship Id="rId8" Type="http://schemas.openxmlformats.org/officeDocument/2006/relationships/image" Target="../media/image5.jpg"/><Relationship Id="rId3" Type="http://schemas.microsoft.com/office/2007/relationships/hdphoto" Target="../media/hdphoto1.wdp"/><Relationship Id="rId12" Type="http://schemas.microsoft.com/office/2007/relationships/hdphoto" Target="../media/hdphoto4.wdp"/><Relationship Id="rId17" Type="http://schemas.openxmlformats.org/officeDocument/2006/relationships/image" Target="../media/image13.png"/><Relationship Id="rId25" Type="http://schemas.openxmlformats.org/officeDocument/2006/relationships/image" Target="../media/image18.png"/><Relationship Id="rId33" Type="http://schemas.openxmlformats.org/officeDocument/2006/relationships/image" Target="../media/image25.png"/><Relationship Id="rId38" Type="http://schemas.openxmlformats.org/officeDocument/2006/relationships/image" Target="../media/image28.emf"/><Relationship Id="rId20" Type="http://schemas.microsoft.com/office/2007/relationships/hdphoto" Target="../media/hdphoto6.wdp"/><Relationship Id="rId4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658586</xdr:colOff>
      <xdr:row>2</xdr:row>
      <xdr:rowOff>76203</xdr:rowOff>
    </xdr:from>
    <xdr:to>
      <xdr:col>20</xdr:col>
      <xdr:colOff>470263</xdr:colOff>
      <xdr:row>3</xdr:row>
      <xdr:rowOff>106955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513129" y="283032"/>
          <a:ext cx="1999705" cy="270237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9.1-9.30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菜單</a:t>
          </a:r>
        </a:p>
      </xdr:txBody>
    </xdr:sp>
    <xdr:clientData/>
  </xdr:twoCellAnchor>
  <xdr:twoCellAnchor>
    <xdr:from>
      <xdr:col>8</xdr:col>
      <xdr:colOff>326573</xdr:colOff>
      <xdr:row>1</xdr:row>
      <xdr:rowOff>119744</xdr:rowOff>
    </xdr:from>
    <xdr:to>
      <xdr:col>10</xdr:col>
      <xdr:colOff>530680</xdr:colOff>
      <xdr:row>4</xdr:row>
      <xdr:rowOff>122464</xdr:rowOff>
    </xdr:to>
    <xdr:sp macro="" textlink="">
      <xdr:nvSpPr>
        <xdr:cNvPr id="4" name="WordArt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45680" y="310244"/>
          <a:ext cx="1836964" cy="58782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中圓體" panose="020F0509000000000000" pitchFamily="49" charset="-120"/>
              <a:ea typeface="華康中圓體" panose="020F0509000000000000" pitchFamily="49" charset="-120"/>
            </a:rPr>
            <a:t>員林國小</a:t>
          </a:r>
        </a:p>
      </xdr:txBody>
    </xdr:sp>
    <xdr:clientData/>
  </xdr:twoCellAnchor>
  <xdr:twoCellAnchor editAs="oneCell">
    <xdr:from>
      <xdr:col>1</xdr:col>
      <xdr:colOff>70758</xdr:colOff>
      <xdr:row>1</xdr:row>
      <xdr:rowOff>51705</xdr:rowOff>
    </xdr:from>
    <xdr:to>
      <xdr:col>3</xdr:col>
      <xdr:colOff>576943</xdr:colOff>
      <xdr:row>8</xdr:row>
      <xdr:rowOff>65314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815" y="117019"/>
          <a:ext cx="1964871" cy="1515838"/>
        </a:xfrm>
        <a:prstGeom prst="rect">
          <a:avLst/>
        </a:prstGeom>
      </xdr:spPr>
    </xdr:pic>
    <xdr:clientData/>
  </xdr:twoCellAnchor>
  <xdr:twoCellAnchor editAs="oneCell">
    <xdr:from>
      <xdr:col>16</xdr:col>
      <xdr:colOff>201929</xdr:colOff>
      <xdr:row>11</xdr:row>
      <xdr:rowOff>130628</xdr:rowOff>
    </xdr:from>
    <xdr:to>
      <xdr:col>17</xdr:col>
      <xdr:colOff>489930</xdr:colOff>
      <xdr:row>15</xdr:row>
      <xdr:rowOff>65042</xdr:rowOff>
    </xdr:to>
    <xdr:pic>
      <xdr:nvPicPr>
        <xdr:cNvPr id="44" name="圖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778" b="52889" l="9778" r="8977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311" r="5778" b="48089"/>
        <a:stretch/>
      </xdr:blipFill>
      <xdr:spPr>
        <a:xfrm>
          <a:off x="11327129" y="2242457"/>
          <a:ext cx="1017344" cy="892356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137161</xdr:colOff>
      <xdr:row>39</xdr:row>
      <xdr:rowOff>20683</xdr:rowOff>
    </xdr:from>
    <xdr:to>
      <xdr:col>2</xdr:col>
      <xdr:colOff>243843</xdr:colOff>
      <xdr:row>43</xdr:row>
      <xdr:rowOff>49256</xdr:rowOff>
    </xdr:to>
    <xdr:pic>
      <xdr:nvPicPr>
        <xdr:cNvPr id="69" name="圖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887" b="99371" l="9453" r="100000">
                      <a14:foregroundMark x1="70647" y1="32075" x2="74378" y2="31132"/>
                      <a14:foregroundMark x1="94279" y1="31132" x2="94279" y2="31132"/>
                      <a14:foregroundMark x1="71393" y1="37107" x2="91542" y2="35535"/>
                      <a14:foregroundMark x1="69403" y1="61635" x2="69403" y2="61635"/>
                      <a14:foregroundMark x1="88060" y1="30189" x2="88060" y2="30189"/>
                      <a14:foregroundMark x1="91542" y1="33333" x2="91542" y2="33333"/>
                      <a14:foregroundMark x1="76617" y1="27987" x2="76617" y2="27987"/>
                      <a14:foregroundMark x1="49254" y1="15094" x2="49254" y2="15094"/>
                      <a14:foregroundMark x1="25622" y1="15094" x2="25622" y2="15094"/>
                      <a14:foregroundMark x1="37811" y1="26415" x2="37811" y2="26415"/>
                      <a14:foregroundMark x1="84328" y1="28616" x2="84328" y2="2861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123"/>
        <a:stretch/>
      </xdr:blipFill>
      <xdr:spPr>
        <a:xfrm>
          <a:off x="137161" y="8158843"/>
          <a:ext cx="1021082" cy="973453"/>
        </a:xfrm>
        <a:prstGeom prst="rect">
          <a:avLst/>
        </a:prstGeom>
      </xdr:spPr>
    </xdr:pic>
    <xdr:clientData/>
  </xdr:twoCellAnchor>
  <xdr:twoCellAnchor editAs="oneCell">
    <xdr:from>
      <xdr:col>4</xdr:col>
      <xdr:colOff>92529</xdr:colOff>
      <xdr:row>11</xdr:row>
      <xdr:rowOff>168853</xdr:rowOff>
    </xdr:from>
    <xdr:to>
      <xdr:col>5</xdr:col>
      <xdr:colOff>390525</xdr:colOff>
      <xdr:row>15</xdr:row>
      <xdr:rowOff>51710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778" b="100000" l="889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9969" y="2477713"/>
          <a:ext cx="1029516" cy="827736"/>
        </a:xfrm>
        <a:prstGeom prst="rect">
          <a:avLst/>
        </a:prstGeom>
      </xdr:spPr>
    </xdr:pic>
    <xdr:clientData/>
  </xdr:twoCellAnchor>
  <xdr:twoCellAnchor editAs="oneCell">
    <xdr:from>
      <xdr:col>12</xdr:col>
      <xdr:colOff>317862</xdr:colOff>
      <xdr:row>30</xdr:row>
      <xdr:rowOff>137434</xdr:rowOff>
    </xdr:from>
    <xdr:to>
      <xdr:col>13</xdr:col>
      <xdr:colOff>677091</xdr:colOff>
      <xdr:row>33</xdr:row>
      <xdr:rowOff>214820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48" t="10468"/>
        <a:stretch/>
      </xdr:blipFill>
      <xdr:spPr>
        <a:xfrm>
          <a:off x="8525691" y="6266091"/>
          <a:ext cx="1088571" cy="795843"/>
        </a:xfrm>
        <a:prstGeom prst="rect">
          <a:avLst/>
        </a:prstGeom>
      </xdr:spPr>
    </xdr:pic>
    <xdr:clientData/>
  </xdr:twoCellAnchor>
  <xdr:twoCellAnchor editAs="oneCell">
    <xdr:from>
      <xdr:col>16</xdr:col>
      <xdr:colOff>254183</xdr:colOff>
      <xdr:row>19</xdr:row>
      <xdr:rowOff>163595</xdr:rowOff>
    </xdr:from>
    <xdr:to>
      <xdr:col>17</xdr:col>
      <xdr:colOff>472441</xdr:colOff>
      <xdr:row>23</xdr:row>
      <xdr:rowOff>175259</xdr:rowOff>
    </xdr:to>
    <xdr:pic>
      <xdr:nvPicPr>
        <xdr:cNvPr id="46" name="圖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383" y="3940938"/>
          <a:ext cx="947601" cy="969607"/>
        </a:xfrm>
        <a:prstGeom prst="rect">
          <a:avLst/>
        </a:prstGeom>
      </xdr:spPr>
    </xdr:pic>
    <xdr:clientData/>
  </xdr:twoCellAnchor>
  <xdr:twoCellAnchor editAs="oneCell">
    <xdr:from>
      <xdr:col>12</xdr:col>
      <xdr:colOff>132536</xdr:colOff>
      <xdr:row>20</xdr:row>
      <xdr:rowOff>232611</xdr:rowOff>
    </xdr:from>
    <xdr:to>
      <xdr:col>13</xdr:col>
      <xdr:colOff>437336</xdr:colOff>
      <xdr:row>24</xdr:row>
      <xdr:rowOff>106120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0365" y="4249440"/>
          <a:ext cx="1034142" cy="831451"/>
        </a:xfrm>
        <a:prstGeom prst="rect">
          <a:avLst/>
        </a:prstGeom>
      </xdr:spPr>
    </xdr:pic>
    <xdr:clientData/>
  </xdr:twoCellAnchor>
  <xdr:twoCellAnchor editAs="oneCell">
    <xdr:from>
      <xdr:col>19</xdr:col>
      <xdr:colOff>639535</xdr:colOff>
      <xdr:row>11</xdr:row>
      <xdr:rowOff>200024</xdr:rowOff>
    </xdr:from>
    <xdr:to>
      <xdr:col>20</xdr:col>
      <xdr:colOff>642819</xdr:colOff>
      <xdr:row>15</xdr:row>
      <xdr:rowOff>74696</xdr:rowOff>
    </xdr:to>
    <xdr:pic>
      <xdr:nvPicPr>
        <xdr:cNvPr id="52" name="圖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607" b="89738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2764" y="2311853"/>
          <a:ext cx="732626" cy="832614"/>
        </a:xfrm>
        <a:prstGeom prst="rect">
          <a:avLst/>
        </a:prstGeom>
      </xdr:spPr>
    </xdr:pic>
    <xdr:clientData/>
  </xdr:twoCellAnchor>
  <xdr:twoCellAnchor editAs="oneCell">
    <xdr:from>
      <xdr:col>16</xdr:col>
      <xdr:colOff>446587</xdr:colOff>
      <xdr:row>39</xdr:row>
      <xdr:rowOff>41094</xdr:rowOff>
    </xdr:from>
    <xdr:to>
      <xdr:col>17</xdr:col>
      <xdr:colOff>689183</xdr:colOff>
      <xdr:row>42</xdr:row>
      <xdr:rowOff>11549</xdr:rowOff>
    </xdr:to>
    <xdr:pic>
      <xdr:nvPicPr>
        <xdr:cNvPr id="56" name="圖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1" b="10217"/>
        <a:stretch/>
      </xdr:blipFill>
      <xdr:spPr>
        <a:xfrm>
          <a:off x="11571787" y="8074751"/>
          <a:ext cx="971939" cy="688912"/>
        </a:xfrm>
        <a:prstGeom prst="rect">
          <a:avLst/>
        </a:prstGeom>
      </xdr:spPr>
    </xdr:pic>
    <xdr:clientData/>
  </xdr:twoCellAnchor>
  <xdr:twoCellAnchor editAs="oneCell">
    <xdr:from>
      <xdr:col>4</xdr:col>
      <xdr:colOff>280436</xdr:colOff>
      <xdr:row>29</xdr:row>
      <xdr:rowOff>75386</xdr:rowOff>
    </xdr:from>
    <xdr:to>
      <xdr:col>5</xdr:col>
      <xdr:colOff>408215</xdr:colOff>
      <xdr:row>33</xdr:row>
      <xdr:rowOff>64017</xdr:rowOff>
    </xdr:to>
    <xdr:pic>
      <xdr:nvPicPr>
        <xdr:cNvPr id="64" name="圖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3522" y="5964557"/>
          <a:ext cx="857122" cy="946574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</xdr:colOff>
      <xdr:row>5</xdr:row>
      <xdr:rowOff>0</xdr:rowOff>
    </xdr:from>
    <xdr:to>
      <xdr:col>11</xdr:col>
      <xdr:colOff>363792</xdr:colOff>
      <xdr:row>8</xdr:row>
      <xdr:rowOff>130628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EFE68C0F-6768-CB8F-FE6F-DFDF9F9CC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934720"/>
          <a:ext cx="4722432" cy="780868"/>
        </a:xfrm>
        <a:prstGeom prst="rect">
          <a:avLst/>
        </a:prstGeom>
      </xdr:spPr>
    </xdr:pic>
    <xdr:clientData/>
  </xdr:twoCellAnchor>
  <xdr:twoCellAnchor editAs="oneCell">
    <xdr:from>
      <xdr:col>12</xdr:col>
      <xdr:colOff>217714</xdr:colOff>
      <xdr:row>3</xdr:row>
      <xdr:rowOff>204107</xdr:rowOff>
    </xdr:from>
    <xdr:to>
      <xdr:col>16</xdr:col>
      <xdr:colOff>421821</xdr:colOff>
      <xdr:row>6</xdr:row>
      <xdr:rowOff>167640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7627E39E-D8C1-4693-B640-3E8B097C6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2535" y="762000"/>
          <a:ext cx="3469822" cy="639536"/>
        </a:xfrm>
        <a:prstGeom prst="rect">
          <a:avLst/>
        </a:prstGeom>
      </xdr:spPr>
    </xdr:pic>
    <xdr:clientData/>
  </xdr:twoCellAnchor>
  <xdr:twoCellAnchor editAs="oneCell">
    <xdr:from>
      <xdr:col>11</xdr:col>
      <xdr:colOff>185055</xdr:colOff>
      <xdr:row>0</xdr:row>
      <xdr:rowOff>54428</xdr:rowOff>
    </xdr:from>
    <xdr:to>
      <xdr:col>13</xdr:col>
      <xdr:colOff>0</xdr:colOff>
      <xdr:row>10</xdr:row>
      <xdr:rowOff>2812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A55D4FDC-A0B2-DC3D-18B8-06065EC8E3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43125" b="99219" l="17917" r="838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692" t="42202" r="13084" b="-1284"/>
        <a:stretch/>
      </xdr:blipFill>
      <xdr:spPr>
        <a:xfrm>
          <a:off x="7663541" y="54428"/>
          <a:ext cx="1273630" cy="1820727"/>
        </a:xfrm>
        <a:prstGeom prst="rect">
          <a:avLst/>
        </a:prstGeom>
      </xdr:spPr>
    </xdr:pic>
    <xdr:clientData/>
  </xdr:twoCellAnchor>
  <xdr:twoCellAnchor editAs="oneCell">
    <xdr:from>
      <xdr:col>3</xdr:col>
      <xdr:colOff>391342</xdr:colOff>
      <xdr:row>1</xdr:row>
      <xdr:rowOff>57368</xdr:rowOff>
    </xdr:from>
    <xdr:to>
      <xdr:col>5</xdr:col>
      <xdr:colOff>241663</xdr:colOff>
      <xdr:row>10</xdr:row>
      <xdr:rowOff>63138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B7D37D1B-FD8F-0CDE-72AC-DD6DC86C9B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10000" b="98828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289" t="40201" r="2879" b="1173"/>
        <a:stretch/>
      </xdr:blipFill>
      <xdr:spPr>
        <a:xfrm>
          <a:off x="2037262" y="118328"/>
          <a:ext cx="1313361" cy="1739864"/>
        </a:xfrm>
        <a:prstGeom prst="rect">
          <a:avLst/>
        </a:prstGeom>
      </xdr:spPr>
    </xdr:pic>
    <xdr:clientData/>
  </xdr:twoCellAnchor>
  <xdr:twoCellAnchor editAs="oneCell">
    <xdr:from>
      <xdr:col>9</xdr:col>
      <xdr:colOff>32657</xdr:colOff>
      <xdr:row>45</xdr:row>
      <xdr:rowOff>15701</xdr:rowOff>
    </xdr:from>
    <xdr:to>
      <xdr:col>12</xdr:col>
      <xdr:colOff>23275</xdr:colOff>
      <xdr:row>51</xdr:row>
      <xdr:rowOff>10885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B37E66F4-9752-7322-8364-A7420F1D5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74" t="13657" r="14004" b="61296"/>
        <a:stretch>
          <a:fillRect/>
        </a:stretch>
      </xdr:blipFill>
      <xdr:spPr>
        <a:xfrm>
          <a:off x="6067697" y="9454341"/>
          <a:ext cx="2185178" cy="1356624"/>
        </a:xfrm>
        <a:prstGeom prst="rect">
          <a:avLst/>
        </a:prstGeom>
      </xdr:spPr>
    </xdr:pic>
    <xdr:clientData/>
  </xdr:twoCellAnchor>
  <xdr:twoCellAnchor editAs="oneCell">
    <xdr:from>
      <xdr:col>12</xdr:col>
      <xdr:colOff>-1</xdr:colOff>
      <xdr:row>45</xdr:row>
      <xdr:rowOff>5512</xdr:rowOff>
    </xdr:from>
    <xdr:to>
      <xdr:col>14</xdr:col>
      <xdr:colOff>293914</xdr:colOff>
      <xdr:row>51</xdr:row>
      <xdr:rowOff>15918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43CF8AE2-9540-7DA3-A933-3E2A8ACF4F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87" t="14818" r="30492" b="62637"/>
        <a:stretch>
          <a:fillRect/>
        </a:stretch>
      </xdr:blipFill>
      <xdr:spPr>
        <a:xfrm>
          <a:off x="8207828" y="9323683"/>
          <a:ext cx="1752600" cy="1349349"/>
        </a:xfrm>
        <a:prstGeom prst="rect">
          <a:avLst/>
        </a:prstGeom>
      </xdr:spPr>
    </xdr:pic>
    <xdr:clientData/>
  </xdr:twoCellAnchor>
  <xdr:twoCellAnchor editAs="oneCell">
    <xdr:from>
      <xdr:col>10</xdr:col>
      <xdr:colOff>553628</xdr:colOff>
      <xdr:row>45</xdr:row>
      <xdr:rowOff>25661</xdr:rowOff>
    </xdr:from>
    <xdr:to>
      <xdr:col>12</xdr:col>
      <xdr:colOff>370114</xdr:colOff>
      <xdr:row>51</xdr:row>
      <xdr:rowOff>108857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72902ED7-1E76-F961-3A80-BE18627192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09" t="49020" r="21919" b="17542"/>
        <a:stretch/>
      </xdr:blipFill>
      <xdr:spPr>
        <a:xfrm>
          <a:off x="7302771" y="9343832"/>
          <a:ext cx="1275172" cy="1422139"/>
        </a:xfrm>
        <a:prstGeom prst="rect">
          <a:avLst/>
        </a:prstGeom>
      </xdr:spPr>
    </xdr:pic>
    <xdr:clientData/>
  </xdr:twoCellAnchor>
  <xdr:twoCellAnchor editAs="oneCell">
    <xdr:from>
      <xdr:col>14</xdr:col>
      <xdr:colOff>58446</xdr:colOff>
      <xdr:row>44</xdr:row>
      <xdr:rowOff>156077</xdr:rowOff>
    </xdr:from>
    <xdr:to>
      <xdr:col>15</xdr:col>
      <xdr:colOff>489859</xdr:colOff>
      <xdr:row>51</xdr:row>
      <xdr:rowOff>153973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E6D2A69C-C91A-15FB-4E1E-540977F994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214" t="46964" r="22098" b="10893"/>
        <a:stretch/>
      </xdr:blipFill>
      <xdr:spPr>
        <a:xfrm>
          <a:off x="9724960" y="9310963"/>
          <a:ext cx="1160756" cy="1500124"/>
        </a:xfrm>
        <a:prstGeom prst="rect">
          <a:avLst/>
        </a:prstGeom>
      </xdr:spPr>
    </xdr:pic>
    <xdr:clientData/>
  </xdr:twoCellAnchor>
  <xdr:twoCellAnchor editAs="oneCell">
    <xdr:from>
      <xdr:col>19</xdr:col>
      <xdr:colOff>65314</xdr:colOff>
      <xdr:row>45</xdr:row>
      <xdr:rowOff>21772</xdr:rowOff>
    </xdr:from>
    <xdr:to>
      <xdr:col>20</xdr:col>
      <xdr:colOff>696686</xdr:colOff>
      <xdr:row>53</xdr:row>
      <xdr:rowOff>147886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484CE5E4-3B62-CC8A-DEFA-C8BA5ECBD1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76" t="18237" r="22302" b="19644"/>
        <a:stretch/>
      </xdr:blipFill>
      <xdr:spPr>
        <a:xfrm>
          <a:off x="13378543" y="9339943"/>
          <a:ext cx="1360714" cy="1867829"/>
        </a:xfrm>
        <a:prstGeom prst="rect">
          <a:avLst/>
        </a:prstGeom>
      </xdr:spPr>
    </xdr:pic>
    <xdr:clientData/>
  </xdr:twoCellAnchor>
  <xdr:twoCellAnchor editAs="oneCell">
    <xdr:from>
      <xdr:col>4</xdr:col>
      <xdr:colOff>377265</xdr:colOff>
      <xdr:row>21</xdr:row>
      <xdr:rowOff>185057</xdr:rowOff>
    </xdr:from>
    <xdr:to>
      <xdr:col>5</xdr:col>
      <xdr:colOff>624841</xdr:colOff>
      <xdr:row>24</xdr:row>
      <xdr:rowOff>226190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CCBC98D9-9C08-4AB8-A83C-51362C5287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36"/>
        <a:stretch>
          <a:fillRect/>
        </a:stretch>
      </xdr:blipFill>
      <xdr:spPr>
        <a:xfrm>
          <a:off x="2750351" y="4441371"/>
          <a:ext cx="976919" cy="759590"/>
        </a:xfrm>
        <a:prstGeom prst="rect">
          <a:avLst/>
        </a:prstGeom>
      </xdr:spPr>
    </xdr:pic>
    <xdr:clientData/>
  </xdr:twoCellAnchor>
  <xdr:twoCellAnchor editAs="oneCell">
    <xdr:from>
      <xdr:col>16</xdr:col>
      <xdr:colOff>425805</xdr:colOff>
      <xdr:row>28</xdr:row>
      <xdr:rowOff>193395</xdr:rowOff>
    </xdr:from>
    <xdr:to>
      <xdr:col>17</xdr:col>
      <xdr:colOff>630630</xdr:colOff>
      <xdr:row>33</xdr:row>
      <xdr:rowOff>28651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AC45A558-5530-4DF7-9DA5-605AF3DFD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1485" y="5984595"/>
          <a:ext cx="936345" cy="1016355"/>
        </a:xfrm>
        <a:prstGeom prst="rect">
          <a:avLst/>
        </a:prstGeom>
      </xdr:spPr>
    </xdr:pic>
    <xdr:clientData/>
  </xdr:twoCellAnchor>
  <xdr:twoCellAnchor editAs="oneCell">
    <xdr:from>
      <xdr:col>4</xdr:col>
      <xdr:colOff>259080</xdr:colOff>
      <xdr:row>37</xdr:row>
      <xdr:rowOff>197916</xdr:rowOff>
    </xdr:from>
    <xdr:to>
      <xdr:col>5</xdr:col>
      <xdr:colOff>655320</xdr:colOff>
      <xdr:row>42</xdr:row>
      <xdr:rowOff>175535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EC93BC94-0C0B-4979-8C09-A084DE2D8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2166" y="7752602"/>
          <a:ext cx="1125583" cy="1175047"/>
        </a:xfrm>
        <a:prstGeom prst="rect">
          <a:avLst/>
        </a:prstGeom>
      </xdr:spPr>
    </xdr:pic>
    <xdr:clientData/>
  </xdr:twoCellAnchor>
  <xdr:twoCellAnchor editAs="oneCell">
    <xdr:from>
      <xdr:col>8</xdr:col>
      <xdr:colOff>357866</xdr:colOff>
      <xdr:row>21</xdr:row>
      <xdr:rowOff>86813</xdr:rowOff>
    </xdr:from>
    <xdr:to>
      <xdr:col>9</xdr:col>
      <xdr:colOff>729342</xdr:colOff>
      <xdr:row>25</xdr:row>
      <xdr:rowOff>16501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7A6C0FB4-69C4-4B6F-B980-78C6181AA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3" y="4343127"/>
          <a:ext cx="1100819" cy="887631"/>
        </a:xfrm>
        <a:prstGeom prst="rect">
          <a:avLst/>
        </a:prstGeom>
      </xdr:spPr>
    </xdr:pic>
    <xdr:clientData/>
  </xdr:twoCellAnchor>
  <xdr:twoCellAnchor editAs="oneCell">
    <xdr:from>
      <xdr:col>8</xdr:col>
      <xdr:colOff>189602</xdr:colOff>
      <xdr:row>29</xdr:row>
      <xdr:rowOff>126620</xdr:rowOff>
    </xdr:from>
    <xdr:to>
      <xdr:col>9</xdr:col>
      <xdr:colOff>247724</xdr:colOff>
      <xdr:row>33</xdr:row>
      <xdr:rowOff>90425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FCD9B213-6799-49BB-A4BB-C60D18CDF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059" y="6015791"/>
          <a:ext cx="787465" cy="921748"/>
        </a:xfrm>
        <a:prstGeom prst="rect">
          <a:avLst/>
        </a:prstGeom>
      </xdr:spPr>
    </xdr:pic>
    <xdr:clientData/>
  </xdr:twoCellAnchor>
  <xdr:twoCellAnchor editAs="oneCell">
    <xdr:from>
      <xdr:col>12</xdr:col>
      <xdr:colOff>135255</xdr:colOff>
      <xdr:row>11</xdr:row>
      <xdr:rowOff>91440</xdr:rowOff>
    </xdr:from>
    <xdr:to>
      <xdr:col>13</xdr:col>
      <xdr:colOff>453392</xdr:colOff>
      <xdr:row>15</xdr:row>
      <xdr:rowOff>144783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70BC57E6-513B-414F-961F-3AD9185EA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4855" y="2400300"/>
          <a:ext cx="1049657" cy="998222"/>
        </a:xfrm>
        <a:prstGeom prst="rect">
          <a:avLst/>
        </a:prstGeom>
      </xdr:spPr>
    </xdr:pic>
    <xdr:clientData/>
  </xdr:twoCellAnchor>
  <xdr:twoCellAnchor editAs="oneCell">
    <xdr:from>
      <xdr:col>7</xdr:col>
      <xdr:colOff>618928</xdr:colOff>
      <xdr:row>37</xdr:row>
      <xdr:rowOff>78198</xdr:rowOff>
    </xdr:from>
    <xdr:to>
      <xdr:col>9</xdr:col>
      <xdr:colOff>491294</xdr:colOff>
      <xdr:row>42</xdr:row>
      <xdr:rowOff>114103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2371B535-50F8-4F0F-9B87-EEA97E54DC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BEBA8EAE-BF5A-486C-A8C5-ECC9F3942E4B}">
              <a14:imgProps xmlns:a14="http://schemas.microsoft.com/office/drawing/2010/main">
                <a14:imgLayer r:embed="rId35">
                  <a14:imgEffect>
                    <a14:backgroundRemoval t="58042" b="95105" l="5803" r="2955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38" t="54605" r="69197" b="6702"/>
        <a:stretch/>
      </xdr:blipFill>
      <xdr:spPr>
        <a:xfrm>
          <a:off x="5180042" y="7632884"/>
          <a:ext cx="1331052" cy="12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129540</xdr:colOff>
      <xdr:row>11</xdr:row>
      <xdr:rowOff>108203</xdr:rowOff>
    </xdr:from>
    <xdr:to>
      <xdr:col>10</xdr:col>
      <xdr:colOff>68580</xdr:colOff>
      <xdr:row>15</xdr:row>
      <xdr:rowOff>53341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A352FC76-073A-5297-FFFF-A1CA410FC6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>
          <a:extLst>
            <a:ext uri="{BEBA8EAE-BF5A-486C-A8C5-ECC9F3942E4B}">
              <a14:imgProps xmlns:a14="http://schemas.microsoft.com/office/drawing/2010/main">
                <a14:imgLayer r:embed="rId37">
                  <a14:imgEffect>
                    <a14:backgroundRemoval t="10000" b="90000" l="10000" r="90000">
                      <a14:foregroundMark x1="39333" y1="69067" x2="56267" y2="690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446" t="54633" r="30060" b="22530"/>
        <a:stretch/>
      </xdr:blipFill>
      <xdr:spPr>
        <a:xfrm>
          <a:off x="5433060" y="2417063"/>
          <a:ext cx="1402080" cy="890017"/>
        </a:xfrm>
        <a:prstGeom prst="rect">
          <a:avLst/>
        </a:prstGeom>
      </xdr:spPr>
    </xdr:pic>
    <xdr:clientData/>
  </xdr:twoCellAnchor>
  <xdr:oneCellAnchor>
    <xdr:from>
      <xdr:col>16</xdr:col>
      <xdr:colOff>650422</xdr:colOff>
      <xdr:row>4</xdr:row>
      <xdr:rowOff>43542</xdr:rowOff>
    </xdr:from>
    <xdr:ext cx="2932100" cy="695913"/>
    <xdr:pic>
      <xdr:nvPicPr>
        <xdr:cNvPr id="30" name="圖片 29">
          <a:extLst>
            <a:ext uri="{FF2B5EF4-FFF2-40B4-BE49-F238E27FC236}">
              <a16:creationId xmlns:a16="http://schemas.microsoft.com/office/drawing/2014/main" id="{D2269CA0-647C-47D5-982F-C3856112E2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1775622" y="729342"/>
          <a:ext cx="2932100" cy="695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323848</xdr:colOff>
      <xdr:row>6</xdr:row>
      <xdr:rowOff>10160</xdr:rowOff>
    </xdr:from>
    <xdr:to>
      <xdr:col>14</xdr:col>
      <xdr:colOff>334735</xdr:colOff>
      <xdr:row>8</xdr:row>
      <xdr:rowOff>81697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50E716B8-3587-40F7-B336-776CA096B6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1586" r="18565" b="75212"/>
        <a:stretch/>
      </xdr:blipFill>
      <xdr:spPr>
        <a:xfrm>
          <a:off x="8553448" y="1188720"/>
          <a:ext cx="1473927" cy="477937"/>
        </a:xfrm>
        <a:prstGeom prst="rect">
          <a:avLst/>
        </a:prstGeom>
      </xdr:spPr>
    </xdr:pic>
    <xdr:clientData/>
  </xdr:twoCellAnchor>
  <xdr:twoCellAnchor editAs="oneCell">
    <xdr:from>
      <xdr:col>14</xdr:col>
      <xdr:colOff>370115</xdr:colOff>
      <xdr:row>6</xdr:row>
      <xdr:rowOff>54428</xdr:rowOff>
    </xdr:from>
    <xdr:to>
      <xdr:col>16</xdr:col>
      <xdr:colOff>576943</xdr:colOff>
      <xdr:row>8</xdr:row>
      <xdr:rowOff>21769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F3C2EF03-1F98-4225-85C9-8F12F40645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0036629" y="1219199"/>
          <a:ext cx="1665514" cy="370113"/>
        </a:xfrm>
        <a:prstGeom prst="rect">
          <a:avLst/>
        </a:prstGeom>
      </xdr:spPr>
    </xdr:pic>
    <xdr:clientData/>
  </xdr:twoCellAnchor>
  <xdr:oneCellAnchor>
    <xdr:from>
      <xdr:col>16</xdr:col>
      <xdr:colOff>315685</xdr:colOff>
      <xdr:row>1</xdr:row>
      <xdr:rowOff>97972</xdr:rowOff>
    </xdr:from>
    <xdr:ext cx="905881" cy="863238"/>
    <xdr:pic>
      <xdr:nvPicPr>
        <xdr:cNvPr id="10" name="圖片 9">
          <a:extLst>
            <a:ext uri="{FF2B5EF4-FFF2-40B4-BE49-F238E27FC236}">
              <a16:creationId xmlns:a16="http://schemas.microsoft.com/office/drawing/2014/main" id="{F1C20ED7-D70F-42D2-9FE3-8EBBB86DAF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1440885" y="163286"/>
          <a:ext cx="905881" cy="863238"/>
        </a:xfrm>
        <a:prstGeom prst="rect">
          <a:avLst/>
        </a:prstGeom>
      </xdr:spPr>
    </xdr:pic>
    <xdr:clientData/>
  </xdr:oneCellAnchor>
  <xdr:twoCellAnchor editAs="oneCell">
    <xdr:from>
      <xdr:col>17</xdr:col>
      <xdr:colOff>283026</xdr:colOff>
      <xdr:row>45</xdr:row>
      <xdr:rowOff>21771</xdr:rowOff>
    </xdr:from>
    <xdr:to>
      <xdr:col>19</xdr:col>
      <xdr:colOff>359227</xdr:colOff>
      <xdr:row>51</xdr:row>
      <xdr:rowOff>152923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D031940F-A889-4F05-99F1-EEB099BB4E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backgroundRemoval t="10000" b="90000" l="6167" r="93833">
                      <a14:foregroundMark x1="16500" y1="57750" x2="53083" y2="55667"/>
                      <a14:foregroundMark x1="12917" y1="60333" x2="66000" y2="57750"/>
                      <a14:foregroundMark x1="22167" y1="39667" x2="68833" y2="43000"/>
                      <a14:foregroundMark x1="68833" y1="43000" x2="76250" y2="49500"/>
                      <a14:foregroundMark x1="10333" y1="62917" x2="46250" y2="60333"/>
                      <a14:foregroundMark x1="46250" y1="60333" x2="49500" y2="60333"/>
                      <a14:foregroundMark x1="14917" y1="55167" x2="59250" y2="53083"/>
                      <a14:foregroundMark x1="59250" y1="53083" x2="61333" y2="53083"/>
                      <a14:foregroundMark x1="14917" y1="57750" x2="43917" y2="56833"/>
                      <a14:foregroundMark x1="43917" y1="56833" x2="69583" y2="57750"/>
                      <a14:foregroundMark x1="22167" y1="63417" x2="68750" y2="61833"/>
                      <a14:foregroundMark x1="68750" y1="61833" x2="73750" y2="61833"/>
                      <a14:foregroundMark x1="14417" y1="63417" x2="61833" y2="61833"/>
                      <a14:foregroundMark x1="7750" y1="56167" x2="76833" y2="59250"/>
                      <a14:foregroundMark x1="13917" y1="58250" x2="65500" y2="54083"/>
                      <a14:foregroundMark x1="59833" y1="54667" x2="58250" y2="53083"/>
                      <a14:foregroundMark x1="28833" y1="52083" x2="32000" y2="50500"/>
                      <a14:foregroundMark x1="6167" y1="56667" x2="30917" y2="54083"/>
                      <a14:foregroundMark x1="8750" y1="54667" x2="13417" y2="51000"/>
                      <a14:foregroundMark x1="13417" y1="55167" x2="16500" y2="49500"/>
                      <a14:foregroundMark x1="7250" y1="54083" x2="36417" y2="55000"/>
                      <a14:foregroundMark x1="36417" y1="55000" x2="41250" y2="56667"/>
                      <a14:foregroundMark x1="7750" y1="61333" x2="75750" y2="64417"/>
                      <a14:foregroundMark x1="93833" y1="53583" x2="93833" y2="53583"/>
                      <a14:foregroundMark x1="29917" y1="53083" x2="38667" y2="48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670" t="20619" b="17526"/>
        <a:stretch/>
      </xdr:blipFill>
      <xdr:spPr>
        <a:xfrm>
          <a:off x="12137569" y="9339942"/>
          <a:ext cx="1534887" cy="1470095"/>
        </a:xfrm>
        <a:prstGeom prst="rect">
          <a:avLst/>
        </a:prstGeom>
      </xdr:spPr>
    </xdr:pic>
    <xdr:clientData/>
  </xdr:twoCellAnchor>
  <xdr:twoCellAnchor>
    <xdr:from>
      <xdr:col>15</xdr:col>
      <xdr:colOff>462367</xdr:colOff>
      <xdr:row>45</xdr:row>
      <xdr:rowOff>60713</xdr:rowOff>
    </xdr:from>
    <xdr:to>
      <xdr:col>17</xdr:col>
      <xdr:colOff>250826</xdr:colOff>
      <xdr:row>51</xdr:row>
      <xdr:rowOff>5735</xdr:rowOff>
    </xdr:to>
    <xdr:sp macro="" textlink="">
      <xdr:nvSpPr>
        <xdr:cNvPr id="17" name="橢圓 16">
          <a:extLst>
            <a:ext uri="{FF2B5EF4-FFF2-40B4-BE49-F238E27FC236}">
              <a16:creationId xmlns:a16="http://schemas.microsoft.com/office/drawing/2014/main" id="{D86079D1-755B-4867-A02B-4ABCF139C2AE}"/>
            </a:ext>
          </a:extLst>
        </xdr:cNvPr>
        <xdr:cNvSpPr/>
      </xdr:nvSpPr>
      <xdr:spPr>
        <a:xfrm rot="21088017">
          <a:off x="10858224" y="9378884"/>
          <a:ext cx="1247145" cy="1283965"/>
        </a:xfrm>
        <a:prstGeom prst="ellipse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endParaRPr lang="zh-TW" altLang="en-US" sz="4200" b="1" i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>
    <xdr:from>
      <xdr:col>15</xdr:col>
      <xdr:colOff>507904</xdr:colOff>
      <xdr:row>46</xdr:row>
      <xdr:rowOff>37941</xdr:rowOff>
    </xdr:from>
    <xdr:to>
      <xdr:col>17</xdr:col>
      <xdr:colOff>211952</xdr:colOff>
      <xdr:row>50</xdr:row>
      <xdr:rowOff>205672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E4676994-804E-48AC-BDA9-A3A2B7F6C978}"/>
            </a:ext>
          </a:extLst>
        </xdr:cNvPr>
        <xdr:cNvSpPr txBox="1">
          <a:spLocks noChangeArrowheads="1"/>
        </xdr:cNvSpPr>
      </xdr:nvSpPr>
      <xdr:spPr bwMode="auto">
        <a:xfrm rot="20273891">
          <a:off x="10903761" y="9497627"/>
          <a:ext cx="1162734" cy="1125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zh-TW" altLang="en-US" sz="28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選 選</a:t>
          </a:r>
          <a:endParaRPr lang="en-US" altLang="zh-TW" sz="2800" b="1" i="0" u="none" strike="noStrike" baseline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  <a:p>
          <a:pPr algn="ctr" rtl="0">
            <a:defRPr sz="1000"/>
          </a:pPr>
          <a:r>
            <a:rPr lang="zh-TW" altLang="en-US" sz="28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我 我</a:t>
          </a:r>
        </a:p>
      </xdr:txBody>
    </xdr:sp>
    <xdr:clientData/>
  </xdr:twoCellAnchor>
  <xdr:twoCellAnchor editAs="oneCell">
    <xdr:from>
      <xdr:col>1</xdr:col>
      <xdr:colOff>71120</xdr:colOff>
      <xdr:row>44</xdr:row>
      <xdr:rowOff>20320</xdr:rowOff>
    </xdr:from>
    <xdr:to>
      <xdr:col>3</xdr:col>
      <xdr:colOff>579120</xdr:colOff>
      <xdr:row>53</xdr:row>
      <xdr:rowOff>55880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815391DB-7F7B-462F-B4A3-C992FAC7A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BEBA8EAE-BF5A-486C-A8C5-ECC9F3942E4B}">
              <a14:imgProps xmlns:a14="http://schemas.microsoft.com/office/drawing/2010/main">
                <a14:imgLayer r:embed="rId45">
                  <a14:imgEffect>
                    <a14:backgroundRemoval t="9500" b="92583" l="10000" r="90000">
                      <a14:foregroundMark x1="25417" y1="33333" x2="61250" y2="27667"/>
                      <a14:foregroundMark x1="61250" y1="27667" x2="70000" y2="28750"/>
                      <a14:foregroundMark x1="49667" y1="10750" x2="57000" y2="11250"/>
                      <a14:foregroundMark x1="53083" y1="9583" x2="53083" y2="9583"/>
                      <a14:foregroundMark x1="22583" y1="43500" x2="71667" y2="46250"/>
                      <a14:foregroundMark x1="27083" y1="26000" x2="42917" y2="24833"/>
                      <a14:foregroundMark x1="20917" y1="38417" x2="30500" y2="36083"/>
                      <a14:foregroundMark x1="41750" y1="44000" x2="70000" y2="35000"/>
                      <a14:foregroundMark x1="70000" y1="35000" x2="70000" y2="34417"/>
                      <a14:foregroundMark x1="42917" y1="39500" x2="29917" y2="38917"/>
                      <a14:foregroundMark x1="24250" y1="40667" x2="26500" y2="33333"/>
                      <a14:foregroundMark x1="44583" y1="50833" x2="52500" y2="48583"/>
                      <a14:foregroundMark x1="32750" y1="75083" x2="32750" y2="75083"/>
                      <a14:foregroundMark x1="32750" y1="72833" x2="34417" y2="76167"/>
                      <a14:foregroundMark x1="38917" y1="92000" x2="49083" y2="90917"/>
                      <a14:foregroundMark x1="70000" y1="38417" x2="71667" y2="36083"/>
                      <a14:foregroundMark x1="55917" y1="92583" x2="55917" y2="92583"/>
                      <a14:foregroundMark x1="37559" y1="30377" x2="37559" y2="3037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952" t="461" r="13944" b="10599"/>
        <a:stretch>
          <a:fillRect/>
        </a:stretch>
      </xdr:blipFill>
      <xdr:spPr>
        <a:xfrm>
          <a:off x="254000" y="9491980"/>
          <a:ext cx="1971040" cy="195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54"/>
  <sheetViews>
    <sheetView tabSelected="1" topLeftCell="A9" zoomScale="75" zoomScaleNormal="75" workbookViewId="0">
      <selection activeCell="V20" sqref="V20"/>
    </sheetView>
  </sheetViews>
  <sheetFormatPr defaultColWidth="9" defaultRowHeight="16.2" x14ac:dyDescent="0.3"/>
  <cols>
    <col min="1" max="1" width="2.6640625" style="83" customWidth="1"/>
    <col min="2" max="21" width="10.6640625" style="85" customWidth="1"/>
    <col min="22" max="16384" width="9" style="83"/>
  </cols>
  <sheetData>
    <row r="1" spans="2:21" ht="4.95" customHeight="1" thickBot="1" x14ac:dyDescent="0.45">
      <c r="B1" s="327"/>
      <c r="C1" s="327"/>
      <c r="D1" s="327"/>
      <c r="E1" s="327"/>
      <c r="F1" s="327"/>
      <c r="J1" s="328"/>
      <c r="K1" s="328"/>
      <c r="L1" s="328"/>
      <c r="M1" s="328"/>
      <c r="N1" s="328"/>
      <c r="O1" s="328"/>
      <c r="P1" s="328"/>
      <c r="Q1" s="147"/>
      <c r="R1" s="147"/>
      <c r="S1" s="147"/>
      <c r="T1" s="147"/>
    </row>
    <row r="2" spans="2:21" s="94" customFormat="1" ht="10.95" customHeight="1" x14ac:dyDescent="0.25">
      <c r="B2" s="338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40"/>
      <c r="S2" s="340"/>
      <c r="T2" s="340"/>
      <c r="U2" s="341"/>
    </row>
    <row r="3" spans="2:21" s="214" customFormat="1" ht="19.2" customHeight="1" x14ac:dyDescent="0.45">
      <c r="B3" s="342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43"/>
    </row>
    <row r="4" spans="2:21" s="215" customFormat="1" ht="19.2" customHeight="1" x14ac:dyDescent="0.45">
      <c r="B4" s="344"/>
      <c r="C4" s="345"/>
      <c r="D4" s="345"/>
      <c r="E4" s="345"/>
      <c r="F4" s="323"/>
      <c r="G4" s="323"/>
      <c r="H4" s="323"/>
      <c r="I4" s="323"/>
      <c r="J4" s="510"/>
      <c r="K4" s="510"/>
      <c r="L4" s="510"/>
      <c r="M4" s="510"/>
      <c r="N4" s="511"/>
      <c r="O4" s="511"/>
      <c r="P4" s="511"/>
      <c r="Q4" s="511"/>
      <c r="R4" s="512"/>
      <c r="S4" s="512"/>
      <c r="T4" s="512"/>
      <c r="U4" s="513"/>
    </row>
    <row r="5" spans="2:21" s="215" customFormat="1" ht="19.2" customHeight="1" x14ac:dyDescent="0.45">
      <c r="B5" s="514"/>
      <c r="C5" s="515"/>
      <c r="D5" s="515"/>
      <c r="E5" s="515"/>
      <c r="F5" s="287"/>
      <c r="G5" s="287"/>
      <c r="H5" s="287"/>
      <c r="I5" s="287"/>
      <c r="J5" s="516"/>
      <c r="K5" s="516"/>
      <c r="L5" s="516"/>
      <c r="M5" s="516"/>
      <c r="N5" s="517"/>
      <c r="O5" s="517"/>
      <c r="P5" s="517"/>
      <c r="Q5" s="517"/>
      <c r="R5" s="518"/>
      <c r="S5" s="518"/>
      <c r="T5" s="518"/>
      <c r="U5" s="519"/>
    </row>
    <row r="6" spans="2:21" s="214" customFormat="1" ht="19.2" customHeight="1" x14ac:dyDescent="0.45">
      <c r="B6" s="523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524"/>
    </row>
    <row r="7" spans="2:21" s="214" customFormat="1" ht="19.2" customHeight="1" x14ac:dyDescent="0.45">
      <c r="B7" s="342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225"/>
      <c r="S7" s="225"/>
      <c r="T7" s="225"/>
      <c r="U7" s="226"/>
    </row>
    <row r="8" spans="2:21" s="94" customFormat="1" ht="12.9" customHeight="1" x14ac:dyDescent="0.25">
      <c r="B8" s="227"/>
      <c r="C8" s="228"/>
      <c r="D8" s="229"/>
      <c r="E8" s="230"/>
      <c r="F8" s="229"/>
      <c r="G8" s="228"/>
      <c r="H8" s="229"/>
      <c r="I8" s="230"/>
      <c r="J8" s="229"/>
      <c r="K8" s="228"/>
      <c r="L8" s="229"/>
      <c r="M8" s="230"/>
      <c r="N8" s="229"/>
      <c r="O8" s="228"/>
      <c r="P8" s="229"/>
      <c r="Q8" s="230"/>
      <c r="R8" s="242" t="s">
        <v>202</v>
      </c>
      <c r="S8" s="242"/>
      <c r="T8" s="242"/>
      <c r="U8" s="243"/>
    </row>
    <row r="9" spans="2:21" s="94" customFormat="1" ht="12.9" customHeight="1" thickBot="1" x14ac:dyDescent="0.3">
      <c r="B9" s="231"/>
      <c r="C9" s="232"/>
      <c r="D9" s="233"/>
      <c r="E9" s="232"/>
      <c r="F9" s="233"/>
      <c r="G9" s="232"/>
      <c r="H9" s="233"/>
      <c r="I9" s="232"/>
      <c r="J9" s="233"/>
      <c r="K9" s="232"/>
      <c r="L9" s="233"/>
      <c r="M9" s="232"/>
      <c r="N9" s="233"/>
      <c r="O9" s="232"/>
      <c r="P9" s="233"/>
      <c r="Q9" s="232"/>
      <c r="R9" s="244"/>
      <c r="S9" s="244"/>
      <c r="T9" s="244"/>
      <c r="U9" s="245"/>
    </row>
    <row r="10" spans="2:21" s="94" customFormat="1" ht="10.95" customHeight="1" x14ac:dyDescent="0.25">
      <c r="B10" s="270" t="s">
        <v>237</v>
      </c>
      <c r="C10" s="271"/>
      <c r="D10" s="271"/>
      <c r="E10" s="271"/>
      <c r="F10" s="329" t="s">
        <v>238</v>
      </c>
      <c r="G10" s="271"/>
      <c r="H10" s="271"/>
      <c r="I10" s="272"/>
      <c r="J10" s="271" t="s">
        <v>239</v>
      </c>
      <c r="K10" s="271"/>
      <c r="L10" s="271"/>
      <c r="M10" s="271"/>
      <c r="N10" s="271" t="s">
        <v>240</v>
      </c>
      <c r="O10" s="271"/>
      <c r="P10" s="271"/>
      <c r="Q10" s="272"/>
      <c r="R10" s="273" t="s">
        <v>241</v>
      </c>
      <c r="S10" s="273"/>
      <c r="T10" s="273"/>
      <c r="U10" s="275"/>
    </row>
    <row r="11" spans="2:21" s="214" customFormat="1" ht="19.2" customHeight="1" x14ac:dyDescent="0.45">
      <c r="B11" s="330" t="s">
        <v>51</v>
      </c>
      <c r="C11" s="331"/>
      <c r="D11" s="331"/>
      <c r="E11" s="332"/>
      <c r="F11" s="333" t="s">
        <v>142</v>
      </c>
      <c r="G11" s="334"/>
      <c r="H11" s="334"/>
      <c r="I11" s="334"/>
      <c r="J11" s="333" t="s">
        <v>161</v>
      </c>
      <c r="K11" s="334"/>
      <c r="L11" s="334"/>
      <c r="M11" s="335"/>
      <c r="N11" s="333" t="s">
        <v>152</v>
      </c>
      <c r="O11" s="334"/>
      <c r="P11" s="334"/>
      <c r="Q11" s="334"/>
      <c r="R11" s="336" t="s">
        <v>143</v>
      </c>
      <c r="S11" s="336"/>
      <c r="T11" s="336"/>
      <c r="U11" s="337"/>
    </row>
    <row r="12" spans="2:21" s="215" customFormat="1" ht="19.2" customHeight="1" x14ac:dyDescent="0.45">
      <c r="B12" s="346" t="s">
        <v>203</v>
      </c>
      <c r="C12" s="347"/>
      <c r="D12" s="347"/>
      <c r="E12" s="348"/>
      <c r="F12" s="349" t="s">
        <v>204</v>
      </c>
      <c r="G12" s="350"/>
      <c r="H12" s="350"/>
      <c r="I12" s="350"/>
      <c r="J12" s="351" t="s">
        <v>281</v>
      </c>
      <c r="K12" s="352"/>
      <c r="L12" s="352"/>
      <c r="M12" s="353"/>
      <c r="N12" s="354" t="s">
        <v>206</v>
      </c>
      <c r="O12" s="355"/>
      <c r="P12" s="355"/>
      <c r="Q12" s="355"/>
      <c r="R12" s="356" t="s">
        <v>335</v>
      </c>
      <c r="S12" s="357"/>
      <c r="T12" s="357"/>
      <c r="U12" s="358"/>
    </row>
    <row r="13" spans="2:21" s="215" customFormat="1" ht="19.2" customHeight="1" x14ac:dyDescent="0.45">
      <c r="B13" s="359" t="s">
        <v>222</v>
      </c>
      <c r="C13" s="360"/>
      <c r="D13" s="360"/>
      <c r="E13" s="361"/>
      <c r="F13" s="362" t="s">
        <v>280</v>
      </c>
      <c r="G13" s="363"/>
      <c r="H13" s="363"/>
      <c r="I13" s="363"/>
      <c r="J13" s="364" t="s">
        <v>205</v>
      </c>
      <c r="K13" s="365"/>
      <c r="L13" s="365"/>
      <c r="M13" s="366"/>
      <c r="N13" s="367" t="s">
        <v>293</v>
      </c>
      <c r="O13" s="368"/>
      <c r="P13" s="368"/>
      <c r="Q13" s="368"/>
      <c r="R13" s="369" t="s">
        <v>294</v>
      </c>
      <c r="S13" s="370"/>
      <c r="T13" s="370"/>
      <c r="U13" s="371"/>
    </row>
    <row r="14" spans="2:21" s="215" customFormat="1" ht="19.2" customHeight="1" x14ac:dyDescent="0.45">
      <c r="B14" s="372" t="s">
        <v>291</v>
      </c>
      <c r="C14" s="373"/>
      <c r="D14" s="373"/>
      <c r="E14" s="374"/>
      <c r="F14" s="375" t="s">
        <v>309</v>
      </c>
      <c r="G14" s="376"/>
      <c r="H14" s="376"/>
      <c r="I14" s="376"/>
      <c r="J14" s="377" t="s">
        <v>282</v>
      </c>
      <c r="K14" s="378"/>
      <c r="L14" s="378"/>
      <c r="M14" s="379"/>
      <c r="N14" s="380" t="s">
        <v>157</v>
      </c>
      <c r="O14" s="381"/>
      <c r="P14" s="381"/>
      <c r="Q14" s="381"/>
      <c r="R14" s="382" t="s">
        <v>158</v>
      </c>
      <c r="S14" s="383"/>
      <c r="T14" s="383"/>
      <c r="U14" s="384"/>
    </row>
    <row r="15" spans="2:21" s="214" customFormat="1" ht="19.2" customHeight="1" x14ac:dyDescent="0.45">
      <c r="B15" s="385" t="s">
        <v>91</v>
      </c>
      <c r="C15" s="386"/>
      <c r="D15" s="386"/>
      <c r="E15" s="387"/>
      <c r="F15" s="388" t="s">
        <v>116</v>
      </c>
      <c r="G15" s="386"/>
      <c r="H15" s="386"/>
      <c r="I15" s="386"/>
      <c r="J15" s="388" t="s">
        <v>115</v>
      </c>
      <c r="K15" s="386"/>
      <c r="L15" s="386"/>
      <c r="M15" s="387"/>
      <c r="N15" s="388" t="s">
        <v>154</v>
      </c>
      <c r="O15" s="386"/>
      <c r="P15" s="386"/>
      <c r="Q15" s="386"/>
      <c r="R15" s="388" t="s">
        <v>114</v>
      </c>
      <c r="S15" s="386"/>
      <c r="T15" s="386"/>
      <c r="U15" s="389"/>
    </row>
    <row r="16" spans="2:21" s="214" customFormat="1" ht="19.2" customHeight="1" x14ac:dyDescent="0.45">
      <c r="B16" s="262" t="s">
        <v>292</v>
      </c>
      <c r="C16" s="263"/>
      <c r="D16" s="263"/>
      <c r="E16" s="263"/>
      <c r="F16" s="263" t="s">
        <v>120</v>
      </c>
      <c r="G16" s="263"/>
      <c r="H16" s="263"/>
      <c r="I16" s="264"/>
      <c r="J16" s="264" t="s">
        <v>325</v>
      </c>
      <c r="K16" s="265"/>
      <c r="L16" s="265"/>
      <c r="M16" s="266"/>
      <c r="N16" s="267" t="s">
        <v>331</v>
      </c>
      <c r="O16" s="268"/>
      <c r="P16" s="268"/>
      <c r="Q16" s="268"/>
      <c r="R16" s="264" t="s">
        <v>350</v>
      </c>
      <c r="S16" s="265"/>
      <c r="T16" s="265"/>
      <c r="U16" s="269"/>
    </row>
    <row r="17" spans="2:21" s="94" customFormat="1" ht="12.9" customHeight="1" x14ac:dyDescent="0.25">
      <c r="B17" s="95" t="s">
        <v>42</v>
      </c>
      <c r="C17" s="96">
        <f>第一週明細!W12</f>
        <v>728.9</v>
      </c>
      <c r="D17" s="97" t="s">
        <v>9</v>
      </c>
      <c r="E17" s="104">
        <f>第一週明細!W8</f>
        <v>22.5</v>
      </c>
      <c r="F17" s="97" t="s">
        <v>42</v>
      </c>
      <c r="G17" s="96">
        <f>第一週明細!W20</f>
        <v>714.3</v>
      </c>
      <c r="H17" s="97" t="s">
        <v>9</v>
      </c>
      <c r="I17" s="104">
        <f>第一週明細!W16</f>
        <v>23.5</v>
      </c>
      <c r="J17" s="97" t="s">
        <v>42</v>
      </c>
      <c r="K17" s="96">
        <f>第一週明細!W28</f>
        <v>703.6</v>
      </c>
      <c r="L17" s="97" t="s">
        <v>9</v>
      </c>
      <c r="M17" s="98">
        <f>第一週明細!W24</f>
        <v>22</v>
      </c>
      <c r="N17" s="97" t="s">
        <v>42</v>
      </c>
      <c r="O17" s="96">
        <f>第一週明細!W36</f>
        <v>774.5</v>
      </c>
      <c r="P17" s="97" t="s">
        <v>9</v>
      </c>
      <c r="Q17" s="104">
        <f>第一週明細!W32</f>
        <v>22.5</v>
      </c>
      <c r="R17" s="97" t="s">
        <v>42</v>
      </c>
      <c r="S17" s="96">
        <f>第一週明細!W44</f>
        <v>763.8</v>
      </c>
      <c r="T17" s="97" t="s">
        <v>9</v>
      </c>
      <c r="U17" s="99">
        <f>第一週明細!W40</f>
        <v>25</v>
      </c>
    </row>
    <row r="18" spans="2:21" s="94" customFormat="1" ht="12.9" customHeight="1" thickBot="1" x14ac:dyDescent="0.3">
      <c r="B18" s="100" t="s">
        <v>7</v>
      </c>
      <c r="C18" s="101">
        <f>第一週明細!W6</f>
        <v>102</v>
      </c>
      <c r="D18" s="102" t="s">
        <v>11</v>
      </c>
      <c r="E18" s="105">
        <f>第一週明細!W10</f>
        <v>29.6</v>
      </c>
      <c r="F18" s="102" t="s">
        <v>7</v>
      </c>
      <c r="G18" s="101">
        <f>第一週明細!W14</f>
        <v>97</v>
      </c>
      <c r="H18" s="102" t="s">
        <v>11</v>
      </c>
      <c r="I18" s="105">
        <f>第一週明細!W18</f>
        <v>28.7</v>
      </c>
      <c r="J18" s="102" t="s">
        <v>7</v>
      </c>
      <c r="K18" s="101">
        <f>第一週明細!W22</f>
        <v>98</v>
      </c>
      <c r="L18" s="102" t="s">
        <v>11</v>
      </c>
      <c r="M18" s="101">
        <f>第一週明細!W26</f>
        <v>28.400000000000002</v>
      </c>
      <c r="N18" s="102" t="s">
        <v>7</v>
      </c>
      <c r="O18" s="101">
        <f>第一週明細!W30</f>
        <v>112</v>
      </c>
      <c r="P18" s="102" t="s">
        <v>11</v>
      </c>
      <c r="Q18" s="105">
        <f>第一週明細!W34</f>
        <v>31</v>
      </c>
      <c r="R18" s="102" t="s">
        <v>7</v>
      </c>
      <c r="S18" s="101">
        <f>第一週明細!W38</f>
        <v>104.5</v>
      </c>
      <c r="T18" s="102" t="s">
        <v>11</v>
      </c>
      <c r="U18" s="103">
        <f>第一週明細!W42</f>
        <v>30.2</v>
      </c>
    </row>
    <row r="19" spans="2:21" s="94" customFormat="1" ht="10.95" customHeight="1" x14ac:dyDescent="0.25">
      <c r="B19" s="270" t="s">
        <v>242</v>
      </c>
      <c r="C19" s="271"/>
      <c r="D19" s="271"/>
      <c r="E19" s="272"/>
      <c r="F19" s="271" t="s">
        <v>243</v>
      </c>
      <c r="G19" s="271"/>
      <c r="H19" s="271"/>
      <c r="I19" s="272"/>
      <c r="J19" s="273" t="s">
        <v>244</v>
      </c>
      <c r="K19" s="273"/>
      <c r="L19" s="273"/>
      <c r="M19" s="274"/>
      <c r="N19" s="273" t="s">
        <v>245</v>
      </c>
      <c r="O19" s="273"/>
      <c r="P19" s="273"/>
      <c r="Q19" s="274"/>
      <c r="R19" s="273" t="s">
        <v>246</v>
      </c>
      <c r="S19" s="273"/>
      <c r="T19" s="273"/>
      <c r="U19" s="275"/>
    </row>
    <row r="20" spans="2:21" s="214" customFormat="1" ht="19.2" customHeight="1" x14ac:dyDescent="0.45">
      <c r="B20" s="250" t="s">
        <v>51</v>
      </c>
      <c r="C20" s="251"/>
      <c r="D20" s="251"/>
      <c r="E20" s="252"/>
      <c r="F20" s="252" t="s">
        <v>144</v>
      </c>
      <c r="G20" s="253"/>
      <c r="H20" s="253"/>
      <c r="I20" s="254"/>
      <c r="J20" s="255" t="s">
        <v>51</v>
      </c>
      <c r="K20" s="256"/>
      <c r="L20" s="256"/>
      <c r="M20" s="256"/>
      <c r="N20" s="255" t="s">
        <v>175</v>
      </c>
      <c r="O20" s="256"/>
      <c r="P20" s="256"/>
      <c r="Q20" s="256"/>
      <c r="R20" s="257" t="s">
        <v>210</v>
      </c>
      <c r="S20" s="258"/>
      <c r="T20" s="258"/>
      <c r="U20" s="259"/>
    </row>
    <row r="21" spans="2:21" s="215" customFormat="1" ht="19.2" customHeight="1" x14ac:dyDescent="0.45">
      <c r="B21" s="260" t="s">
        <v>208</v>
      </c>
      <c r="C21" s="261"/>
      <c r="D21" s="261"/>
      <c r="E21" s="261"/>
      <c r="F21" s="276" t="s">
        <v>338</v>
      </c>
      <c r="G21" s="277"/>
      <c r="H21" s="277"/>
      <c r="I21" s="278"/>
      <c r="J21" s="279" t="s">
        <v>209</v>
      </c>
      <c r="K21" s="280"/>
      <c r="L21" s="280"/>
      <c r="M21" s="280"/>
      <c r="N21" s="281" t="s">
        <v>300</v>
      </c>
      <c r="O21" s="282"/>
      <c r="P21" s="282"/>
      <c r="Q21" s="282"/>
      <c r="R21" s="283" t="s">
        <v>283</v>
      </c>
      <c r="S21" s="284"/>
      <c r="T21" s="284"/>
      <c r="U21" s="285"/>
    </row>
    <row r="22" spans="2:21" s="215" customFormat="1" ht="19.2" customHeight="1" x14ac:dyDescent="0.45">
      <c r="B22" s="394" t="s">
        <v>236</v>
      </c>
      <c r="C22" s="395"/>
      <c r="D22" s="395"/>
      <c r="E22" s="396"/>
      <c r="F22" s="397" t="s">
        <v>295</v>
      </c>
      <c r="G22" s="398"/>
      <c r="H22" s="398"/>
      <c r="I22" s="399"/>
      <c r="J22" s="400" t="s">
        <v>298</v>
      </c>
      <c r="K22" s="401"/>
      <c r="L22" s="401"/>
      <c r="M22" s="401"/>
      <c r="N22" s="402" t="s">
        <v>269</v>
      </c>
      <c r="O22" s="403"/>
      <c r="P22" s="403"/>
      <c r="Q22" s="403"/>
      <c r="R22" s="404" t="s">
        <v>284</v>
      </c>
      <c r="S22" s="405"/>
      <c r="T22" s="405"/>
      <c r="U22" s="406"/>
    </row>
    <row r="23" spans="2:21" s="215" customFormat="1" ht="19.2" customHeight="1" x14ac:dyDescent="0.45">
      <c r="B23" s="407" t="s">
        <v>207</v>
      </c>
      <c r="C23" s="408"/>
      <c r="D23" s="408"/>
      <c r="E23" s="409"/>
      <c r="F23" s="410" t="s">
        <v>296</v>
      </c>
      <c r="G23" s="411"/>
      <c r="H23" s="411"/>
      <c r="I23" s="412"/>
      <c r="J23" s="413" t="s">
        <v>299</v>
      </c>
      <c r="K23" s="414"/>
      <c r="L23" s="414"/>
      <c r="M23" s="414"/>
      <c r="N23" s="415" t="s">
        <v>301</v>
      </c>
      <c r="O23" s="416"/>
      <c r="P23" s="416"/>
      <c r="Q23" s="416"/>
      <c r="R23" s="417" t="s">
        <v>285</v>
      </c>
      <c r="S23" s="418"/>
      <c r="T23" s="418"/>
      <c r="U23" s="419"/>
    </row>
    <row r="24" spans="2:21" s="214" customFormat="1" ht="19.2" customHeight="1" x14ac:dyDescent="0.45">
      <c r="B24" s="479" t="s">
        <v>91</v>
      </c>
      <c r="C24" s="305"/>
      <c r="D24" s="305"/>
      <c r="E24" s="305"/>
      <c r="F24" s="304" t="s">
        <v>159</v>
      </c>
      <c r="G24" s="305"/>
      <c r="H24" s="305"/>
      <c r="I24" s="305"/>
      <c r="J24" s="304" t="s">
        <v>160</v>
      </c>
      <c r="K24" s="305"/>
      <c r="L24" s="305"/>
      <c r="M24" s="480"/>
      <c r="N24" s="304" t="s">
        <v>154</v>
      </c>
      <c r="O24" s="305"/>
      <c r="P24" s="305"/>
      <c r="Q24" s="305"/>
      <c r="R24" s="304" t="s">
        <v>91</v>
      </c>
      <c r="S24" s="305"/>
      <c r="T24" s="305"/>
      <c r="U24" s="390"/>
    </row>
    <row r="25" spans="2:21" s="214" customFormat="1" ht="19.2" customHeight="1" x14ac:dyDescent="0.45">
      <c r="B25" s="391" t="s">
        <v>259</v>
      </c>
      <c r="C25" s="392"/>
      <c r="D25" s="392"/>
      <c r="E25" s="314"/>
      <c r="F25" s="392" t="s">
        <v>297</v>
      </c>
      <c r="G25" s="392"/>
      <c r="H25" s="392"/>
      <c r="I25" s="314"/>
      <c r="J25" s="392" t="s">
        <v>162</v>
      </c>
      <c r="K25" s="392"/>
      <c r="L25" s="392"/>
      <c r="M25" s="392"/>
      <c r="N25" s="314" t="s">
        <v>121</v>
      </c>
      <c r="O25" s="315"/>
      <c r="P25" s="315"/>
      <c r="Q25" s="315"/>
      <c r="R25" s="314" t="s">
        <v>120</v>
      </c>
      <c r="S25" s="315"/>
      <c r="T25" s="315"/>
      <c r="U25" s="393"/>
    </row>
    <row r="26" spans="2:21" s="94" customFormat="1" ht="12.9" customHeight="1" x14ac:dyDescent="0.25">
      <c r="B26" s="135" t="s">
        <v>42</v>
      </c>
      <c r="C26" s="106">
        <f>第二週明細!W12</f>
        <v>754.5</v>
      </c>
      <c r="D26" s="107" t="s">
        <v>9</v>
      </c>
      <c r="E26" s="108">
        <f>第二週明細!W8</f>
        <v>22.5</v>
      </c>
      <c r="F26" s="97" t="s">
        <v>42</v>
      </c>
      <c r="G26" s="96">
        <f>第二週明細!W20</f>
        <v>706</v>
      </c>
      <c r="H26" s="97" t="s">
        <v>9</v>
      </c>
      <c r="I26" s="104">
        <f>第二週明細!W16</f>
        <v>22</v>
      </c>
      <c r="J26" s="97" t="s">
        <v>42</v>
      </c>
      <c r="K26" s="96">
        <f>第二週明細!W28</f>
        <v>732.6</v>
      </c>
      <c r="L26" s="97" t="s">
        <v>9</v>
      </c>
      <c r="M26" s="98">
        <f>第二週明細!W24</f>
        <v>23</v>
      </c>
      <c r="N26" s="97" t="s">
        <v>42</v>
      </c>
      <c r="O26" s="96">
        <f>第二週明細!W36</f>
        <v>735.6</v>
      </c>
      <c r="P26" s="97" t="s">
        <v>9</v>
      </c>
      <c r="Q26" s="104">
        <f>第二週明細!W32</f>
        <v>22</v>
      </c>
      <c r="R26" s="97" t="s">
        <v>42</v>
      </c>
      <c r="S26" s="96">
        <f>第二週明細!W44</f>
        <v>721.6</v>
      </c>
      <c r="T26" s="97" t="s">
        <v>9</v>
      </c>
      <c r="U26" s="99">
        <f>第二週明細!W40</f>
        <v>22</v>
      </c>
    </row>
    <row r="27" spans="2:21" s="94" customFormat="1" ht="10.199999999999999" customHeight="1" thickBot="1" x14ac:dyDescent="0.3">
      <c r="B27" s="100" t="s">
        <v>7</v>
      </c>
      <c r="C27" s="101">
        <f>第二週明細!W6</f>
        <v>107.5</v>
      </c>
      <c r="D27" s="102" t="s">
        <v>11</v>
      </c>
      <c r="E27" s="101">
        <f>第二週明細!W10</f>
        <v>30.5</v>
      </c>
      <c r="F27" s="102" t="s">
        <v>7</v>
      </c>
      <c r="G27" s="101">
        <f>第二週明細!W14</f>
        <v>98.5</v>
      </c>
      <c r="H27" s="102" t="s">
        <v>11</v>
      </c>
      <c r="I27" s="105">
        <f>第二週明細!W18</f>
        <v>28.5</v>
      </c>
      <c r="J27" s="102" t="s">
        <v>7</v>
      </c>
      <c r="K27" s="101">
        <f>第二週明細!W22</f>
        <v>101</v>
      </c>
      <c r="L27" s="102" t="s">
        <v>11</v>
      </c>
      <c r="M27" s="101">
        <f>第二週明細!W26</f>
        <v>30.4</v>
      </c>
      <c r="N27" s="102" t="s">
        <v>7</v>
      </c>
      <c r="O27" s="101">
        <f>第二週明細!W30</f>
        <v>105</v>
      </c>
      <c r="P27" s="102" t="s">
        <v>11</v>
      </c>
      <c r="Q27" s="105">
        <f>第二週明細!W34</f>
        <v>29.400000000000002</v>
      </c>
      <c r="R27" s="102" t="s">
        <v>7</v>
      </c>
      <c r="S27" s="101">
        <f>第二週明細!W38</f>
        <v>102</v>
      </c>
      <c r="T27" s="102" t="s">
        <v>11</v>
      </c>
      <c r="U27" s="103">
        <f>第二週明細!W42</f>
        <v>28.9</v>
      </c>
    </row>
    <row r="28" spans="2:21" s="94" customFormat="1" ht="10.95" customHeight="1" x14ac:dyDescent="0.25">
      <c r="B28" s="270" t="s">
        <v>247</v>
      </c>
      <c r="C28" s="271"/>
      <c r="D28" s="271"/>
      <c r="E28" s="272"/>
      <c r="F28" s="273" t="s">
        <v>258</v>
      </c>
      <c r="G28" s="273"/>
      <c r="H28" s="273"/>
      <c r="I28" s="273"/>
      <c r="J28" s="329" t="s">
        <v>248</v>
      </c>
      <c r="K28" s="271"/>
      <c r="L28" s="271"/>
      <c r="M28" s="272"/>
      <c r="N28" s="272" t="s">
        <v>249</v>
      </c>
      <c r="O28" s="482"/>
      <c r="P28" s="482"/>
      <c r="Q28" s="482"/>
      <c r="R28" s="272" t="s">
        <v>250</v>
      </c>
      <c r="S28" s="482"/>
      <c r="T28" s="482"/>
      <c r="U28" s="525"/>
    </row>
    <row r="29" spans="2:21" s="214" customFormat="1" ht="19.2" customHeight="1" x14ac:dyDescent="0.45">
      <c r="B29" s="459" t="s">
        <v>118</v>
      </c>
      <c r="C29" s="256"/>
      <c r="D29" s="256"/>
      <c r="E29" s="256"/>
      <c r="F29" s="252" t="s">
        <v>263</v>
      </c>
      <c r="G29" s="253"/>
      <c r="H29" s="253"/>
      <c r="I29" s="254"/>
      <c r="J29" s="256" t="s">
        <v>81</v>
      </c>
      <c r="K29" s="256"/>
      <c r="L29" s="256"/>
      <c r="M29" s="256"/>
      <c r="N29" s="255" t="s">
        <v>60</v>
      </c>
      <c r="O29" s="256"/>
      <c r="P29" s="256"/>
      <c r="Q29" s="256"/>
      <c r="R29" s="257" t="s">
        <v>164</v>
      </c>
      <c r="S29" s="258"/>
      <c r="T29" s="258"/>
      <c r="U29" s="259"/>
    </row>
    <row r="30" spans="2:21" s="214" customFormat="1" ht="19.2" customHeight="1" x14ac:dyDescent="0.45">
      <c r="B30" s="422" t="s">
        <v>211</v>
      </c>
      <c r="C30" s="423"/>
      <c r="D30" s="423"/>
      <c r="E30" s="423"/>
      <c r="F30" s="424" t="s">
        <v>236</v>
      </c>
      <c r="G30" s="425"/>
      <c r="H30" s="425"/>
      <c r="I30" s="426"/>
      <c r="J30" s="282" t="s">
        <v>270</v>
      </c>
      <c r="K30" s="282"/>
      <c r="L30" s="282"/>
      <c r="M30" s="427"/>
      <c r="N30" s="428" t="s">
        <v>303</v>
      </c>
      <c r="O30" s="429"/>
      <c r="P30" s="429"/>
      <c r="Q30" s="429"/>
      <c r="R30" s="430" t="s">
        <v>286</v>
      </c>
      <c r="S30" s="431"/>
      <c r="T30" s="431"/>
      <c r="U30" s="432"/>
    </row>
    <row r="31" spans="2:21" s="214" customFormat="1" ht="19.2" customHeight="1" x14ac:dyDescent="0.45">
      <c r="B31" s="433" t="s">
        <v>302</v>
      </c>
      <c r="C31" s="434"/>
      <c r="D31" s="434"/>
      <c r="E31" s="434"/>
      <c r="F31" s="435" t="s">
        <v>264</v>
      </c>
      <c r="G31" s="436"/>
      <c r="H31" s="436"/>
      <c r="I31" s="437"/>
      <c r="J31" s="438" t="s">
        <v>223</v>
      </c>
      <c r="K31" s="438"/>
      <c r="L31" s="438"/>
      <c r="M31" s="439"/>
      <c r="N31" s="440" t="s">
        <v>163</v>
      </c>
      <c r="O31" s="441"/>
      <c r="P31" s="441"/>
      <c r="Q31" s="441"/>
      <c r="R31" s="442" t="s">
        <v>287</v>
      </c>
      <c r="S31" s="443"/>
      <c r="T31" s="443"/>
      <c r="U31" s="444"/>
    </row>
    <row r="32" spans="2:21" s="214" customFormat="1" ht="19.2" customHeight="1" x14ac:dyDescent="0.45">
      <c r="B32" s="457" t="s">
        <v>119</v>
      </c>
      <c r="C32" s="458"/>
      <c r="D32" s="458"/>
      <c r="E32" s="458"/>
      <c r="F32" s="449" t="s">
        <v>268</v>
      </c>
      <c r="G32" s="449"/>
      <c r="H32" s="449"/>
      <c r="I32" s="449"/>
      <c r="J32" s="450" t="s">
        <v>213</v>
      </c>
      <c r="K32" s="451"/>
      <c r="L32" s="451"/>
      <c r="M32" s="451"/>
      <c r="N32" s="452" t="s">
        <v>344</v>
      </c>
      <c r="O32" s="453"/>
      <c r="P32" s="453"/>
      <c r="Q32" s="453"/>
      <c r="R32" s="454" t="s">
        <v>271</v>
      </c>
      <c r="S32" s="455"/>
      <c r="T32" s="455"/>
      <c r="U32" s="456"/>
    </row>
    <row r="33" spans="2:21" s="214" customFormat="1" ht="19.2" customHeight="1" x14ac:dyDescent="0.45">
      <c r="B33" s="479" t="s">
        <v>117</v>
      </c>
      <c r="C33" s="305"/>
      <c r="D33" s="305"/>
      <c r="E33" s="305"/>
      <c r="F33" s="304" t="s">
        <v>116</v>
      </c>
      <c r="G33" s="305"/>
      <c r="H33" s="305"/>
      <c r="I33" s="480"/>
      <c r="J33" s="305" t="s">
        <v>91</v>
      </c>
      <c r="K33" s="305"/>
      <c r="L33" s="305"/>
      <c r="M33" s="305"/>
      <c r="N33" s="304" t="s">
        <v>155</v>
      </c>
      <c r="O33" s="305"/>
      <c r="P33" s="305"/>
      <c r="Q33" s="305"/>
      <c r="R33" s="304" t="s">
        <v>116</v>
      </c>
      <c r="S33" s="305"/>
      <c r="T33" s="305"/>
      <c r="U33" s="390"/>
    </row>
    <row r="34" spans="2:21" s="214" customFormat="1" ht="19.2" customHeight="1" x14ac:dyDescent="0.45">
      <c r="B34" s="459" t="s">
        <v>212</v>
      </c>
      <c r="C34" s="256"/>
      <c r="D34" s="256"/>
      <c r="E34" s="256"/>
      <c r="F34" s="392" t="s">
        <v>265</v>
      </c>
      <c r="G34" s="392"/>
      <c r="H34" s="392"/>
      <c r="I34" s="392"/>
      <c r="J34" s="460" t="s">
        <v>153</v>
      </c>
      <c r="K34" s="392"/>
      <c r="L34" s="392"/>
      <c r="M34" s="392"/>
      <c r="N34" s="461" t="s">
        <v>341</v>
      </c>
      <c r="O34" s="462"/>
      <c r="P34" s="462"/>
      <c r="Q34" s="462"/>
      <c r="R34" s="314" t="s">
        <v>121</v>
      </c>
      <c r="S34" s="315"/>
      <c r="T34" s="315"/>
      <c r="U34" s="393"/>
    </row>
    <row r="35" spans="2:21" s="94" customFormat="1" ht="12.9" customHeight="1" x14ac:dyDescent="0.25">
      <c r="B35" s="95" t="s">
        <v>42</v>
      </c>
      <c r="C35" s="96">
        <f>第三週明細!W12</f>
        <v>735.8</v>
      </c>
      <c r="D35" s="97" t="s">
        <v>9</v>
      </c>
      <c r="E35" s="104">
        <f>第三週明細!W8</f>
        <v>21</v>
      </c>
      <c r="F35" s="97" t="s">
        <v>42</v>
      </c>
      <c r="G35" s="96">
        <f>第三週明細!W20</f>
        <v>718.1</v>
      </c>
      <c r="H35" s="97" t="s">
        <v>9</v>
      </c>
      <c r="I35" s="98">
        <f>第三週明細!W16</f>
        <v>22.5</v>
      </c>
      <c r="J35" s="141" t="s">
        <v>61</v>
      </c>
      <c r="K35" s="96">
        <f>第三週明細!W28</f>
        <v>714.8</v>
      </c>
      <c r="L35" s="97" t="s">
        <v>9</v>
      </c>
      <c r="M35" s="98">
        <f>第三週明細!W24</f>
        <v>22</v>
      </c>
      <c r="N35" s="97" t="s">
        <v>61</v>
      </c>
      <c r="O35" s="96">
        <f>第三週明細!W36</f>
        <v>774.5</v>
      </c>
      <c r="P35" s="97" t="s">
        <v>9</v>
      </c>
      <c r="Q35" s="104">
        <f>第三週明細!W32</f>
        <v>22.5</v>
      </c>
      <c r="R35" s="97" t="s">
        <v>62</v>
      </c>
      <c r="S35" s="96">
        <f>第三週明細!W44</f>
        <v>742.1</v>
      </c>
      <c r="T35" s="97" t="s">
        <v>9</v>
      </c>
      <c r="U35" s="99">
        <f>第三週明細!W40</f>
        <v>23.3</v>
      </c>
    </row>
    <row r="36" spans="2:21" s="94" customFormat="1" ht="12.9" customHeight="1" thickBot="1" x14ac:dyDescent="0.3">
      <c r="B36" s="100" t="s">
        <v>7</v>
      </c>
      <c r="C36" s="101">
        <f>第三週明細!W6</f>
        <v>107</v>
      </c>
      <c r="D36" s="102" t="s">
        <v>43</v>
      </c>
      <c r="E36" s="105">
        <f>第三週明細!W10</f>
        <v>29.7</v>
      </c>
      <c r="F36" s="102" t="s">
        <v>7</v>
      </c>
      <c r="G36" s="101">
        <f>第三週明細!W14</f>
        <v>99.5</v>
      </c>
      <c r="H36" s="102" t="s">
        <v>11</v>
      </c>
      <c r="I36" s="101">
        <f>第三週明細!W18</f>
        <v>29.4</v>
      </c>
      <c r="J36" s="136" t="s">
        <v>7</v>
      </c>
      <c r="K36" s="101">
        <f>第三週明細!W22</f>
        <v>100.5</v>
      </c>
      <c r="L36" s="102" t="s">
        <v>11</v>
      </c>
      <c r="M36" s="101">
        <f>第三週明細!W26</f>
        <v>28.700000000000003</v>
      </c>
      <c r="N36" s="102" t="s">
        <v>7</v>
      </c>
      <c r="O36" s="101">
        <f>第三週明細!W30</f>
        <v>112</v>
      </c>
      <c r="P36" s="102" t="s">
        <v>11</v>
      </c>
      <c r="Q36" s="105">
        <f>第三週明細!W34</f>
        <v>31</v>
      </c>
      <c r="R36" s="102" t="s">
        <v>7</v>
      </c>
      <c r="S36" s="101">
        <f>第三週明細!W38</f>
        <v>102.7</v>
      </c>
      <c r="T36" s="102" t="s">
        <v>11</v>
      </c>
      <c r="U36" s="103">
        <f>第三週明細!W42</f>
        <v>30.4</v>
      </c>
    </row>
    <row r="37" spans="2:21" s="94" customFormat="1" ht="10.95" customHeight="1" x14ac:dyDescent="0.25">
      <c r="B37" s="481" t="s">
        <v>251</v>
      </c>
      <c r="C37" s="477"/>
      <c r="D37" s="477"/>
      <c r="E37" s="477"/>
      <c r="F37" s="271" t="s">
        <v>252</v>
      </c>
      <c r="G37" s="271"/>
      <c r="H37" s="271"/>
      <c r="I37" s="272"/>
      <c r="J37" s="273" t="s">
        <v>257</v>
      </c>
      <c r="K37" s="273"/>
      <c r="L37" s="273"/>
      <c r="M37" s="273"/>
      <c r="N37" s="272" t="s">
        <v>253</v>
      </c>
      <c r="O37" s="482"/>
      <c r="P37" s="482"/>
      <c r="Q37" s="482"/>
      <c r="R37" s="274" t="s">
        <v>254</v>
      </c>
      <c r="S37" s="477"/>
      <c r="T37" s="477"/>
      <c r="U37" s="478"/>
    </row>
    <row r="38" spans="2:21" s="214" customFormat="1" ht="19.2" customHeight="1" x14ac:dyDescent="0.45">
      <c r="B38" s="250" t="s">
        <v>51</v>
      </c>
      <c r="C38" s="251"/>
      <c r="D38" s="251"/>
      <c r="E38" s="252"/>
      <c r="F38" s="252" t="s">
        <v>144</v>
      </c>
      <c r="G38" s="253"/>
      <c r="H38" s="253"/>
      <c r="I38" s="254"/>
      <c r="J38" s="255" t="s">
        <v>51</v>
      </c>
      <c r="K38" s="256"/>
      <c r="L38" s="256"/>
      <c r="M38" s="494"/>
      <c r="N38" s="252" t="s">
        <v>152</v>
      </c>
      <c r="O38" s="253"/>
      <c r="P38" s="253"/>
      <c r="Q38" s="253"/>
      <c r="R38" s="466" t="s">
        <v>272</v>
      </c>
      <c r="S38" s="467"/>
      <c r="T38" s="467"/>
      <c r="U38" s="468"/>
    </row>
    <row r="39" spans="2:21" s="214" customFormat="1" ht="19.2" customHeight="1" x14ac:dyDescent="0.45">
      <c r="B39" s="495" t="s">
        <v>319</v>
      </c>
      <c r="C39" s="429"/>
      <c r="D39" s="429"/>
      <c r="E39" s="429"/>
      <c r="F39" s="520" t="s">
        <v>266</v>
      </c>
      <c r="G39" s="521"/>
      <c r="H39" s="521"/>
      <c r="I39" s="522"/>
      <c r="J39" s="469" t="s">
        <v>289</v>
      </c>
      <c r="K39" s="470"/>
      <c r="L39" s="470"/>
      <c r="M39" s="471"/>
      <c r="N39" s="472" t="s">
        <v>214</v>
      </c>
      <c r="O39" s="473"/>
      <c r="P39" s="473"/>
      <c r="Q39" s="473"/>
      <c r="R39" s="474" t="s">
        <v>290</v>
      </c>
      <c r="S39" s="475"/>
      <c r="T39" s="475"/>
      <c r="U39" s="476"/>
    </row>
    <row r="40" spans="2:21" s="214" customFormat="1" ht="19.2" customHeight="1" x14ac:dyDescent="0.45">
      <c r="B40" s="483" t="s">
        <v>304</v>
      </c>
      <c r="C40" s="484"/>
      <c r="D40" s="484"/>
      <c r="E40" s="485"/>
      <c r="F40" s="486" t="s">
        <v>267</v>
      </c>
      <c r="G40" s="487"/>
      <c r="H40" s="487"/>
      <c r="I40" s="488"/>
      <c r="J40" s="489" t="s">
        <v>205</v>
      </c>
      <c r="K40" s="490"/>
      <c r="L40" s="490"/>
      <c r="M40" s="491"/>
      <c r="N40" s="492" t="s">
        <v>165</v>
      </c>
      <c r="O40" s="493"/>
      <c r="P40" s="493"/>
      <c r="Q40" s="493"/>
      <c r="R40" s="463" t="s">
        <v>166</v>
      </c>
      <c r="S40" s="464"/>
      <c r="T40" s="464"/>
      <c r="U40" s="465"/>
    </row>
    <row r="41" spans="2:21" s="214" customFormat="1" ht="19.2" customHeight="1" x14ac:dyDescent="0.45">
      <c r="B41" s="496" t="s">
        <v>260</v>
      </c>
      <c r="C41" s="497"/>
      <c r="D41" s="497"/>
      <c r="E41" s="498"/>
      <c r="F41" s="499" t="s">
        <v>288</v>
      </c>
      <c r="G41" s="500"/>
      <c r="H41" s="500"/>
      <c r="I41" s="501"/>
      <c r="J41" s="502" t="s">
        <v>305</v>
      </c>
      <c r="K41" s="503"/>
      <c r="L41" s="503"/>
      <c r="M41" s="504"/>
      <c r="N41" s="505" t="s">
        <v>306</v>
      </c>
      <c r="O41" s="506"/>
      <c r="P41" s="506"/>
      <c r="Q41" s="506"/>
      <c r="R41" s="507" t="s">
        <v>215</v>
      </c>
      <c r="S41" s="508"/>
      <c r="T41" s="508"/>
      <c r="U41" s="509"/>
    </row>
    <row r="42" spans="2:21" s="214" customFormat="1" ht="19.2" customHeight="1" x14ac:dyDescent="0.45">
      <c r="B42" s="479" t="s">
        <v>91</v>
      </c>
      <c r="C42" s="305"/>
      <c r="D42" s="305"/>
      <c r="E42" s="305"/>
      <c r="F42" s="304" t="s">
        <v>116</v>
      </c>
      <c r="G42" s="305"/>
      <c r="H42" s="305"/>
      <c r="I42" s="305"/>
      <c r="J42" s="304" t="s">
        <v>91</v>
      </c>
      <c r="K42" s="305"/>
      <c r="L42" s="305"/>
      <c r="M42" s="480"/>
      <c r="N42" s="304" t="s">
        <v>154</v>
      </c>
      <c r="O42" s="305"/>
      <c r="P42" s="305"/>
      <c r="Q42" s="305"/>
      <c r="R42" s="304" t="s">
        <v>117</v>
      </c>
      <c r="S42" s="305"/>
      <c r="T42" s="305"/>
      <c r="U42" s="390"/>
    </row>
    <row r="43" spans="2:21" s="214" customFormat="1" ht="19.2" customHeight="1" x14ac:dyDescent="0.45">
      <c r="B43" s="391" t="s">
        <v>261</v>
      </c>
      <c r="C43" s="392"/>
      <c r="D43" s="392"/>
      <c r="E43" s="314"/>
      <c r="F43" s="392" t="s">
        <v>189</v>
      </c>
      <c r="G43" s="392"/>
      <c r="H43" s="392"/>
      <c r="I43" s="314"/>
      <c r="J43" s="314" t="s">
        <v>121</v>
      </c>
      <c r="K43" s="315"/>
      <c r="L43" s="315"/>
      <c r="M43" s="460"/>
      <c r="N43" s="314" t="s">
        <v>162</v>
      </c>
      <c r="O43" s="315"/>
      <c r="P43" s="315"/>
      <c r="Q43" s="315"/>
      <c r="R43" s="314" t="s">
        <v>292</v>
      </c>
      <c r="S43" s="315"/>
      <c r="T43" s="315"/>
      <c r="U43" s="393"/>
    </row>
    <row r="44" spans="2:21" s="94" customFormat="1" ht="12.9" customHeight="1" x14ac:dyDescent="0.25">
      <c r="B44" s="135" t="s">
        <v>42</v>
      </c>
      <c r="C44" s="106">
        <f>第四週明細!W12</f>
        <v>715.7</v>
      </c>
      <c r="D44" s="107" t="s">
        <v>9</v>
      </c>
      <c r="E44" s="108">
        <f>第四週明細!W8</f>
        <v>22.5</v>
      </c>
      <c r="F44" s="97" t="s">
        <v>42</v>
      </c>
      <c r="G44" s="96">
        <f>第四週明細!W20</f>
        <v>728.8</v>
      </c>
      <c r="H44" s="97" t="s">
        <v>9</v>
      </c>
      <c r="I44" s="104">
        <f>第四週明細!W16</f>
        <v>22</v>
      </c>
      <c r="J44" s="97" t="s">
        <v>65</v>
      </c>
      <c r="K44" s="96">
        <f>第四週明細!W28</f>
        <v>708.5</v>
      </c>
      <c r="L44" s="97" t="s">
        <v>9</v>
      </c>
      <c r="M44" s="98">
        <f>第四週明細!W24</f>
        <v>22.5</v>
      </c>
      <c r="N44" s="97" t="s">
        <v>59</v>
      </c>
      <c r="O44" s="96">
        <f>第四週明細!W36</f>
        <v>730.8</v>
      </c>
      <c r="P44" s="97" t="s">
        <v>9</v>
      </c>
      <c r="Q44" s="98">
        <f>第四週明細!W32</f>
        <v>22</v>
      </c>
      <c r="R44" s="97" t="s">
        <v>42</v>
      </c>
      <c r="S44" s="96">
        <f>第四週明細!W44</f>
        <v>731.8</v>
      </c>
      <c r="T44" s="97" t="s">
        <v>9</v>
      </c>
      <c r="U44" s="99">
        <f>第四週明細!W40</f>
        <v>23</v>
      </c>
    </row>
    <row r="45" spans="2:21" s="94" customFormat="1" ht="12.9" customHeight="1" thickBot="1" x14ac:dyDescent="0.3">
      <c r="B45" s="100" t="s">
        <v>7</v>
      </c>
      <c r="C45" s="101">
        <f>第四週明細!W6</f>
        <v>99</v>
      </c>
      <c r="D45" s="102" t="s">
        <v>11</v>
      </c>
      <c r="E45" s="101">
        <f>第四週明細!W10</f>
        <v>29.3</v>
      </c>
      <c r="F45" s="195" t="s">
        <v>7</v>
      </c>
      <c r="G45" s="196">
        <f>第四週明細!W14</f>
        <v>103.5</v>
      </c>
      <c r="H45" s="195" t="s">
        <v>11</v>
      </c>
      <c r="I45" s="197">
        <f>第四週明細!W18</f>
        <v>29.2</v>
      </c>
      <c r="J45" s="195" t="s">
        <v>7</v>
      </c>
      <c r="K45" s="196">
        <f>第四週明細!W22</f>
        <v>97.5</v>
      </c>
      <c r="L45" s="195" t="s">
        <v>11</v>
      </c>
      <c r="M45" s="196">
        <f>第四週明細!W26</f>
        <v>29</v>
      </c>
      <c r="N45" s="195" t="s">
        <v>7</v>
      </c>
      <c r="O45" s="196">
        <f>第四週明細!W30</f>
        <v>104</v>
      </c>
      <c r="P45" s="195" t="s">
        <v>11</v>
      </c>
      <c r="Q45" s="196">
        <f>第四週明細!W34</f>
        <v>29.200000000000003</v>
      </c>
      <c r="R45" s="195" t="s">
        <v>7</v>
      </c>
      <c r="S45" s="196">
        <f>第四週明細!W38</f>
        <v>101</v>
      </c>
      <c r="T45" s="195" t="s">
        <v>11</v>
      </c>
      <c r="U45" s="198">
        <f>第四週明細!W42</f>
        <v>30.200000000000003</v>
      </c>
    </row>
    <row r="46" spans="2:21" s="94" customFormat="1" ht="10.95" customHeight="1" x14ac:dyDescent="0.25">
      <c r="B46" s="420" t="s">
        <v>255</v>
      </c>
      <c r="C46" s="421"/>
      <c r="D46" s="421"/>
      <c r="E46" s="421"/>
      <c r="F46" s="273" t="s">
        <v>256</v>
      </c>
      <c r="G46" s="273"/>
      <c r="H46" s="273"/>
      <c r="I46" s="274"/>
      <c r="J46" s="447"/>
      <c r="K46" s="339"/>
      <c r="L46" s="339"/>
      <c r="M46" s="339"/>
      <c r="N46" s="448"/>
      <c r="O46" s="448"/>
      <c r="P46" s="448"/>
      <c r="Q46" s="448"/>
      <c r="R46" s="445"/>
      <c r="S46" s="445"/>
      <c r="T46" s="445"/>
      <c r="U46" s="446"/>
    </row>
    <row r="47" spans="2:21" s="214" customFormat="1" ht="19.2" customHeight="1" x14ac:dyDescent="0.45">
      <c r="B47" s="310" t="s">
        <v>327</v>
      </c>
      <c r="C47" s="311"/>
      <c r="D47" s="311"/>
      <c r="E47" s="311"/>
      <c r="F47" s="251" t="s">
        <v>142</v>
      </c>
      <c r="G47" s="251"/>
      <c r="H47" s="251"/>
      <c r="I47" s="252"/>
      <c r="J47" s="316"/>
      <c r="K47" s="317"/>
      <c r="L47" s="317"/>
      <c r="M47" s="317"/>
      <c r="N47" s="318"/>
      <c r="O47" s="318"/>
      <c r="P47" s="318"/>
      <c r="Q47" s="318"/>
      <c r="R47" s="318"/>
      <c r="S47" s="318"/>
      <c r="T47" s="318"/>
      <c r="U47" s="319"/>
    </row>
    <row r="48" spans="2:21" s="214" customFormat="1" ht="19.2" customHeight="1" x14ac:dyDescent="0.45">
      <c r="B48" s="310" t="s">
        <v>328</v>
      </c>
      <c r="C48" s="311"/>
      <c r="D48" s="311"/>
      <c r="E48" s="311"/>
      <c r="F48" s="320" t="s">
        <v>324</v>
      </c>
      <c r="G48" s="321"/>
      <c r="H48" s="321"/>
      <c r="I48" s="321"/>
      <c r="J48" s="322"/>
      <c r="K48" s="323"/>
      <c r="L48" s="323"/>
      <c r="M48" s="323"/>
      <c r="N48" s="324"/>
      <c r="O48" s="324"/>
      <c r="P48" s="324"/>
      <c r="Q48" s="324"/>
      <c r="R48" s="325"/>
      <c r="S48" s="325"/>
      <c r="T48" s="325"/>
      <c r="U48" s="326"/>
    </row>
    <row r="49" spans="2:21" s="214" customFormat="1" ht="19.2" customHeight="1" x14ac:dyDescent="0.45">
      <c r="B49" s="310" t="s">
        <v>329</v>
      </c>
      <c r="C49" s="311"/>
      <c r="D49" s="311"/>
      <c r="E49" s="311"/>
      <c r="F49" s="312" t="s">
        <v>279</v>
      </c>
      <c r="G49" s="313"/>
      <c r="H49" s="313"/>
      <c r="I49" s="313"/>
      <c r="J49" s="286"/>
      <c r="K49" s="287"/>
      <c r="L49" s="287"/>
      <c r="M49" s="287"/>
      <c r="N49" s="288"/>
      <c r="O49" s="288"/>
      <c r="P49" s="288"/>
      <c r="Q49" s="288"/>
      <c r="R49" s="289"/>
      <c r="S49" s="289"/>
      <c r="T49" s="289"/>
      <c r="U49" s="290"/>
    </row>
    <row r="50" spans="2:21" s="214" customFormat="1" ht="19.2" customHeight="1" x14ac:dyDescent="0.45">
      <c r="B50" s="293"/>
      <c r="C50" s="294"/>
      <c r="D50" s="294"/>
      <c r="E50" s="294"/>
      <c r="F50" s="295" t="s">
        <v>307</v>
      </c>
      <c r="G50" s="296"/>
      <c r="H50" s="296"/>
      <c r="I50" s="296"/>
      <c r="J50" s="297"/>
      <c r="K50" s="298"/>
      <c r="L50" s="298"/>
      <c r="M50" s="298"/>
      <c r="N50" s="299"/>
      <c r="O50" s="299"/>
      <c r="P50" s="299"/>
      <c r="Q50" s="299"/>
      <c r="R50" s="300"/>
      <c r="S50" s="300"/>
      <c r="T50" s="300"/>
      <c r="U50" s="301"/>
    </row>
    <row r="51" spans="2:21" s="214" customFormat="1" ht="19.2" customHeight="1" x14ac:dyDescent="0.45">
      <c r="B51" s="302"/>
      <c r="C51" s="303"/>
      <c r="D51" s="303"/>
      <c r="E51" s="303"/>
      <c r="F51" s="304" t="s">
        <v>91</v>
      </c>
      <c r="G51" s="305"/>
      <c r="H51" s="305"/>
      <c r="I51" s="305"/>
      <c r="J51" s="306"/>
      <c r="K51" s="307"/>
      <c r="L51" s="307"/>
      <c r="M51" s="307"/>
      <c r="N51" s="308"/>
      <c r="O51" s="308"/>
      <c r="P51" s="308"/>
      <c r="Q51" s="308"/>
      <c r="R51" s="308"/>
      <c r="S51" s="308"/>
      <c r="T51" s="308"/>
      <c r="U51" s="309"/>
    </row>
    <row r="52" spans="2:21" s="214" customFormat="1" ht="19.2" customHeight="1" x14ac:dyDescent="0.45">
      <c r="B52" s="291"/>
      <c r="C52" s="292"/>
      <c r="D52" s="292"/>
      <c r="E52" s="292"/>
      <c r="F52" s="314" t="s">
        <v>262</v>
      </c>
      <c r="G52" s="315"/>
      <c r="H52" s="315"/>
      <c r="I52" s="315"/>
      <c r="J52" s="246" t="s">
        <v>156</v>
      </c>
      <c r="K52" s="247"/>
      <c r="L52" s="247"/>
      <c r="M52" s="247"/>
      <c r="N52" s="247"/>
      <c r="O52" s="247"/>
      <c r="P52" s="247"/>
      <c r="Q52" s="247"/>
      <c r="R52" s="247"/>
      <c r="S52" s="247"/>
      <c r="T52" s="222"/>
      <c r="U52" s="218"/>
    </row>
    <row r="53" spans="2:21" s="94" customFormat="1" ht="12.9" customHeight="1" x14ac:dyDescent="0.25">
      <c r="B53" s="234"/>
      <c r="C53" s="235"/>
      <c r="D53" s="236"/>
      <c r="E53" s="237"/>
      <c r="F53" s="97" t="s">
        <v>42</v>
      </c>
      <c r="G53" s="96">
        <f>'第五週明細 '!W20</f>
        <v>710.9</v>
      </c>
      <c r="H53" s="127" t="s">
        <v>64</v>
      </c>
      <c r="I53" s="104">
        <f>'第五週明細 '!W16</f>
        <v>22.5</v>
      </c>
      <c r="J53" s="246"/>
      <c r="K53" s="247"/>
      <c r="L53" s="247"/>
      <c r="M53" s="247"/>
      <c r="N53" s="247"/>
      <c r="O53" s="247"/>
      <c r="P53" s="247"/>
      <c r="Q53" s="247"/>
      <c r="R53" s="247"/>
      <c r="S53" s="247"/>
      <c r="T53" s="222"/>
      <c r="U53" s="218"/>
    </row>
    <row r="54" spans="2:21" s="94" customFormat="1" ht="12.9" customHeight="1" thickBot="1" x14ac:dyDescent="0.3">
      <c r="B54" s="238"/>
      <c r="C54" s="239"/>
      <c r="D54" s="240"/>
      <c r="E54" s="239"/>
      <c r="F54" s="102" t="s">
        <v>7</v>
      </c>
      <c r="G54" s="125">
        <f>'第五週明細 '!W14</f>
        <v>98</v>
      </c>
      <c r="H54" s="124" t="s">
        <v>43</v>
      </c>
      <c r="I54" s="126">
        <f>'第五週明細 '!W18</f>
        <v>29.1</v>
      </c>
      <c r="J54" s="248"/>
      <c r="K54" s="249"/>
      <c r="L54" s="249"/>
      <c r="M54" s="249"/>
      <c r="N54" s="249"/>
      <c r="O54" s="249"/>
      <c r="P54" s="249"/>
      <c r="Q54" s="249"/>
      <c r="R54" s="249"/>
      <c r="S54" s="249"/>
      <c r="T54" s="223"/>
      <c r="U54" s="219"/>
    </row>
  </sheetData>
  <mergeCells count="206">
    <mergeCell ref="F39:I39"/>
    <mergeCell ref="R34:U34"/>
    <mergeCell ref="B7:E7"/>
    <mergeCell ref="F7:I7"/>
    <mergeCell ref="J7:M7"/>
    <mergeCell ref="N7:Q7"/>
    <mergeCell ref="B6:E6"/>
    <mergeCell ref="F6:I6"/>
    <mergeCell ref="J6:M6"/>
    <mergeCell ref="N6:Q6"/>
    <mergeCell ref="R6:U6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4:E24"/>
    <mergeCell ref="F24:I24"/>
    <mergeCell ref="J24:M24"/>
    <mergeCell ref="F4:I4"/>
    <mergeCell ref="J4:M4"/>
    <mergeCell ref="N4:Q4"/>
    <mergeCell ref="R4:U4"/>
    <mergeCell ref="B5:E5"/>
    <mergeCell ref="F5:I5"/>
    <mergeCell ref="J5:M5"/>
    <mergeCell ref="N5:Q5"/>
    <mergeCell ref="R5:U5"/>
    <mergeCell ref="R43:U43"/>
    <mergeCell ref="B41:E41"/>
    <mergeCell ref="F41:I41"/>
    <mergeCell ref="J41:M41"/>
    <mergeCell ref="N41:Q41"/>
    <mergeCell ref="R41:U41"/>
    <mergeCell ref="B42:E42"/>
    <mergeCell ref="F42:I42"/>
    <mergeCell ref="J42:M42"/>
    <mergeCell ref="N42:Q42"/>
    <mergeCell ref="R42:U42"/>
    <mergeCell ref="B43:E43"/>
    <mergeCell ref="F43:I43"/>
    <mergeCell ref="J43:M43"/>
    <mergeCell ref="N43:Q43"/>
    <mergeCell ref="R40:U40"/>
    <mergeCell ref="R38:U38"/>
    <mergeCell ref="J39:M39"/>
    <mergeCell ref="N39:Q39"/>
    <mergeCell ref="R39:U39"/>
    <mergeCell ref="R37:U37"/>
    <mergeCell ref="B33:E33"/>
    <mergeCell ref="F33:I33"/>
    <mergeCell ref="J33:M33"/>
    <mergeCell ref="N33:Q33"/>
    <mergeCell ref="R33:U33"/>
    <mergeCell ref="B37:E37"/>
    <mergeCell ref="F37:I37"/>
    <mergeCell ref="J37:M37"/>
    <mergeCell ref="N37:Q37"/>
    <mergeCell ref="B40:E40"/>
    <mergeCell ref="F40:I40"/>
    <mergeCell ref="J40:M40"/>
    <mergeCell ref="N40:Q40"/>
    <mergeCell ref="B38:E38"/>
    <mergeCell ref="F38:I38"/>
    <mergeCell ref="J38:M38"/>
    <mergeCell ref="N38:Q38"/>
    <mergeCell ref="B39:E39"/>
    <mergeCell ref="B46:E46"/>
    <mergeCell ref="F46:I46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R31:U31"/>
    <mergeCell ref="R46:U46"/>
    <mergeCell ref="J46:M46"/>
    <mergeCell ref="N46:Q46"/>
    <mergeCell ref="F32:I32"/>
    <mergeCell ref="J32:M32"/>
    <mergeCell ref="N32:Q32"/>
    <mergeCell ref="R32:U32"/>
    <mergeCell ref="B32:E32"/>
    <mergeCell ref="B34:E34"/>
    <mergeCell ref="F34:I34"/>
    <mergeCell ref="J34:M34"/>
    <mergeCell ref="N34:Q34"/>
    <mergeCell ref="N24:Q24"/>
    <mergeCell ref="R24:U24"/>
    <mergeCell ref="B25:E25"/>
    <mergeCell ref="F25:I25"/>
    <mergeCell ref="J25:M25"/>
    <mergeCell ref="N25:Q25"/>
    <mergeCell ref="R25:U25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1:F1"/>
    <mergeCell ref="J1:M1"/>
    <mergeCell ref="N1:P1"/>
    <mergeCell ref="B10:E10"/>
    <mergeCell ref="F10:I10"/>
    <mergeCell ref="J10:M10"/>
    <mergeCell ref="N10:Q10"/>
    <mergeCell ref="R10:U10"/>
    <mergeCell ref="B11:E11"/>
    <mergeCell ref="F11:I11"/>
    <mergeCell ref="J11:M11"/>
    <mergeCell ref="N11:Q11"/>
    <mergeCell ref="R11:U11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  <mergeCell ref="B4:E4"/>
    <mergeCell ref="B47:E47"/>
    <mergeCell ref="F47:I47"/>
    <mergeCell ref="J47:M47"/>
    <mergeCell ref="N47:Q47"/>
    <mergeCell ref="R47:U47"/>
    <mergeCell ref="B48:E48"/>
    <mergeCell ref="F48:I48"/>
    <mergeCell ref="J48:M48"/>
    <mergeCell ref="N48:Q48"/>
    <mergeCell ref="R48:U48"/>
    <mergeCell ref="R49:U49"/>
    <mergeCell ref="B52:E52"/>
    <mergeCell ref="B50:E50"/>
    <mergeCell ref="F50:I50"/>
    <mergeCell ref="J50:M50"/>
    <mergeCell ref="N50:Q50"/>
    <mergeCell ref="R50:U50"/>
    <mergeCell ref="B51:E51"/>
    <mergeCell ref="F51:I51"/>
    <mergeCell ref="J51:M51"/>
    <mergeCell ref="N51:Q51"/>
    <mergeCell ref="R51:U51"/>
    <mergeCell ref="B49:E49"/>
    <mergeCell ref="F49:I49"/>
    <mergeCell ref="F52:I52"/>
    <mergeCell ref="R8:U9"/>
    <mergeCell ref="J52:S54"/>
    <mergeCell ref="B20:E20"/>
    <mergeCell ref="F20:I20"/>
    <mergeCell ref="J20:M20"/>
    <mergeCell ref="N20:Q20"/>
    <mergeCell ref="R20:U20"/>
    <mergeCell ref="B21:E21"/>
    <mergeCell ref="B16:E16"/>
    <mergeCell ref="F16:I16"/>
    <mergeCell ref="J16:M16"/>
    <mergeCell ref="N16:Q16"/>
    <mergeCell ref="R16:U16"/>
    <mergeCell ref="B19:E19"/>
    <mergeCell ref="F19:I19"/>
    <mergeCell ref="J19:M19"/>
    <mergeCell ref="N19:Q19"/>
    <mergeCell ref="R19:U19"/>
    <mergeCell ref="F21:I21"/>
    <mergeCell ref="J21:M21"/>
    <mergeCell ref="N21:Q21"/>
    <mergeCell ref="R21:U21"/>
    <mergeCell ref="J49:M49"/>
    <mergeCell ref="N49:Q49"/>
  </mergeCells>
  <phoneticPr fontId="19" type="noConversion"/>
  <pageMargins left="0.19685039370078741" right="0.19685039370078741" top="3.937007874015748E-2" bottom="3.937007874015748E-2" header="0.19685039370078741" footer="0.19685039370078741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J46"/>
  <sheetViews>
    <sheetView topLeftCell="B31" zoomScale="75" zoomScaleNormal="75" zoomScaleSheetLayoutView="50" workbookViewId="0">
      <selection activeCell="I32" sqref="I32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 x14ac:dyDescent="0.7">
      <c r="B1" s="539" t="s">
        <v>348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4"/>
      <c r="AB1" s="6"/>
    </row>
    <row r="2" spans="2:36" s="5" customFormat="1" ht="18.899999999999999" customHeight="1" x14ac:dyDescent="0.6">
      <c r="B2" s="540"/>
      <c r="C2" s="541"/>
      <c r="D2" s="541"/>
      <c r="E2" s="541"/>
      <c r="F2" s="541"/>
      <c r="G2" s="541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 x14ac:dyDescent="0.5">
      <c r="B3" s="81" t="s">
        <v>41</v>
      </c>
      <c r="C3" s="81"/>
      <c r="D3" s="82"/>
      <c r="E3" s="11"/>
      <c r="F3" s="543" t="s">
        <v>156</v>
      </c>
      <c r="G3" s="543"/>
      <c r="H3" s="543"/>
      <c r="I3" s="543"/>
      <c r="J3" s="543"/>
      <c r="K3" s="543"/>
      <c r="L3" s="543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0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4" t="s">
        <v>44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 x14ac:dyDescent="0.4">
      <c r="B5" s="31">
        <v>9</v>
      </c>
      <c r="C5" s="532"/>
      <c r="D5" s="32" t="str">
        <f>'114.9.1-9.30'!B11</f>
        <v>香Q米飯</v>
      </c>
      <c r="E5" s="171" t="s">
        <v>15</v>
      </c>
      <c r="F5" s="1" t="s">
        <v>16</v>
      </c>
      <c r="G5" s="32" t="str">
        <f>'114.9.1-9.30'!B12</f>
        <v>鮮嫩里肌</v>
      </c>
      <c r="H5" s="171" t="s">
        <v>74</v>
      </c>
      <c r="I5" s="1" t="s">
        <v>16</v>
      </c>
      <c r="J5" s="32" t="str">
        <f>'114.9.1-9.30'!B13</f>
        <v>蝦米高麗菜(海)</v>
      </c>
      <c r="K5" s="171" t="s">
        <v>17</v>
      </c>
      <c r="L5" s="1" t="s">
        <v>16</v>
      </c>
      <c r="M5" s="32" t="str">
        <f>'114.9.1-9.30'!B14</f>
        <v>豆干燒雞(豆)</v>
      </c>
      <c r="N5" s="171" t="s">
        <v>17</v>
      </c>
      <c r="O5" s="1" t="s">
        <v>16</v>
      </c>
      <c r="P5" s="32" t="str">
        <f>'114.9.1-9.30'!B15</f>
        <v>深色蔬菜</v>
      </c>
      <c r="Q5" s="32" t="s">
        <v>18</v>
      </c>
      <c r="R5" s="1" t="s">
        <v>16</v>
      </c>
      <c r="S5" s="32" t="str">
        <f>'114.9.1-9.30'!B16</f>
        <v>玉米濃湯(芡)</v>
      </c>
      <c r="T5" s="171" t="s">
        <v>129</v>
      </c>
      <c r="U5" s="1" t="s">
        <v>16</v>
      </c>
      <c r="V5" s="533"/>
      <c r="W5" s="33" t="s">
        <v>66</v>
      </c>
      <c r="X5" s="41" t="s">
        <v>19</v>
      </c>
      <c r="Y5" s="166">
        <v>5.3</v>
      </c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7.9" customHeight="1" x14ac:dyDescent="0.4">
      <c r="B6" s="37" t="s">
        <v>8</v>
      </c>
      <c r="C6" s="532"/>
      <c r="D6" s="2" t="s">
        <v>122</v>
      </c>
      <c r="E6" s="2"/>
      <c r="F6" s="2">
        <v>100</v>
      </c>
      <c r="G6" s="544" t="s">
        <v>171</v>
      </c>
      <c r="H6" s="545"/>
      <c r="I6" s="2">
        <v>40</v>
      </c>
      <c r="J6" s="2" t="s">
        <v>130</v>
      </c>
      <c r="K6" s="2"/>
      <c r="L6" s="2">
        <v>70</v>
      </c>
      <c r="M6" s="2" t="s">
        <v>138</v>
      </c>
      <c r="N6" s="2" t="s">
        <v>90</v>
      </c>
      <c r="O6" s="2">
        <v>40</v>
      </c>
      <c r="P6" s="2" t="s">
        <v>92</v>
      </c>
      <c r="Q6" s="2"/>
      <c r="R6" s="2">
        <v>80</v>
      </c>
      <c r="S6" s="2" t="s">
        <v>185</v>
      </c>
      <c r="T6" s="2"/>
      <c r="U6" s="2">
        <v>20</v>
      </c>
      <c r="V6" s="534"/>
      <c r="W6" s="90">
        <f>Y5*15+Y6*0+Y7*5+Y8*0+Y9*15+Y10*12+15</f>
        <v>102</v>
      </c>
      <c r="X6" s="38" t="s">
        <v>80</v>
      </c>
      <c r="Y6" s="166">
        <v>2.5</v>
      </c>
      <c r="Z6" s="15"/>
      <c r="AA6" s="17"/>
      <c r="AC6" s="17"/>
      <c r="AD6" s="17"/>
      <c r="AE6" s="17"/>
      <c r="AF6" s="17"/>
      <c r="AG6" s="90"/>
      <c r="AH6" s="90"/>
      <c r="AI6" s="91"/>
      <c r="AJ6" s="3"/>
    </row>
    <row r="7" spans="2:36" ht="27.9" customHeight="1" x14ac:dyDescent="0.4">
      <c r="B7" s="37">
        <v>1</v>
      </c>
      <c r="C7" s="532"/>
      <c r="D7" s="2"/>
      <c r="E7" s="2"/>
      <c r="F7" s="2"/>
      <c r="G7" s="2"/>
      <c r="H7" s="2"/>
      <c r="I7" s="2"/>
      <c r="J7" s="2" t="s">
        <v>93</v>
      </c>
      <c r="K7" s="2"/>
      <c r="L7" s="2">
        <v>3</v>
      </c>
      <c r="M7" s="2" t="s">
        <v>308</v>
      </c>
      <c r="N7" s="2"/>
      <c r="O7" s="2">
        <v>30</v>
      </c>
      <c r="P7" s="2"/>
      <c r="Q7" s="2"/>
      <c r="R7" s="2"/>
      <c r="S7" s="2" t="s">
        <v>148</v>
      </c>
      <c r="T7" s="207"/>
      <c r="U7" s="2">
        <v>1</v>
      </c>
      <c r="V7" s="534"/>
      <c r="W7" s="40" t="s">
        <v>64</v>
      </c>
      <c r="X7" s="41" t="s">
        <v>25</v>
      </c>
      <c r="Y7" s="166">
        <v>1.5</v>
      </c>
      <c r="AA7" s="42"/>
      <c r="AC7" s="43"/>
      <c r="AD7" s="17"/>
      <c r="AE7" s="17"/>
      <c r="AF7" s="44"/>
      <c r="AG7" s="76"/>
      <c r="AH7" s="76"/>
      <c r="AI7" s="78"/>
      <c r="AJ7" s="3"/>
    </row>
    <row r="8" spans="2:36" ht="27.9" customHeight="1" x14ac:dyDescent="0.4">
      <c r="B8" s="37" t="s">
        <v>10</v>
      </c>
      <c r="C8" s="532"/>
      <c r="D8" s="2"/>
      <c r="E8" s="2"/>
      <c r="F8" s="2"/>
      <c r="G8" s="2"/>
      <c r="H8" s="45"/>
      <c r="I8" s="2"/>
      <c r="J8" s="2" t="s">
        <v>126</v>
      </c>
      <c r="K8" s="2"/>
      <c r="L8" s="2">
        <v>1</v>
      </c>
      <c r="M8" s="2"/>
      <c r="N8" s="86"/>
      <c r="O8" s="2"/>
      <c r="P8" s="2"/>
      <c r="Q8" s="45"/>
      <c r="R8" s="2"/>
      <c r="S8" s="2"/>
      <c r="T8" s="2"/>
      <c r="U8" s="2"/>
      <c r="V8" s="534"/>
      <c r="W8" s="88">
        <f>Y5*0+Y6*5+Y7*0+Y8*5+Y9*0+Y10*8</f>
        <v>22.5</v>
      </c>
      <c r="X8" s="41" t="s">
        <v>28</v>
      </c>
      <c r="Y8" s="166">
        <v>2</v>
      </c>
      <c r="Z8" s="15"/>
      <c r="AC8" s="17"/>
      <c r="AD8" s="17"/>
      <c r="AE8" s="17"/>
      <c r="AF8" s="17"/>
      <c r="AG8" s="90"/>
      <c r="AH8" s="90"/>
      <c r="AI8" s="78"/>
      <c r="AJ8" s="3"/>
    </row>
    <row r="9" spans="2:36" ht="27.9" customHeight="1" x14ac:dyDescent="0.3">
      <c r="B9" s="542" t="s">
        <v>35</v>
      </c>
      <c r="C9" s="532"/>
      <c r="D9" s="2"/>
      <c r="E9" s="2"/>
      <c r="F9" s="2"/>
      <c r="G9" s="2"/>
      <c r="H9" s="45"/>
      <c r="I9" s="2"/>
      <c r="J9" s="2" t="s">
        <v>167</v>
      </c>
      <c r="K9" s="86"/>
      <c r="L9" s="2">
        <v>1</v>
      </c>
      <c r="M9" s="2"/>
      <c r="N9" s="2"/>
      <c r="O9" s="2"/>
      <c r="P9" s="2"/>
      <c r="Q9" s="45"/>
      <c r="R9" s="2"/>
      <c r="S9" s="2"/>
      <c r="T9" s="2"/>
      <c r="U9" s="2"/>
      <c r="V9" s="534"/>
      <c r="W9" s="40" t="s">
        <v>43</v>
      </c>
      <c r="X9" s="41" t="s">
        <v>31</v>
      </c>
      <c r="Y9" s="166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 x14ac:dyDescent="0.4">
      <c r="B10" s="542"/>
      <c r="C10" s="532"/>
      <c r="D10" s="2"/>
      <c r="E10" s="2"/>
      <c r="F10" s="2"/>
      <c r="G10" s="2"/>
      <c r="H10" s="45"/>
      <c r="I10" s="2"/>
      <c r="J10" s="2" t="s">
        <v>216</v>
      </c>
      <c r="K10" s="86" t="s">
        <v>83</v>
      </c>
      <c r="L10" s="2">
        <v>1</v>
      </c>
      <c r="M10" s="2"/>
      <c r="N10" s="2"/>
      <c r="O10" s="2"/>
      <c r="P10" s="2"/>
      <c r="Q10" s="45"/>
      <c r="R10" s="2"/>
      <c r="S10" s="2"/>
      <c r="T10" s="45"/>
      <c r="U10" s="2"/>
      <c r="V10" s="534"/>
      <c r="W10" s="88">
        <f>Y5*2+Y6*7+Y7*1+Y8*0+Y9*0+Y10*8</f>
        <v>29.6</v>
      </c>
      <c r="X10" s="80" t="s">
        <v>40</v>
      </c>
      <c r="Y10" s="167">
        <v>0</v>
      </c>
      <c r="Z10" s="15"/>
      <c r="AG10" s="90"/>
      <c r="AH10" s="90"/>
      <c r="AI10" s="14"/>
      <c r="AJ10" s="3"/>
    </row>
    <row r="11" spans="2:36" ht="27.9" customHeight="1" x14ac:dyDescent="0.3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534"/>
      <c r="W11" s="40" t="s">
        <v>12</v>
      </c>
      <c r="X11" s="49"/>
      <c r="Y11" s="166"/>
      <c r="AG11" s="76"/>
      <c r="AH11" s="76"/>
      <c r="AI11" s="77"/>
      <c r="AJ11" s="3"/>
    </row>
    <row r="12" spans="2:36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535"/>
      <c r="W12" s="89">
        <f>W6*4+W10*4+W8*9</f>
        <v>728.9</v>
      </c>
      <c r="X12" s="53"/>
      <c r="Y12" s="170"/>
      <c r="Z12" s="15"/>
      <c r="AC12" s="52"/>
      <c r="AD12" s="52"/>
      <c r="AE12" s="52"/>
      <c r="AG12" s="92"/>
      <c r="AH12" s="92"/>
      <c r="AI12" s="13"/>
      <c r="AJ12" s="3"/>
    </row>
    <row r="13" spans="2:36" s="36" customFormat="1" ht="27.9" customHeight="1" x14ac:dyDescent="0.4">
      <c r="B13" s="31">
        <v>9</v>
      </c>
      <c r="C13" s="532"/>
      <c r="D13" s="32" t="str">
        <f>'114.9.1-9.30'!F11</f>
        <v>糙米飯</v>
      </c>
      <c r="E13" s="32" t="s">
        <v>15</v>
      </c>
      <c r="F13" s="32"/>
      <c r="G13" s="32" t="str">
        <f>'114.9.1-9.30'!F12</f>
        <v>鹹豬肉</v>
      </c>
      <c r="H13" s="32" t="s">
        <v>17</v>
      </c>
      <c r="I13" s="32"/>
      <c r="J13" s="32" t="str">
        <f>'114.9.1-9.30'!F13</f>
        <v>黃金雞堡肉(加)</v>
      </c>
      <c r="K13" s="32" t="s">
        <v>70</v>
      </c>
      <c r="L13" s="32"/>
      <c r="M13" s="32" t="str">
        <f>'114.9.1-9.30'!F14</f>
        <v>馬鈴薯炒蛋(豆)</v>
      </c>
      <c r="N13" s="32" t="s">
        <v>17</v>
      </c>
      <c r="O13" s="32"/>
      <c r="P13" s="32" t="str">
        <f>'114.9.1-9.30'!F15</f>
        <v>淺色蔬菜</v>
      </c>
      <c r="Q13" s="32" t="s">
        <v>18</v>
      </c>
      <c r="R13" s="32"/>
      <c r="S13" s="32" t="str">
        <f>'114.9.1-9.30'!F16</f>
        <v>味噌豆腐湯(豆)</v>
      </c>
      <c r="T13" s="32" t="s">
        <v>17</v>
      </c>
      <c r="U13" s="32"/>
      <c r="V13" s="533"/>
      <c r="W13" s="33" t="s">
        <v>66</v>
      </c>
      <c r="X13" s="34" t="s">
        <v>19</v>
      </c>
      <c r="Y13" s="164">
        <v>5.3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 x14ac:dyDescent="0.4">
      <c r="B14" s="37" t="s">
        <v>8</v>
      </c>
      <c r="C14" s="532"/>
      <c r="D14" s="2" t="s">
        <v>273</v>
      </c>
      <c r="E14" s="2"/>
      <c r="F14" s="2">
        <v>40</v>
      </c>
      <c r="G14" s="2" t="s">
        <v>77</v>
      </c>
      <c r="H14" s="2"/>
      <c r="I14" s="118">
        <v>50</v>
      </c>
      <c r="J14" s="2" t="s">
        <v>217</v>
      </c>
      <c r="K14" s="2" t="s">
        <v>89</v>
      </c>
      <c r="L14" s="2">
        <v>30</v>
      </c>
      <c r="M14" s="2" t="s">
        <v>132</v>
      </c>
      <c r="N14" s="2"/>
      <c r="O14" s="2">
        <v>30</v>
      </c>
      <c r="P14" s="2" t="s">
        <v>92</v>
      </c>
      <c r="Q14" s="2"/>
      <c r="R14" s="2">
        <v>80</v>
      </c>
      <c r="S14" s="2" t="s">
        <v>58</v>
      </c>
      <c r="T14" s="2"/>
      <c r="U14" s="2">
        <v>1</v>
      </c>
      <c r="V14" s="534"/>
      <c r="W14" s="90">
        <f>Y13*15+Y14*0+Y15*5+Y16*0+Y17*15+Y18*12+11</f>
        <v>97</v>
      </c>
      <c r="X14" s="38" t="s">
        <v>80</v>
      </c>
      <c r="Y14" s="166">
        <v>2.4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6" ht="27.9" customHeight="1" x14ac:dyDescent="0.4">
      <c r="B15" s="37">
        <v>2</v>
      </c>
      <c r="C15" s="532"/>
      <c r="D15" s="2" t="s">
        <v>122</v>
      </c>
      <c r="E15" s="2"/>
      <c r="F15" s="2">
        <v>60</v>
      </c>
      <c r="G15" s="547" t="s">
        <v>224</v>
      </c>
      <c r="H15" s="548"/>
      <c r="I15" s="120">
        <v>35</v>
      </c>
      <c r="J15" s="2"/>
      <c r="K15" s="2"/>
      <c r="L15" s="2"/>
      <c r="M15" s="208" t="s">
        <v>56</v>
      </c>
      <c r="N15" s="203"/>
      <c r="O15" s="2">
        <v>40</v>
      </c>
      <c r="P15" s="2"/>
      <c r="Q15" s="2"/>
      <c r="R15" s="2"/>
      <c r="S15" s="2" t="s">
        <v>127</v>
      </c>
      <c r="T15" s="2" t="s">
        <v>90</v>
      </c>
      <c r="U15" s="2">
        <v>30</v>
      </c>
      <c r="V15" s="534"/>
      <c r="W15" s="40" t="s">
        <v>64</v>
      </c>
      <c r="X15" s="41" t="s">
        <v>25</v>
      </c>
      <c r="Y15" s="166">
        <v>1.3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6" ht="27.9" customHeight="1" x14ac:dyDescent="0.4">
      <c r="B16" s="37" t="s">
        <v>10</v>
      </c>
      <c r="C16" s="532"/>
      <c r="D16" s="2"/>
      <c r="E16" s="2"/>
      <c r="F16" s="2"/>
      <c r="G16" s="57"/>
      <c r="H16" s="121"/>
      <c r="I16" s="118"/>
      <c r="J16" s="2"/>
      <c r="K16" s="2"/>
      <c r="L16" s="2"/>
      <c r="M16" s="2" t="s">
        <v>274</v>
      </c>
      <c r="N16" s="86" t="s">
        <v>90</v>
      </c>
      <c r="O16" s="2">
        <v>5</v>
      </c>
      <c r="P16" s="2"/>
      <c r="Q16" s="45"/>
      <c r="R16" s="2"/>
      <c r="S16" s="2" t="s">
        <v>123</v>
      </c>
      <c r="T16" s="45"/>
      <c r="U16" s="2">
        <v>1</v>
      </c>
      <c r="V16" s="534"/>
      <c r="W16" s="88">
        <f>Y13*0+Y14*5+Y15*0+Y16*5+Y17*0+Y18*8-1</f>
        <v>23.5</v>
      </c>
      <c r="X16" s="41" t="s">
        <v>28</v>
      </c>
      <c r="Y16" s="166">
        <v>2.5</v>
      </c>
      <c r="Z16" s="15"/>
      <c r="AA16" s="16" t="s">
        <v>29</v>
      </c>
      <c r="AB16" s="17">
        <v>1.6</v>
      </c>
      <c r="AC16" s="17">
        <f>AB16*1</f>
        <v>1.6</v>
      </c>
      <c r="AD16" s="17" t="s">
        <v>27</v>
      </c>
      <c r="AE16" s="17">
        <f>AB16*5</f>
        <v>8</v>
      </c>
      <c r="AF16" s="17">
        <f>AC16*4+AE16*4</f>
        <v>38.4</v>
      </c>
      <c r="AG16" s="90"/>
    </row>
    <row r="17" spans="2:33" ht="27.9" customHeight="1" x14ac:dyDescent="0.3">
      <c r="B17" s="542" t="s">
        <v>36</v>
      </c>
      <c r="C17" s="532"/>
      <c r="D17" s="45"/>
      <c r="E17" s="45"/>
      <c r="F17" s="2"/>
      <c r="G17" s="2"/>
      <c r="H17" s="45"/>
      <c r="I17" s="2"/>
      <c r="J17" s="2"/>
      <c r="K17" s="2"/>
      <c r="L17" s="2"/>
      <c r="M17" s="2"/>
      <c r="N17" s="86"/>
      <c r="O17" s="2"/>
      <c r="P17" s="2"/>
      <c r="Q17" s="45"/>
      <c r="R17" s="2"/>
      <c r="S17" s="2"/>
      <c r="T17" s="45"/>
      <c r="U17" s="2"/>
      <c r="V17" s="534"/>
      <c r="W17" s="40" t="s">
        <v>43</v>
      </c>
      <c r="X17" s="41" t="s">
        <v>31</v>
      </c>
      <c r="Y17" s="166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542"/>
      <c r="C18" s="532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23"/>
      <c r="U18" s="2"/>
      <c r="V18" s="534"/>
      <c r="W18" s="88">
        <f>Y13*2+Y14*7+Y15*1+Y16*0+Y17*0+Y18*8</f>
        <v>28.7</v>
      </c>
      <c r="X18" s="80" t="s">
        <v>40</v>
      </c>
      <c r="Y18" s="167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534"/>
      <c r="W19" s="40" t="s">
        <v>12</v>
      </c>
      <c r="X19" s="49"/>
      <c r="Y19" s="166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535"/>
      <c r="W20" s="89">
        <f>W14*4+W18*4+W16*9</f>
        <v>714.3</v>
      </c>
      <c r="X20" s="53"/>
      <c r="Y20" s="170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2"/>
    </row>
    <row r="21" spans="2:33" s="36" customFormat="1" ht="27.9" customHeight="1" x14ac:dyDescent="0.4">
      <c r="B21" s="31">
        <v>9</v>
      </c>
      <c r="C21" s="532"/>
      <c r="D21" s="32" t="str">
        <f>'114.9.1-9.30'!J11</f>
        <v>香Q米飯</v>
      </c>
      <c r="E21" s="32" t="s">
        <v>54</v>
      </c>
      <c r="F21" s="32"/>
      <c r="G21" s="32" t="str">
        <f>'114.9.1-9.30'!J12</f>
        <v>燒烤雞腿</v>
      </c>
      <c r="H21" s="32" t="s">
        <v>70</v>
      </c>
      <c r="I21" s="32"/>
      <c r="J21" s="32" t="str">
        <f>'114.9.1-9.30'!J13</f>
        <v>絞肉滷蛋</v>
      </c>
      <c r="K21" s="32" t="s">
        <v>17</v>
      </c>
      <c r="L21" s="32"/>
      <c r="M21" s="32" t="str">
        <f>'114.9.1-9.30'!J14</f>
        <v>鮮炒筍片</v>
      </c>
      <c r="N21" s="32" t="s">
        <v>53</v>
      </c>
      <c r="O21" s="32"/>
      <c r="P21" s="32" t="str">
        <f>'114.9.1-9.30'!J15</f>
        <v>深色蔬菜</v>
      </c>
      <c r="Q21" s="32" t="s">
        <v>18</v>
      </c>
      <c r="R21" s="32"/>
      <c r="S21" s="32" t="str">
        <f>'114.9.1-9.30'!J16</f>
        <v>菜頭香菇湯</v>
      </c>
      <c r="T21" s="32" t="s">
        <v>17</v>
      </c>
      <c r="U21" s="32"/>
      <c r="V21" s="533"/>
      <c r="W21" s="33" t="s">
        <v>101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 x14ac:dyDescent="0.55000000000000004">
      <c r="B22" s="37" t="s">
        <v>8</v>
      </c>
      <c r="C22" s="532"/>
      <c r="D22" s="2" t="s">
        <v>122</v>
      </c>
      <c r="E22" s="2"/>
      <c r="F22" s="2">
        <v>100</v>
      </c>
      <c r="G22" s="2" t="s">
        <v>226</v>
      </c>
      <c r="H22" s="2"/>
      <c r="I22" s="2">
        <v>70</v>
      </c>
      <c r="J22" s="2" t="s">
        <v>93</v>
      </c>
      <c r="K22" s="2"/>
      <c r="L22" s="2">
        <v>10</v>
      </c>
      <c r="M22" s="2" t="s">
        <v>229</v>
      </c>
      <c r="N22" s="2"/>
      <c r="O22" s="2">
        <v>50</v>
      </c>
      <c r="P22" s="2" t="s">
        <v>92</v>
      </c>
      <c r="Q22" s="2"/>
      <c r="R22" s="2">
        <v>80</v>
      </c>
      <c r="S22" s="2" t="s">
        <v>57</v>
      </c>
      <c r="T22" s="2"/>
      <c r="U22" s="2">
        <v>30</v>
      </c>
      <c r="V22" s="534"/>
      <c r="W22" s="90">
        <f>Y21*15+Y22*0+Y23*5+Y24*0+Y25*15+Y26*12+15</f>
        <v>98</v>
      </c>
      <c r="X22" s="38" t="s">
        <v>80</v>
      </c>
      <c r="Y22" s="39">
        <v>2.4</v>
      </c>
      <c r="Z22" s="55"/>
      <c r="AA22" s="56" t="s">
        <v>24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7.9" customHeight="1" x14ac:dyDescent="0.4">
      <c r="B23" s="37">
        <v>3</v>
      </c>
      <c r="C23" s="532"/>
      <c r="D23" s="2"/>
      <c r="E23" s="2"/>
      <c r="F23" s="2"/>
      <c r="G23" s="2"/>
      <c r="H23" s="2"/>
      <c r="I23" s="2"/>
      <c r="J23" s="2" t="s">
        <v>225</v>
      </c>
      <c r="K23" s="2"/>
      <c r="L23" s="2">
        <v>55</v>
      </c>
      <c r="M23" s="547" t="s">
        <v>235</v>
      </c>
      <c r="N23" s="548"/>
      <c r="O23" s="2">
        <v>10</v>
      </c>
      <c r="P23" s="2"/>
      <c r="Q23" s="2"/>
      <c r="R23" s="2"/>
      <c r="S23" s="537" t="s">
        <v>310</v>
      </c>
      <c r="T23" s="538"/>
      <c r="U23" s="2">
        <v>1</v>
      </c>
      <c r="V23" s="534"/>
      <c r="W23" s="40" t="s">
        <v>102</v>
      </c>
      <c r="X23" s="41" t="s">
        <v>25</v>
      </c>
      <c r="Y23" s="39">
        <v>1.6</v>
      </c>
      <c r="AA23" s="58" t="s">
        <v>26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27</v>
      </c>
      <c r="AF23" s="60">
        <f>AC23*4+AD23*9</f>
        <v>160.60000000000002</v>
      </c>
      <c r="AG23" s="76"/>
    </row>
    <row r="24" spans="2:33" s="57" customFormat="1" ht="27.9" customHeight="1" x14ac:dyDescent="0.55000000000000004">
      <c r="B24" s="37" t="s">
        <v>10</v>
      </c>
      <c r="C24" s="532"/>
      <c r="D24" s="2"/>
      <c r="E24" s="2"/>
      <c r="F24" s="2"/>
      <c r="G24" s="2"/>
      <c r="H24" s="45"/>
      <c r="I24" s="2"/>
      <c r="J24" s="2"/>
      <c r="K24" s="2"/>
      <c r="L24" s="2"/>
      <c r="M24" s="185" t="s">
        <v>126</v>
      </c>
      <c r="N24" s="189"/>
      <c r="O24" s="2">
        <v>1</v>
      </c>
      <c r="P24" s="2"/>
      <c r="Q24" s="45"/>
      <c r="R24" s="2"/>
      <c r="S24" s="2"/>
      <c r="T24" s="86"/>
      <c r="U24" s="2"/>
      <c r="V24" s="534"/>
      <c r="W24" s="88">
        <f>Y21*0+Y22*5+Y23*0+Y24*5+Y25*0+Y26*8</f>
        <v>22</v>
      </c>
      <c r="X24" s="41" t="s">
        <v>28</v>
      </c>
      <c r="Y24" s="39">
        <v>2</v>
      </c>
      <c r="Z24" s="55"/>
      <c r="AA24" s="61" t="s">
        <v>29</v>
      </c>
      <c r="AB24" s="56">
        <v>1.6</v>
      </c>
      <c r="AC24" s="56">
        <f>AB24*1</f>
        <v>1.6</v>
      </c>
      <c r="AD24" s="56" t="s">
        <v>27</v>
      </c>
      <c r="AE24" s="56">
        <f>AB24*5</f>
        <v>8</v>
      </c>
      <c r="AF24" s="56">
        <f>AC24*4+AE24*4</f>
        <v>38.4</v>
      </c>
      <c r="AG24" s="90"/>
    </row>
    <row r="25" spans="2:33" s="57" customFormat="1" ht="27.9" customHeight="1" x14ac:dyDescent="0.3">
      <c r="B25" s="542" t="s">
        <v>37</v>
      </c>
      <c r="C25" s="532"/>
      <c r="D25" s="2"/>
      <c r="E25" s="2"/>
      <c r="F25" s="2"/>
      <c r="G25" s="2"/>
      <c r="H25" s="45"/>
      <c r="I25" s="2"/>
      <c r="J25" s="2"/>
      <c r="K25" s="45"/>
      <c r="L25" s="2"/>
      <c r="M25" s="537" t="s">
        <v>134</v>
      </c>
      <c r="N25" s="538"/>
      <c r="O25" s="2">
        <v>1</v>
      </c>
      <c r="P25" s="2"/>
      <c r="Q25" s="45"/>
      <c r="R25" s="2"/>
      <c r="S25" s="2"/>
      <c r="T25" s="86"/>
      <c r="U25" s="2"/>
      <c r="V25" s="534"/>
      <c r="W25" s="40" t="s">
        <v>96</v>
      </c>
      <c r="X25" s="41" t="s">
        <v>31</v>
      </c>
      <c r="Y25" s="39">
        <v>0</v>
      </c>
      <c r="AA25" s="61" t="s">
        <v>32</v>
      </c>
      <c r="AB25" s="56">
        <v>2.5</v>
      </c>
      <c r="AC25" s="56"/>
      <c r="AD25" s="56">
        <f>AB25*5</f>
        <v>12.5</v>
      </c>
      <c r="AE25" s="56" t="s">
        <v>27</v>
      </c>
      <c r="AF25" s="56">
        <f>AD25*9</f>
        <v>112.5</v>
      </c>
      <c r="AG25" s="76"/>
    </row>
    <row r="26" spans="2:33" s="57" customFormat="1" ht="27.9" customHeight="1" x14ac:dyDescent="0.55000000000000004">
      <c r="B26" s="542"/>
      <c r="C26" s="532"/>
      <c r="D26" s="2"/>
      <c r="E26" s="2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534"/>
      <c r="W26" s="88">
        <f>Y21*2+Y22*7+Y23*1+Y24*0+Y25*0+Y26*8</f>
        <v>28.400000000000002</v>
      </c>
      <c r="X26" s="80" t="s">
        <v>40</v>
      </c>
      <c r="Y26" s="46">
        <v>0</v>
      </c>
      <c r="Z26" s="55"/>
      <c r="AA26" s="61" t="s">
        <v>33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7.9" customHeight="1" x14ac:dyDescent="0.3">
      <c r="B27" s="63" t="s">
        <v>34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534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 x14ac:dyDescent="0.6">
      <c r="B28" s="65"/>
      <c r="C28" s="66"/>
      <c r="D28" s="87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535"/>
      <c r="W28" s="89">
        <f>W22*4+W26*4+W24*9</f>
        <v>703.6</v>
      </c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 x14ac:dyDescent="0.4">
      <c r="B29" s="128">
        <v>9</v>
      </c>
      <c r="C29" s="528"/>
      <c r="D29" s="109" t="str">
        <f>'114.9.1-9.30'!N11</f>
        <v>地瓜飯</v>
      </c>
      <c r="E29" s="109" t="s">
        <v>47</v>
      </c>
      <c r="F29" s="109"/>
      <c r="G29" s="109" t="str">
        <f>'114.9.1-9.30'!N12</f>
        <v>雙拼魚丁(海)(炸)</v>
      </c>
      <c r="H29" s="109" t="s">
        <v>69</v>
      </c>
      <c r="I29" s="109"/>
      <c r="J29" s="109" t="str">
        <f>'114.9.1-9.30'!N13</f>
        <v>砂鍋白菜(豆)</v>
      </c>
      <c r="K29" s="109" t="s">
        <v>17</v>
      </c>
      <c r="L29" s="109"/>
      <c r="M29" s="109" t="str">
        <f>'114.9.1-9.30'!N14</f>
        <v>瓜仔肉(醃)</v>
      </c>
      <c r="N29" s="109" t="s">
        <v>17</v>
      </c>
      <c r="O29" s="109"/>
      <c r="P29" s="109" t="str">
        <f>'114.9.1-9.30'!N15</f>
        <v>有機蔬菜</v>
      </c>
      <c r="Q29" s="109" t="s">
        <v>18</v>
      </c>
      <c r="R29" s="109"/>
      <c r="S29" s="109" t="str">
        <f>'114.9.1-9.30'!N16</f>
        <v>紅豆紫米</v>
      </c>
      <c r="T29" s="109" t="s">
        <v>17</v>
      </c>
      <c r="U29" s="109"/>
      <c r="V29" s="529"/>
      <c r="W29" s="33" t="s">
        <v>94</v>
      </c>
      <c r="X29" s="34" t="s">
        <v>108</v>
      </c>
      <c r="Y29" s="35">
        <v>5.9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129" t="s">
        <v>8</v>
      </c>
      <c r="C30" s="528"/>
      <c r="D30" s="110" t="s">
        <v>82</v>
      </c>
      <c r="E30" s="110"/>
      <c r="F30" s="110">
        <v>50</v>
      </c>
      <c r="G30" s="2" t="s">
        <v>232</v>
      </c>
      <c r="H30" s="2" t="s">
        <v>83</v>
      </c>
      <c r="I30" s="2">
        <v>40</v>
      </c>
      <c r="J30" s="2" t="s">
        <v>124</v>
      </c>
      <c r="K30" s="2"/>
      <c r="L30" s="2">
        <v>40</v>
      </c>
      <c r="M30" s="2" t="s">
        <v>93</v>
      </c>
      <c r="N30" s="2"/>
      <c r="O30" s="2">
        <v>35</v>
      </c>
      <c r="P30" s="2" t="s">
        <v>92</v>
      </c>
      <c r="Q30" s="2"/>
      <c r="R30" s="2">
        <v>80</v>
      </c>
      <c r="S30" s="2" t="s">
        <v>332</v>
      </c>
      <c r="T30" s="2"/>
      <c r="U30" s="2">
        <v>5</v>
      </c>
      <c r="V30" s="530"/>
      <c r="W30" s="90">
        <f>Y29*15+Y30*0+Y31*5+Y32*0+Y33*15+Y34*12+15</f>
        <v>112</v>
      </c>
      <c r="X30" s="38" t="s">
        <v>109</v>
      </c>
      <c r="Y30" s="39">
        <v>2.5</v>
      </c>
      <c r="Z30" s="15"/>
      <c r="AA30" s="17" t="s">
        <v>24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0"/>
    </row>
    <row r="31" spans="2:33" ht="27.9" customHeight="1" x14ac:dyDescent="0.4">
      <c r="B31" s="129">
        <v>4</v>
      </c>
      <c r="C31" s="528"/>
      <c r="D31" s="110" t="s">
        <v>122</v>
      </c>
      <c r="E31" s="110"/>
      <c r="F31" s="110">
        <v>90</v>
      </c>
      <c r="G31" s="2" t="s">
        <v>169</v>
      </c>
      <c r="H31" s="2"/>
      <c r="I31" s="2">
        <v>20</v>
      </c>
      <c r="J31" s="208" t="s">
        <v>276</v>
      </c>
      <c r="K31" s="203"/>
      <c r="L31" s="2">
        <v>10</v>
      </c>
      <c r="M31" s="185" t="s">
        <v>220</v>
      </c>
      <c r="N31" s="189" t="s">
        <v>125</v>
      </c>
      <c r="O31" s="2">
        <v>25</v>
      </c>
      <c r="P31" s="2"/>
      <c r="Q31" s="2"/>
      <c r="R31" s="2"/>
      <c r="S31" s="2" t="s">
        <v>333</v>
      </c>
      <c r="T31" s="2"/>
      <c r="U31" s="2">
        <v>5</v>
      </c>
      <c r="V31" s="530"/>
      <c r="W31" s="40" t="s">
        <v>95</v>
      </c>
      <c r="X31" s="41" t="s">
        <v>110</v>
      </c>
      <c r="Y31" s="39">
        <v>1.7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</row>
    <row r="32" spans="2:33" ht="27.9" customHeight="1" x14ac:dyDescent="0.4">
      <c r="B32" s="129" t="s">
        <v>10</v>
      </c>
      <c r="C32" s="528"/>
      <c r="D32" s="110"/>
      <c r="E32" s="110"/>
      <c r="F32" s="110"/>
      <c r="G32" s="2"/>
      <c r="H32" s="45"/>
      <c r="I32" s="2"/>
      <c r="J32" s="2" t="s">
        <v>127</v>
      </c>
      <c r="K32" s="86" t="s">
        <v>90</v>
      </c>
      <c r="L32" s="2">
        <v>15</v>
      </c>
      <c r="M32" s="2" t="s">
        <v>167</v>
      </c>
      <c r="N32" s="86"/>
      <c r="O32" s="2">
        <v>1</v>
      </c>
      <c r="P32" s="2"/>
      <c r="Q32" s="45"/>
      <c r="R32" s="2"/>
      <c r="S32" s="2" t="s">
        <v>334</v>
      </c>
      <c r="T32" s="45"/>
      <c r="U32" s="2">
        <v>10</v>
      </c>
      <c r="V32" s="530"/>
      <c r="W32" s="88">
        <f>Y29*0+Y30*5+Y31*0+Y32*5+Y33*0+Y34*8</f>
        <v>22.5</v>
      </c>
      <c r="X32" s="41" t="s">
        <v>111</v>
      </c>
      <c r="Y32" s="39">
        <v>2</v>
      </c>
      <c r="Z32" s="15"/>
      <c r="AA32" s="16" t="s">
        <v>29</v>
      </c>
      <c r="AB32" s="17">
        <v>1.7</v>
      </c>
      <c r="AC32" s="17">
        <f>AB32*1</f>
        <v>1.7</v>
      </c>
      <c r="AD32" s="17" t="s">
        <v>27</v>
      </c>
      <c r="AE32" s="17">
        <f>AB32*5</f>
        <v>8.5</v>
      </c>
      <c r="AF32" s="17">
        <f>AC32*4+AE32*4</f>
        <v>40.799999999999997</v>
      </c>
      <c r="AG32" s="90"/>
    </row>
    <row r="33" spans="2:33" ht="27.9" customHeight="1" x14ac:dyDescent="0.3">
      <c r="B33" s="546" t="s">
        <v>38</v>
      </c>
      <c r="C33" s="528"/>
      <c r="D33" s="110"/>
      <c r="E33" s="110"/>
      <c r="F33" s="110"/>
      <c r="G33" s="2"/>
      <c r="H33" s="45"/>
      <c r="I33" s="2"/>
      <c r="J33" s="2" t="s">
        <v>126</v>
      </c>
      <c r="K33" s="45"/>
      <c r="L33" s="2">
        <v>2</v>
      </c>
      <c r="M33" s="2"/>
      <c r="N33" s="45"/>
      <c r="O33" s="2"/>
      <c r="P33" s="2"/>
      <c r="Q33" s="45"/>
      <c r="R33" s="2"/>
      <c r="S33" s="2"/>
      <c r="T33" s="87"/>
      <c r="U33" s="2"/>
      <c r="V33" s="530"/>
      <c r="W33" s="40" t="s">
        <v>63</v>
      </c>
      <c r="X33" s="41" t="s">
        <v>112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 x14ac:dyDescent="0.4">
      <c r="B34" s="546"/>
      <c r="C34" s="528"/>
      <c r="D34" s="111"/>
      <c r="E34" s="111"/>
      <c r="F34" s="110"/>
      <c r="G34" s="2"/>
      <c r="H34" s="45"/>
      <c r="I34" s="2"/>
      <c r="J34" s="2" t="s">
        <v>134</v>
      </c>
      <c r="K34" s="45"/>
      <c r="L34" s="2">
        <v>1</v>
      </c>
      <c r="M34" s="2"/>
      <c r="N34" s="45"/>
      <c r="O34" s="2"/>
      <c r="P34" s="2"/>
      <c r="Q34" s="45"/>
      <c r="R34" s="2"/>
      <c r="S34" s="2"/>
      <c r="T34" s="45"/>
      <c r="U34" s="2"/>
      <c r="V34" s="530"/>
      <c r="W34" s="88">
        <f>Y29*2+Y30*7+Y31*1+Y32*0+Y33*0+Y34*8</f>
        <v>31</v>
      </c>
      <c r="X34" s="80" t="s">
        <v>113</v>
      </c>
      <c r="Y34" s="46">
        <v>0</v>
      </c>
      <c r="Z34" s="137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 x14ac:dyDescent="0.3">
      <c r="B35" s="112" t="s">
        <v>46</v>
      </c>
      <c r="C35" s="114"/>
      <c r="D35" s="111"/>
      <c r="E35" s="111"/>
      <c r="F35" s="110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530"/>
      <c r="W35" s="40" t="s">
        <v>12</v>
      </c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 x14ac:dyDescent="0.4">
      <c r="B36" s="113"/>
      <c r="C36" s="115"/>
      <c r="D36" s="145"/>
      <c r="E36" s="145"/>
      <c r="F36" s="146"/>
      <c r="G36" s="146"/>
      <c r="H36" s="145"/>
      <c r="I36" s="146"/>
      <c r="J36" s="146"/>
      <c r="K36" s="145"/>
      <c r="L36" s="146"/>
      <c r="M36" s="146"/>
      <c r="N36" s="145"/>
      <c r="O36" s="146"/>
      <c r="P36" s="146"/>
      <c r="Q36" s="145"/>
      <c r="R36" s="146"/>
      <c r="S36" s="146"/>
      <c r="T36" s="145"/>
      <c r="U36" s="146"/>
      <c r="V36" s="531"/>
      <c r="W36" s="89">
        <f>W30*4+W34*4+W32*9</f>
        <v>774.5</v>
      </c>
      <c r="X36" s="53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2"/>
    </row>
    <row r="37" spans="2:33" s="36" customFormat="1" ht="27.9" customHeight="1" x14ac:dyDescent="0.4">
      <c r="B37" s="128">
        <v>9</v>
      </c>
      <c r="C37" s="528"/>
      <c r="D37" s="144" t="str">
        <f>'114.9.1-9.30'!R11</f>
        <v>台式炒麵</v>
      </c>
      <c r="E37" s="144" t="s">
        <v>55</v>
      </c>
      <c r="F37" s="144"/>
      <c r="G37" s="144" t="str">
        <f>'114.9.1-9.30'!R12</f>
        <v>北平烤鴨(冷)</v>
      </c>
      <c r="H37" s="144" t="s">
        <v>70</v>
      </c>
      <c r="I37" s="144"/>
      <c r="J37" s="144" t="str">
        <f>'114.9.1-9.30'!R13</f>
        <v>關東煮(豆)</v>
      </c>
      <c r="K37" s="144" t="s">
        <v>17</v>
      </c>
      <c r="L37" s="144"/>
      <c r="M37" s="144" t="str">
        <f>'114.9.1-9.30'!R14</f>
        <v>冰心地瓜</v>
      </c>
      <c r="N37" s="144" t="s">
        <v>15</v>
      </c>
      <c r="O37" s="144"/>
      <c r="P37" s="144" t="str">
        <f>'114.9.1-9.30'!R15</f>
        <v>深色蔬菜</v>
      </c>
      <c r="Q37" s="144" t="s">
        <v>18</v>
      </c>
      <c r="R37" s="144"/>
      <c r="S37" s="144" t="str">
        <f>'114.9.1-9.30'!R16</f>
        <v>冬瓜鮮菇湯/獎勵金豆奶</v>
      </c>
      <c r="T37" s="144" t="s">
        <v>17</v>
      </c>
      <c r="U37" s="144"/>
      <c r="V37" s="529" t="s">
        <v>330</v>
      </c>
      <c r="W37" s="33" t="s">
        <v>105</v>
      </c>
      <c r="X37" s="34" t="s">
        <v>19</v>
      </c>
      <c r="Y37" s="35">
        <v>5.2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 x14ac:dyDescent="0.4">
      <c r="B38" s="129" t="s">
        <v>8</v>
      </c>
      <c r="C38" s="528"/>
      <c r="D38" s="110" t="s">
        <v>145</v>
      </c>
      <c r="E38" s="110"/>
      <c r="F38" s="110">
        <v>135</v>
      </c>
      <c r="G38" s="206" t="s">
        <v>336</v>
      </c>
      <c r="H38" s="205"/>
      <c r="I38" s="2">
        <v>40</v>
      </c>
      <c r="J38" s="2" t="s">
        <v>138</v>
      </c>
      <c r="K38" s="2" t="s">
        <v>90</v>
      </c>
      <c r="L38" s="2">
        <v>10</v>
      </c>
      <c r="M38" s="2" t="s">
        <v>50</v>
      </c>
      <c r="N38" s="2"/>
      <c r="O38" s="2">
        <v>30</v>
      </c>
      <c r="P38" s="2" t="s">
        <v>92</v>
      </c>
      <c r="Q38" s="2"/>
      <c r="R38" s="2">
        <v>80</v>
      </c>
      <c r="S38" s="2" t="s">
        <v>88</v>
      </c>
      <c r="T38" s="2"/>
      <c r="U38" s="2">
        <v>30</v>
      </c>
      <c r="V38" s="530"/>
      <c r="W38" s="90">
        <f>Y37*15+Y38*0+Y39*5+Y40*0+Y41*15+Y42*12+15</f>
        <v>104.5</v>
      </c>
      <c r="X38" s="38" t="s">
        <v>80</v>
      </c>
      <c r="Y38" s="39">
        <v>2.5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 x14ac:dyDescent="0.4">
      <c r="B39" s="129">
        <v>5</v>
      </c>
      <c r="C39" s="528"/>
      <c r="D39" s="110" t="s">
        <v>146</v>
      </c>
      <c r="E39" s="110"/>
      <c r="F39" s="110">
        <v>35</v>
      </c>
      <c r="G39" s="2" t="s">
        <v>337</v>
      </c>
      <c r="H39" s="2" t="s">
        <v>149</v>
      </c>
      <c r="I39" s="2">
        <v>10</v>
      </c>
      <c r="J39" s="2" t="s">
        <v>311</v>
      </c>
      <c r="K39" s="2"/>
      <c r="L39" s="2">
        <v>10</v>
      </c>
      <c r="M39" s="2"/>
      <c r="N39" s="86"/>
      <c r="O39" s="2"/>
      <c r="P39" s="2"/>
      <c r="Q39" s="2"/>
      <c r="R39" s="2"/>
      <c r="S39" s="2" t="s">
        <v>276</v>
      </c>
      <c r="T39" s="2"/>
      <c r="U39" s="2">
        <v>10</v>
      </c>
      <c r="V39" s="530"/>
      <c r="W39" s="40" t="s">
        <v>106</v>
      </c>
      <c r="X39" s="41" t="s">
        <v>25</v>
      </c>
      <c r="Y39" s="39">
        <v>2.2999999999999998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 x14ac:dyDescent="0.4">
      <c r="B40" s="129" t="s">
        <v>10</v>
      </c>
      <c r="C40" s="528"/>
      <c r="D40" s="211" t="s">
        <v>93</v>
      </c>
      <c r="E40" s="210"/>
      <c r="F40" s="110">
        <v>5</v>
      </c>
      <c r="G40" s="2"/>
      <c r="H40" s="45"/>
      <c r="I40" s="2"/>
      <c r="J40" s="208" t="s">
        <v>57</v>
      </c>
      <c r="K40" s="209"/>
      <c r="L40" s="120">
        <v>30</v>
      </c>
      <c r="M40" s="2"/>
      <c r="N40" s="86"/>
      <c r="O40" s="2"/>
      <c r="P40" s="2"/>
      <c r="Q40" s="45"/>
      <c r="R40" s="2"/>
      <c r="S40" s="2" t="s">
        <v>123</v>
      </c>
      <c r="T40" s="45"/>
      <c r="U40" s="2">
        <v>1</v>
      </c>
      <c r="V40" s="530"/>
      <c r="W40" s="88">
        <f>Y37*0+Y38*5+Y39*0+Y40*5+Y41*0+Y42*8</f>
        <v>25</v>
      </c>
      <c r="X40" s="41" t="s">
        <v>28</v>
      </c>
      <c r="Y40" s="39">
        <v>2.5</v>
      </c>
      <c r="Z40" s="15"/>
      <c r="AA40" s="16" t="s">
        <v>29</v>
      </c>
      <c r="AB40" s="17">
        <v>1.5</v>
      </c>
      <c r="AC40" s="17">
        <f>AB40*1</f>
        <v>1.5</v>
      </c>
      <c r="AD40" s="17" t="s">
        <v>27</v>
      </c>
      <c r="AE40" s="17">
        <f>AB40*5</f>
        <v>7.5</v>
      </c>
      <c r="AF40" s="17">
        <f>AC40*4+AE40*4</f>
        <v>36</v>
      </c>
      <c r="AG40" s="90"/>
    </row>
    <row r="41" spans="2:33" ht="27.9" customHeight="1" x14ac:dyDescent="0.3">
      <c r="B41" s="546" t="s">
        <v>49</v>
      </c>
      <c r="C41" s="528"/>
      <c r="D41" s="110" t="s">
        <v>77</v>
      </c>
      <c r="E41" s="110"/>
      <c r="F41" s="110">
        <v>10</v>
      </c>
      <c r="G41" s="2"/>
      <c r="H41" s="45"/>
      <c r="I41" s="2"/>
      <c r="J41" s="2" t="s">
        <v>126</v>
      </c>
      <c r="K41" s="45"/>
      <c r="L41" s="2">
        <v>10</v>
      </c>
      <c r="M41" s="2"/>
      <c r="N41" s="45"/>
      <c r="O41" s="2"/>
      <c r="P41" s="2"/>
      <c r="Q41" s="45"/>
      <c r="R41" s="2"/>
      <c r="S41" s="2"/>
      <c r="T41" s="87"/>
      <c r="U41" s="2"/>
      <c r="V41" s="530"/>
      <c r="W41" s="40" t="s">
        <v>107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 x14ac:dyDescent="0.4">
      <c r="B42" s="546"/>
      <c r="C42" s="528"/>
      <c r="D42" s="190" t="s">
        <v>170</v>
      </c>
      <c r="E42" s="111"/>
      <c r="F42" s="110">
        <v>3</v>
      </c>
      <c r="G42" s="2"/>
      <c r="H42" s="45"/>
      <c r="I42" s="2"/>
      <c r="J42" s="2"/>
      <c r="K42" s="45"/>
      <c r="L42" s="2"/>
      <c r="M42" s="2"/>
      <c r="N42" s="45"/>
      <c r="O42" s="2"/>
      <c r="P42" s="2"/>
      <c r="Q42" s="45"/>
      <c r="R42" s="2"/>
      <c r="S42" s="2"/>
      <c r="T42" s="45"/>
      <c r="U42" s="2"/>
      <c r="V42" s="530"/>
      <c r="W42" s="88">
        <f>Y37*2+Y38*7+Y39*1+Y40*0+Y41*0+Y42*8</f>
        <v>30.2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3" ht="27.9" customHeight="1" x14ac:dyDescent="0.3">
      <c r="B43" s="112" t="s">
        <v>46</v>
      </c>
      <c r="C43" s="114"/>
      <c r="D43" s="190" t="s">
        <v>218</v>
      </c>
      <c r="E43" s="111"/>
      <c r="F43" s="110">
        <v>1</v>
      </c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530"/>
      <c r="W43" s="40" t="s">
        <v>12</v>
      </c>
      <c r="X43" s="49"/>
      <c r="Y43" s="39"/>
      <c r="AC43" s="16">
        <f>SUM(AC38:AC42)</f>
        <v>29.599999999999998</v>
      </c>
      <c r="AD43" s="16">
        <f>SUM(AD38:AD42)</f>
        <v>24</v>
      </c>
      <c r="AE43" s="16">
        <f>SUM(AE38:AE42)</f>
        <v>97.5</v>
      </c>
      <c r="AF43" s="16">
        <f>AC43*4+AD43*9+AE43*4</f>
        <v>724.4</v>
      </c>
      <c r="AG43" s="76"/>
    </row>
    <row r="44" spans="2:33" ht="27.9" customHeight="1" thickBot="1" x14ac:dyDescent="0.45">
      <c r="B44" s="130"/>
      <c r="C44" s="115"/>
      <c r="D44" s="191"/>
      <c r="E44" s="116"/>
      <c r="F44" s="117"/>
      <c r="G44" s="117"/>
      <c r="H44" s="116"/>
      <c r="I44" s="117"/>
      <c r="J44" s="117"/>
      <c r="K44" s="116"/>
      <c r="L44" s="117"/>
      <c r="M44" s="117"/>
      <c r="N44" s="116"/>
      <c r="O44" s="117"/>
      <c r="P44" s="117"/>
      <c r="Q44" s="116"/>
      <c r="R44" s="117"/>
      <c r="S44" s="117"/>
      <c r="T44" s="116"/>
      <c r="U44" s="117"/>
      <c r="V44" s="531"/>
      <c r="W44" s="89">
        <f>W38*4+W42*4+W40*9</f>
        <v>763.8</v>
      </c>
      <c r="X44" s="53"/>
      <c r="Y44" s="54"/>
      <c r="Z44" s="15"/>
      <c r="AC44" s="52">
        <f>AC43*4/AF43</f>
        <v>0.16344561016013251</v>
      </c>
      <c r="AD44" s="52">
        <f>AD43*9/AF43</f>
        <v>0.29817780231916069</v>
      </c>
      <c r="AE44" s="52">
        <f>AE43*4/AF43</f>
        <v>0.53837658752070683</v>
      </c>
      <c r="AG44" s="92"/>
    </row>
    <row r="45" spans="2:33" s="61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536"/>
      <c r="K45" s="536"/>
      <c r="L45" s="536"/>
      <c r="M45" s="536"/>
      <c r="N45" s="536"/>
      <c r="O45" s="536"/>
      <c r="P45" s="536"/>
      <c r="Q45" s="536"/>
      <c r="R45" s="536"/>
      <c r="S45" s="536"/>
      <c r="T45" s="536"/>
      <c r="U45" s="536"/>
      <c r="V45" s="536"/>
      <c r="W45" s="536"/>
      <c r="X45" s="536"/>
      <c r="Y45" s="536"/>
      <c r="Z45" s="74"/>
      <c r="AB45" s="56"/>
    </row>
    <row r="46" spans="2:33" x14ac:dyDescent="0.3">
      <c r="B46" s="56"/>
      <c r="C46" s="61"/>
      <c r="D46" s="526"/>
      <c r="E46" s="526"/>
      <c r="F46" s="527"/>
      <c r="G46" s="527"/>
      <c r="H46" s="75"/>
      <c r="K46" s="75"/>
      <c r="N46" s="75"/>
      <c r="Q46" s="75"/>
      <c r="T46" s="75"/>
    </row>
  </sheetData>
  <mergeCells count="25">
    <mergeCell ref="B41:B42"/>
    <mergeCell ref="C13:C18"/>
    <mergeCell ref="V13:V20"/>
    <mergeCell ref="B17:B18"/>
    <mergeCell ref="B25:B26"/>
    <mergeCell ref="B33:B34"/>
    <mergeCell ref="G15:H15"/>
    <mergeCell ref="M23:N23"/>
    <mergeCell ref="B1:Y1"/>
    <mergeCell ref="B2:G2"/>
    <mergeCell ref="C5:C10"/>
    <mergeCell ref="V5:V12"/>
    <mergeCell ref="B9:B10"/>
    <mergeCell ref="F3:L3"/>
    <mergeCell ref="G6:H6"/>
    <mergeCell ref="D46:G46"/>
    <mergeCell ref="C29:C34"/>
    <mergeCell ref="V29:V36"/>
    <mergeCell ref="C21:C26"/>
    <mergeCell ref="V21:V28"/>
    <mergeCell ref="J45:Y45"/>
    <mergeCell ref="C37:C42"/>
    <mergeCell ref="V37:V44"/>
    <mergeCell ref="S23:T23"/>
    <mergeCell ref="M25:N25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I46"/>
  <sheetViews>
    <sheetView topLeftCell="A5" zoomScale="75" zoomScaleNormal="75" workbookViewId="0">
      <selection activeCell="B1" sqref="B1:Y1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4" s="5" customFormat="1" ht="39" x14ac:dyDescent="0.7">
      <c r="B1" s="539" t="s">
        <v>349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4"/>
      <c r="AB1" s="6"/>
    </row>
    <row r="2" spans="2:34" s="5" customFormat="1" ht="9.75" customHeight="1" x14ac:dyDescent="0.6">
      <c r="B2" s="540"/>
      <c r="C2" s="541"/>
      <c r="D2" s="541"/>
      <c r="E2" s="541"/>
      <c r="F2" s="541"/>
      <c r="G2" s="541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4" ht="31.5" customHeight="1" thickBot="1" x14ac:dyDescent="0.5">
      <c r="B3" s="81" t="s">
        <v>41</v>
      </c>
      <c r="C3" s="10"/>
      <c r="D3" s="11"/>
      <c r="E3" s="11"/>
      <c r="F3" s="543" t="s">
        <v>87</v>
      </c>
      <c r="G3" s="543"/>
      <c r="H3" s="543"/>
      <c r="I3" s="543"/>
      <c r="J3" s="543"/>
      <c r="K3" s="543"/>
      <c r="L3" s="543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4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4" t="s">
        <v>44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4" s="36" customFormat="1" ht="65.099999999999994" customHeight="1" x14ac:dyDescent="0.4">
      <c r="B5" s="31">
        <v>9</v>
      </c>
      <c r="C5" s="532"/>
      <c r="D5" s="32" t="str">
        <f>'114.9.1-9.30'!B20</f>
        <v>香Q米飯</v>
      </c>
      <c r="E5" s="32" t="s">
        <v>15</v>
      </c>
      <c r="F5" s="1" t="s">
        <v>16</v>
      </c>
      <c r="G5" s="93" t="str">
        <f>'114.9.1-9.30'!B21</f>
        <v>洋蔥肉片</v>
      </c>
      <c r="H5" s="32" t="s">
        <v>17</v>
      </c>
      <c r="I5" s="1" t="s">
        <v>16</v>
      </c>
      <c r="J5" s="32" t="str">
        <f>'114.9.1-9.30'!B22</f>
        <v>卡啦翅小腿(炸)</v>
      </c>
      <c r="K5" s="32" t="s">
        <v>69</v>
      </c>
      <c r="L5" s="1" t="s">
        <v>16</v>
      </c>
      <c r="M5" s="32" t="str">
        <f>'114.9.1-9.30'!B23</f>
        <v>芽菜米粉</v>
      </c>
      <c r="N5" s="32" t="s">
        <v>17</v>
      </c>
      <c r="O5" s="1" t="s">
        <v>16</v>
      </c>
      <c r="P5" s="32" t="str">
        <f>'114.9.1-9.30'!B24</f>
        <v>深色蔬菜</v>
      </c>
      <c r="Q5" s="32" t="s">
        <v>18</v>
      </c>
      <c r="R5" s="1" t="s">
        <v>16</v>
      </c>
      <c r="S5" s="32" t="str">
        <f>'114.9.1-9.30'!B25</f>
        <v>蘿蔔香菇湯</v>
      </c>
      <c r="T5" s="32" t="s">
        <v>53</v>
      </c>
      <c r="U5" s="1" t="s">
        <v>16</v>
      </c>
      <c r="V5" s="533"/>
      <c r="W5" s="33" t="s">
        <v>94</v>
      </c>
      <c r="X5" s="34" t="s">
        <v>198</v>
      </c>
      <c r="Y5" s="35">
        <v>5.5</v>
      </c>
      <c r="Z5" s="16"/>
      <c r="AA5" s="16"/>
      <c r="AB5" s="17"/>
      <c r="AC5" s="16"/>
      <c r="AD5" s="16"/>
      <c r="AE5" s="16"/>
      <c r="AF5" s="16"/>
      <c r="AG5" s="78"/>
    </row>
    <row r="6" spans="2:34" ht="27.9" customHeight="1" x14ac:dyDescent="0.4">
      <c r="B6" s="37" t="s">
        <v>8</v>
      </c>
      <c r="C6" s="532"/>
      <c r="D6" s="2" t="s">
        <v>122</v>
      </c>
      <c r="E6" s="2"/>
      <c r="F6" s="2">
        <v>100</v>
      </c>
      <c r="G6" s="547" t="s">
        <v>312</v>
      </c>
      <c r="H6" s="548"/>
      <c r="I6" s="2">
        <v>40</v>
      </c>
      <c r="J6" s="2" t="s">
        <v>228</v>
      </c>
      <c r="K6" s="2"/>
      <c r="L6" s="2">
        <v>30</v>
      </c>
      <c r="M6" s="2" t="s">
        <v>147</v>
      </c>
      <c r="N6" s="2"/>
      <c r="O6" s="2">
        <v>50</v>
      </c>
      <c r="P6" s="2" t="s">
        <v>92</v>
      </c>
      <c r="Q6" s="2"/>
      <c r="R6" s="2">
        <v>80</v>
      </c>
      <c r="S6" s="2" t="s">
        <v>57</v>
      </c>
      <c r="T6" s="2"/>
      <c r="U6" s="2">
        <v>50</v>
      </c>
      <c r="V6" s="534"/>
      <c r="W6" s="90">
        <f>Y5*15+Y6*0+Y7*5+Y8*0+Y9*15+Y10*12+15</f>
        <v>107.5</v>
      </c>
      <c r="X6" s="38" t="s">
        <v>199</v>
      </c>
      <c r="Y6" s="39">
        <v>2.5</v>
      </c>
      <c r="Z6" s="15"/>
      <c r="AA6" s="17"/>
      <c r="AC6" s="17"/>
      <c r="AD6" s="17"/>
      <c r="AE6" s="17"/>
      <c r="AF6" s="17"/>
      <c r="AG6" s="78"/>
    </row>
    <row r="7" spans="2:34" ht="27.9" customHeight="1" x14ac:dyDescent="0.4">
      <c r="B7" s="37">
        <v>8</v>
      </c>
      <c r="C7" s="532"/>
      <c r="D7" s="2"/>
      <c r="E7" s="2"/>
      <c r="F7" s="2"/>
      <c r="G7" s="2" t="s">
        <v>77</v>
      </c>
      <c r="H7" s="2"/>
      <c r="I7" s="2">
        <v>30</v>
      </c>
      <c r="J7" s="2"/>
      <c r="K7" s="2"/>
      <c r="L7" s="2"/>
      <c r="M7" s="2" t="s">
        <v>173</v>
      </c>
      <c r="N7" s="45"/>
      <c r="O7" s="2">
        <v>10</v>
      </c>
      <c r="P7" s="2"/>
      <c r="Q7" s="2"/>
      <c r="R7" s="2"/>
      <c r="S7" s="2" t="s">
        <v>310</v>
      </c>
      <c r="T7" s="2"/>
      <c r="U7" s="2">
        <v>1</v>
      </c>
      <c r="V7" s="534"/>
      <c r="W7" s="40" t="s">
        <v>64</v>
      </c>
      <c r="X7" s="41" t="s">
        <v>200</v>
      </c>
      <c r="Y7" s="39">
        <v>2</v>
      </c>
      <c r="AA7" s="42"/>
      <c r="AC7" s="43"/>
      <c r="AD7" s="17"/>
      <c r="AE7" s="17"/>
      <c r="AF7" s="44"/>
      <c r="AG7" s="78"/>
    </row>
    <row r="8" spans="2:34" ht="27.9" customHeight="1" x14ac:dyDescent="0.4">
      <c r="B8" s="37" t="s">
        <v>10</v>
      </c>
      <c r="C8" s="532"/>
      <c r="D8" s="2"/>
      <c r="E8" s="2"/>
      <c r="F8" s="2"/>
      <c r="G8" s="2"/>
      <c r="H8" s="45"/>
      <c r="I8" s="2"/>
      <c r="J8" s="2"/>
      <c r="K8" s="2"/>
      <c r="L8" s="2"/>
      <c r="M8" s="2" t="s">
        <v>93</v>
      </c>
      <c r="N8" s="45"/>
      <c r="O8" s="2">
        <v>10</v>
      </c>
      <c r="P8" s="2"/>
      <c r="Q8" s="45"/>
      <c r="R8" s="2"/>
      <c r="S8" s="2"/>
      <c r="T8" s="2"/>
      <c r="U8" s="2"/>
      <c r="V8" s="534"/>
      <c r="W8" s="88">
        <f>Y5*0+Y6*5+Y7*0+Y8*5+Y9*0+Y10*8</f>
        <v>22.5</v>
      </c>
      <c r="X8" s="41" t="s">
        <v>28</v>
      </c>
      <c r="Y8" s="39">
        <v>2</v>
      </c>
      <c r="Z8" s="15"/>
      <c r="AC8" s="17"/>
      <c r="AD8" s="17"/>
      <c r="AE8" s="17"/>
      <c r="AF8" s="17"/>
      <c r="AG8" s="78"/>
      <c r="AH8"/>
    </row>
    <row r="9" spans="2:34" ht="27.9" customHeight="1" x14ac:dyDescent="0.3">
      <c r="B9" s="542" t="s">
        <v>35</v>
      </c>
      <c r="C9" s="532"/>
      <c r="D9" s="2"/>
      <c r="E9" s="2"/>
      <c r="F9" s="2"/>
      <c r="G9" s="2"/>
      <c r="H9" s="45"/>
      <c r="I9" s="2"/>
      <c r="J9" s="2"/>
      <c r="K9" s="2"/>
      <c r="L9" s="2"/>
      <c r="M9" s="2" t="s">
        <v>131</v>
      </c>
      <c r="N9" s="45"/>
      <c r="O9" s="2">
        <v>3</v>
      </c>
      <c r="P9" s="2"/>
      <c r="Q9" s="45"/>
      <c r="R9" s="2"/>
      <c r="S9" s="2"/>
      <c r="T9" s="2"/>
      <c r="U9" s="2"/>
      <c r="V9" s="534"/>
      <c r="W9" s="40" t="s">
        <v>201</v>
      </c>
      <c r="X9" s="41" t="s">
        <v>31</v>
      </c>
      <c r="Y9" s="39">
        <v>0</v>
      </c>
      <c r="AC9" s="17"/>
      <c r="AD9" s="17"/>
      <c r="AE9" s="17"/>
      <c r="AF9" s="17"/>
      <c r="AG9" s="76"/>
      <c r="AH9"/>
    </row>
    <row r="10" spans="2:34" ht="27.9" customHeight="1" x14ac:dyDescent="0.4">
      <c r="B10" s="542"/>
      <c r="C10" s="532"/>
      <c r="D10" s="2"/>
      <c r="E10" s="2"/>
      <c r="F10" s="2"/>
      <c r="G10" s="2"/>
      <c r="H10" s="45"/>
      <c r="I10" s="2"/>
      <c r="J10" s="2"/>
      <c r="K10" s="2"/>
      <c r="L10" s="2"/>
      <c r="M10" s="2" t="s">
        <v>218</v>
      </c>
      <c r="N10" s="45"/>
      <c r="O10" s="2">
        <v>1</v>
      </c>
      <c r="P10" s="2"/>
      <c r="Q10" s="45"/>
      <c r="R10" s="2"/>
      <c r="S10" s="2"/>
      <c r="T10" s="45"/>
      <c r="U10" s="2"/>
      <c r="V10" s="534"/>
      <c r="W10" s="88">
        <f>Y5*2+Y6*7+Y7*1+Y8*0+Y9*0+Y10*8</f>
        <v>30.5</v>
      </c>
      <c r="X10" s="80" t="s">
        <v>40</v>
      </c>
      <c r="Y10" s="46">
        <v>0</v>
      </c>
      <c r="Z10" s="15"/>
      <c r="AG10" s="90"/>
    </row>
    <row r="11" spans="2:34" ht="27.9" customHeight="1" x14ac:dyDescent="0.3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 t="s">
        <v>77</v>
      </c>
      <c r="N11" s="45"/>
      <c r="O11" s="2">
        <v>5</v>
      </c>
      <c r="P11" s="2"/>
      <c r="Q11" s="45"/>
      <c r="R11" s="2"/>
      <c r="S11" s="2"/>
      <c r="T11" s="45"/>
      <c r="U11" s="2"/>
      <c r="V11" s="534"/>
      <c r="W11" s="40" t="s">
        <v>12</v>
      </c>
      <c r="X11" s="49"/>
      <c r="Y11" s="39"/>
      <c r="AG11" s="76"/>
    </row>
    <row r="12" spans="2:34" ht="27.9" customHeight="1" x14ac:dyDescent="0.4">
      <c r="B12" s="50"/>
      <c r="C12" s="51"/>
      <c r="D12" s="2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535"/>
      <c r="W12" s="89">
        <f>W6*4+W10*4+W8*9</f>
        <v>754.5</v>
      </c>
      <c r="X12" s="53"/>
      <c r="Y12" s="54"/>
      <c r="Z12" s="15"/>
      <c r="AC12" s="52"/>
      <c r="AD12" s="52"/>
      <c r="AE12" s="52"/>
      <c r="AG12" s="92"/>
    </row>
    <row r="13" spans="2:34" s="36" customFormat="1" ht="27.9" customHeight="1" x14ac:dyDescent="0.4">
      <c r="B13" s="31">
        <v>9</v>
      </c>
      <c r="C13" s="532"/>
      <c r="D13" s="32" t="str">
        <f>'114.9.1-9.30'!F20</f>
        <v>麥片飯</v>
      </c>
      <c r="E13" s="32" t="s">
        <v>54</v>
      </c>
      <c r="F13" s="32"/>
      <c r="G13" s="32" t="str">
        <f>'114.9.1-9.30'!F21</f>
        <v>蒲燒魚片(海加)</v>
      </c>
      <c r="H13" s="32" t="s">
        <v>70</v>
      </c>
      <c r="I13" s="32"/>
      <c r="J13" s="32" t="str">
        <f>'114.9.1-9.30'!F22</f>
        <v>菜脯炒蛋(醃)</v>
      </c>
      <c r="K13" s="32" t="s">
        <v>55</v>
      </c>
      <c r="L13" s="32"/>
      <c r="M13" s="32" t="str">
        <f>'114.9.1-9.30'!F23</f>
        <v>花椰菜拌蝦仁(海)</v>
      </c>
      <c r="N13" s="32" t="s">
        <v>55</v>
      </c>
      <c r="O13" s="32"/>
      <c r="P13" s="32" t="str">
        <f>'114.9.1-9.30'!F24</f>
        <v>淺色蔬菜</v>
      </c>
      <c r="Q13" s="32" t="s">
        <v>18</v>
      </c>
      <c r="R13" s="32"/>
      <c r="S13" s="32" t="str">
        <f>'114.9.1-9.30'!F25</f>
        <v>昆布湯</v>
      </c>
      <c r="T13" s="32" t="s">
        <v>17</v>
      </c>
      <c r="U13" s="32"/>
      <c r="V13" s="533"/>
      <c r="W13" s="33" t="s">
        <v>98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4" ht="27.9" customHeight="1" x14ac:dyDescent="0.4">
      <c r="B14" s="37" t="s">
        <v>8</v>
      </c>
      <c r="C14" s="532"/>
      <c r="D14" s="2" t="s">
        <v>122</v>
      </c>
      <c r="E14" s="2"/>
      <c r="F14" s="2">
        <v>60</v>
      </c>
      <c r="G14" s="2" t="s">
        <v>339</v>
      </c>
      <c r="H14" s="205" t="s">
        <v>321</v>
      </c>
      <c r="I14" s="2">
        <v>40</v>
      </c>
      <c r="J14" s="2" t="s">
        <v>313</v>
      </c>
      <c r="K14" s="2" t="s">
        <v>125</v>
      </c>
      <c r="L14" s="2">
        <v>20</v>
      </c>
      <c r="M14" s="2" t="s">
        <v>141</v>
      </c>
      <c r="N14" s="2"/>
      <c r="O14" s="2">
        <v>70</v>
      </c>
      <c r="P14" s="2" t="s">
        <v>92</v>
      </c>
      <c r="Q14" s="2"/>
      <c r="R14" s="2">
        <v>80</v>
      </c>
      <c r="S14" s="69" t="s">
        <v>194</v>
      </c>
      <c r="T14" s="2"/>
      <c r="U14" s="2">
        <v>20</v>
      </c>
      <c r="V14" s="534"/>
      <c r="W14" s="90">
        <f>Y13*15+Y14*0+Y15*5+Y16*0+Y17*15+Y18*12+15</f>
        <v>98.5</v>
      </c>
      <c r="X14" s="38" t="s">
        <v>80</v>
      </c>
      <c r="Y14" s="39">
        <v>2.4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4" ht="27.9" customHeight="1" x14ac:dyDescent="0.4">
      <c r="B15" s="37">
        <v>9</v>
      </c>
      <c r="C15" s="532"/>
      <c r="D15" s="2" t="s">
        <v>150</v>
      </c>
      <c r="E15" s="2"/>
      <c r="F15" s="2">
        <v>40</v>
      </c>
      <c r="G15" s="185" t="s">
        <v>340</v>
      </c>
      <c r="H15" s="121"/>
      <c r="I15" s="120">
        <v>1</v>
      </c>
      <c r="J15" s="2" t="s">
        <v>56</v>
      </c>
      <c r="K15" s="2"/>
      <c r="L15" s="2">
        <v>50</v>
      </c>
      <c r="M15" s="185" t="s">
        <v>174</v>
      </c>
      <c r="N15" s="183"/>
      <c r="O15" s="2">
        <v>3</v>
      </c>
      <c r="P15" s="2" t="s">
        <v>126</v>
      </c>
      <c r="Q15" s="2"/>
      <c r="R15" s="2">
        <v>1</v>
      </c>
      <c r="S15" s="2" t="s">
        <v>123</v>
      </c>
      <c r="T15" s="2"/>
      <c r="U15" s="2">
        <v>1</v>
      </c>
      <c r="V15" s="534"/>
      <c r="W15" s="40" t="s">
        <v>99</v>
      </c>
      <c r="X15" s="41" t="s">
        <v>25</v>
      </c>
      <c r="Y15" s="39">
        <v>1.7</v>
      </c>
      <c r="AA15" s="42" t="s">
        <v>26</v>
      </c>
      <c r="AB15" s="17">
        <v>2.1</v>
      </c>
      <c r="AC15" s="43">
        <f>AB15*7</f>
        <v>14.700000000000001</v>
      </c>
      <c r="AD15" s="17">
        <f>AB15*5</f>
        <v>10.5</v>
      </c>
      <c r="AE15" s="17" t="s">
        <v>27</v>
      </c>
      <c r="AF15" s="44">
        <f>AC15*4+AD15*9</f>
        <v>153.30000000000001</v>
      </c>
      <c r="AG15" s="76"/>
    </row>
    <row r="16" spans="2:34" ht="27.9" customHeight="1" x14ac:dyDescent="0.4">
      <c r="B16" s="37" t="s">
        <v>10</v>
      </c>
      <c r="C16" s="532"/>
      <c r="D16" s="45"/>
      <c r="E16" s="45"/>
      <c r="F16" s="2"/>
      <c r="G16" s="2"/>
      <c r="H16" s="45"/>
      <c r="I16" s="2"/>
      <c r="J16" s="2"/>
      <c r="K16" s="86"/>
      <c r="L16" s="2"/>
      <c r="M16" s="2" t="s">
        <v>326</v>
      </c>
      <c r="N16" s="2" t="s">
        <v>83</v>
      </c>
      <c r="O16" s="2">
        <v>10</v>
      </c>
      <c r="P16" s="2" t="s">
        <v>134</v>
      </c>
      <c r="Q16" s="45"/>
      <c r="R16" s="2">
        <v>1</v>
      </c>
      <c r="S16" s="2"/>
      <c r="T16" s="2"/>
      <c r="U16" s="2"/>
      <c r="V16" s="534"/>
      <c r="W16" s="88">
        <f>Y13*0+Y14*5+Y15*0+Y16*5+Y17*0+Y18*8</f>
        <v>22</v>
      </c>
      <c r="X16" s="41" t="s">
        <v>28</v>
      </c>
      <c r="Y16" s="39">
        <v>2</v>
      </c>
      <c r="Z16" s="15"/>
      <c r="AA16" s="16" t="s">
        <v>29</v>
      </c>
      <c r="AB16" s="17">
        <v>1.8</v>
      </c>
      <c r="AC16" s="17">
        <f>AB16*1</f>
        <v>1.8</v>
      </c>
      <c r="AD16" s="17" t="s">
        <v>27</v>
      </c>
      <c r="AE16" s="17">
        <f>AB16*5</f>
        <v>9</v>
      </c>
      <c r="AF16" s="17">
        <f>AC16*4+AE16*4</f>
        <v>43.2</v>
      </c>
      <c r="AG16" s="90"/>
    </row>
    <row r="17" spans="2:33" ht="27.9" customHeight="1" x14ac:dyDescent="0.3">
      <c r="B17" s="542" t="s">
        <v>36</v>
      </c>
      <c r="C17" s="532"/>
      <c r="D17" s="45"/>
      <c r="E17" s="45"/>
      <c r="F17" s="2"/>
      <c r="G17" s="2"/>
      <c r="H17" s="45"/>
      <c r="I17" s="2"/>
      <c r="J17" s="2"/>
      <c r="K17" s="45"/>
      <c r="L17" s="2"/>
      <c r="M17" s="2"/>
      <c r="N17" s="2"/>
      <c r="O17" s="2"/>
      <c r="P17" s="2"/>
      <c r="Q17" s="45"/>
      <c r="R17" s="2"/>
      <c r="S17" s="2"/>
      <c r="T17" s="86"/>
      <c r="U17" s="2"/>
      <c r="V17" s="534"/>
      <c r="W17" s="40" t="s">
        <v>100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542"/>
      <c r="C18" s="532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45"/>
      <c r="U18" s="2"/>
      <c r="V18" s="534"/>
      <c r="W18" s="88">
        <f>Y13*2+Y14*7+Y15*1+Y16*0+Y17*0+Y18*8</f>
        <v>28.5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534"/>
      <c r="W19" s="40" t="s">
        <v>12</v>
      </c>
      <c r="X19" s="49"/>
      <c r="Y19" s="39"/>
      <c r="AC19" s="16">
        <f>SUM(AC14:AC18)</f>
        <v>28.900000000000002</v>
      </c>
      <c r="AD19" s="16">
        <f>SUM(AD14:AD18)</f>
        <v>23</v>
      </c>
      <c r="AE19" s="16">
        <f>SUM(AE14:AE18)</f>
        <v>117</v>
      </c>
      <c r="AF19" s="16">
        <f>AC19*4+AD19*9+AE19*4</f>
        <v>790.6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535"/>
      <c r="W20" s="89">
        <f>W14*4+W18*4+W16*9</f>
        <v>706</v>
      </c>
      <c r="X20" s="53"/>
      <c r="Y20" s="54"/>
      <c r="Z20" s="15"/>
      <c r="AC20" s="52">
        <f>AC19*4/AF19</f>
        <v>0.14621806223121681</v>
      </c>
      <c r="AD20" s="52">
        <f>AD19*9/AF19</f>
        <v>0.26182646091576017</v>
      </c>
      <c r="AE20" s="52">
        <f>AE19*4/AF19</f>
        <v>0.59195547685302297</v>
      </c>
      <c r="AG20" s="92"/>
    </row>
    <row r="21" spans="2:33" s="36" customFormat="1" ht="27.9" customHeight="1" x14ac:dyDescent="0.4">
      <c r="B21" s="31">
        <v>9</v>
      </c>
      <c r="C21" s="532"/>
      <c r="D21" s="32" t="str">
        <f>'114.9.1-9.30'!J20</f>
        <v>香Q米飯</v>
      </c>
      <c r="E21" s="32" t="s">
        <v>78</v>
      </c>
      <c r="F21" s="32"/>
      <c r="G21" s="32" t="str">
        <f>'114.9.1-9.30'!J21</f>
        <v>里肌肉排</v>
      </c>
      <c r="H21" s="32" t="s">
        <v>74</v>
      </c>
      <c r="I21" s="32"/>
      <c r="J21" s="32" t="str">
        <f>'114.9.1-9.30'!J22</f>
        <v>冬瓜燒雞</v>
      </c>
      <c r="K21" s="32" t="s">
        <v>17</v>
      </c>
      <c r="L21" s="32"/>
      <c r="M21" s="32" t="str">
        <f>'114.9.1-9.30'!J23</f>
        <v>白菜滷(豆)</v>
      </c>
      <c r="N21" s="32" t="s">
        <v>17</v>
      </c>
      <c r="O21" s="32"/>
      <c r="P21" s="32" t="str">
        <f>'114.9.1-9.30'!J24</f>
        <v>深色蔬菜</v>
      </c>
      <c r="Q21" s="32" t="s">
        <v>18</v>
      </c>
      <c r="R21" s="32"/>
      <c r="S21" s="32" t="str">
        <f>'114.9.1-9.30'!J25</f>
        <v>竹筍湯</v>
      </c>
      <c r="T21" s="32" t="s">
        <v>17</v>
      </c>
      <c r="U21" s="32"/>
      <c r="V21" s="533"/>
      <c r="W21" s="33" t="s">
        <v>101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 x14ac:dyDescent="0.55000000000000004">
      <c r="B22" s="37" t="s">
        <v>8</v>
      </c>
      <c r="C22" s="532"/>
      <c r="D22" s="2" t="s">
        <v>122</v>
      </c>
      <c r="E22" s="2"/>
      <c r="F22" s="2">
        <v>100</v>
      </c>
      <c r="G22" s="544" t="s">
        <v>171</v>
      </c>
      <c r="H22" s="545"/>
      <c r="I22" s="2">
        <v>40</v>
      </c>
      <c r="J22" s="549" t="s">
        <v>308</v>
      </c>
      <c r="K22" s="550"/>
      <c r="L22" s="2">
        <v>50</v>
      </c>
      <c r="M22" s="2" t="s">
        <v>124</v>
      </c>
      <c r="N22" s="2"/>
      <c r="O22" s="2">
        <v>50</v>
      </c>
      <c r="P22" s="2" t="s">
        <v>92</v>
      </c>
      <c r="Q22" s="2"/>
      <c r="R22" s="2">
        <v>80</v>
      </c>
      <c r="S22" s="2" t="s">
        <v>229</v>
      </c>
      <c r="T22" s="2"/>
      <c r="U22" s="2">
        <v>50</v>
      </c>
      <c r="V22" s="534"/>
      <c r="W22" s="90">
        <f>Y21*15+Y22*0+Y23*5+Y24*0+Y25*15+Y26*12+15</f>
        <v>101</v>
      </c>
      <c r="X22" s="38" t="s">
        <v>80</v>
      </c>
      <c r="Y22" s="39">
        <v>2.6</v>
      </c>
      <c r="Z22" s="55"/>
      <c r="AA22" s="56" t="s">
        <v>24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7.9" customHeight="1" x14ac:dyDescent="0.4">
      <c r="B23" s="37">
        <v>10</v>
      </c>
      <c r="C23" s="532"/>
      <c r="D23" s="2"/>
      <c r="E23" s="2"/>
      <c r="F23" s="2"/>
      <c r="G23" s="2"/>
      <c r="H23" s="2"/>
      <c r="I23" s="2"/>
      <c r="J23" s="2" t="s">
        <v>88</v>
      </c>
      <c r="K23" s="2"/>
      <c r="L23" s="2">
        <v>30</v>
      </c>
      <c r="M23" s="208" t="s">
        <v>276</v>
      </c>
      <c r="N23" s="209"/>
      <c r="O23" s="120">
        <v>10</v>
      </c>
      <c r="P23" s="2"/>
      <c r="Q23" s="2"/>
      <c r="R23" s="2"/>
      <c r="S23" s="2"/>
      <c r="T23" s="2"/>
      <c r="U23" s="2"/>
      <c r="V23" s="534"/>
      <c r="W23" s="40" t="s">
        <v>102</v>
      </c>
      <c r="X23" s="41" t="s">
        <v>25</v>
      </c>
      <c r="Y23" s="39">
        <v>2.2000000000000002</v>
      </c>
      <c r="AA23" s="58" t="s">
        <v>26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27</v>
      </c>
      <c r="AF23" s="60">
        <f>AC23*4+AD23*9</f>
        <v>160.60000000000002</v>
      </c>
      <c r="AG23" s="76"/>
    </row>
    <row r="24" spans="2:33" s="57" customFormat="1" ht="27.9" customHeight="1" x14ac:dyDescent="0.55000000000000004">
      <c r="B24" s="37" t="s">
        <v>10</v>
      </c>
      <c r="C24" s="532"/>
      <c r="D24" s="2"/>
      <c r="E24" s="2"/>
      <c r="F24" s="2"/>
      <c r="G24" s="2"/>
      <c r="H24" s="86"/>
      <c r="I24" s="2"/>
      <c r="J24" s="2"/>
      <c r="K24" s="2"/>
      <c r="L24" s="2"/>
      <c r="M24" s="2" t="s">
        <v>314</v>
      </c>
      <c r="N24" s="2" t="s">
        <v>90</v>
      </c>
      <c r="O24" s="2">
        <v>10</v>
      </c>
      <c r="P24" s="2"/>
      <c r="Q24" s="45"/>
      <c r="R24" s="2"/>
      <c r="S24" s="2"/>
      <c r="T24" s="86"/>
      <c r="U24" s="2"/>
      <c r="V24" s="534"/>
      <c r="W24" s="88">
        <f>Y21*0+Y22*5+Y23*0+Y24*5+Y25*0+Y26*8</f>
        <v>23</v>
      </c>
      <c r="X24" s="41" t="s">
        <v>28</v>
      </c>
      <c r="Y24" s="39">
        <v>2</v>
      </c>
      <c r="Z24" s="55"/>
      <c r="AA24" s="61" t="s">
        <v>29</v>
      </c>
      <c r="AB24" s="56">
        <v>1.6</v>
      </c>
      <c r="AC24" s="56">
        <f>AB24*1</f>
        <v>1.6</v>
      </c>
      <c r="AD24" s="56" t="s">
        <v>27</v>
      </c>
      <c r="AE24" s="56">
        <f>AB24*5</f>
        <v>8</v>
      </c>
      <c r="AF24" s="56">
        <f>AC24*4+AE24*4</f>
        <v>38.4</v>
      </c>
      <c r="AG24" s="90"/>
    </row>
    <row r="25" spans="2:33" s="57" customFormat="1" ht="27.9" customHeight="1" x14ac:dyDescent="0.3">
      <c r="B25" s="542" t="s">
        <v>37</v>
      </c>
      <c r="C25" s="532"/>
      <c r="D25" s="2"/>
      <c r="E25" s="2"/>
      <c r="F25" s="2"/>
      <c r="G25" s="2"/>
      <c r="H25" s="45"/>
      <c r="I25" s="2"/>
      <c r="J25" s="2"/>
      <c r="K25" s="45"/>
      <c r="L25" s="2"/>
      <c r="M25" s="2" t="s">
        <v>126</v>
      </c>
      <c r="N25" s="86"/>
      <c r="O25" s="2">
        <v>1</v>
      </c>
      <c r="P25" s="2"/>
      <c r="Q25" s="45"/>
      <c r="R25" s="2"/>
      <c r="S25" s="2"/>
      <c r="T25" s="86"/>
      <c r="U25" s="2"/>
      <c r="V25" s="534"/>
      <c r="W25" s="40" t="s">
        <v>96</v>
      </c>
      <c r="X25" s="41" t="s">
        <v>31</v>
      </c>
      <c r="Y25" s="39">
        <v>0</v>
      </c>
      <c r="AA25" s="61" t="s">
        <v>32</v>
      </c>
      <c r="AB25" s="56">
        <v>2.5</v>
      </c>
      <c r="AC25" s="56"/>
      <c r="AD25" s="56">
        <f>AB25*5</f>
        <v>12.5</v>
      </c>
      <c r="AE25" s="56" t="s">
        <v>27</v>
      </c>
      <c r="AF25" s="56">
        <f>AD25*9</f>
        <v>112.5</v>
      </c>
      <c r="AG25" s="76"/>
    </row>
    <row r="26" spans="2:33" s="57" customFormat="1" ht="27.9" customHeight="1" x14ac:dyDescent="0.55000000000000004">
      <c r="B26" s="542"/>
      <c r="C26" s="532"/>
      <c r="D26" s="2"/>
      <c r="E26" s="2"/>
      <c r="F26" s="2"/>
      <c r="G26" s="2"/>
      <c r="H26" s="45"/>
      <c r="I26" s="2"/>
      <c r="J26" s="2"/>
      <c r="K26" s="45"/>
      <c r="L26" s="2"/>
      <c r="M26" s="2" t="s">
        <v>134</v>
      </c>
      <c r="N26" s="45"/>
      <c r="O26" s="2">
        <v>1</v>
      </c>
      <c r="P26" s="2"/>
      <c r="Q26" s="45"/>
      <c r="R26" s="2"/>
      <c r="S26" s="2"/>
      <c r="T26" s="45"/>
      <c r="U26" s="2"/>
      <c r="V26" s="534"/>
      <c r="W26" s="88">
        <f>Y21*2+Y22*7+Y23*1+Y24*0+Y25*0+Y26*8</f>
        <v>30.4</v>
      </c>
      <c r="X26" s="80" t="s">
        <v>40</v>
      </c>
      <c r="Y26" s="46">
        <v>0</v>
      </c>
      <c r="Z26" s="55"/>
      <c r="AA26" s="61" t="s">
        <v>33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7.9" customHeight="1" x14ac:dyDescent="0.3">
      <c r="B27" s="63" t="s">
        <v>34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534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 x14ac:dyDescent="0.6">
      <c r="B28" s="65"/>
      <c r="C28" s="66"/>
      <c r="D28" s="87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535"/>
      <c r="W28" s="89">
        <f>W22*4+W26*4+W24*9</f>
        <v>732.6</v>
      </c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 x14ac:dyDescent="0.4">
      <c r="B29" s="31">
        <v>9</v>
      </c>
      <c r="C29" s="532"/>
      <c r="D29" s="32" t="str">
        <f>'114.9.1-9.30'!N20</f>
        <v>地瓜飯</v>
      </c>
      <c r="E29" s="32" t="s">
        <v>15</v>
      </c>
      <c r="F29" s="32"/>
      <c r="G29" s="32" t="str">
        <f>'114.9.1-9.30'!N21</f>
        <v>香烤雞腿</v>
      </c>
      <c r="H29" s="32" t="s">
        <v>70</v>
      </c>
      <c r="I29" s="32"/>
      <c r="J29" s="32" t="str">
        <f>'114.9.1-9.30'!N22</f>
        <v>雙絲炒蛋</v>
      </c>
      <c r="K29" s="32" t="s">
        <v>17</v>
      </c>
      <c r="L29" s="32"/>
      <c r="M29" s="32" t="str">
        <f>'114.9.1-9.30'!N23</f>
        <v>川味豆腐(豆)</v>
      </c>
      <c r="N29" s="32" t="s">
        <v>17</v>
      </c>
      <c r="O29" s="32"/>
      <c r="P29" s="32" t="str">
        <f>'114.9.1-9.30'!N24</f>
        <v>有機蔬菜</v>
      </c>
      <c r="Q29" s="32" t="s">
        <v>18</v>
      </c>
      <c r="R29" s="32"/>
      <c r="S29" s="32" t="str">
        <f>'114.9.1-9.30'!N25</f>
        <v>紫菜蛋花湯</v>
      </c>
      <c r="T29" s="32" t="s">
        <v>17</v>
      </c>
      <c r="U29" s="32"/>
      <c r="V29" s="533"/>
      <c r="W29" s="33" t="s">
        <v>103</v>
      </c>
      <c r="X29" s="34" t="s">
        <v>19</v>
      </c>
      <c r="Y29" s="35">
        <v>5.4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37" t="s">
        <v>8</v>
      </c>
      <c r="C30" s="532"/>
      <c r="D30" s="110" t="s">
        <v>82</v>
      </c>
      <c r="E30" s="110"/>
      <c r="F30" s="110">
        <v>50</v>
      </c>
      <c r="G30" s="549" t="s">
        <v>226</v>
      </c>
      <c r="H30" s="550"/>
      <c r="I30" s="118">
        <v>70</v>
      </c>
      <c r="J30" s="2" t="s">
        <v>77</v>
      </c>
      <c r="K30" s="2"/>
      <c r="L30" s="2">
        <v>50</v>
      </c>
      <c r="M30" s="2" t="s">
        <v>127</v>
      </c>
      <c r="N30" s="2" t="s">
        <v>177</v>
      </c>
      <c r="O30" s="2">
        <v>50</v>
      </c>
      <c r="P30" s="2" t="s">
        <v>92</v>
      </c>
      <c r="Q30" s="2"/>
      <c r="R30" s="2">
        <v>80</v>
      </c>
      <c r="S30" s="2" t="s">
        <v>192</v>
      </c>
      <c r="T30" s="2"/>
      <c r="U30" s="2">
        <v>1</v>
      </c>
      <c r="V30" s="534"/>
      <c r="W30" s="90">
        <f>Y29*15+Y30*0+Y31*5+Y32*0+Y33*15+Y34*12+15</f>
        <v>105</v>
      </c>
      <c r="X30" s="38" t="s">
        <v>80</v>
      </c>
      <c r="Y30" s="39">
        <v>2.4</v>
      </c>
      <c r="Z30" s="15"/>
      <c r="AA30" s="17" t="s">
        <v>24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90"/>
    </row>
    <row r="31" spans="2:33" ht="27.9" customHeight="1" x14ac:dyDescent="0.4">
      <c r="B31" s="37">
        <v>11</v>
      </c>
      <c r="C31" s="532"/>
      <c r="D31" s="110" t="s">
        <v>122</v>
      </c>
      <c r="E31" s="110"/>
      <c r="F31" s="110">
        <v>90</v>
      </c>
      <c r="G31" s="185"/>
      <c r="H31" s="189"/>
      <c r="I31" s="118"/>
      <c r="J31" s="2" t="s">
        <v>195</v>
      </c>
      <c r="K31" s="2"/>
      <c r="L31" s="2">
        <v>15</v>
      </c>
      <c r="M31" s="185" t="s">
        <v>93</v>
      </c>
      <c r="N31" s="189"/>
      <c r="O31" s="2">
        <v>5</v>
      </c>
      <c r="P31" s="2"/>
      <c r="Q31" s="2"/>
      <c r="R31" s="2"/>
      <c r="S31" s="208" t="s">
        <v>56</v>
      </c>
      <c r="T31" s="209"/>
      <c r="U31" s="120">
        <v>10</v>
      </c>
      <c r="V31" s="534"/>
      <c r="W31" s="40" t="s">
        <v>104</v>
      </c>
      <c r="X31" s="41" t="s">
        <v>25</v>
      </c>
      <c r="Y31" s="39">
        <v>1.8</v>
      </c>
      <c r="AA31" s="42" t="s">
        <v>26</v>
      </c>
      <c r="AB31" s="17">
        <v>2.1</v>
      </c>
      <c r="AC31" s="43">
        <f>AB31*7</f>
        <v>14.700000000000001</v>
      </c>
      <c r="AD31" s="17">
        <f>AB31*5</f>
        <v>10.5</v>
      </c>
      <c r="AE31" s="17" t="s">
        <v>27</v>
      </c>
      <c r="AF31" s="44">
        <f>AC31*4+AD31*9</f>
        <v>153.30000000000001</v>
      </c>
      <c r="AG31" s="76"/>
    </row>
    <row r="32" spans="2:33" ht="27.9" customHeight="1" x14ac:dyDescent="0.4">
      <c r="B32" s="37" t="s">
        <v>10</v>
      </c>
      <c r="C32" s="532"/>
      <c r="D32" s="45"/>
      <c r="E32" s="45"/>
      <c r="F32" s="2"/>
      <c r="G32" s="57"/>
      <c r="H32" s="132"/>
      <c r="I32" s="118"/>
      <c r="J32" s="2" t="s">
        <v>196</v>
      </c>
      <c r="K32" s="45"/>
      <c r="L32" s="2">
        <v>30</v>
      </c>
      <c r="M32" s="2"/>
      <c r="N32" s="2"/>
      <c r="O32" s="2"/>
      <c r="P32" s="2"/>
      <c r="Q32" s="45"/>
      <c r="R32" s="2"/>
      <c r="S32" s="2" t="s">
        <v>123</v>
      </c>
      <c r="T32" s="2"/>
      <c r="U32" s="2">
        <v>1</v>
      </c>
      <c r="V32" s="534"/>
      <c r="W32" s="88">
        <f>Y29*0+Y30*5+Y31*0+Y32*5+Y33*0+Y34*8</f>
        <v>22</v>
      </c>
      <c r="X32" s="41" t="s">
        <v>28</v>
      </c>
      <c r="Y32" s="39">
        <v>2</v>
      </c>
      <c r="Z32" s="15"/>
      <c r="AA32" s="16" t="s">
        <v>29</v>
      </c>
      <c r="AB32" s="17">
        <v>1.5</v>
      </c>
      <c r="AC32" s="17">
        <f>AB32*1</f>
        <v>1.5</v>
      </c>
      <c r="AD32" s="17" t="s">
        <v>27</v>
      </c>
      <c r="AE32" s="17">
        <f>AB32*5</f>
        <v>7.5</v>
      </c>
      <c r="AF32" s="17">
        <f>AC32*4+AE32*4</f>
        <v>36</v>
      </c>
      <c r="AG32" s="90"/>
    </row>
    <row r="33" spans="2:35" ht="27.9" customHeight="1" x14ac:dyDescent="0.3">
      <c r="B33" s="542" t="s">
        <v>38</v>
      </c>
      <c r="C33" s="532"/>
      <c r="D33" s="45"/>
      <c r="E33" s="45"/>
      <c r="F33" s="2"/>
      <c r="G33" s="57"/>
      <c r="H33" s="132"/>
      <c r="I33" s="118"/>
      <c r="J33" s="2"/>
      <c r="K33" s="87"/>
      <c r="L33" s="2"/>
      <c r="M33" s="2"/>
      <c r="N33" s="2"/>
      <c r="O33" s="2"/>
      <c r="P33" s="2"/>
      <c r="Q33" s="45"/>
      <c r="R33" s="2"/>
      <c r="S33" s="2"/>
      <c r="T33" s="2"/>
      <c r="U33" s="2"/>
      <c r="V33" s="534"/>
      <c r="W33" s="40" t="s">
        <v>96</v>
      </c>
      <c r="X33" s="41" t="s">
        <v>31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5" ht="27.9" customHeight="1" x14ac:dyDescent="0.4">
      <c r="B34" s="542"/>
      <c r="C34" s="532"/>
      <c r="D34" s="45"/>
      <c r="E34" s="45"/>
      <c r="F34" s="2"/>
      <c r="G34" s="2"/>
      <c r="H34" s="45"/>
      <c r="I34" s="2"/>
      <c r="J34" s="2"/>
      <c r="K34" s="45"/>
      <c r="L34" s="2"/>
      <c r="M34" s="2"/>
      <c r="N34" s="86"/>
      <c r="O34" s="2"/>
      <c r="P34" s="2"/>
      <c r="Q34" s="45"/>
      <c r="R34" s="2"/>
      <c r="S34" s="2"/>
      <c r="T34" s="45"/>
      <c r="U34" s="2"/>
      <c r="V34" s="534"/>
      <c r="W34" s="88">
        <f>Y29*2+Y30*7+Y31*1+Y32*0+Y33*0+Y34*8</f>
        <v>29.400000000000002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193"/>
      <c r="AH34" s="193"/>
      <c r="AI34" s="118"/>
    </row>
    <row r="35" spans="2:35" ht="27.9" customHeight="1" x14ac:dyDescent="0.3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87"/>
      <c r="L35" s="2"/>
      <c r="M35" s="2"/>
      <c r="N35" s="45"/>
      <c r="O35" s="2"/>
      <c r="P35" s="2"/>
      <c r="Q35" s="45"/>
      <c r="R35" s="2"/>
      <c r="S35" s="2"/>
      <c r="T35" s="2"/>
      <c r="U35" s="2"/>
      <c r="V35" s="534"/>
      <c r="W35" s="40" t="s">
        <v>12</v>
      </c>
      <c r="X35" s="49"/>
      <c r="Y35" s="39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194"/>
      <c r="AH35" s="194"/>
      <c r="AI35" s="118"/>
    </row>
    <row r="36" spans="2:35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535"/>
      <c r="W36" s="89">
        <f>W30*4+W34*4+W32*9</f>
        <v>735.6</v>
      </c>
      <c r="X36" s="53"/>
      <c r="Y36" s="54"/>
      <c r="Z36" s="15"/>
      <c r="AC36" s="52">
        <f>AC35*4/AF35</f>
        <v>0.14603012509573654</v>
      </c>
      <c r="AD36" s="52">
        <f>AD35*9/AF35</f>
        <v>0.26423283124840441</v>
      </c>
      <c r="AE36" s="52">
        <f>AE35*4/AF35</f>
        <v>0.58973704365585911</v>
      </c>
      <c r="AG36" s="92"/>
    </row>
    <row r="37" spans="2:35" s="36" customFormat="1" ht="27.9" customHeight="1" x14ac:dyDescent="0.4">
      <c r="B37" s="31">
        <v>9</v>
      </c>
      <c r="C37" s="532"/>
      <c r="D37" s="32" t="str">
        <f>'114.9.1-9.30'!R20</f>
        <v>油蔥拌飯</v>
      </c>
      <c r="E37" s="32" t="s">
        <v>178</v>
      </c>
      <c r="F37" s="32"/>
      <c r="G37" s="32" t="str">
        <f>'114.9.1-9.30'!R21</f>
        <v>檸檬雞翅(加)</v>
      </c>
      <c r="H37" s="32" t="s">
        <v>70</v>
      </c>
      <c r="I37" s="32"/>
      <c r="J37" s="32" t="str">
        <f>'114.9.1-9.30'!R22</f>
        <v>小肉包(冷)</v>
      </c>
      <c r="K37" s="32" t="s">
        <v>15</v>
      </c>
      <c r="L37" s="32"/>
      <c r="M37" s="32" t="str">
        <f>'114.9.1-9.30'!R23</f>
        <v>鮮筍肉絲</v>
      </c>
      <c r="N37" s="32" t="s">
        <v>178</v>
      </c>
      <c r="O37" s="32"/>
      <c r="P37" s="32" t="str">
        <f>'114.9.1-9.30'!R24</f>
        <v>深色蔬菜</v>
      </c>
      <c r="Q37" s="32" t="s">
        <v>182</v>
      </c>
      <c r="R37" s="32"/>
      <c r="S37" s="32" t="str">
        <f>'114.9.1-9.30'!R25</f>
        <v>味噌豆腐湯(豆)</v>
      </c>
      <c r="T37" s="32" t="s">
        <v>178</v>
      </c>
      <c r="U37" s="32"/>
      <c r="V37" s="533"/>
      <c r="W37" s="33" t="s">
        <v>94</v>
      </c>
      <c r="X37" s="34" t="s">
        <v>19</v>
      </c>
      <c r="Y37" s="35">
        <v>5.3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5" ht="27.9" customHeight="1" x14ac:dyDescent="0.4">
      <c r="B38" s="37" t="s">
        <v>8</v>
      </c>
      <c r="C38" s="532"/>
      <c r="D38" s="2" t="s">
        <v>179</v>
      </c>
      <c r="E38" s="2"/>
      <c r="F38" s="2">
        <v>80</v>
      </c>
      <c r="G38" s="119" t="s">
        <v>316</v>
      </c>
      <c r="H38" s="192" t="s">
        <v>89</v>
      </c>
      <c r="I38" s="118">
        <v>70</v>
      </c>
      <c r="J38" s="2" t="s">
        <v>315</v>
      </c>
      <c r="K38" s="2" t="s">
        <v>149</v>
      </c>
      <c r="L38" s="2">
        <v>30</v>
      </c>
      <c r="M38" s="2" t="s">
        <v>229</v>
      </c>
      <c r="N38" s="2"/>
      <c r="O38" s="2">
        <v>50</v>
      </c>
      <c r="P38" s="2" t="s">
        <v>183</v>
      </c>
      <c r="Q38" s="2"/>
      <c r="R38" s="2">
        <v>80</v>
      </c>
      <c r="S38" s="2" t="s">
        <v>58</v>
      </c>
      <c r="T38" s="2"/>
      <c r="U38" s="2">
        <v>1</v>
      </c>
      <c r="V38" s="534"/>
      <c r="W38" s="88">
        <f>Y37*15+Y38*0+Y39*5+Y40*0+Y41*15+Y42*12+15</f>
        <v>102</v>
      </c>
      <c r="X38" s="38" t="s">
        <v>80</v>
      </c>
      <c r="Y38" s="39">
        <v>2.4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5" ht="27.9" customHeight="1" x14ac:dyDescent="0.4">
      <c r="B39" s="37">
        <v>12</v>
      </c>
      <c r="C39" s="532"/>
      <c r="D39" s="2" t="s">
        <v>180</v>
      </c>
      <c r="E39" s="2"/>
      <c r="F39" s="2">
        <v>1</v>
      </c>
      <c r="G39" s="185"/>
      <c r="H39" s="189"/>
      <c r="I39" s="118"/>
      <c r="J39" s="2"/>
      <c r="K39" s="2"/>
      <c r="L39" s="2"/>
      <c r="M39" s="2" t="s">
        <v>168</v>
      </c>
      <c r="N39" s="86"/>
      <c r="O39" s="2">
        <v>10</v>
      </c>
      <c r="P39" s="2"/>
      <c r="Q39" s="2"/>
      <c r="R39" s="2"/>
      <c r="S39" s="2" t="s">
        <v>127</v>
      </c>
      <c r="T39" s="2" t="s">
        <v>90</v>
      </c>
      <c r="U39" s="2">
        <v>30</v>
      </c>
      <c r="V39" s="534"/>
      <c r="W39" s="40" t="s">
        <v>64</v>
      </c>
      <c r="X39" s="41" t="s">
        <v>25</v>
      </c>
      <c r="Y39" s="39">
        <v>1.5</v>
      </c>
      <c r="AA39" s="42" t="s">
        <v>26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27</v>
      </c>
      <c r="AF39" s="44">
        <f>AC39*4+AD39*9</f>
        <v>160.60000000000002</v>
      </c>
    </row>
    <row r="40" spans="2:35" ht="27.9" customHeight="1" x14ac:dyDescent="0.4">
      <c r="B40" s="37" t="s">
        <v>10</v>
      </c>
      <c r="C40" s="532"/>
      <c r="D40" s="208" t="s">
        <v>93</v>
      </c>
      <c r="E40" s="203"/>
      <c r="F40" s="2">
        <v>10</v>
      </c>
      <c r="G40" s="2"/>
      <c r="H40" s="45"/>
      <c r="I40" s="2"/>
      <c r="J40" s="2"/>
      <c r="K40" s="2"/>
      <c r="L40" s="2"/>
      <c r="M40" s="547" t="s">
        <v>224</v>
      </c>
      <c r="N40" s="548"/>
      <c r="O40" s="2">
        <v>10</v>
      </c>
      <c r="P40" s="2"/>
      <c r="Q40" s="2"/>
      <c r="R40" s="2"/>
      <c r="S40" s="2" t="s">
        <v>123</v>
      </c>
      <c r="T40" s="2"/>
      <c r="U40" s="2">
        <v>1</v>
      </c>
      <c r="V40" s="534"/>
      <c r="W40" s="88">
        <f>Y37*0+Y38*5+Y39*0+Y40*5+Y41*0+Y42*8</f>
        <v>22</v>
      </c>
      <c r="X40" s="41" t="s">
        <v>28</v>
      </c>
      <c r="Y40" s="39">
        <v>2</v>
      </c>
      <c r="Z40" s="15"/>
      <c r="AA40" s="16" t="s">
        <v>29</v>
      </c>
      <c r="AB40" s="17">
        <v>1.7</v>
      </c>
      <c r="AC40" s="17">
        <f>AB40*1</f>
        <v>1.7</v>
      </c>
      <c r="AD40" s="17" t="s">
        <v>27</v>
      </c>
      <c r="AE40" s="17">
        <f>AB40*5</f>
        <v>8.5</v>
      </c>
      <c r="AF40" s="17">
        <f>AC40*4+AE40*4</f>
        <v>40.799999999999997</v>
      </c>
    </row>
    <row r="41" spans="2:35" ht="27.9" customHeight="1" x14ac:dyDescent="0.3">
      <c r="B41" s="542" t="s">
        <v>30</v>
      </c>
      <c r="C41" s="532"/>
      <c r="D41" s="2" t="s">
        <v>218</v>
      </c>
      <c r="E41" s="2"/>
      <c r="F41" s="2">
        <v>1</v>
      </c>
      <c r="G41" s="2"/>
      <c r="H41" s="45"/>
      <c r="I41" s="2"/>
      <c r="J41" s="2"/>
      <c r="K41" s="45"/>
      <c r="L41" s="2"/>
      <c r="M41" s="2" t="s">
        <v>126</v>
      </c>
      <c r="N41" s="2"/>
      <c r="O41" s="2">
        <v>1</v>
      </c>
      <c r="P41" s="2"/>
      <c r="Q41" s="2"/>
      <c r="R41" s="2"/>
      <c r="S41" s="2"/>
      <c r="T41" s="2"/>
      <c r="U41" s="2"/>
      <c r="V41" s="534"/>
      <c r="W41" s="40" t="s">
        <v>63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5" ht="27.9" customHeight="1" x14ac:dyDescent="0.4">
      <c r="B42" s="542"/>
      <c r="C42" s="532"/>
      <c r="D42" s="2" t="s">
        <v>230</v>
      </c>
      <c r="E42" s="45"/>
      <c r="F42" s="2">
        <v>1</v>
      </c>
      <c r="G42" s="2"/>
      <c r="H42" s="45"/>
      <c r="I42" s="2"/>
      <c r="J42" s="2"/>
      <c r="K42" s="45"/>
      <c r="L42" s="2"/>
      <c r="M42" s="2" t="s">
        <v>134</v>
      </c>
      <c r="N42" s="86"/>
      <c r="O42" s="2">
        <v>1</v>
      </c>
      <c r="P42" s="2"/>
      <c r="Q42" s="45"/>
      <c r="R42" s="2"/>
      <c r="S42" s="2"/>
      <c r="T42" s="45"/>
      <c r="U42" s="2"/>
      <c r="V42" s="534"/>
      <c r="W42" s="88">
        <f>Y37*2+Y38*7+Y39*1+Y40*0+Y41*0+Y42*8</f>
        <v>28.9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5" ht="27.9" customHeight="1" x14ac:dyDescent="0.3">
      <c r="B43" s="47" t="s">
        <v>34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534"/>
      <c r="W43" s="40" t="s">
        <v>12</v>
      </c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6"/>
    </row>
    <row r="44" spans="2:35" ht="27.6" customHeight="1" thickBot="1" x14ac:dyDescent="0.45">
      <c r="B44" s="174"/>
      <c r="C44" s="149"/>
      <c r="D44" s="176"/>
      <c r="E44" s="176"/>
      <c r="F44" s="177"/>
      <c r="G44" s="177"/>
      <c r="H44" s="176"/>
      <c r="I44" s="177"/>
      <c r="J44" s="177"/>
      <c r="K44" s="176"/>
      <c r="L44" s="177"/>
      <c r="M44" s="177"/>
      <c r="N44" s="176"/>
      <c r="O44" s="177"/>
      <c r="P44" s="177"/>
      <c r="Q44" s="176"/>
      <c r="R44" s="177"/>
      <c r="S44" s="177"/>
      <c r="T44" s="176"/>
      <c r="U44" s="177"/>
      <c r="V44" s="552"/>
      <c r="W44" s="184">
        <f>W38*4+W42*4+W40*9</f>
        <v>721.6</v>
      </c>
      <c r="X44" s="178"/>
      <c r="Y44" s="179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2"/>
    </row>
    <row r="45" spans="2:35" s="61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74"/>
      <c r="AB45" s="56"/>
    </row>
    <row r="46" spans="2:35" x14ac:dyDescent="0.3">
      <c r="B46" s="56"/>
      <c r="C46" s="61"/>
      <c r="D46" s="526"/>
      <c r="E46" s="526"/>
      <c r="F46" s="526"/>
      <c r="G46" s="526"/>
      <c r="H46" s="75"/>
      <c r="K46" s="75"/>
      <c r="N46" s="75"/>
      <c r="Q46" s="75"/>
      <c r="T46" s="75"/>
    </row>
  </sheetData>
  <mergeCells count="25">
    <mergeCell ref="D46:G46"/>
    <mergeCell ref="J45:Y45"/>
    <mergeCell ref="C29:C34"/>
    <mergeCell ref="V29:V36"/>
    <mergeCell ref="B33:B34"/>
    <mergeCell ref="C37:C42"/>
    <mergeCell ref="V37:V44"/>
    <mergeCell ref="B41:B42"/>
    <mergeCell ref="G30:H30"/>
    <mergeCell ref="M40:N40"/>
    <mergeCell ref="J22:K22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L3"/>
    <mergeCell ref="G6:H6"/>
    <mergeCell ref="G22:H2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7"/>
  <sheetViews>
    <sheetView topLeftCell="B1" zoomScale="75" zoomScaleNormal="75" workbookViewId="0">
      <selection activeCell="I7" sqref="I7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539" t="s">
        <v>347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4"/>
      <c r="AB1" s="6"/>
    </row>
    <row r="2" spans="2:33" s="5" customFormat="1" ht="13.5" customHeight="1" x14ac:dyDescent="0.6">
      <c r="B2" s="540"/>
      <c r="C2" s="541"/>
      <c r="D2" s="541"/>
      <c r="E2" s="541"/>
      <c r="F2" s="541"/>
      <c r="G2" s="541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5">
      <c r="B3" s="81" t="s">
        <v>41</v>
      </c>
      <c r="C3" s="10"/>
      <c r="D3" s="11"/>
      <c r="E3" s="11"/>
      <c r="F3" s="543" t="s">
        <v>87</v>
      </c>
      <c r="G3" s="543"/>
      <c r="H3" s="543"/>
      <c r="I3" s="543"/>
      <c r="J3" s="543"/>
      <c r="K3" s="543"/>
      <c r="L3" s="543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4" t="s">
        <v>44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44.4" x14ac:dyDescent="0.4">
      <c r="B5" s="31">
        <v>9</v>
      </c>
      <c r="C5" s="532"/>
      <c r="D5" s="32" t="str">
        <f>'114.9.1-9.30'!B29</f>
        <v>香Q米飯</v>
      </c>
      <c r="E5" s="32" t="s">
        <v>73</v>
      </c>
      <c r="F5" s="1" t="s">
        <v>16</v>
      </c>
      <c r="G5" s="32" t="str">
        <f>'114.9.1-9.30'!B30</f>
        <v>烤雞排</v>
      </c>
      <c r="H5" s="32" t="s">
        <v>70</v>
      </c>
      <c r="I5" s="1" t="s">
        <v>16</v>
      </c>
      <c r="J5" s="32" t="str">
        <f>'114.9.1-9.30'!B31</f>
        <v>韓式菇菇鍋(豆)</v>
      </c>
      <c r="K5" s="32" t="s">
        <v>75</v>
      </c>
      <c r="L5" s="1" t="s">
        <v>16</v>
      </c>
      <c r="M5" s="32" t="str">
        <f>'114.9.1-9.30'!B32</f>
        <v>咖哩肉丁</v>
      </c>
      <c r="N5" s="32" t="s">
        <v>184</v>
      </c>
      <c r="O5" s="1" t="s">
        <v>16</v>
      </c>
      <c r="P5" s="32" t="str">
        <f>'114.9.1-9.30'!B33</f>
        <v>深色蔬菜</v>
      </c>
      <c r="Q5" s="32" t="s">
        <v>18</v>
      </c>
      <c r="R5" s="1" t="s">
        <v>16</v>
      </c>
      <c r="S5" s="32" t="str">
        <f>'114.9.1-9.30'!B34</f>
        <v>海芽蛋花湯</v>
      </c>
      <c r="T5" s="32" t="s">
        <v>76</v>
      </c>
      <c r="U5" s="1" t="s">
        <v>16</v>
      </c>
      <c r="V5" s="533"/>
      <c r="W5" s="33" t="s">
        <v>94</v>
      </c>
      <c r="X5" s="34" t="s">
        <v>19</v>
      </c>
      <c r="Y5" s="35">
        <v>5.5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 x14ac:dyDescent="0.4">
      <c r="B6" s="37" t="s">
        <v>8</v>
      </c>
      <c r="C6" s="532"/>
      <c r="D6" s="2" t="s">
        <v>122</v>
      </c>
      <c r="E6" s="2"/>
      <c r="F6" s="2">
        <v>100</v>
      </c>
      <c r="G6" s="206" t="s">
        <v>234</v>
      </c>
      <c r="H6" s="212"/>
      <c r="I6" s="120">
        <v>70</v>
      </c>
      <c r="J6" s="2" t="s">
        <v>124</v>
      </c>
      <c r="K6" s="2"/>
      <c r="L6" s="2">
        <v>70</v>
      </c>
      <c r="M6" s="110" t="s">
        <v>132</v>
      </c>
      <c r="N6" s="110"/>
      <c r="O6" s="110">
        <v>45</v>
      </c>
      <c r="P6" s="2" t="s">
        <v>92</v>
      </c>
      <c r="Q6" s="2"/>
      <c r="R6" s="2">
        <v>80</v>
      </c>
      <c r="S6" s="110" t="s">
        <v>56</v>
      </c>
      <c r="T6" s="110"/>
      <c r="U6" s="110">
        <v>5</v>
      </c>
      <c r="V6" s="534"/>
      <c r="W6" s="90">
        <f>Y5*15+Y6*0+Y7*5+Y8*0+Y9*15+Y10*12+15</f>
        <v>107</v>
      </c>
      <c r="X6" s="38" t="s">
        <v>80</v>
      </c>
      <c r="Y6" s="39">
        <v>2.4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 x14ac:dyDescent="0.4">
      <c r="B7" s="37">
        <v>15</v>
      </c>
      <c r="C7" s="532"/>
      <c r="D7" s="2"/>
      <c r="E7" s="2"/>
      <c r="F7" s="2"/>
      <c r="G7" s="2"/>
      <c r="H7" s="2"/>
      <c r="I7" s="2"/>
      <c r="J7" s="185" t="s">
        <v>127</v>
      </c>
      <c r="K7" s="189" t="s">
        <v>90</v>
      </c>
      <c r="L7" s="2">
        <v>20</v>
      </c>
      <c r="M7" s="547" t="s">
        <v>227</v>
      </c>
      <c r="N7" s="548"/>
      <c r="O7" s="2">
        <v>20</v>
      </c>
      <c r="P7" s="2"/>
      <c r="Q7" s="2"/>
      <c r="R7" s="2"/>
      <c r="S7" s="110" t="s">
        <v>194</v>
      </c>
      <c r="T7" s="110"/>
      <c r="U7" s="110">
        <v>20</v>
      </c>
      <c r="V7" s="534"/>
      <c r="W7" s="40" t="s">
        <v>95</v>
      </c>
      <c r="X7" s="41" t="s">
        <v>25</v>
      </c>
      <c r="Y7" s="39">
        <v>1.9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 x14ac:dyDescent="0.4">
      <c r="B8" s="37" t="s">
        <v>10</v>
      </c>
      <c r="C8" s="532"/>
      <c r="D8" s="2"/>
      <c r="E8" s="2"/>
      <c r="F8" s="2"/>
      <c r="G8" s="2"/>
      <c r="H8" s="45"/>
      <c r="I8" s="2"/>
      <c r="J8" s="2" t="s">
        <v>168</v>
      </c>
      <c r="K8" s="86"/>
      <c r="L8" s="2">
        <v>10</v>
      </c>
      <c r="M8" s="110" t="s">
        <v>126</v>
      </c>
      <c r="N8" s="110"/>
      <c r="O8" s="110">
        <v>10</v>
      </c>
      <c r="P8" s="2"/>
      <c r="Q8" s="45"/>
      <c r="R8" s="2"/>
      <c r="S8" s="2" t="s">
        <v>128</v>
      </c>
      <c r="T8" s="2"/>
      <c r="U8" s="2">
        <v>1</v>
      </c>
      <c r="V8" s="534"/>
      <c r="W8" s="88">
        <f>Y5*0+Y6*5+Y7*0+Y8*5+Y9*0+Y10*8-1</f>
        <v>21</v>
      </c>
      <c r="X8" s="41" t="s">
        <v>28</v>
      </c>
      <c r="Y8" s="39">
        <v>2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 x14ac:dyDescent="0.3">
      <c r="B9" s="542" t="s">
        <v>35</v>
      </c>
      <c r="C9" s="532"/>
      <c r="D9" s="2"/>
      <c r="E9" s="2"/>
      <c r="F9" s="2"/>
      <c r="G9" s="2"/>
      <c r="H9" s="45"/>
      <c r="I9" s="2"/>
      <c r="J9" s="2" t="s">
        <v>221</v>
      </c>
      <c r="K9" s="86"/>
      <c r="L9" s="2">
        <v>1</v>
      </c>
      <c r="M9" s="110" t="s">
        <v>133</v>
      </c>
      <c r="N9" s="110"/>
      <c r="O9" s="110">
        <v>1</v>
      </c>
      <c r="P9" s="2"/>
      <c r="Q9" s="45"/>
      <c r="R9" s="2"/>
      <c r="S9" s="2"/>
      <c r="T9" s="2"/>
      <c r="U9" s="2"/>
      <c r="V9" s="534"/>
      <c r="W9" s="40" t="s">
        <v>97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 x14ac:dyDescent="0.4">
      <c r="B10" s="542"/>
      <c r="C10" s="532"/>
      <c r="D10" s="2"/>
      <c r="E10" s="2"/>
      <c r="F10" s="2"/>
      <c r="G10" s="2"/>
      <c r="H10" s="45"/>
      <c r="I10" s="2"/>
      <c r="J10" s="2" t="s">
        <v>230</v>
      </c>
      <c r="K10" s="45"/>
      <c r="L10" s="2">
        <v>1</v>
      </c>
      <c r="M10" s="2"/>
      <c r="N10" s="45"/>
      <c r="O10" s="2"/>
      <c r="P10" s="2"/>
      <c r="Q10" s="45"/>
      <c r="R10" s="2"/>
      <c r="S10" s="2"/>
      <c r="T10" s="86"/>
      <c r="U10" s="2"/>
      <c r="V10" s="534"/>
      <c r="W10" s="88">
        <f>Y5*2+Y6*7+Y7*1+Y8*0+Y9*0+Y10*8</f>
        <v>29.7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 x14ac:dyDescent="0.3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534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535"/>
      <c r="W12" s="89">
        <f>W6*4+W10*4+W8*9</f>
        <v>735.8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2"/>
    </row>
    <row r="13" spans="2:33" s="36" customFormat="1" ht="27.9" customHeight="1" x14ac:dyDescent="0.4">
      <c r="B13" s="31">
        <v>9</v>
      </c>
      <c r="C13" s="532"/>
      <c r="D13" s="32" t="str">
        <f>'114.9.1-9.30'!F29</f>
        <v>小米飯</v>
      </c>
      <c r="E13" s="32" t="s">
        <v>15</v>
      </c>
      <c r="F13" s="32"/>
      <c r="G13" s="32" t="str">
        <f>'114.9.1-9.30'!F30</f>
        <v>卡啦翅小腿(炸)</v>
      </c>
      <c r="H13" s="32" t="s">
        <v>69</v>
      </c>
      <c r="I13" s="32"/>
      <c r="J13" s="32" t="str">
        <f>'114.9.1-9.30'!F31</f>
        <v>壽喜肉片</v>
      </c>
      <c r="K13" s="32" t="s">
        <v>17</v>
      </c>
      <c r="L13" s="32"/>
      <c r="M13" s="32" t="str">
        <f>'114.9.1-9.30'!F32</f>
        <v>蒸蛋</v>
      </c>
      <c r="N13" s="32" t="s">
        <v>15</v>
      </c>
      <c r="O13" s="32"/>
      <c r="P13" s="32" t="str">
        <f>'114.9.1-9.30'!F33</f>
        <v>淺色蔬菜</v>
      </c>
      <c r="Q13" s="32" t="s">
        <v>18</v>
      </c>
      <c r="R13" s="32"/>
      <c r="S13" s="32" t="str">
        <f>'114.9.1-9.30'!F34</f>
        <v>冬瓜鮮菇湯</v>
      </c>
      <c r="T13" s="32" t="s">
        <v>17</v>
      </c>
      <c r="U13" s="32"/>
      <c r="V13" s="533"/>
      <c r="W13" s="33" t="s">
        <v>66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 x14ac:dyDescent="0.4">
      <c r="B14" s="37" t="s">
        <v>8</v>
      </c>
      <c r="C14" s="532"/>
      <c r="D14" s="2" t="s">
        <v>275</v>
      </c>
      <c r="E14" s="2"/>
      <c r="F14" s="2">
        <v>40</v>
      </c>
      <c r="G14" s="204" t="s">
        <v>228</v>
      </c>
      <c r="H14" s="216"/>
      <c r="I14" s="120">
        <v>30</v>
      </c>
      <c r="J14" s="553" t="s">
        <v>235</v>
      </c>
      <c r="K14" s="554"/>
      <c r="L14" s="2">
        <v>10</v>
      </c>
      <c r="M14" s="110" t="s">
        <v>56</v>
      </c>
      <c r="N14" s="110"/>
      <c r="O14" s="110">
        <v>55</v>
      </c>
      <c r="P14" s="2" t="s">
        <v>92</v>
      </c>
      <c r="Q14" s="2"/>
      <c r="R14" s="2">
        <v>80</v>
      </c>
      <c r="S14" s="2" t="s">
        <v>88</v>
      </c>
      <c r="T14" s="2"/>
      <c r="U14" s="2">
        <v>40</v>
      </c>
      <c r="V14" s="534"/>
      <c r="W14" s="90">
        <f>Y13*15+Y14*0+Y15*5+Y16*0+Y17*15+Y18*12+15</f>
        <v>99.5</v>
      </c>
      <c r="X14" s="38" t="s">
        <v>80</v>
      </c>
      <c r="Y14" s="39">
        <v>2.5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 x14ac:dyDescent="0.4">
      <c r="B15" s="37">
        <v>16</v>
      </c>
      <c r="C15" s="532"/>
      <c r="D15" s="2" t="s">
        <v>122</v>
      </c>
      <c r="E15" s="2"/>
      <c r="F15" s="2">
        <v>60</v>
      </c>
      <c r="G15" s="2"/>
      <c r="H15" s="2"/>
      <c r="I15" s="2"/>
      <c r="J15" s="208" t="s">
        <v>146</v>
      </c>
      <c r="K15" s="203"/>
      <c r="L15" s="2">
        <v>30</v>
      </c>
      <c r="M15" s="2" t="s">
        <v>167</v>
      </c>
      <c r="N15" s="2"/>
      <c r="O15" s="110">
        <v>1</v>
      </c>
      <c r="P15" s="2"/>
      <c r="Q15" s="2"/>
      <c r="R15" s="2"/>
      <c r="S15" s="2" t="s">
        <v>276</v>
      </c>
      <c r="T15" s="45"/>
      <c r="U15" s="2">
        <v>10</v>
      </c>
      <c r="V15" s="534"/>
      <c r="W15" s="40" t="s">
        <v>64</v>
      </c>
      <c r="X15" s="41" t="s">
        <v>25</v>
      </c>
      <c r="Y15" s="39">
        <v>1.9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 x14ac:dyDescent="0.4">
      <c r="B16" s="37" t="s">
        <v>10</v>
      </c>
      <c r="C16" s="532"/>
      <c r="D16" s="2"/>
      <c r="E16" s="2"/>
      <c r="F16" s="2"/>
      <c r="G16" s="2"/>
      <c r="H16" s="45"/>
      <c r="I16" s="2"/>
      <c r="J16" s="2" t="s">
        <v>77</v>
      </c>
      <c r="K16" s="2"/>
      <c r="L16" s="2">
        <v>30</v>
      </c>
      <c r="M16" s="2"/>
      <c r="N16" s="131"/>
      <c r="O16" s="110"/>
      <c r="P16" s="2"/>
      <c r="Q16" s="45"/>
      <c r="R16" s="2"/>
      <c r="S16" s="2" t="s">
        <v>123</v>
      </c>
      <c r="T16" s="2"/>
      <c r="U16" s="2">
        <v>1</v>
      </c>
      <c r="V16" s="534"/>
      <c r="W16" s="88">
        <f>Y13*0+Y14*5+Y15*0+Y16*5+Y17*0+Y18*8</f>
        <v>22.5</v>
      </c>
      <c r="X16" s="41" t="s">
        <v>28</v>
      </c>
      <c r="Y16" s="39">
        <v>2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 x14ac:dyDescent="0.3">
      <c r="B17" s="542" t="s">
        <v>36</v>
      </c>
      <c r="C17" s="532"/>
      <c r="D17" s="2"/>
      <c r="E17" s="2"/>
      <c r="F17" s="2"/>
      <c r="G17" s="2"/>
      <c r="H17" s="45"/>
      <c r="I17" s="2"/>
      <c r="J17" s="2" t="s">
        <v>126</v>
      </c>
      <c r="K17" s="2"/>
      <c r="L17" s="2">
        <v>1</v>
      </c>
      <c r="M17" s="2"/>
      <c r="N17" s="45"/>
      <c r="O17" s="2"/>
      <c r="P17" s="2"/>
      <c r="Q17" s="45"/>
      <c r="R17" s="2"/>
      <c r="S17" s="2"/>
      <c r="T17" s="45"/>
      <c r="U17" s="2"/>
      <c r="V17" s="534"/>
      <c r="W17" s="40" t="s">
        <v>43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542"/>
      <c r="C18" s="532"/>
      <c r="D18" s="2"/>
      <c r="E18" s="2"/>
      <c r="F18" s="2"/>
      <c r="G18" s="6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86"/>
      <c r="U18" s="2"/>
      <c r="V18" s="534"/>
      <c r="W18" s="88">
        <f>Y13*2+Y14*7+Y15*1+Y16*0+Y17*0+Y18*8</f>
        <v>29.4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 t="s">
        <v>34</v>
      </c>
      <c r="C19" s="48"/>
      <c r="D19" s="2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534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535"/>
      <c r="W20" s="89">
        <f>W14*4+W18*4+W16*9</f>
        <v>718.1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2"/>
    </row>
    <row r="21" spans="2:33" s="36" customFormat="1" ht="27.9" customHeight="1" x14ac:dyDescent="0.4">
      <c r="B21" s="31">
        <v>9</v>
      </c>
      <c r="C21" s="532"/>
      <c r="D21" s="32" t="str">
        <f>'114.9.1-9.30'!J29</f>
        <v>香Q米飯</v>
      </c>
      <c r="E21" s="32" t="s">
        <v>78</v>
      </c>
      <c r="F21" s="32"/>
      <c r="G21" s="32" t="str">
        <f>'114.9.1-9.30'!J30</f>
        <v>照燒雞翅</v>
      </c>
      <c r="H21" s="32" t="s">
        <v>70</v>
      </c>
      <c r="I21" s="32"/>
      <c r="J21" s="32" t="str">
        <f>'114.9.1-9.30'!J31</f>
        <v>客家小炒(豆)(海)</v>
      </c>
      <c r="K21" s="32" t="s">
        <v>55</v>
      </c>
      <c r="L21" s="32"/>
      <c r="M21" s="32" t="str">
        <f>'114.9.1-9.30'!J32</f>
        <v>絞肉拌高麗菜</v>
      </c>
      <c r="N21" s="32" t="s">
        <v>71</v>
      </c>
      <c r="O21" s="32"/>
      <c r="P21" s="32" t="str">
        <f>'114.9.1-9.30'!J33</f>
        <v>深色蔬菜</v>
      </c>
      <c r="Q21" s="32" t="s">
        <v>18</v>
      </c>
      <c r="R21" s="32"/>
      <c r="S21" s="32" t="str">
        <f>'114.9.1-9.30'!J34</f>
        <v>洋芋濃湯(芡)</v>
      </c>
      <c r="T21" s="32" t="s">
        <v>129</v>
      </c>
      <c r="U21" s="32"/>
      <c r="V21" s="533"/>
      <c r="W21" s="33" t="s">
        <v>101</v>
      </c>
      <c r="X21" s="34" t="s">
        <v>19</v>
      </c>
      <c r="Y21" s="35">
        <v>5.2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 x14ac:dyDescent="0.55000000000000004">
      <c r="B22" s="37" t="s">
        <v>8</v>
      </c>
      <c r="C22" s="532"/>
      <c r="D22" s="2" t="s">
        <v>122</v>
      </c>
      <c r="E22" s="2"/>
      <c r="F22" s="2">
        <v>100</v>
      </c>
      <c r="G22" s="204" t="s">
        <v>233</v>
      </c>
      <c r="H22" s="216"/>
      <c r="I22" s="120">
        <v>70</v>
      </c>
      <c r="J22" s="2" t="s">
        <v>138</v>
      </c>
      <c r="K22" s="2" t="s">
        <v>90</v>
      </c>
      <c r="L22" s="2">
        <v>40</v>
      </c>
      <c r="M22" s="110" t="s">
        <v>130</v>
      </c>
      <c r="N22" s="110"/>
      <c r="O22" s="110">
        <v>70</v>
      </c>
      <c r="P22" s="2" t="s">
        <v>92</v>
      </c>
      <c r="Q22" s="2"/>
      <c r="R22" s="2">
        <v>80</v>
      </c>
      <c r="S22" s="2" t="s">
        <v>132</v>
      </c>
      <c r="T22" s="2"/>
      <c r="U22" s="2">
        <v>20</v>
      </c>
      <c r="V22" s="534"/>
      <c r="W22" s="90">
        <f>Y21*15+Y22*0+Y23*5+Y24*0+Y25*15+Y26*12+15</f>
        <v>100.5</v>
      </c>
      <c r="X22" s="38" t="s">
        <v>80</v>
      </c>
      <c r="Y22" s="39">
        <v>2.4</v>
      </c>
      <c r="Z22" s="55"/>
      <c r="AA22" s="56" t="s">
        <v>24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7.9" customHeight="1" x14ac:dyDescent="0.4">
      <c r="B23" s="37">
        <v>17</v>
      </c>
      <c r="C23" s="532"/>
      <c r="D23" s="2"/>
      <c r="E23" s="2"/>
      <c r="F23" s="2"/>
      <c r="G23" s="2"/>
      <c r="H23" s="2"/>
      <c r="I23" s="2"/>
      <c r="J23" s="547" t="s">
        <v>224</v>
      </c>
      <c r="K23" s="548"/>
      <c r="L23" s="2">
        <v>10</v>
      </c>
      <c r="M23" s="555" t="s">
        <v>93</v>
      </c>
      <c r="N23" s="556"/>
      <c r="O23" s="110">
        <v>3</v>
      </c>
      <c r="P23" s="2"/>
      <c r="Q23" s="2"/>
      <c r="R23" s="2"/>
      <c r="S23" s="2" t="s">
        <v>185</v>
      </c>
      <c r="T23" s="45"/>
      <c r="U23" s="2">
        <v>5</v>
      </c>
      <c r="V23" s="534"/>
      <c r="W23" s="40" t="s">
        <v>102</v>
      </c>
      <c r="X23" s="41" t="s">
        <v>25</v>
      </c>
      <c r="Y23" s="39">
        <v>1.5</v>
      </c>
      <c r="AA23" s="58" t="s">
        <v>26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27</v>
      </c>
      <c r="AF23" s="60">
        <f>AC23*4+AD23*9</f>
        <v>153.30000000000001</v>
      </c>
      <c r="AG23" s="76"/>
    </row>
    <row r="24" spans="2:33" s="57" customFormat="1" ht="27.9" customHeight="1" x14ac:dyDescent="0.55000000000000004">
      <c r="B24" s="37" t="s">
        <v>10</v>
      </c>
      <c r="C24" s="532"/>
      <c r="D24" s="2"/>
      <c r="E24" s="2"/>
      <c r="F24" s="2"/>
      <c r="G24" s="2"/>
      <c r="H24" s="45"/>
      <c r="I24" s="2"/>
      <c r="J24" s="2" t="s">
        <v>231</v>
      </c>
      <c r="K24" s="2" t="s">
        <v>83</v>
      </c>
      <c r="L24" s="2">
        <v>3</v>
      </c>
      <c r="M24" s="2" t="s">
        <v>126</v>
      </c>
      <c r="N24" s="131"/>
      <c r="O24" s="110">
        <v>1</v>
      </c>
      <c r="P24" s="2"/>
      <c r="Q24" s="45"/>
      <c r="R24" s="2"/>
      <c r="S24" s="2" t="s">
        <v>181</v>
      </c>
      <c r="T24" s="2"/>
      <c r="U24" s="2">
        <v>1</v>
      </c>
      <c r="V24" s="534"/>
      <c r="W24" s="88">
        <f>Y21*0+Y22*5+Y23*0+Y24*5+Y25*0+Y26*8</f>
        <v>22</v>
      </c>
      <c r="X24" s="41" t="s">
        <v>28</v>
      </c>
      <c r="Y24" s="39">
        <v>2</v>
      </c>
      <c r="Z24" s="55"/>
      <c r="AA24" s="61" t="s">
        <v>29</v>
      </c>
      <c r="AB24" s="56">
        <v>1.6</v>
      </c>
      <c r="AC24" s="56">
        <f>AB24*1</f>
        <v>1.6</v>
      </c>
      <c r="AD24" s="56" t="s">
        <v>27</v>
      </c>
      <c r="AE24" s="56">
        <f>AB24*5</f>
        <v>8</v>
      </c>
      <c r="AF24" s="56">
        <f>AC24*4+AE24*4</f>
        <v>38.4</v>
      </c>
      <c r="AG24" s="90"/>
    </row>
    <row r="25" spans="2:33" s="57" customFormat="1" ht="27.9" customHeight="1" x14ac:dyDescent="0.3">
      <c r="B25" s="542" t="s">
        <v>37</v>
      </c>
      <c r="C25" s="532"/>
      <c r="D25" s="2"/>
      <c r="E25" s="2"/>
      <c r="F25" s="2"/>
      <c r="G25" s="2"/>
      <c r="H25" s="45"/>
      <c r="I25" s="2"/>
      <c r="J25" s="2"/>
      <c r="K25" s="2"/>
      <c r="L25" s="2"/>
      <c r="M25" s="2" t="s">
        <v>167</v>
      </c>
      <c r="N25" s="45"/>
      <c r="O25" s="2">
        <v>1</v>
      </c>
      <c r="P25" s="2"/>
      <c r="Q25" s="45"/>
      <c r="R25" s="2"/>
      <c r="S25" s="2"/>
      <c r="T25" s="45"/>
      <c r="U25" s="2"/>
      <c r="V25" s="534"/>
      <c r="W25" s="40" t="s">
        <v>96</v>
      </c>
      <c r="X25" s="41" t="s">
        <v>31</v>
      </c>
      <c r="Y25" s="39">
        <v>0</v>
      </c>
      <c r="AA25" s="61" t="s">
        <v>32</v>
      </c>
      <c r="AB25" s="56">
        <v>2.5</v>
      </c>
      <c r="AC25" s="56"/>
      <c r="AD25" s="56">
        <f>AB25*5</f>
        <v>12.5</v>
      </c>
      <c r="AE25" s="56" t="s">
        <v>27</v>
      </c>
      <c r="AF25" s="56">
        <f>AD25*9</f>
        <v>112.5</v>
      </c>
      <c r="AG25" s="76"/>
    </row>
    <row r="26" spans="2:33" s="57" customFormat="1" ht="27.9" customHeight="1" x14ac:dyDescent="0.55000000000000004">
      <c r="B26" s="542"/>
      <c r="C26" s="532"/>
      <c r="D26" s="2"/>
      <c r="E26" s="2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86"/>
      <c r="U26" s="2"/>
      <c r="V26" s="534"/>
      <c r="W26" s="88">
        <f>Y21*2+Y22*7+Y23*1+Y24*0+Y25*0+Y26*8</f>
        <v>28.700000000000003</v>
      </c>
      <c r="X26" s="80" t="s">
        <v>40</v>
      </c>
      <c r="Y26" s="46">
        <v>0</v>
      </c>
      <c r="Z26" s="55"/>
      <c r="AA26" s="61" t="s">
        <v>33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7.9" customHeight="1" x14ac:dyDescent="0.3">
      <c r="B27" s="63" t="s">
        <v>34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534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 x14ac:dyDescent="0.6">
      <c r="B28" s="65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535"/>
      <c r="W28" s="89">
        <f>W22*4+W26*4+W24*9</f>
        <v>714.8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2"/>
    </row>
    <row r="29" spans="2:33" s="36" customFormat="1" ht="27.9" customHeight="1" x14ac:dyDescent="0.4">
      <c r="B29" s="31">
        <v>9</v>
      </c>
      <c r="C29" s="532"/>
      <c r="D29" s="32" t="str">
        <f>'114.9.1-9.30'!N29</f>
        <v>地瓜飯</v>
      </c>
      <c r="E29" s="32" t="s">
        <v>15</v>
      </c>
      <c r="F29" s="32"/>
      <c r="G29" s="32" t="str">
        <f>'114.9.1-9.30'!N30</f>
        <v>泰式魚丁(豆)(海)</v>
      </c>
      <c r="H29" s="32" t="s">
        <v>17</v>
      </c>
      <c r="I29" s="32"/>
      <c r="J29" s="32" t="str">
        <f>'114.9.1-9.30'!N31</f>
        <v>洋蔥鹹豬肉</v>
      </c>
      <c r="K29" s="32" t="s">
        <v>17</v>
      </c>
      <c r="L29" s="32"/>
      <c r="M29" s="32" t="str">
        <f>'114.9.1-9.30'!N32</f>
        <v xml:space="preserve"> 滷蛋</v>
      </c>
      <c r="N29" s="32" t="s">
        <v>71</v>
      </c>
      <c r="O29" s="32"/>
      <c r="P29" s="32" t="str">
        <f>'114.9.1-9.30'!N33</f>
        <v>有機蔬菜</v>
      </c>
      <c r="Q29" s="32" t="s">
        <v>18</v>
      </c>
      <c r="R29" s="32"/>
      <c r="S29" s="32" t="str">
        <f>'114.9.1-9.30'!N34</f>
        <v>綠豆薏仁</v>
      </c>
      <c r="T29" s="32" t="s">
        <v>45</v>
      </c>
      <c r="U29" s="32"/>
      <c r="V29" s="533"/>
      <c r="W29" s="33" t="s">
        <v>66</v>
      </c>
      <c r="X29" s="34" t="s">
        <v>19</v>
      </c>
      <c r="Y29" s="35">
        <v>5.9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3" ht="27.9" customHeight="1" x14ac:dyDescent="0.4">
      <c r="B30" s="37" t="s">
        <v>8</v>
      </c>
      <c r="C30" s="532"/>
      <c r="D30" s="2" t="s">
        <v>50</v>
      </c>
      <c r="E30" s="2"/>
      <c r="F30" s="2">
        <v>50</v>
      </c>
      <c r="G30" s="2" t="s">
        <v>232</v>
      </c>
      <c r="H30" s="2" t="s">
        <v>176</v>
      </c>
      <c r="I30" s="2">
        <v>40</v>
      </c>
      <c r="J30" s="553" t="s">
        <v>224</v>
      </c>
      <c r="K30" s="554"/>
      <c r="L30" s="2">
        <v>25</v>
      </c>
      <c r="M30" s="2" t="s">
        <v>225</v>
      </c>
      <c r="N30" s="2"/>
      <c r="O30" s="2">
        <v>45</v>
      </c>
      <c r="P30" s="2" t="s">
        <v>92</v>
      </c>
      <c r="Q30" s="2"/>
      <c r="R30" s="2">
        <v>80</v>
      </c>
      <c r="S30" s="2" t="s">
        <v>342</v>
      </c>
      <c r="T30" s="2"/>
      <c r="U30" s="2">
        <v>5</v>
      </c>
      <c r="V30" s="534"/>
      <c r="W30" s="90">
        <f>Y29*15+Y30*0+Y31*5+Y32*0+Y33*15+Y34*12+15</f>
        <v>112</v>
      </c>
      <c r="X30" s="38" t="s">
        <v>80</v>
      </c>
      <c r="Y30" s="39">
        <v>2.5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 x14ac:dyDescent="0.4">
      <c r="B31" s="37">
        <v>18</v>
      </c>
      <c r="C31" s="532"/>
      <c r="D31" s="2" t="s">
        <v>122</v>
      </c>
      <c r="E31" s="2"/>
      <c r="F31" s="2">
        <v>90</v>
      </c>
      <c r="G31" s="2" t="s">
        <v>186</v>
      </c>
      <c r="H31" s="2" t="s">
        <v>172</v>
      </c>
      <c r="I31" s="2">
        <v>20</v>
      </c>
      <c r="J31" s="2" t="s">
        <v>187</v>
      </c>
      <c r="K31" s="2"/>
      <c r="L31" s="2">
        <v>40</v>
      </c>
      <c r="M31" s="2" t="s">
        <v>72</v>
      </c>
      <c r="N31" s="2"/>
      <c r="O31" s="2">
        <v>30</v>
      </c>
      <c r="P31" s="2"/>
      <c r="Q31" s="2"/>
      <c r="R31" s="2"/>
      <c r="S31" s="185" t="s">
        <v>343</v>
      </c>
      <c r="T31" s="189"/>
      <c r="U31" s="2">
        <v>5</v>
      </c>
      <c r="V31" s="534"/>
      <c r="W31" s="40" t="s">
        <v>64</v>
      </c>
      <c r="X31" s="41" t="s">
        <v>25</v>
      </c>
      <c r="Y31" s="39">
        <v>1.7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</row>
    <row r="32" spans="2:33" ht="27.9" customHeight="1" x14ac:dyDescent="0.4">
      <c r="B32" s="37" t="s">
        <v>10</v>
      </c>
      <c r="C32" s="532"/>
      <c r="D32" s="45"/>
      <c r="E32" s="45"/>
      <c r="F32" s="2"/>
      <c r="G32" s="2" t="s">
        <v>221</v>
      </c>
      <c r="H32" s="45"/>
      <c r="I32" s="2">
        <v>1</v>
      </c>
      <c r="J32" s="2"/>
      <c r="K32" s="86"/>
      <c r="L32" s="2"/>
      <c r="M32" s="2"/>
      <c r="N32" s="2"/>
      <c r="O32" s="2"/>
      <c r="P32" s="2"/>
      <c r="Q32" s="45"/>
      <c r="R32" s="2"/>
      <c r="S32" s="2" t="s">
        <v>334</v>
      </c>
      <c r="T32" s="45"/>
      <c r="U32" s="2">
        <v>10</v>
      </c>
      <c r="V32" s="534"/>
      <c r="W32" s="88">
        <f>Y29*0+Y30*5+Y31*0+Y32*5+Y33*0+Y34*8</f>
        <v>22.5</v>
      </c>
      <c r="X32" s="41" t="s">
        <v>28</v>
      </c>
      <c r="Y32" s="39">
        <v>2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</row>
    <row r="33" spans="2:33" ht="27.9" customHeight="1" x14ac:dyDescent="0.3">
      <c r="B33" s="542" t="s">
        <v>38</v>
      </c>
      <c r="C33" s="532"/>
      <c r="D33" s="45"/>
      <c r="E33" s="45"/>
      <c r="F33" s="2"/>
      <c r="G33" s="2" t="s">
        <v>230</v>
      </c>
      <c r="H33" s="45"/>
      <c r="I33" s="2">
        <v>1</v>
      </c>
      <c r="J33" s="2"/>
      <c r="K33" s="45"/>
      <c r="L33" s="2"/>
      <c r="M33" s="2"/>
      <c r="N33" s="45"/>
      <c r="O33" s="2"/>
      <c r="P33" s="2"/>
      <c r="Q33" s="45"/>
      <c r="R33" s="2"/>
      <c r="S33" s="2"/>
      <c r="T33" s="45"/>
      <c r="U33" s="2"/>
      <c r="V33" s="534"/>
      <c r="W33" s="40" t="s">
        <v>43</v>
      </c>
      <c r="X33" s="41" t="s">
        <v>31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</row>
    <row r="34" spans="2:33" ht="27.9" customHeight="1" x14ac:dyDescent="0.4">
      <c r="B34" s="542"/>
      <c r="C34" s="532"/>
      <c r="D34" s="45"/>
      <c r="E34" s="45"/>
      <c r="F34" s="2"/>
      <c r="G34" s="6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534"/>
      <c r="W34" s="88">
        <f>Y29*2+Y30*7+Y31*1+Y32*0+Y33*0+Y34*8</f>
        <v>31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</row>
    <row r="35" spans="2:33" ht="27.9" customHeight="1" x14ac:dyDescent="0.3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534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535"/>
      <c r="W36" s="89">
        <f>W30*4+W34*4+W32*9</f>
        <v>774.5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2"/>
    </row>
    <row r="37" spans="2:33" s="36" customFormat="1" ht="27.9" customHeight="1" x14ac:dyDescent="0.4">
      <c r="B37" s="31">
        <v>9</v>
      </c>
      <c r="C37" s="532"/>
      <c r="D37" s="32" t="str">
        <f>'114.9.1-9.30'!R29</f>
        <v>鐵板拌麵</v>
      </c>
      <c r="E37" s="32" t="s">
        <v>79</v>
      </c>
      <c r="F37" s="32"/>
      <c r="G37" s="32" t="str">
        <f>'114.9.1-9.30'!R30</f>
        <v>無骨香雞排(加)(炸)</v>
      </c>
      <c r="H37" s="32" t="s">
        <v>69</v>
      </c>
      <c r="I37" s="32"/>
      <c r="J37" s="32" t="str">
        <f>'114.9.1-9.30'!R31</f>
        <v>黑糖饅頭(冷)</v>
      </c>
      <c r="K37" s="32" t="s">
        <v>15</v>
      </c>
      <c r="L37" s="32"/>
      <c r="M37" s="32" t="str">
        <f>'114.9.1-9.30'!R32</f>
        <v>起司花椰</v>
      </c>
      <c r="N37" s="32" t="s">
        <v>75</v>
      </c>
      <c r="O37" s="32"/>
      <c r="P37" s="32" t="str">
        <f>'114.9.1-9.30'!R33</f>
        <v>淺色蔬菜</v>
      </c>
      <c r="Q37" s="32" t="s">
        <v>18</v>
      </c>
      <c r="R37" s="32"/>
      <c r="S37" s="32" t="str">
        <f>'114.9.1-9.30'!R34</f>
        <v>紫菜蛋花湯</v>
      </c>
      <c r="T37" s="32" t="s">
        <v>48</v>
      </c>
      <c r="U37" s="32"/>
      <c r="V37" s="533"/>
      <c r="W37" s="33" t="s">
        <v>105</v>
      </c>
      <c r="X37" s="34" t="s">
        <v>19</v>
      </c>
      <c r="Y37" s="35">
        <v>5.2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 x14ac:dyDescent="0.4">
      <c r="B38" s="37" t="s">
        <v>8</v>
      </c>
      <c r="C38" s="532"/>
      <c r="D38" s="2" t="s">
        <v>145</v>
      </c>
      <c r="E38" s="2"/>
      <c r="F38" s="2">
        <v>135</v>
      </c>
      <c r="G38" s="2" t="s">
        <v>317</v>
      </c>
      <c r="H38" s="2" t="s">
        <v>89</v>
      </c>
      <c r="I38" s="2">
        <v>60</v>
      </c>
      <c r="J38" s="110" t="s">
        <v>318</v>
      </c>
      <c r="K38" s="110" t="s">
        <v>149</v>
      </c>
      <c r="L38" s="110">
        <v>20</v>
      </c>
      <c r="M38" s="110" t="s">
        <v>141</v>
      </c>
      <c r="N38" s="110"/>
      <c r="O38" s="110">
        <v>70</v>
      </c>
      <c r="P38" s="2" t="s">
        <v>92</v>
      </c>
      <c r="Q38" s="2"/>
      <c r="R38" s="2">
        <v>80</v>
      </c>
      <c r="S38" s="2" t="s">
        <v>192</v>
      </c>
      <c r="T38" s="2"/>
      <c r="U38" s="2">
        <v>1</v>
      </c>
      <c r="V38" s="534"/>
      <c r="W38" s="90">
        <f>Y37*15+Y38*0+Y39*5+Y40*0+Y41*15+Y42*12+15</f>
        <v>102.7</v>
      </c>
      <c r="X38" s="38" t="s">
        <v>80</v>
      </c>
      <c r="Y38" s="39">
        <v>2.5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 x14ac:dyDescent="0.4">
      <c r="B39" s="37">
        <v>19</v>
      </c>
      <c r="C39" s="532"/>
      <c r="D39" s="2" t="s">
        <v>77</v>
      </c>
      <c r="E39" s="2"/>
      <c r="F39" s="2">
        <v>20</v>
      </c>
      <c r="G39" s="2"/>
      <c r="H39" s="2"/>
      <c r="I39" s="2"/>
      <c r="J39" s="110"/>
      <c r="K39" s="110"/>
      <c r="L39" s="110"/>
      <c r="M39" s="2" t="s">
        <v>148</v>
      </c>
      <c r="N39" s="110"/>
      <c r="O39" s="110">
        <v>1</v>
      </c>
      <c r="P39" s="2" t="s">
        <v>126</v>
      </c>
      <c r="Q39" s="2"/>
      <c r="R39" s="2">
        <v>1</v>
      </c>
      <c r="S39" s="2" t="s">
        <v>56</v>
      </c>
      <c r="T39" s="2"/>
      <c r="U39" s="2">
        <v>10</v>
      </c>
      <c r="V39" s="534"/>
      <c r="W39" s="40" t="s">
        <v>106</v>
      </c>
      <c r="X39" s="41" t="s">
        <v>25</v>
      </c>
      <c r="Y39" s="39">
        <v>1.7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 x14ac:dyDescent="0.4">
      <c r="B40" s="37" t="s">
        <v>10</v>
      </c>
      <c r="C40" s="532"/>
      <c r="D40" s="2" t="s">
        <v>93</v>
      </c>
      <c r="E40" s="2"/>
      <c r="F40" s="2">
        <v>10</v>
      </c>
      <c r="G40" s="2"/>
      <c r="H40" s="2"/>
      <c r="I40" s="2"/>
      <c r="J40" s="2"/>
      <c r="K40" s="131"/>
      <c r="L40" s="110"/>
      <c r="M40" s="2" t="s">
        <v>277</v>
      </c>
      <c r="N40" s="131"/>
      <c r="O40" s="110">
        <v>5</v>
      </c>
      <c r="P40" s="2" t="s">
        <v>134</v>
      </c>
      <c r="Q40" s="2"/>
      <c r="R40" s="2">
        <v>1</v>
      </c>
      <c r="S40" s="2" t="s">
        <v>123</v>
      </c>
      <c r="T40" s="2"/>
      <c r="U40" s="2">
        <v>1</v>
      </c>
      <c r="V40" s="534"/>
      <c r="W40" s="88">
        <f>Y37*0+Y38*5+Y39*0+Y40*5+Y41*0+Y42*8</f>
        <v>23.3</v>
      </c>
      <c r="X40" s="41" t="s">
        <v>28</v>
      </c>
      <c r="Y40" s="39">
        <v>2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</row>
    <row r="41" spans="2:33" ht="27.9" customHeight="1" x14ac:dyDescent="0.3">
      <c r="B41" s="542" t="s">
        <v>30</v>
      </c>
      <c r="C41" s="532"/>
      <c r="D41" s="2" t="s">
        <v>148</v>
      </c>
      <c r="E41" s="2"/>
      <c r="F41" s="2">
        <v>1</v>
      </c>
      <c r="G41" s="2"/>
      <c r="H41" s="2"/>
      <c r="I41" s="2"/>
      <c r="J41" s="2"/>
      <c r="K41" s="2"/>
      <c r="L41" s="2"/>
      <c r="M41" s="2"/>
      <c r="N41" s="87"/>
      <c r="O41" s="2"/>
      <c r="P41" s="2"/>
      <c r="Q41" s="2"/>
      <c r="R41" s="2"/>
      <c r="S41" s="2"/>
      <c r="T41" s="2"/>
      <c r="U41" s="2"/>
      <c r="V41" s="534"/>
      <c r="W41" s="40" t="s">
        <v>107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 x14ac:dyDescent="0.4">
      <c r="B42" s="542"/>
      <c r="C42" s="532"/>
      <c r="D42" s="45"/>
      <c r="E42" s="45"/>
      <c r="F42" s="2"/>
      <c r="G42" s="2"/>
      <c r="H42" s="45"/>
      <c r="I42" s="2"/>
      <c r="J42" s="2"/>
      <c r="K42" s="45"/>
      <c r="L42" s="2"/>
      <c r="M42" s="2"/>
      <c r="N42" s="86"/>
      <c r="O42" s="2"/>
      <c r="P42" s="2"/>
      <c r="Q42" s="45"/>
      <c r="R42" s="2"/>
      <c r="S42" s="2"/>
      <c r="T42" s="45"/>
      <c r="U42" s="2"/>
      <c r="V42" s="534"/>
      <c r="W42" s="88">
        <f>Y37*2+Y38*7+Y39*1+Y40*0+Y41*0+Y42*8</f>
        <v>30.4</v>
      </c>
      <c r="X42" s="80" t="s">
        <v>40</v>
      </c>
      <c r="Y42" s="46">
        <v>0.1</v>
      </c>
      <c r="Z42" s="15"/>
      <c r="AA42" s="16" t="s">
        <v>33</v>
      </c>
      <c r="AE42" s="16">
        <f>AB42*15</f>
        <v>0</v>
      </c>
      <c r="AG42" s="90"/>
    </row>
    <row r="43" spans="2:33" ht="27.9" customHeight="1" x14ac:dyDescent="0.3">
      <c r="B43" s="47" t="s">
        <v>34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119"/>
      <c r="N43" s="133"/>
      <c r="O43" s="2"/>
      <c r="P43" s="2"/>
      <c r="Q43" s="45"/>
      <c r="R43" s="2"/>
      <c r="S43" s="2"/>
      <c r="T43" s="45"/>
      <c r="U43" s="2"/>
      <c r="V43" s="534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 x14ac:dyDescent="0.45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535"/>
      <c r="W44" s="89">
        <f>W38*4+W42*4+W40*9</f>
        <v>742.1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2"/>
    </row>
    <row r="45" spans="2:33" s="61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536"/>
      <c r="K45" s="536"/>
      <c r="L45" s="536"/>
      <c r="M45" s="536"/>
      <c r="N45" s="536"/>
      <c r="O45" s="536"/>
      <c r="P45" s="536"/>
      <c r="Q45" s="536"/>
      <c r="R45" s="536"/>
      <c r="S45" s="536"/>
      <c r="T45" s="536"/>
      <c r="U45" s="536"/>
      <c r="V45" s="536"/>
      <c r="W45" s="536"/>
      <c r="X45" s="536"/>
      <c r="Y45" s="536"/>
      <c r="Z45" s="74"/>
      <c r="AB45" s="56"/>
    </row>
    <row r="46" spans="2:33" ht="28.2" x14ac:dyDescent="0.3">
      <c r="B46" s="56"/>
      <c r="C46" s="61"/>
      <c r="D46" s="526"/>
      <c r="E46" s="526"/>
      <c r="F46" s="527"/>
      <c r="G46" s="527"/>
      <c r="H46" s="75"/>
      <c r="K46" s="75"/>
      <c r="M46" s="134"/>
      <c r="N46" s="134"/>
      <c r="O46" s="134"/>
      <c r="Q46" s="75"/>
      <c r="T46" s="75"/>
    </row>
    <row r="47" spans="2:33" ht="28.2" x14ac:dyDescent="0.3">
      <c r="M47" s="134"/>
      <c r="N47" s="134"/>
      <c r="O47" s="134"/>
    </row>
  </sheetData>
  <mergeCells count="25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J23:K23"/>
    <mergeCell ref="M23:N23"/>
    <mergeCell ref="J30:K30"/>
    <mergeCell ref="C13:C18"/>
    <mergeCell ref="V13:V20"/>
    <mergeCell ref="B17:B18"/>
    <mergeCell ref="B1:Y1"/>
    <mergeCell ref="B2:G2"/>
    <mergeCell ref="C5:C10"/>
    <mergeCell ref="V5:V12"/>
    <mergeCell ref="B9:B10"/>
    <mergeCell ref="F3:L3"/>
    <mergeCell ref="M7:N7"/>
    <mergeCell ref="J14:K14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56"/>
  <sheetViews>
    <sheetView zoomScale="75" zoomScaleNormal="75" workbookViewId="0">
      <selection activeCell="M7" sqref="M7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 x14ac:dyDescent="0.7">
      <c r="B1" s="539" t="s">
        <v>346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4"/>
      <c r="AB1" s="6"/>
    </row>
    <row r="2" spans="2:36" s="5" customFormat="1" ht="13.5" customHeight="1" x14ac:dyDescent="0.6">
      <c r="B2" s="540"/>
      <c r="C2" s="541"/>
      <c r="D2" s="541"/>
      <c r="E2" s="541"/>
      <c r="F2" s="541"/>
      <c r="G2" s="541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2.25" customHeight="1" thickBot="1" x14ac:dyDescent="0.5">
      <c r="B3" s="81" t="s">
        <v>41</v>
      </c>
      <c r="C3" s="10"/>
      <c r="D3" s="11"/>
      <c r="E3" s="11"/>
      <c r="F3" s="543" t="s">
        <v>87</v>
      </c>
      <c r="G3" s="543"/>
      <c r="H3" s="543"/>
      <c r="I3" s="543"/>
      <c r="J3" s="543"/>
      <c r="K3" s="543"/>
      <c r="L3" s="543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4" t="s">
        <v>44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 x14ac:dyDescent="0.4">
      <c r="B5" s="31">
        <v>9</v>
      </c>
      <c r="C5" s="532"/>
      <c r="D5" s="32" t="str">
        <f>'114.9.1-9.30'!B38</f>
        <v>香Q米飯</v>
      </c>
      <c r="E5" s="32" t="s">
        <v>137</v>
      </c>
      <c r="F5" s="1" t="s">
        <v>16</v>
      </c>
      <c r="G5" s="32" t="str">
        <f>'114.9.1-9.30'!B39</f>
        <v>招牌雞腿</v>
      </c>
      <c r="H5" s="32" t="s">
        <v>70</v>
      </c>
      <c r="I5" s="1" t="s">
        <v>16</v>
      </c>
      <c r="J5" s="32" t="str">
        <f>'114.9.1-9.30'!B40</f>
        <v>絞肉豆干丁(豆)</v>
      </c>
      <c r="K5" s="32" t="s">
        <v>188</v>
      </c>
      <c r="L5" s="1" t="s">
        <v>16</v>
      </c>
      <c r="M5" s="32" t="str">
        <f>'114.9.1-9.30'!B41</f>
        <v>沙茶筍絲</v>
      </c>
      <c r="N5" s="32" t="s">
        <v>135</v>
      </c>
      <c r="O5" s="1" t="s">
        <v>16</v>
      </c>
      <c r="P5" s="32" t="str">
        <f>'114.9.1-9.30'!B42</f>
        <v>深色蔬菜</v>
      </c>
      <c r="Q5" s="32" t="s">
        <v>139</v>
      </c>
      <c r="R5" s="1" t="s">
        <v>16</v>
      </c>
      <c r="S5" s="32" t="str">
        <f>'114.9.1-9.30'!B43</f>
        <v>味噌昆布湯</v>
      </c>
      <c r="T5" s="32" t="s">
        <v>17</v>
      </c>
      <c r="U5" s="1" t="s">
        <v>16</v>
      </c>
      <c r="V5" s="533"/>
      <c r="W5" s="33" t="s">
        <v>66</v>
      </c>
      <c r="X5" s="34" t="s">
        <v>19</v>
      </c>
      <c r="Y5" s="35">
        <v>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6" ht="27.9" customHeight="1" x14ac:dyDescent="0.4">
      <c r="B6" s="37" t="s">
        <v>8</v>
      </c>
      <c r="C6" s="532"/>
      <c r="D6" s="2" t="s">
        <v>136</v>
      </c>
      <c r="E6" s="2"/>
      <c r="F6" s="2">
        <v>100</v>
      </c>
      <c r="G6" s="2" t="s">
        <v>226</v>
      </c>
      <c r="H6" s="2"/>
      <c r="I6" s="2">
        <v>70</v>
      </c>
      <c r="J6" s="2" t="s">
        <v>93</v>
      </c>
      <c r="K6" s="2"/>
      <c r="L6" s="2">
        <v>10</v>
      </c>
      <c r="M6" s="2" t="s">
        <v>229</v>
      </c>
      <c r="N6" s="2"/>
      <c r="O6" s="2">
        <v>20</v>
      </c>
      <c r="P6" s="2" t="s">
        <v>140</v>
      </c>
      <c r="Q6" s="2"/>
      <c r="R6" s="2">
        <v>80</v>
      </c>
      <c r="S6" s="110" t="s">
        <v>58</v>
      </c>
      <c r="T6" s="110"/>
      <c r="U6" s="110">
        <v>1</v>
      </c>
      <c r="V6" s="534"/>
      <c r="W6" s="90">
        <f>Y5*15+Y6*0+Y7*5+Y8*0+Y9*15+Y10*12+15</f>
        <v>99</v>
      </c>
      <c r="X6" s="38" t="s">
        <v>80</v>
      </c>
      <c r="Y6" s="39">
        <v>2.5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  <c r="AH6" s="213"/>
      <c r="AI6" s="213"/>
      <c r="AJ6" s="213"/>
    </row>
    <row r="7" spans="2:36" ht="27.9" customHeight="1" x14ac:dyDescent="0.4">
      <c r="B7" s="37">
        <v>22</v>
      </c>
      <c r="C7" s="532"/>
      <c r="D7" s="2"/>
      <c r="E7" s="2"/>
      <c r="F7" s="2"/>
      <c r="G7" s="2"/>
      <c r="H7" s="2"/>
      <c r="I7" s="2"/>
      <c r="J7" s="2" t="s">
        <v>278</v>
      </c>
      <c r="K7" s="2" t="s">
        <v>90</v>
      </c>
      <c r="L7" s="2">
        <v>40</v>
      </c>
      <c r="M7" s="241" t="s">
        <v>124</v>
      </c>
      <c r="N7" s="2"/>
      <c r="O7" s="2">
        <v>60</v>
      </c>
      <c r="P7" s="2"/>
      <c r="Q7" s="2"/>
      <c r="R7" s="2"/>
      <c r="S7" s="110" t="s">
        <v>194</v>
      </c>
      <c r="T7" s="110"/>
      <c r="U7" s="110">
        <v>20</v>
      </c>
      <c r="V7" s="534"/>
      <c r="W7" s="40" t="s">
        <v>64</v>
      </c>
      <c r="X7" s="41" t="s">
        <v>25</v>
      </c>
      <c r="Y7" s="39">
        <v>1.8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  <c r="AH7" s="213"/>
      <c r="AI7" s="213"/>
      <c r="AJ7" s="213"/>
    </row>
    <row r="8" spans="2:36" ht="27.9" customHeight="1" x14ac:dyDescent="0.4">
      <c r="B8" s="37" t="s">
        <v>10</v>
      </c>
      <c r="C8" s="532"/>
      <c r="D8" s="2"/>
      <c r="E8" s="2"/>
      <c r="F8" s="2"/>
      <c r="G8" s="185"/>
      <c r="H8" s="189"/>
      <c r="I8" s="2"/>
      <c r="J8" s="2" t="s">
        <v>218</v>
      </c>
      <c r="K8" s="2"/>
      <c r="L8" s="2">
        <v>1</v>
      </c>
      <c r="M8" s="208" t="s">
        <v>168</v>
      </c>
      <c r="N8" s="203"/>
      <c r="O8" s="2">
        <v>10</v>
      </c>
      <c r="P8" s="2"/>
      <c r="Q8" s="45"/>
      <c r="R8" s="2"/>
      <c r="S8" s="110" t="s">
        <v>123</v>
      </c>
      <c r="T8" s="110"/>
      <c r="U8" s="110">
        <v>1</v>
      </c>
      <c r="V8" s="534"/>
      <c r="W8" s="88">
        <f>Y5*0+Y6*5+Y7*0+Y8*5+Y9*0+Y10*8</f>
        <v>22.5</v>
      </c>
      <c r="X8" s="41" t="s">
        <v>28</v>
      </c>
      <c r="Y8" s="39">
        <v>2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  <c r="AH8" s="213"/>
      <c r="AI8" s="213"/>
      <c r="AJ8" s="213"/>
    </row>
    <row r="9" spans="2:36" ht="27.9" customHeight="1" x14ac:dyDescent="0.3">
      <c r="B9" s="542" t="s">
        <v>35</v>
      </c>
      <c r="C9" s="532"/>
      <c r="D9" s="2"/>
      <c r="E9" s="2"/>
      <c r="F9" s="2"/>
      <c r="G9" s="2"/>
      <c r="H9" s="45"/>
      <c r="I9" s="2"/>
      <c r="J9" s="2"/>
      <c r="K9" s="2"/>
      <c r="L9" s="2"/>
      <c r="M9" s="547" t="s">
        <v>224</v>
      </c>
      <c r="N9" s="548"/>
      <c r="O9" s="2">
        <v>10</v>
      </c>
      <c r="P9" s="2"/>
      <c r="Q9" s="45"/>
      <c r="R9" s="2"/>
      <c r="S9" s="2"/>
      <c r="T9" s="2"/>
      <c r="U9" s="2"/>
      <c r="V9" s="534"/>
      <c r="W9" s="40" t="s">
        <v>43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6" ht="27.9" customHeight="1" x14ac:dyDescent="0.4">
      <c r="B10" s="542"/>
      <c r="C10" s="532"/>
      <c r="D10" s="2"/>
      <c r="E10" s="2"/>
      <c r="F10" s="2"/>
      <c r="G10" s="2"/>
      <c r="H10" s="45"/>
      <c r="I10" s="2"/>
      <c r="J10" s="2"/>
      <c r="K10" s="45"/>
      <c r="L10" s="2"/>
      <c r="M10" s="2" t="s">
        <v>126</v>
      </c>
      <c r="N10" s="2"/>
      <c r="O10" s="2">
        <v>1</v>
      </c>
      <c r="P10" s="2"/>
      <c r="Q10" s="45"/>
      <c r="R10" s="2"/>
      <c r="S10" s="2"/>
      <c r="T10" s="87"/>
      <c r="U10" s="2"/>
      <c r="V10" s="534"/>
      <c r="W10" s="88">
        <f>Y5*2+Y6*7+Y7*1+Y8*0+Y9*0+Y10*8</f>
        <v>29.3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6" ht="27.9" customHeight="1" x14ac:dyDescent="0.3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534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6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535"/>
      <c r="W12" s="89">
        <f>W6*4+W10*4+W8*9</f>
        <v>715.7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2"/>
    </row>
    <row r="13" spans="2:36" s="36" customFormat="1" ht="27.9" customHeight="1" x14ac:dyDescent="0.4">
      <c r="B13" s="31">
        <v>9</v>
      </c>
      <c r="C13" s="532"/>
      <c r="D13" s="32" t="str">
        <f>'114.9.1-9.30'!F38</f>
        <v>麥片飯</v>
      </c>
      <c r="E13" s="32" t="s">
        <v>137</v>
      </c>
      <c r="F13" s="32"/>
      <c r="G13" s="32" t="str">
        <f>'114.9.1-9.30'!F39</f>
        <v>香烤雞排</v>
      </c>
      <c r="H13" s="32" t="s">
        <v>70</v>
      </c>
      <c r="I13" s="32"/>
      <c r="J13" s="32" t="str">
        <f>'114.9.1-9.30'!F40</f>
        <v>醬爆肉絲</v>
      </c>
      <c r="K13" s="32" t="s">
        <v>17</v>
      </c>
      <c r="L13" s="32"/>
      <c r="M13" s="32" t="str">
        <f>'114.9.1-9.30'!F41</f>
        <v>玉米蛋</v>
      </c>
      <c r="N13" s="32" t="s">
        <v>17</v>
      </c>
      <c r="O13" s="32"/>
      <c r="P13" s="32" t="str">
        <f>'114.9.1-9.30'!F42</f>
        <v>淺色蔬菜</v>
      </c>
      <c r="Q13" s="32" t="s">
        <v>139</v>
      </c>
      <c r="R13" s="32"/>
      <c r="S13" s="32" t="str">
        <f>'114.9.1-9.30'!F43</f>
        <v>冬瓜湯</v>
      </c>
      <c r="T13" s="32" t="s">
        <v>135</v>
      </c>
      <c r="U13" s="32"/>
      <c r="V13" s="533"/>
      <c r="W13" s="33" t="s">
        <v>66</v>
      </c>
      <c r="X13" s="34" t="s">
        <v>19</v>
      </c>
      <c r="Y13" s="35">
        <v>5.3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 x14ac:dyDescent="0.4">
      <c r="B14" s="37" t="s">
        <v>8</v>
      </c>
      <c r="C14" s="532"/>
      <c r="D14" s="2" t="s">
        <v>122</v>
      </c>
      <c r="E14" s="2"/>
      <c r="F14" s="2">
        <v>60</v>
      </c>
      <c r="G14" s="206" t="s">
        <v>234</v>
      </c>
      <c r="H14" s="205"/>
      <c r="I14" s="2">
        <v>70</v>
      </c>
      <c r="J14" s="553" t="s">
        <v>224</v>
      </c>
      <c r="K14" s="554"/>
      <c r="L14" s="2">
        <v>30</v>
      </c>
      <c r="M14" s="2" t="s">
        <v>185</v>
      </c>
      <c r="N14" s="2"/>
      <c r="O14" s="2">
        <v>30</v>
      </c>
      <c r="P14" s="2" t="s">
        <v>92</v>
      </c>
      <c r="Q14" s="2"/>
      <c r="R14" s="2">
        <v>80</v>
      </c>
      <c r="S14" s="2" t="s">
        <v>191</v>
      </c>
      <c r="T14" s="2"/>
      <c r="U14" s="2">
        <v>50</v>
      </c>
      <c r="V14" s="534"/>
      <c r="W14" s="90">
        <f>Y13*15+Y14*0+Y15*5+Y16*0+Y17*15+Y18*12+15</f>
        <v>103.5</v>
      </c>
      <c r="X14" s="38" t="s">
        <v>80</v>
      </c>
      <c r="Y14" s="39">
        <v>2.4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6" ht="27.9" customHeight="1" x14ac:dyDescent="0.4">
      <c r="B15" s="37">
        <v>23</v>
      </c>
      <c r="C15" s="532"/>
      <c r="D15" s="2" t="s">
        <v>151</v>
      </c>
      <c r="E15" s="2"/>
      <c r="F15" s="2">
        <v>40</v>
      </c>
      <c r="G15" s="119"/>
      <c r="H15" s="122"/>
      <c r="I15" s="120"/>
      <c r="J15" s="2" t="s">
        <v>77</v>
      </c>
      <c r="K15" s="2"/>
      <c r="L15" s="2">
        <v>50</v>
      </c>
      <c r="M15" s="2" t="s">
        <v>56</v>
      </c>
      <c r="N15" s="86"/>
      <c r="O15" s="2">
        <v>40</v>
      </c>
      <c r="P15" s="2"/>
      <c r="Q15" s="2"/>
      <c r="R15" s="2"/>
      <c r="S15" s="2" t="s">
        <v>190</v>
      </c>
      <c r="T15" s="2"/>
      <c r="U15" s="2">
        <v>1</v>
      </c>
      <c r="V15" s="534"/>
      <c r="W15" s="40" t="s">
        <v>64</v>
      </c>
      <c r="X15" s="41" t="s">
        <v>25</v>
      </c>
      <c r="Y15" s="39">
        <v>1.8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6" ht="27.9" customHeight="1" x14ac:dyDescent="0.4">
      <c r="B16" s="37" t="s">
        <v>10</v>
      </c>
      <c r="C16" s="532"/>
      <c r="D16" s="45"/>
      <c r="E16" s="45"/>
      <c r="F16" s="2"/>
      <c r="G16" s="138"/>
      <c r="H16" s="121"/>
      <c r="I16" s="118"/>
      <c r="J16" s="2"/>
      <c r="K16" s="2"/>
      <c r="L16" s="2"/>
      <c r="M16" s="2" t="s">
        <v>274</v>
      </c>
      <c r="N16" s="2"/>
      <c r="O16" s="2">
        <v>5</v>
      </c>
      <c r="P16" s="2"/>
      <c r="Q16" s="45"/>
      <c r="R16" s="2"/>
      <c r="S16" s="2"/>
      <c r="T16" s="45"/>
      <c r="U16" s="2"/>
      <c r="V16" s="534"/>
      <c r="W16" s="88">
        <f>Y13*0+Y14*5+Y15*0+Y16*5+Y17*0+Y18*8</f>
        <v>22</v>
      </c>
      <c r="X16" s="41" t="s">
        <v>28</v>
      </c>
      <c r="Y16" s="39">
        <v>2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 x14ac:dyDescent="0.3">
      <c r="B17" s="542" t="s">
        <v>36</v>
      </c>
      <c r="C17" s="532"/>
      <c r="D17" s="45"/>
      <c r="E17" s="45"/>
      <c r="F17" s="2"/>
      <c r="G17" s="2"/>
      <c r="H17" s="45"/>
      <c r="I17" s="2"/>
      <c r="J17" s="2"/>
      <c r="K17" s="2"/>
      <c r="L17" s="2"/>
      <c r="M17" s="2"/>
      <c r="N17" s="2"/>
      <c r="O17" s="2"/>
      <c r="P17" s="2"/>
      <c r="Q17" s="45"/>
      <c r="R17" s="2"/>
      <c r="S17" s="2"/>
      <c r="T17" s="45"/>
      <c r="U17" s="2"/>
      <c r="V17" s="534"/>
      <c r="W17" s="40" t="s">
        <v>43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542"/>
      <c r="C18" s="532"/>
      <c r="D18" s="45"/>
      <c r="E18" s="45"/>
      <c r="F18" s="2"/>
      <c r="G18" s="2"/>
      <c r="H18" s="45"/>
      <c r="I18" s="2"/>
      <c r="J18" s="2"/>
      <c r="K18" s="2"/>
      <c r="L18" s="2"/>
      <c r="M18" s="2"/>
      <c r="N18" s="86"/>
      <c r="O18" s="2"/>
      <c r="P18" s="2"/>
      <c r="Q18" s="45"/>
      <c r="R18" s="2"/>
      <c r="S18" s="2"/>
      <c r="T18" s="123"/>
      <c r="U18" s="2"/>
      <c r="V18" s="534"/>
      <c r="W18" s="88">
        <f>Y13*2+Y14*7+Y15*1+Y16*0+Y17*0+Y18*8</f>
        <v>29.2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534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535"/>
      <c r="W20" s="89">
        <f>W14*4+W18*4+W16*9</f>
        <v>728.8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2"/>
    </row>
    <row r="21" spans="2:33" s="36" customFormat="1" ht="27.9" customHeight="1" x14ac:dyDescent="0.4">
      <c r="B21" s="31">
        <v>9</v>
      </c>
      <c r="C21" s="532"/>
      <c r="D21" s="32" t="str">
        <f>'114.9.1-9.30'!J38</f>
        <v>香Q米飯</v>
      </c>
      <c r="E21" s="32" t="s">
        <v>78</v>
      </c>
      <c r="F21" s="32"/>
      <c r="G21" s="32" t="str">
        <f>'114.9.1-9.30'!J39</f>
        <v>泡菜雞丁</v>
      </c>
      <c r="H21" s="32" t="s">
        <v>17</v>
      </c>
      <c r="I21" s="32"/>
      <c r="J21" s="32" t="str">
        <f>'114.9.1-9.30'!J40</f>
        <v>絞肉滷蛋</v>
      </c>
      <c r="K21" s="32" t="s">
        <v>17</v>
      </c>
      <c r="L21" s="32"/>
      <c r="M21" s="32" t="str">
        <f>'114.9.1-9.30'!J41</f>
        <v>毛豆莢杏鮑菇(豆)</v>
      </c>
      <c r="N21" s="32" t="s">
        <v>17</v>
      </c>
      <c r="O21" s="32"/>
      <c r="P21" s="32" t="str">
        <f>'114.9.1-9.30'!J42</f>
        <v>深色蔬菜</v>
      </c>
      <c r="Q21" s="32" t="s">
        <v>18</v>
      </c>
      <c r="R21" s="32"/>
      <c r="S21" s="32" t="str">
        <f>'114.9.1-9.30'!J43</f>
        <v>紫菜蛋花湯</v>
      </c>
      <c r="T21" s="32" t="s">
        <v>17</v>
      </c>
      <c r="U21" s="32"/>
      <c r="V21" s="533"/>
      <c r="W21" s="33" t="s">
        <v>101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 x14ac:dyDescent="0.55000000000000004">
      <c r="B22" s="37" t="s">
        <v>8</v>
      </c>
      <c r="C22" s="532"/>
      <c r="D22" s="220" t="s">
        <v>136</v>
      </c>
      <c r="E22" s="2"/>
      <c r="F22" s="2">
        <v>100</v>
      </c>
      <c r="G22" s="537" t="s">
        <v>308</v>
      </c>
      <c r="H22" s="538"/>
      <c r="I22" s="2">
        <v>60</v>
      </c>
      <c r="J22" s="2" t="s">
        <v>225</v>
      </c>
      <c r="K22" s="2"/>
      <c r="L22" s="2">
        <v>50</v>
      </c>
      <c r="M22" s="119" t="s">
        <v>320</v>
      </c>
      <c r="N22" s="139" t="s">
        <v>90</v>
      </c>
      <c r="O22" s="142">
        <v>30</v>
      </c>
      <c r="P22" s="2" t="s">
        <v>92</v>
      </c>
      <c r="Q22" s="2"/>
      <c r="R22" s="2">
        <v>80</v>
      </c>
      <c r="S22" s="2" t="s">
        <v>192</v>
      </c>
      <c r="T22" s="2"/>
      <c r="U22" s="2">
        <v>1</v>
      </c>
      <c r="V22" s="534"/>
      <c r="W22" s="90">
        <f>Y21*15+Y22*0+Y23*5+Y24*0+Y25*15+Y26*12+15</f>
        <v>97.5</v>
      </c>
      <c r="X22" s="38" t="s">
        <v>80</v>
      </c>
      <c r="Y22" s="39">
        <v>2.5</v>
      </c>
      <c r="Z22" s="55"/>
      <c r="AA22" s="56" t="s">
        <v>24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7.9" customHeight="1" x14ac:dyDescent="0.4">
      <c r="B23" s="37">
        <v>24</v>
      </c>
      <c r="C23" s="532"/>
      <c r="D23" s="2"/>
      <c r="E23" s="2"/>
      <c r="F23" s="2"/>
      <c r="G23" s="208" t="s">
        <v>130</v>
      </c>
      <c r="H23" s="203"/>
      <c r="I23" s="2">
        <v>30</v>
      </c>
      <c r="J23" s="208" t="s">
        <v>93</v>
      </c>
      <c r="K23" s="203"/>
      <c r="L23" s="2">
        <v>5</v>
      </c>
      <c r="M23" s="57" t="s">
        <v>72</v>
      </c>
      <c r="N23" s="140"/>
      <c r="O23" s="143">
        <v>40</v>
      </c>
      <c r="P23" s="2"/>
      <c r="Q23" s="2"/>
      <c r="R23" s="2"/>
      <c r="S23" s="2" t="s">
        <v>56</v>
      </c>
      <c r="T23" s="2"/>
      <c r="U23" s="2">
        <v>10</v>
      </c>
      <c r="V23" s="534"/>
      <c r="W23" s="40" t="s">
        <v>102</v>
      </c>
      <c r="X23" s="41" t="s">
        <v>25</v>
      </c>
      <c r="Y23" s="39">
        <v>1.5</v>
      </c>
      <c r="AA23" s="58" t="s">
        <v>26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27</v>
      </c>
      <c r="AF23" s="60">
        <f>AC23*4+AD23*9</f>
        <v>153.30000000000001</v>
      </c>
      <c r="AG23" s="76"/>
    </row>
    <row r="24" spans="2:33" s="57" customFormat="1" ht="27.9" customHeight="1" x14ac:dyDescent="0.55000000000000004">
      <c r="B24" s="37" t="s">
        <v>10</v>
      </c>
      <c r="C24" s="532"/>
      <c r="D24" s="2"/>
      <c r="E24" s="2"/>
      <c r="F24" s="2"/>
      <c r="G24" s="2" t="s">
        <v>221</v>
      </c>
      <c r="H24" s="87"/>
      <c r="I24" s="2">
        <v>1</v>
      </c>
      <c r="J24" s="2"/>
      <c r="K24" s="2"/>
      <c r="L24" s="2"/>
      <c r="N24" s="140"/>
      <c r="O24" s="143"/>
      <c r="P24" s="2"/>
      <c r="Q24" s="45"/>
      <c r="R24" s="2"/>
      <c r="S24" s="2" t="s">
        <v>123</v>
      </c>
      <c r="T24" s="45"/>
      <c r="U24" s="2">
        <v>1</v>
      </c>
      <c r="V24" s="534"/>
      <c r="W24" s="88">
        <f>Y21*0+Y22*5+Y23*0+Y24*5+Y25*0+Y26*8</f>
        <v>22.5</v>
      </c>
      <c r="X24" s="41" t="s">
        <v>28</v>
      </c>
      <c r="Y24" s="39">
        <v>2</v>
      </c>
      <c r="Z24" s="55"/>
      <c r="AA24" s="61" t="s">
        <v>29</v>
      </c>
      <c r="AB24" s="56">
        <v>1.6</v>
      </c>
      <c r="AC24" s="56">
        <f>AB24*1</f>
        <v>1.6</v>
      </c>
      <c r="AD24" s="56" t="s">
        <v>27</v>
      </c>
      <c r="AE24" s="56">
        <f>AB24*5</f>
        <v>8</v>
      </c>
      <c r="AF24" s="56">
        <f>AC24*4+AE24*4</f>
        <v>38.4</v>
      </c>
      <c r="AG24" s="90"/>
    </row>
    <row r="25" spans="2:33" s="57" customFormat="1" ht="27.9" customHeight="1" x14ac:dyDescent="0.3">
      <c r="B25" s="542" t="s">
        <v>52</v>
      </c>
      <c r="C25" s="532"/>
      <c r="D25" s="2"/>
      <c r="E25" s="2"/>
      <c r="F25" s="2"/>
      <c r="G25" s="2" t="s">
        <v>230</v>
      </c>
      <c r="H25" s="45"/>
      <c r="I25" s="2">
        <v>1</v>
      </c>
      <c r="J25" s="2"/>
      <c r="K25" s="2"/>
      <c r="L25" s="2"/>
      <c r="N25" s="140"/>
      <c r="O25" s="118"/>
      <c r="P25" s="2"/>
      <c r="Q25" s="45"/>
      <c r="R25" s="2"/>
      <c r="S25" s="2"/>
      <c r="T25" s="45"/>
      <c r="U25" s="2"/>
      <c r="V25" s="534"/>
      <c r="W25" s="40" t="s">
        <v>96</v>
      </c>
      <c r="X25" s="41" t="s">
        <v>31</v>
      </c>
      <c r="Y25" s="39">
        <v>0</v>
      </c>
      <c r="AA25" s="61" t="s">
        <v>32</v>
      </c>
      <c r="AB25" s="56">
        <v>2.5</v>
      </c>
      <c r="AC25" s="56"/>
      <c r="AD25" s="56">
        <f>AB25*5</f>
        <v>12.5</v>
      </c>
      <c r="AE25" s="56" t="s">
        <v>27</v>
      </c>
      <c r="AF25" s="56">
        <f>AD25*9</f>
        <v>112.5</v>
      </c>
      <c r="AG25" s="76"/>
    </row>
    <row r="26" spans="2:33" s="57" customFormat="1" ht="27.9" customHeight="1" x14ac:dyDescent="0.55000000000000004">
      <c r="B26" s="542"/>
      <c r="C26" s="532"/>
      <c r="D26" s="87"/>
      <c r="E26" s="45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534"/>
      <c r="W26" s="88">
        <f>Y21*2+Y22*7+Y23*1+Y24*0+Y25*0+Y26*8</f>
        <v>29</v>
      </c>
      <c r="X26" s="80" t="s">
        <v>40</v>
      </c>
      <c r="Y26" s="46">
        <v>0</v>
      </c>
      <c r="Z26" s="55"/>
      <c r="AA26" s="61" t="s">
        <v>33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7.9" customHeight="1" x14ac:dyDescent="0.3">
      <c r="B27" s="47" t="s">
        <v>34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534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 x14ac:dyDescent="0.6">
      <c r="B28" s="50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535"/>
      <c r="W28" s="89">
        <f>W22*4+W26*4+W24*9</f>
        <v>708.5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2"/>
    </row>
    <row r="29" spans="2:33" s="36" customFormat="1" ht="27.9" customHeight="1" x14ac:dyDescent="0.4">
      <c r="B29" s="31">
        <v>9</v>
      </c>
      <c r="C29" s="532"/>
      <c r="D29" s="32" t="str">
        <f>'114.9.1-9.30'!N38</f>
        <v>地瓜飯</v>
      </c>
      <c r="E29" s="32" t="s">
        <v>67</v>
      </c>
      <c r="F29" s="32"/>
      <c r="G29" s="32" t="str">
        <f>'114.9.1-9.30'!N39</f>
        <v>燒烤雞翅</v>
      </c>
      <c r="H29" s="32" t="s">
        <v>70</v>
      </c>
      <c r="I29" s="32"/>
      <c r="J29" s="32" t="str">
        <f>'114.9.1-9.30'!N40</f>
        <v>麻婆豆腐(豆)</v>
      </c>
      <c r="K29" s="32" t="s">
        <v>68</v>
      </c>
      <c r="L29" s="32"/>
      <c r="M29" s="32" t="str">
        <f>'114.9.1-9.30'!N41</f>
        <v>椰菜拌蝦卷(海加)</v>
      </c>
      <c r="N29" s="32" t="s">
        <v>17</v>
      </c>
      <c r="O29" s="32"/>
      <c r="P29" s="32" t="str">
        <f>'114.9.1-9.30'!N42</f>
        <v>有機蔬菜</v>
      </c>
      <c r="Q29" s="32" t="s">
        <v>18</v>
      </c>
      <c r="R29" s="32"/>
      <c r="S29" s="32" t="str">
        <f>'114.9.1-9.30'!N43</f>
        <v>竹筍湯</v>
      </c>
      <c r="T29" s="32" t="s">
        <v>17</v>
      </c>
      <c r="U29" s="32"/>
      <c r="V29" s="533"/>
      <c r="W29" s="33" t="s">
        <v>103</v>
      </c>
      <c r="X29" s="34" t="s">
        <v>19</v>
      </c>
      <c r="Y29" s="35">
        <v>5.4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37" t="s">
        <v>8</v>
      </c>
      <c r="C30" s="532"/>
      <c r="D30" s="110" t="s">
        <v>82</v>
      </c>
      <c r="E30" s="110"/>
      <c r="F30" s="110">
        <v>50</v>
      </c>
      <c r="G30" s="206" t="s">
        <v>233</v>
      </c>
      <c r="H30" s="203"/>
      <c r="I30" s="118">
        <v>70</v>
      </c>
      <c r="J30" s="2" t="s">
        <v>93</v>
      </c>
      <c r="K30" s="2"/>
      <c r="L30" s="2">
        <v>5</v>
      </c>
      <c r="M30" s="57" t="s">
        <v>141</v>
      </c>
      <c r="N30" s="140"/>
      <c r="O30" s="143">
        <v>40</v>
      </c>
      <c r="P30" s="2" t="s">
        <v>92</v>
      </c>
      <c r="Q30" s="2"/>
      <c r="R30" s="2">
        <v>80</v>
      </c>
      <c r="S30" s="2" t="s">
        <v>229</v>
      </c>
      <c r="T30" s="2"/>
      <c r="U30" s="2">
        <v>40</v>
      </c>
      <c r="V30" s="534"/>
      <c r="W30" s="90">
        <f>Y29*15+Y30*0+Y31*5+Y32*0+Y33*15+Y34*12+15</f>
        <v>104</v>
      </c>
      <c r="X30" s="38" t="s">
        <v>80</v>
      </c>
      <c r="Y30" s="39">
        <v>2.4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</row>
    <row r="31" spans="2:33" ht="27.9" customHeight="1" x14ac:dyDescent="0.4">
      <c r="B31" s="37">
        <v>25</v>
      </c>
      <c r="C31" s="532"/>
      <c r="D31" s="110" t="s">
        <v>122</v>
      </c>
      <c r="E31" s="110"/>
      <c r="F31" s="110">
        <v>90</v>
      </c>
      <c r="G31" s="2"/>
      <c r="H31" s="2"/>
      <c r="I31" s="2"/>
      <c r="J31" s="2" t="s">
        <v>127</v>
      </c>
      <c r="K31" s="2" t="s">
        <v>172</v>
      </c>
      <c r="L31" s="2">
        <v>60</v>
      </c>
      <c r="M31" s="57" t="s">
        <v>322</v>
      </c>
      <c r="N31" s="224" t="s">
        <v>321</v>
      </c>
      <c r="O31" s="143">
        <v>30</v>
      </c>
      <c r="P31" s="2"/>
      <c r="Q31" s="2"/>
      <c r="R31" s="2"/>
      <c r="S31" s="2"/>
      <c r="T31" s="2"/>
      <c r="U31" s="2"/>
      <c r="V31" s="534"/>
      <c r="W31" s="40" t="s">
        <v>104</v>
      </c>
      <c r="X31" s="41" t="s">
        <v>25</v>
      </c>
      <c r="Y31" s="39">
        <v>1.6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</row>
    <row r="32" spans="2:33" ht="27.9" customHeight="1" x14ac:dyDescent="0.4">
      <c r="B32" s="37" t="s">
        <v>10</v>
      </c>
      <c r="C32" s="532"/>
      <c r="D32" s="45"/>
      <c r="E32" s="45"/>
      <c r="F32" s="2"/>
      <c r="G32" s="57"/>
      <c r="H32" s="121"/>
      <c r="I32" s="118"/>
      <c r="J32" s="2"/>
      <c r="K32" s="2"/>
      <c r="L32" s="2"/>
      <c r="M32" s="57" t="s">
        <v>126</v>
      </c>
      <c r="N32" s="140"/>
      <c r="O32" s="143">
        <v>1</v>
      </c>
      <c r="P32" s="2"/>
      <c r="Q32" s="45"/>
      <c r="R32" s="2"/>
      <c r="S32" s="2"/>
      <c r="T32" s="2"/>
      <c r="U32" s="2"/>
      <c r="V32" s="534"/>
      <c r="W32" s="88">
        <f>Y29*0+Y30*5+Y31*0+Y32*5+Y33*0+Y34*8</f>
        <v>22</v>
      </c>
      <c r="X32" s="41" t="s">
        <v>28</v>
      </c>
      <c r="Y32" s="39">
        <v>2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  <c r="AG32" s="90"/>
    </row>
    <row r="33" spans="2:33" ht="27.9" customHeight="1" x14ac:dyDescent="0.3">
      <c r="B33" s="542" t="s">
        <v>38</v>
      </c>
      <c r="C33" s="532"/>
      <c r="D33" s="45"/>
      <c r="E33" s="45"/>
      <c r="F33" s="2"/>
      <c r="G33" s="2"/>
      <c r="H33" s="2"/>
      <c r="I33" s="2"/>
      <c r="J33" s="2"/>
      <c r="K33" s="2"/>
      <c r="L33" s="2"/>
      <c r="M33" s="57"/>
      <c r="N33" s="140"/>
      <c r="O33" s="143"/>
      <c r="P33" s="2"/>
      <c r="Q33" s="45"/>
      <c r="R33" s="2"/>
      <c r="S33" s="2"/>
      <c r="T33" s="45"/>
      <c r="U33" s="2"/>
      <c r="V33" s="534"/>
      <c r="W33" s="40" t="s">
        <v>96</v>
      </c>
      <c r="X33" s="41" t="s">
        <v>31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 x14ac:dyDescent="0.4">
      <c r="B34" s="542"/>
      <c r="C34" s="532"/>
      <c r="D34" s="45"/>
      <c r="E34" s="45"/>
      <c r="F34" s="2"/>
      <c r="G34" s="2"/>
      <c r="H34" s="45"/>
      <c r="I34" s="2"/>
      <c r="J34" s="2"/>
      <c r="K34" s="2"/>
      <c r="L34" s="2"/>
      <c r="M34" s="57"/>
      <c r="N34" s="140"/>
      <c r="O34" s="118"/>
      <c r="P34" s="2"/>
      <c r="Q34" s="45"/>
      <c r="R34" s="2"/>
      <c r="S34" s="2"/>
      <c r="T34" s="45"/>
      <c r="U34" s="2"/>
      <c r="V34" s="534"/>
      <c r="W34" s="88">
        <f>Y29*2+Y30*7+Y31*1+Y32*0+Y33*0+Y34*8</f>
        <v>29.200000000000003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 x14ac:dyDescent="0.3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534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535"/>
      <c r="W36" s="89">
        <f>W30*4+W34*4+W32*9</f>
        <v>730.8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2"/>
    </row>
    <row r="37" spans="2:33" s="36" customFormat="1" ht="27.9" customHeight="1" x14ac:dyDescent="0.4">
      <c r="B37" s="31">
        <v>9</v>
      </c>
      <c r="C37" s="532"/>
      <c r="D37" s="32" t="str">
        <f>'114.9.1-9.30'!R38</f>
        <v>肉燥拌麵</v>
      </c>
      <c r="E37" s="32" t="s">
        <v>79</v>
      </c>
      <c r="F37" s="32"/>
      <c r="G37" s="32" t="str">
        <f>'114.9.1-9.30'!R39</f>
        <v>香酥魚條(海加)(炸)</v>
      </c>
      <c r="H37" s="32" t="s">
        <v>69</v>
      </c>
      <c r="I37" s="32"/>
      <c r="J37" s="32" t="str">
        <f>'114.9.1-9.30'!R40</f>
        <v>豬里肌</v>
      </c>
      <c r="K37" s="32" t="s">
        <v>74</v>
      </c>
      <c r="L37" s="32"/>
      <c r="M37" s="32" t="str">
        <f>'114.9.1-9.30'!R41</f>
        <v>芋泥包(冷)</v>
      </c>
      <c r="N37" s="32" t="s">
        <v>197</v>
      </c>
      <c r="O37" s="32"/>
      <c r="P37" s="32" t="str">
        <f>'114.9.1-9.30'!R42</f>
        <v>深色蔬菜</v>
      </c>
      <c r="Q37" s="32" t="s">
        <v>18</v>
      </c>
      <c r="R37" s="32"/>
      <c r="S37" s="32" t="str">
        <f>'114.9.1-9.30'!R43</f>
        <v>玉米濃湯(芡)</v>
      </c>
      <c r="T37" s="32" t="s">
        <v>129</v>
      </c>
      <c r="U37" s="32"/>
      <c r="V37" s="533"/>
      <c r="W37" s="33" t="s">
        <v>105</v>
      </c>
      <c r="X37" s="34" t="s">
        <v>19</v>
      </c>
      <c r="Y37" s="35">
        <v>5.2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 x14ac:dyDescent="0.4">
      <c r="B38" s="37" t="s">
        <v>8</v>
      </c>
      <c r="C38" s="532"/>
      <c r="D38" s="2" t="s">
        <v>145</v>
      </c>
      <c r="E38" s="2"/>
      <c r="F38" s="2">
        <v>135</v>
      </c>
      <c r="G38" s="2" t="s">
        <v>323</v>
      </c>
      <c r="H38" s="110" t="s">
        <v>321</v>
      </c>
      <c r="I38" s="110">
        <v>30</v>
      </c>
      <c r="J38" s="558" t="s">
        <v>171</v>
      </c>
      <c r="K38" s="559"/>
      <c r="L38" s="110">
        <v>40</v>
      </c>
      <c r="M38" s="110" t="s">
        <v>219</v>
      </c>
      <c r="N38" s="110" t="s">
        <v>193</v>
      </c>
      <c r="O38" s="110">
        <v>30</v>
      </c>
      <c r="P38" s="2" t="s">
        <v>92</v>
      </c>
      <c r="Q38" s="2"/>
      <c r="R38" s="2">
        <v>80</v>
      </c>
      <c r="S38" s="2" t="s">
        <v>185</v>
      </c>
      <c r="T38" s="2"/>
      <c r="U38" s="2">
        <v>20</v>
      </c>
      <c r="V38" s="534"/>
      <c r="W38" s="90">
        <f>Y37*15+Y38*0+Y39*5+Y40*0+Y41*15+Y42*12+15</f>
        <v>101</v>
      </c>
      <c r="X38" s="38" t="s">
        <v>80</v>
      </c>
      <c r="Y38" s="39">
        <v>2.6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 x14ac:dyDescent="0.4">
      <c r="B39" s="37">
        <v>26</v>
      </c>
      <c r="C39" s="532"/>
      <c r="D39" s="2" t="s">
        <v>93</v>
      </c>
      <c r="E39" s="2"/>
      <c r="F39" s="2">
        <v>20</v>
      </c>
      <c r="G39" s="2" t="s">
        <v>72</v>
      </c>
      <c r="H39" s="87"/>
      <c r="I39" s="2">
        <v>25</v>
      </c>
      <c r="J39" s="110"/>
      <c r="K39" s="110"/>
      <c r="L39" s="110"/>
      <c r="M39" s="2"/>
      <c r="N39" s="87"/>
      <c r="O39" s="2"/>
      <c r="P39" s="110"/>
      <c r="Q39" s="110"/>
      <c r="R39" s="110"/>
      <c r="S39" s="2" t="s">
        <v>148</v>
      </c>
      <c r="T39" s="207"/>
      <c r="U39" s="2">
        <v>1</v>
      </c>
      <c r="V39" s="534"/>
      <c r="W39" s="40" t="s">
        <v>106</v>
      </c>
      <c r="X39" s="41" t="s">
        <v>25</v>
      </c>
      <c r="Y39" s="39">
        <v>1.6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 x14ac:dyDescent="0.4">
      <c r="B40" s="37" t="s">
        <v>10</v>
      </c>
      <c r="C40" s="532"/>
      <c r="D40" s="2" t="s">
        <v>77</v>
      </c>
      <c r="E40" s="2"/>
      <c r="F40" s="2">
        <v>5</v>
      </c>
      <c r="G40" s="110"/>
      <c r="H40" s="110"/>
      <c r="I40" s="110"/>
      <c r="J40" s="182"/>
      <c r="K40" s="110"/>
      <c r="L40" s="110"/>
      <c r="M40" s="110"/>
      <c r="N40" s="110"/>
      <c r="O40" s="110"/>
      <c r="P40" s="110"/>
      <c r="Q40" s="110"/>
      <c r="R40" s="110"/>
      <c r="S40" s="2"/>
      <c r="T40" s="2"/>
      <c r="U40" s="2"/>
      <c r="V40" s="534"/>
      <c r="W40" s="88">
        <f>Y37*0+Y38*5+Y39*0+Y40*5+Y41*0+Y42*8</f>
        <v>23</v>
      </c>
      <c r="X40" s="41" t="s">
        <v>28</v>
      </c>
      <c r="Y40" s="39">
        <v>2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</row>
    <row r="41" spans="2:33" ht="27.9" customHeight="1" x14ac:dyDescent="0.3">
      <c r="B41" s="542" t="s">
        <v>49</v>
      </c>
      <c r="C41" s="532"/>
      <c r="D41" s="2" t="s">
        <v>126</v>
      </c>
      <c r="E41" s="2"/>
      <c r="F41" s="2">
        <v>3</v>
      </c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2"/>
      <c r="T41" s="2"/>
      <c r="U41" s="2"/>
      <c r="V41" s="534"/>
      <c r="W41" s="40" t="s">
        <v>107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 x14ac:dyDescent="0.4">
      <c r="B42" s="542"/>
      <c r="C42" s="532"/>
      <c r="D42" s="2" t="s">
        <v>218</v>
      </c>
      <c r="E42" s="45"/>
      <c r="F42" s="2">
        <v>1</v>
      </c>
      <c r="G42" s="110"/>
      <c r="H42" s="111"/>
      <c r="I42" s="110"/>
      <c r="J42" s="110"/>
      <c r="K42" s="111"/>
      <c r="L42" s="110"/>
      <c r="M42" s="110"/>
      <c r="N42" s="111"/>
      <c r="O42" s="110"/>
      <c r="P42" s="110"/>
      <c r="Q42" s="111"/>
      <c r="R42" s="110"/>
      <c r="S42" s="2"/>
      <c r="T42" s="87"/>
      <c r="U42" s="2"/>
      <c r="V42" s="534"/>
      <c r="W42" s="88">
        <f>Y37*2+Y38*7+Y39*1+Y40*0+Y41*0+Y42*8</f>
        <v>30.200000000000003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3" ht="27.9" customHeight="1" x14ac:dyDescent="0.3">
      <c r="B43" s="47" t="s">
        <v>34</v>
      </c>
      <c r="C43" s="48"/>
      <c r="D43" s="2" t="s">
        <v>146</v>
      </c>
      <c r="E43" s="45"/>
      <c r="F43" s="2">
        <v>35</v>
      </c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87"/>
      <c r="U43" s="2"/>
      <c r="V43" s="534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 x14ac:dyDescent="0.45">
      <c r="B44" s="70"/>
      <c r="C44" s="199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557"/>
      <c r="W44" s="200">
        <f>W38*4+W42*4+W40*9</f>
        <v>731.8</v>
      </c>
      <c r="X44" s="201"/>
      <c r="Y44" s="202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2"/>
    </row>
    <row r="45" spans="2:33" s="61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74"/>
      <c r="AB45" s="56"/>
    </row>
    <row r="46" spans="2:33" x14ac:dyDescent="0.3">
      <c r="B46" s="56"/>
      <c r="C46" s="61"/>
      <c r="D46" s="526"/>
      <c r="E46" s="526"/>
      <c r="F46" s="526"/>
      <c r="G46" s="526"/>
      <c r="H46" s="75"/>
      <c r="K46" s="75"/>
      <c r="N46" s="75"/>
      <c r="Q46" s="75"/>
      <c r="T46" s="75"/>
    </row>
    <row r="56" spans="10:10" ht="28.2" x14ac:dyDescent="0.3">
      <c r="J56" s="134"/>
    </row>
  </sheetData>
  <mergeCells count="24">
    <mergeCell ref="C37:C42"/>
    <mergeCell ref="V37:V44"/>
    <mergeCell ref="B41:B42"/>
    <mergeCell ref="J45:Y45"/>
    <mergeCell ref="D46:G46"/>
    <mergeCell ref="J38:K38"/>
    <mergeCell ref="C21:C26"/>
    <mergeCell ref="V21:V28"/>
    <mergeCell ref="B25:B26"/>
    <mergeCell ref="C29:C34"/>
    <mergeCell ref="V29:V36"/>
    <mergeCell ref="B33:B34"/>
    <mergeCell ref="G22:H22"/>
    <mergeCell ref="C13:C18"/>
    <mergeCell ref="V13:V20"/>
    <mergeCell ref="B17:B18"/>
    <mergeCell ref="B1:Y1"/>
    <mergeCell ref="B2:G2"/>
    <mergeCell ref="C5:C10"/>
    <mergeCell ref="V5:V12"/>
    <mergeCell ref="B9:B10"/>
    <mergeCell ref="F3:L3"/>
    <mergeCell ref="M9:N9"/>
    <mergeCell ref="J14:K14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5"/>
  <sheetViews>
    <sheetView zoomScale="75" zoomScaleNormal="75" workbookViewId="0">
      <selection activeCell="M4" sqref="M4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539" t="s">
        <v>345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4"/>
      <c r="AB1" s="6"/>
    </row>
    <row r="2" spans="2:33" s="5" customFormat="1" ht="13.5" customHeight="1" x14ac:dyDescent="0.6">
      <c r="B2" s="540"/>
      <c r="C2" s="541"/>
      <c r="D2" s="541"/>
      <c r="E2" s="541"/>
      <c r="F2" s="541"/>
      <c r="G2" s="541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5">
      <c r="B3" s="81" t="s">
        <v>41</v>
      </c>
      <c r="C3" s="10"/>
      <c r="D3" s="11"/>
      <c r="E3" s="11"/>
      <c r="F3" s="543" t="s">
        <v>87</v>
      </c>
      <c r="G3" s="543"/>
      <c r="H3" s="543"/>
      <c r="I3" s="543"/>
      <c r="J3" s="543"/>
      <c r="K3" s="543"/>
      <c r="L3" s="543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54" t="s">
        <v>0</v>
      </c>
      <c r="C4" s="155" t="s">
        <v>1</v>
      </c>
      <c r="D4" s="156" t="s">
        <v>2</v>
      </c>
      <c r="E4" s="157" t="s">
        <v>39</v>
      </c>
      <c r="F4" s="156"/>
      <c r="G4" s="156" t="s">
        <v>3</v>
      </c>
      <c r="H4" s="157" t="s">
        <v>39</v>
      </c>
      <c r="I4" s="156"/>
      <c r="J4" s="156" t="s">
        <v>4</v>
      </c>
      <c r="K4" s="157" t="s">
        <v>39</v>
      </c>
      <c r="L4" s="158"/>
      <c r="M4" s="156" t="s">
        <v>4</v>
      </c>
      <c r="N4" s="157" t="s">
        <v>39</v>
      </c>
      <c r="O4" s="156"/>
      <c r="P4" s="156" t="s">
        <v>4</v>
      </c>
      <c r="Q4" s="157" t="s">
        <v>39</v>
      </c>
      <c r="R4" s="156"/>
      <c r="S4" s="159" t="s">
        <v>5</v>
      </c>
      <c r="T4" s="157" t="s">
        <v>39</v>
      </c>
      <c r="U4" s="156"/>
      <c r="V4" s="160" t="s">
        <v>44</v>
      </c>
      <c r="W4" s="24" t="s">
        <v>6</v>
      </c>
      <c r="X4" s="161" t="s">
        <v>13</v>
      </c>
      <c r="Y4" s="162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51" customHeight="1" x14ac:dyDescent="0.4">
      <c r="B5" s="165">
        <v>9</v>
      </c>
      <c r="C5" s="532"/>
      <c r="D5" s="32" t="str">
        <f>'114.9.1-9.30'!B47</f>
        <v xml:space="preserve">教師節 </v>
      </c>
      <c r="E5" s="32"/>
      <c r="F5" s="172" t="s">
        <v>16</v>
      </c>
      <c r="G5" s="32" t="str">
        <f>'114.9.1-9.30'!B48</f>
        <v>補假</v>
      </c>
      <c r="H5" s="32"/>
      <c r="I5" s="172" t="s">
        <v>16</v>
      </c>
      <c r="J5" s="32" t="str">
        <f>'114.9.1-9.30'!B49</f>
        <v>不上課</v>
      </c>
      <c r="K5" s="32"/>
      <c r="L5" s="172" t="s">
        <v>16</v>
      </c>
      <c r="M5" s="32"/>
      <c r="N5" s="32"/>
      <c r="O5" s="172" t="s">
        <v>16</v>
      </c>
      <c r="P5" s="32"/>
      <c r="Q5" s="32"/>
      <c r="R5" s="172" t="s">
        <v>16</v>
      </c>
      <c r="S5" s="32"/>
      <c r="T5" s="32"/>
      <c r="U5" s="172" t="s">
        <v>16</v>
      </c>
      <c r="V5" s="533"/>
      <c r="W5" s="33" t="s">
        <v>94</v>
      </c>
      <c r="X5" s="34" t="s">
        <v>19</v>
      </c>
      <c r="Y5" s="164">
        <v>0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 x14ac:dyDescent="0.4">
      <c r="B6" s="165" t="s">
        <v>8</v>
      </c>
      <c r="C6" s="532"/>
      <c r="D6" s="2"/>
      <c r="E6" s="2"/>
      <c r="F6" s="2"/>
      <c r="G6" s="204"/>
      <c r="H6" s="217"/>
      <c r="I6" s="118"/>
      <c r="J6" s="2"/>
      <c r="K6" s="2"/>
      <c r="L6" s="2"/>
      <c r="M6" s="119"/>
      <c r="N6" s="139"/>
      <c r="O6" s="142"/>
      <c r="P6" s="2"/>
      <c r="Q6" s="2"/>
      <c r="R6" s="2"/>
      <c r="S6" s="2"/>
      <c r="T6" s="2"/>
      <c r="U6" s="2"/>
      <c r="V6" s="534"/>
      <c r="W6" s="90">
        <v>0</v>
      </c>
      <c r="X6" s="38" t="s">
        <v>80</v>
      </c>
      <c r="Y6" s="166">
        <v>0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 x14ac:dyDescent="0.4">
      <c r="B7" s="165">
        <v>29</v>
      </c>
      <c r="C7" s="532"/>
      <c r="D7" s="2"/>
      <c r="E7" s="2"/>
      <c r="F7" s="2"/>
      <c r="G7" s="2"/>
      <c r="H7" s="2"/>
      <c r="I7" s="2"/>
      <c r="J7" s="208"/>
      <c r="K7" s="203"/>
      <c r="L7" s="2"/>
      <c r="M7" s="57"/>
      <c r="N7" s="140"/>
      <c r="O7" s="143"/>
      <c r="P7" s="2"/>
      <c r="Q7" s="2"/>
      <c r="R7" s="2"/>
      <c r="S7" s="2"/>
      <c r="T7" s="2"/>
      <c r="U7" s="2"/>
      <c r="V7" s="534"/>
      <c r="W7" s="40" t="s">
        <v>95</v>
      </c>
      <c r="X7" s="41" t="s">
        <v>25</v>
      </c>
      <c r="Y7" s="166">
        <v>0</v>
      </c>
      <c r="AA7" s="42" t="s">
        <v>26</v>
      </c>
      <c r="AB7" s="17">
        <v>2.2999999999999998</v>
      </c>
      <c r="AC7" s="43">
        <f>AB7*7</f>
        <v>16.099999999999998</v>
      </c>
      <c r="AD7" s="17">
        <f>AB7*5</f>
        <v>11.5</v>
      </c>
      <c r="AE7" s="17" t="s">
        <v>27</v>
      </c>
      <c r="AF7" s="44">
        <f>AC7*4+AD7*9</f>
        <v>167.89999999999998</v>
      </c>
      <c r="AG7" s="76"/>
    </row>
    <row r="8" spans="2:33" ht="27.9" customHeight="1" x14ac:dyDescent="0.4">
      <c r="B8" s="165" t="s">
        <v>10</v>
      </c>
      <c r="C8" s="532"/>
      <c r="D8" s="2"/>
      <c r="E8" s="2"/>
      <c r="F8" s="2"/>
      <c r="G8" s="2"/>
      <c r="H8" s="45"/>
      <c r="I8" s="2"/>
      <c r="J8" s="2"/>
      <c r="K8" s="2"/>
      <c r="L8" s="2"/>
      <c r="M8" s="57"/>
      <c r="N8" s="140"/>
      <c r="O8" s="143"/>
      <c r="P8" s="2"/>
      <c r="Q8" s="45"/>
      <c r="R8" s="2"/>
      <c r="S8" s="2"/>
      <c r="T8" s="45"/>
      <c r="U8" s="2"/>
      <c r="V8" s="534"/>
      <c r="W8" s="88">
        <f>Y5*0+Y6*5+Y7*0+Y8*5+Y9*0+Y10*8</f>
        <v>0</v>
      </c>
      <c r="X8" s="41" t="s">
        <v>28</v>
      </c>
      <c r="Y8" s="166">
        <v>0</v>
      </c>
      <c r="Z8" s="15"/>
      <c r="AA8" s="16" t="s">
        <v>29</v>
      </c>
      <c r="AB8" s="17">
        <v>1.6</v>
      </c>
      <c r="AC8" s="17">
        <f>AB8*1</f>
        <v>1.6</v>
      </c>
      <c r="AD8" s="17" t="s">
        <v>27</v>
      </c>
      <c r="AE8" s="17">
        <f>AB8*5</f>
        <v>8</v>
      </c>
      <c r="AF8" s="17">
        <f>AC8*4+AE8*4</f>
        <v>38.4</v>
      </c>
      <c r="AG8" s="90"/>
    </row>
    <row r="9" spans="2:33" ht="27.9" customHeight="1" x14ac:dyDescent="0.3">
      <c r="B9" s="561" t="s">
        <v>84</v>
      </c>
      <c r="C9" s="532"/>
      <c r="D9" s="2"/>
      <c r="E9" s="2"/>
      <c r="F9" s="2"/>
      <c r="G9" s="2"/>
      <c r="H9" s="45"/>
      <c r="I9" s="2"/>
      <c r="J9" s="2"/>
      <c r="K9" s="2"/>
      <c r="L9" s="2"/>
      <c r="M9" s="57"/>
      <c r="N9" s="140"/>
      <c r="O9" s="118"/>
      <c r="P9" s="2"/>
      <c r="Q9" s="45"/>
      <c r="R9" s="2"/>
      <c r="S9" s="2"/>
      <c r="T9" s="45"/>
      <c r="U9" s="2"/>
      <c r="V9" s="534"/>
      <c r="W9" s="40" t="s">
        <v>97</v>
      </c>
      <c r="X9" s="41" t="s">
        <v>31</v>
      </c>
      <c r="Y9" s="166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 x14ac:dyDescent="0.4">
      <c r="B10" s="561"/>
      <c r="C10" s="532"/>
      <c r="D10" s="87"/>
      <c r="E10" s="45"/>
      <c r="F10" s="2"/>
      <c r="G10" s="6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534"/>
      <c r="W10" s="88">
        <f>Y5*2+Y6*7+Y7*1+Y8*0+Y9*0+Y10*8</f>
        <v>0</v>
      </c>
      <c r="X10" s="80" t="s">
        <v>40</v>
      </c>
      <c r="Y10" s="167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 x14ac:dyDescent="0.3">
      <c r="B11" s="168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534"/>
      <c r="W11" s="40" t="s">
        <v>12</v>
      </c>
      <c r="X11" s="49"/>
      <c r="Y11" s="166"/>
      <c r="AC11" s="16">
        <f>SUM(AC6:AC10)</f>
        <v>29.7</v>
      </c>
      <c r="AD11" s="16">
        <f>SUM(AD6:AD10)</f>
        <v>24</v>
      </c>
      <c r="AE11" s="16">
        <f>SUM(AE6:AE10)</f>
        <v>98</v>
      </c>
      <c r="AF11" s="16">
        <f>AC11*4+AD11*9+AE11*4</f>
        <v>726.8</v>
      </c>
      <c r="AG11" s="76"/>
    </row>
    <row r="12" spans="2:33" ht="27.9" customHeight="1" x14ac:dyDescent="0.4">
      <c r="B12" s="180"/>
      <c r="C12" s="149"/>
      <c r="D12" s="150"/>
      <c r="E12" s="150"/>
      <c r="F12" s="151"/>
      <c r="G12" s="151"/>
      <c r="H12" s="150"/>
      <c r="I12" s="151"/>
      <c r="J12" s="151"/>
      <c r="K12" s="150"/>
      <c r="L12" s="151"/>
      <c r="M12" s="151"/>
      <c r="N12" s="150"/>
      <c r="O12" s="151"/>
      <c r="P12" s="151"/>
      <c r="Q12" s="150"/>
      <c r="R12" s="151"/>
      <c r="S12" s="151"/>
      <c r="T12" s="150"/>
      <c r="U12" s="151"/>
      <c r="V12" s="560"/>
      <c r="W12" s="89">
        <f>W6*4+W10*4+W8*9</f>
        <v>0</v>
      </c>
      <c r="X12" s="152"/>
      <c r="Y12" s="173"/>
      <c r="Z12" s="15"/>
      <c r="AC12" s="52">
        <f>AC11*4/AF11</f>
        <v>0.16345624656026417</v>
      </c>
      <c r="AD12" s="52">
        <f>AD11*9/AF11</f>
        <v>0.29719317556411667</v>
      </c>
      <c r="AE12" s="52">
        <f>AE11*4/AF11</f>
        <v>0.53935057787561924</v>
      </c>
      <c r="AG12" s="92"/>
    </row>
    <row r="13" spans="2:33" s="36" customFormat="1" ht="27.9" customHeight="1" x14ac:dyDescent="0.4">
      <c r="B13" s="165">
        <v>9</v>
      </c>
      <c r="C13" s="562"/>
      <c r="D13" s="32" t="str">
        <f>'114.9.1-9.30'!F47</f>
        <v>糙米飯</v>
      </c>
      <c r="E13" s="32" t="s">
        <v>15</v>
      </c>
      <c r="F13" s="172"/>
      <c r="G13" s="32" t="str">
        <f>'114.9.1-9.30'!F48</f>
        <v>泰式魚丁(海)(豆)</v>
      </c>
      <c r="H13" s="32" t="s">
        <v>17</v>
      </c>
      <c r="I13" s="172"/>
      <c r="J13" s="32" t="str">
        <f>'114.9.1-9.30'!F49</f>
        <v>滷蛋</v>
      </c>
      <c r="K13" s="32" t="s">
        <v>17</v>
      </c>
      <c r="L13" s="172"/>
      <c r="M13" s="32" t="str">
        <f>'114.9.1-9.30'!F50</f>
        <v>絞肉高麗菜</v>
      </c>
      <c r="N13" s="32" t="s">
        <v>17</v>
      </c>
      <c r="O13" s="172"/>
      <c r="P13" s="32" t="str">
        <f>'114.9.1-9.30'!F51</f>
        <v>深色蔬菜</v>
      </c>
      <c r="Q13" s="32" t="s">
        <v>18</v>
      </c>
      <c r="R13" s="172"/>
      <c r="S13" s="32" t="str">
        <f>'114.9.1-9.30'!F52</f>
        <v>蘿蔔肉絲湯</v>
      </c>
      <c r="T13" s="32" t="s">
        <v>17</v>
      </c>
      <c r="U13" s="172"/>
      <c r="V13" s="533"/>
      <c r="W13" s="33" t="s">
        <v>66</v>
      </c>
      <c r="X13" s="34" t="s">
        <v>19</v>
      </c>
      <c r="Y13" s="164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 x14ac:dyDescent="0.4">
      <c r="B14" s="165" t="s">
        <v>8</v>
      </c>
      <c r="C14" s="532"/>
      <c r="D14" s="2" t="s">
        <v>273</v>
      </c>
      <c r="E14" s="2"/>
      <c r="F14" s="2">
        <v>40</v>
      </c>
      <c r="G14" s="2" t="s">
        <v>232</v>
      </c>
      <c r="H14" s="2" t="s">
        <v>83</v>
      </c>
      <c r="I14" s="2">
        <v>40</v>
      </c>
      <c r="J14" s="2" t="s">
        <v>225</v>
      </c>
      <c r="K14" s="2"/>
      <c r="L14" s="2">
        <v>55</v>
      </c>
      <c r="M14" s="119" t="s">
        <v>130</v>
      </c>
      <c r="N14" s="139"/>
      <c r="O14" s="142">
        <v>50</v>
      </c>
      <c r="P14" s="2" t="s">
        <v>92</v>
      </c>
      <c r="Q14" s="2"/>
      <c r="R14" s="2">
        <v>80</v>
      </c>
      <c r="S14" s="2" t="s">
        <v>57</v>
      </c>
      <c r="T14" s="2"/>
      <c r="U14" s="2">
        <v>30</v>
      </c>
      <c r="V14" s="534"/>
      <c r="W14" s="90">
        <f>Y13*15+Y14*0+Y15*5+Y16*0+Y17*15+Y18*12+15</f>
        <v>98</v>
      </c>
      <c r="X14" s="38" t="s">
        <v>80</v>
      </c>
      <c r="Y14" s="166">
        <v>2.5</v>
      </c>
      <c r="Z14" s="15"/>
      <c r="AA14" s="17" t="s">
        <v>24</v>
      </c>
      <c r="AB14" s="17">
        <v>6</v>
      </c>
      <c r="AC14" s="17">
        <f>AB14*2</f>
        <v>12</v>
      </c>
      <c r="AD14" s="17"/>
      <c r="AE14" s="17">
        <f>AB14*15</f>
        <v>90</v>
      </c>
      <c r="AF14" s="17">
        <f>AC14*4+AE14*4</f>
        <v>408</v>
      </c>
      <c r="AG14" s="90"/>
    </row>
    <row r="15" spans="2:33" ht="27.9" customHeight="1" x14ac:dyDescent="0.4">
      <c r="B15" s="165">
        <v>30</v>
      </c>
      <c r="C15" s="532"/>
      <c r="D15" s="2" t="s">
        <v>122</v>
      </c>
      <c r="E15" s="2"/>
      <c r="F15" s="2">
        <v>60</v>
      </c>
      <c r="G15" s="2" t="s">
        <v>127</v>
      </c>
      <c r="H15" s="2" t="s">
        <v>90</v>
      </c>
      <c r="I15" s="2">
        <v>20</v>
      </c>
      <c r="J15" s="208"/>
      <c r="K15" s="203"/>
      <c r="L15" s="2"/>
      <c r="M15" s="57" t="s">
        <v>93</v>
      </c>
      <c r="N15" s="140"/>
      <c r="O15" s="143">
        <v>10</v>
      </c>
      <c r="P15" s="2"/>
      <c r="Q15" s="2"/>
      <c r="R15" s="2"/>
      <c r="S15" s="547" t="s">
        <v>224</v>
      </c>
      <c r="T15" s="548"/>
      <c r="U15" s="2">
        <v>10</v>
      </c>
      <c r="V15" s="534"/>
      <c r="W15" s="40" t="s">
        <v>64</v>
      </c>
      <c r="X15" s="41" t="s">
        <v>25</v>
      </c>
      <c r="Y15" s="166">
        <v>1.6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 x14ac:dyDescent="0.4">
      <c r="B16" s="165" t="s">
        <v>10</v>
      </c>
      <c r="C16" s="532"/>
      <c r="D16" s="2"/>
      <c r="E16" s="2"/>
      <c r="F16" s="2"/>
      <c r="G16" s="2" t="s">
        <v>221</v>
      </c>
      <c r="H16" s="45"/>
      <c r="I16" s="2">
        <v>1</v>
      </c>
      <c r="J16" s="221"/>
      <c r="K16" s="120"/>
      <c r="L16" s="2"/>
      <c r="M16" s="57" t="s">
        <v>126</v>
      </c>
      <c r="N16" s="140"/>
      <c r="O16" s="143">
        <v>1</v>
      </c>
      <c r="P16" s="2"/>
      <c r="Q16" s="45"/>
      <c r="R16" s="2"/>
      <c r="S16" s="2"/>
      <c r="T16" s="45"/>
      <c r="U16" s="2"/>
      <c r="V16" s="534"/>
      <c r="W16" s="88">
        <f>Y13*0+Y14*5+Y15*0+Y16*5+Y17*0+Y18*8</f>
        <v>22.5</v>
      </c>
      <c r="X16" s="41" t="s">
        <v>28</v>
      </c>
      <c r="Y16" s="166">
        <v>2</v>
      </c>
      <c r="Z16" s="15"/>
      <c r="AA16" s="16" t="s">
        <v>29</v>
      </c>
      <c r="AB16" s="17">
        <v>1.5</v>
      </c>
      <c r="AC16" s="17">
        <f>AB16*1</f>
        <v>1.5</v>
      </c>
      <c r="AD16" s="17" t="s">
        <v>27</v>
      </c>
      <c r="AE16" s="17">
        <f>AB16*5</f>
        <v>7.5</v>
      </c>
      <c r="AF16" s="17">
        <f>AC16*4+AE16*4</f>
        <v>36</v>
      </c>
      <c r="AG16" s="90"/>
    </row>
    <row r="17" spans="2:33" ht="27.9" customHeight="1" x14ac:dyDescent="0.3">
      <c r="B17" s="561" t="s">
        <v>85</v>
      </c>
      <c r="C17" s="532"/>
      <c r="D17" s="2"/>
      <c r="E17" s="2"/>
      <c r="F17" s="2"/>
      <c r="G17" s="2" t="s">
        <v>230</v>
      </c>
      <c r="H17" s="45"/>
      <c r="I17" s="2">
        <v>1</v>
      </c>
      <c r="J17" s="2"/>
      <c r="K17" s="2"/>
      <c r="L17" s="2"/>
      <c r="M17" s="57" t="s">
        <v>167</v>
      </c>
      <c r="N17" s="140"/>
      <c r="O17" s="118">
        <v>1</v>
      </c>
      <c r="P17" s="2"/>
      <c r="Q17" s="45"/>
      <c r="R17" s="2"/>
      <c r="S17" s="2"/>
      <c r="T17" s="45"/>
      <c r="U17" s="2"/>
      <c r="V17" s="534"/>
      <c r="W17" s="40" t="s">
        <v>43</v>
      </c>
      <c r="X17" s="41" t="s">
        <v>31</v>
      </c>
      <c r="Y17" s="166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561"/>
      <c r="C18" s="532"/>
      <c r="D18" s="87"/>
      <c r="E18" s="45"/>
      <c r="F18" s="2"/>
      <c r="G18" s="6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45"/>
      <c r="U18" s="2"/>
      <c r="V18" s="534"/>
      <c r="W18" s="88">
        <f>Y13*2+Y14*7+Y15*1+Y16*0+Y17*0+Y18*8</f>
        <v>29.1</v>
      </c>
      <c r="X18" s="80" t="s">
        <v>40</v>
      </c>
      <c r="Y18" s="167">
        <v>0</v>
      </c>
      <c r="Z18" s="15"/>
      <c r="AA18" s="16" t="s">
        <v>33</v>
      </c>
      <c r="AE18" s="16">
        <f>AB18*15</f>
        <v>0</v>
      </c>
      <c r="AG18" s="90"/>
    </row>
    <row r="19" spans="2:33" ht="27.9" customHeight="1" x14ac:dyDescent="0.3">
      <c r="B19" s="168" t="s">
        <v>34</v>
      </c>
      <c r="C19" s="48"/>
      <c r="D19" s="2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534"/>
      <c r="W19" s="40" t="s">
        <v>12</v>
      </c>
      <c r="X19" s="49"/>
      <c r="Y19" s="166"/>
      <c r="AC19" s="16">
        <f>SUM(AC14:AC18)</f>
        <v>27.5</v>
      </c>
      <c r="AD19" s="16">
        <f>SUM(AD14:AD18)</f>
        <v>22.5</v>
      </c>
      <c r="AE19" s="16">
        <f>SUM(AE14:AE18)</f>
        <v>97.5</v>
      </c>
      <c r="AF19" s="16">
        <f>AC19*4+AD19*9+AE19*4</f>
        <v>702.5</v>
      </c>
      <c r="AG19" s="76"/>
    </row>
    <row r="20" spans="2:33" ht="27.9" customHeight="1" x14ac:dyDescent="0.4">
      <c r="B20" s="169"/>
      <c r="C20" s="51"/>
      <c r="D20" s="150"/>
      <c r="E20" s="150"/>
      <c r="F20" s="151"/>
      <c r="G20" s="151"/>
      <c r="H20" s="150"/>
      <c r="I20" s="151"/>
      <c r="J20" s="151"/>
      <c r="K20" s="150"/>
      <c r="L20" s="151"/>
      <c r="M20" s="151"/>
      <c r="N20" s="150"/>
      <c r="O20" s="151"/>
      <c r="P20" s="151"/>
      <c r="Q20" s="150"/>
      <c r="R20" s="151"/>
      <c r="S20" s="151"/>
      <c r="T20" s="150"/>
      <c r="U20" s="151"/>
      <c r="V20" s="560"/>
      <c r="W20" s="89">
        <f>W14*4+W18*4+W16*9</f>
        <v>710.9</v>
      </c>
      <c r="X20" s="152"/>
      <c r="Y20" s="173"/>
      <c r="Z20" s="15"/>
      <c r="AC20" s="52">
        <f>AC19*4/AF19</f>
        <v>0.15658362989323843</v>
      </c>
      <c r="AD20" s="52">
        <f>AD19*9/AF19</f>
        <v>0.28825622775800713</v>
      </c>
      <c r="AE20" s="52">
        <f>AE19*4/AF19</f>
        <v>0.55516014234875444</v>
      </c>
      <c r="AG20" s="92"/>
    </row>
    <row r="21" spans="2:33" s="36" customFormat="1" ht="27.9" customHeight="1" x14ac:dyDescent="0.4">
      <c r="B21" s="163"/>
      <c r="C21" s="5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533"/>
      <c r="W21" s="33"/>
      <c r="X21" s="34"/>
      <c r="Y21" s="164"/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ht="27.9" customHeight="1" x14ac:dyDescent="0.4">
      <c r="B22" s="165" t="s">
        <v>8</v>
      </c>
      <c r="C22" s="532"/>
      <c r="D22" s="2"/>
      <c r="E22" s="2"/>
      <c r="F22" s="2"/>
      <c r="G22" s="2"/>
      <c r="H22" s="2"/>
      <c r="I22" s="11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534"/>
      <c r="W22" s="90"/>
      <c r="X22" s="38"/>
      <c r="Y22" s="166"/>
      <c r="Z22" s="15"/>
      <c r="AA22" s="17" t="s">
        <v>24</v>
      </c>
      <c r="AB22" s="17">
        <v>6.2</v>
      </c>
      <c r="AC22" s="17">
        <f>AB22*2</f>
        <v>12.4</v>
      </c>
      <c r="AD22" s="17"/>
      <c r="AE22" s="17">
        <f>AB22*15</f>
        <v>93</v>
      </c>
      <c r="AF22" s="17">
        <f>AC22*4+AE22*4</f>
        <v>421.6</v>
      </c>
      <c r="AG22" s="90"/>
    </row>
    <row r="23" spans="2:33" ht="27.9" customHeight="1" x14ac:dyDescent="0.4">
      <c r="B23" s="165"/>
      <c r="C23" s="532"/>
      <c r="D23" s="2"/>
      <c r="E23" s="2"/>
      <c r="F23" s="2"/>
      <c r="G23" s="2"/>
      <c r="H23" s="2"/>
      <c r="I23" s="120"/>
      <c r="J23" s="2"/>
      <c r="K23" s="2"/>
      <c r="L23" s="2"/>
      <c r="M23" s="547"/>
      <c r="N23" s="548"/>
      <c r="O23" s="2"/>
      <c r="P23" s="2"/>
      <c r="Q23" s="2"/>
      <c r="R23" s="2"/>
      <c r="S23" s="2"/>
      <c r="T23" s="2"/>
      <c r="U23" s="2"/>
      <c r="V23" s="534"/>
      <c r="W23" s="40"/>
      <c r="X23" s="41"/>
      <c r="Y23" s="166"/>
      <c r="AA23" s="42" t="s">
        <v>26</v>
      </c>
      <c r="AB23" s="17">
        <v>2</v>
      </c>
      <c r="AC23" s="43">
        <f>AB23*7</f>
        <v>14</v>
      </c>
      <c r="AD23" s="17">
        <f>AB23*5</f>
        <v>10</v>
      </c>
      <c r="AE23" s="17" t="s">
        <v>27</v>
      </c>
      <c r="AF23" s="44">
        <f>AC23*4+AD23*9</f>
        <v>146</v>
      </c>
      <c r="AG23" s="76"/>
    </row>
    <row r="24" spans="2:33" ht="27.9" customHeight="1" x14ac:dyDescent="0.4">
      <c r="B24" s="165" t="s">
        <v>10</v>
      </c>
      <c r="C24" s="532"/>
      <c r="D24" s="2"/>
      <c r="E24" s="2"/>
      <c r="F24" s="2"/>
      <c r="G24" s="57"/>
      <c r="H24" s="121"/>
      <c r="I24" s="118"/>
      <c r="J24" s="2"/>
      <c r="K24" s="2"/>
      <c r="L24" s="2"/>
      <c r="M24" s="2"/>
      <c r="N24" s="86"/>
      <c r="O24" s="2"/>
      <c r="P24" s="2"/>
      <c r="Q24" s="45"/>
      <c r="R24" s="2"/>
      <c r="S24" s="2"/>
      <c r="T24" s="45"/>
      <c r="U24" s="2"/>
      <c r="V24" s="534"/>
      <c r="W24" s="88"/>
      <c r="X24" s="41"/>
      <c r="Y24" s="166"/>
      <c r="Z24" s="15"/>
      <c r="AA24" s="16" t="s">
        <v>29</v>
      </c>
      <c r="AB24" s="17">
        <v>1.7</v>
      </c>
      <c r="AC24" s="17">
        <f>AB24*1</f>
        <v>1.7</v>
      </c>
      <c r="AD24" s="17" t="s">
        <v>27</v>
      </c>
      <c r="AE24" s="17">
        <f>AB24*5</f>
        <v>8.5</v>
      </c>
      <c r="AF24" s="17">
        <f>AC24*4+AE24*4</f>
        <v>40.799999999999997</v>
      </c>
      <c r="AG24" s="90"/>
    </row>
    <row r="25" spans="2:33" ht="27.9" customHeight="1" x14ac:dyDescent="0.3">
      <c r="B25" s="561" t="s">
        <v>86</v>
      </c>
      <c r="C25" s="532"/>
      <c r="D25" s="45"/>
      <c r="E25" s="45"/>
      <c r="F25" s="2"/>
      <c r="G25" s="2"/>
      <c r="H25" s="45"/>
      <c r="I25" s="2"/>
      <c r="J25" s="2"/>
      <c r="K25" s="2"/>
      <c r="L25" s="2"/>
      <c r="M25" s="2"/>
      <c r="N25" s="86"/>
      <c r="O25" s="2"/>
      <c r="P25" s="2"/>
      <c r="Q25" s="45"/>
      <c r="R25" s="2"/>
      <c r="S25" s="2"/>
      <c r="T25" s="45"/>
      <c r="U25" s="2"/>
      <c r="V25" s="534"/>
      <c r="W25" s="40"/>
      <c r="X25" s="41"/>
      <c r="Y25" s="166"/>
      <c r="AA25" s="16" t="s">
        <v>32</v>
      </c>
      <c r="AB25" s="17">
        <v>2.5</v>
      </c>
      <c r="AC25" s="17"/>
      <c r="AD25" s="17">
        <f>AB25*5</f>
        <v>12.5</v>
      </c>
      <c r="AE25" s="17" t="s">
        <v>27</v>
      </c>
      <c r="AF25" s="17">
        <f>AD25*9</f>
        <v>112.5</v>
      </c>
      <c r="AG25" s="76"/>
    </row>
    <row r="26" spans="2:33" ht="27.9" customHeight="1" x14ac:dyDescent="0.4">
      <c r="B26" s="561"/>
      <c r="C26" s="532"/>
      <c r="D26" s="45"/>
      <c r="E26" s="45"/>
      <c r="F26" s="2"/>
      <c r="G26" s="2"/>
      <c r="H26" s="45"/>
      <c r="I26" s="2"/>
      <c r="J26" s="2"/>
      <c r="K26" s="2"/>
      <c r="L26" s="2"/>
      <c r="M26" s="2"/>
      <c r="N26" s="45"/>
      <c r="O26" s="2"/>
      <c r="P26" s="2"/>
      <c r="Q26" s="45"/>
      <c r="R26" s="2"/>
      <c r="S26" s="2"/>
      <c r="T26" s="123"/>
      <c r="U26" s="2"/>
      <c r="V26" s="534"/>
      <c r="W26" s="88"/>
      <c r="X26" s="80"/>
      <c r="Y26" s="167"/>
      <c r="Z26" s="15"/>
      <c r="AA26" s="16" t="s">
        <v>33</v>
      </c>
      <c r="AB26" s="17">
        <v>1</v>
      </c>
      <c r="AE26" s="16">
        <f>AB26*15</f>
        <v>15</v>
      </c>
      <c r="AG26" s="90"/>
    </row>
    <row r="27" spans="2:33" ht="27.9" customHeight="1" x14ac:dyDescent="0.3">
      <c r="B27" s="168" t="s">
        <v>34</v>
      </c>
      <c r="C27" s="48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79"/>
      <c r="U27" s="79"/>
      <c r="V27" s="534"/>
      <c r="W27" s="40"/>
      <c r="X27" s="49"/>
      <c r="Y27" s="166"/>
      <c r="AC27" s="16">
        <f>SUM(AC22:AC26)</f>
        <v>28.099999999999998</v>
      </c>
      <c r="AD27" s="16">
        <f>SUM(AD22:AD26)</f>
        <v>22.5</v>
      </c>
      <c r="AE27" s="16">
        <f>SUM(AE22:AE26)</f>
        <v>116.5</v>
      </c>
      <c r="AF27" s="16">
        <f>AC27*4+AD27*9+AE27*4</f>
        <v>780.9</v>
      </c>
      <c r="AG27" s="76"/>
    </row>
    <row r="28" spans="2:33" ht="27.9" customHeight="1" x14ac:dyDescent="0.4">
      <c r="B28" s="169"/>
      <c r="C28" s="51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535"/>
      <c r="W28" s="89"/>
      <c r="X28" s="53"/>
      <c r="Y28" s="170"/>
      <c r="Z28" s="15"/>
      <c r="AC28" s="52">
        <f>AC27*4/AF27</f>
        <v>0.14393648354462799</v>
      </c>
      <c r="AD28" s="52">
        <f>AD27*9/AF27</f>
        <v>0.25931617364579335</v>
      </c>
      <c r="AE28" s="52">
        <f>AE27*4/AF27</f>
        <v>0.59674734280957875</v>
      </c>
      <c r="AG28" s="92"/>
    </row>
    <row r="29" spans="2:33" s="36" customFormat="1" ht="27.9" customHeight="1" x14ac:dyDescent="0.4">
      <c r="B29" s="31"/>
      <c r="C29" s="5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533"/>
      <c r="W29" s="33"/>
      <c r="X29" s="34"/>
      <c r="Y29" s="35"/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s="57" customFormat="1" ht="27.75" customHeight="1" x14ac:dyDescent="0.55000000000000004">
      <c r="B30" s="37" t="s">
        <v>8</v>
      </c>
      <c r="C30" s="532"/>
      <c r="D30" s="2"/>
      <c r="E30" s="2"/>
      <c r="F30" s="2"/>
      <c r="G30" s="553"/>
      <c r="H30" s="554"/>
      <c r="I30" s="118"/>
      <c r="J30" s="2"/>
      <c r="K30" s="2"/>
      <c r="L30" s="2"/>
      <c r="M30" s="119"/>
      <c r="N30" s="139"/>
      <c r="O30" s="142"/>
      <c r="P30" s="2"/>
      <c r="Q30" s="2"/>
      <c r="R30" s="2"/>
      <c r="S30" s="2"/>
      <c r="T30" s="2"/>
      <c r="U30" s="2"/>
      <c r="V30" s="534"/>
      <c r="W30" s="90"/>
      <c r="X30" s="38"/>
      <c r="Y30" s="39"/>
      <c r="Z30" s="55"/>
      <c r="AA30" s="56" t="s">
        <v>24</v>
      </c>
      <c r="AB30" s="56">
        <v>6.2</v>
      </c>
      <c r="AC30" s="56">
        <f>AB30*2</f>
        <v>12.4</v>
      </c>
      <c r="AD30" s="56"/>
      <c r="AE30" s="56">
        <f>AB30*15</f>
        <v>93</v>
      </c>
      <c r="AF30" s="56">
        <f>AC30*4+AE30*4</f>
        <v>421.6</v>
      </c>
      <c r="AG30" s="90"/>
    </row>
    <row r="31" spans="2:33" s="57" customFormat="1" ht="27.9" customHeight="1" x14ac:dyDescent="0.4">
      <c r="B31" s="37"/>
      <c r="C31" s="532"/>
      <c r="D31" s="2"/>
      <c r="E31" s="2"/>
      <c r="F31" s="2"/>
      <c r="G31" s="185"/>
      <c r="H31" s="189"/>
      <c r="I31" s="2"/>
      <c r="J31" s="2"/>
      <c r="K31" s="2"/>
      <c r="L31" s="2"/>
      <c r="N31" s="140"/>
      <c r="O31" s="143"/>
      <c r="P31" s="2"/>
      <c r="Q31" s="2"/>
      <c r="R31" s="2"/>
      <c r="S31" s="2"/>
      <c r="T31" s="2"/>
      <c r="U31" s="2"/>
      <c r="V31" s="534"/>
      <c r="W31" s="40"/>
      <c r="X31" s="41"/>
      <c r="Y31" s="39"/>
      <c r="AA31" s="58" t="s">
        <v>26</v>
      </c>
      <c r="AB31" s="56">
        <v>2.1</v>
      </c>
      <c r="AC31" s="59">
        <f>AB31*7</f>
        <v>14.700000000000001</v>
      </c>
      <c r="AD31" s="56">
        <f>AB31*5</f>
        <v>10.5</v>
      </c>
      <c r="AE31" s="56" t="s">
        <v>27</v>
      </c>
      <c r="AF31" s="60">
        <f>AC31*4+AD31*9</f>
        <v>153.30000000000001</v>
      </c>
      <c r="AG31" s="76"/>
    </row>
    <row r="32" spans="2:33" s="57" customFormat="1" ht="27.9" customHeight="1" x14ac:dyDescent="0.55000000000000004">
      <c r="B32" s="37" t="s">
        <v>10</v>
      </c>
      <c r="C32" s="532"/>
      <c r="D32" s="45"/>
      <c r="E32" s="45"/>
      <c r="F32" s="2"/>
      <c r="H32" s="121"/>
      <c r="I32" s="118"/>
      <c r="J32" s="2"/>
      <c r="K32" s="2"/>
      <c r="L32" s="2"/>
      <c r="N32" s="140"/>
      <c r="O32" s="143"/>
      <c r="P32" s="2"/>
      <c r="Q32" s="45"/>
      <c r="R32" s="2"/>
      <c r="S32" s="2"/>
      <c r="T32" s="2"/>
      <c r="U32" s="2"/>
      <c r="V32" s="534"/>
      <c r="W32" s="88"/>
      <c r="X32" s="41"/>
      <c r="Y32" s="39"/>
      <c r="Z32" s="55"/>
      <c r="AA32" s="61" t="s">
        <v>29</v>
      </c>
      <c r="AB32" s="56">
        <v>1.6</v>
      </c>
      <c r="AC32" s="56">
        <f>AB32*1</f>
        <v>1.6</v>
      </c>
      <c r="AD32" s="56" t="s">
        <v>27</v>
      </c>
      <c r="AE32" s="56">
        <f>AB32*5</f>
        <v>8</v>
      </c>
      <c r="AF32" s="56">
        <f>AC32*4+AE32*4</f>
        <v>38.4</v>
      </c>
      <c r="AG32" s="90"/>
    </row>
    <row r="33" spans="2:33" s="57" customFormat="1" ht="27.9" customHeight="1" x14ac:dyDescent="0.3">
      <c r="B33" s="542" t="s">
        <v>38</v>
      </c>
      <c r="C33" s="532"/>
      <c r="D33" s="45"/>
      <c r="E33" s="45"/>
      <c r="F33" s="2"/>
      <c r="G33" s="2"/>
      <c r="H33" s="2"/>
      <c r="I33" s="2"/>
      <c r="J33" s="2"/>
      <c r="K33" s="2"/>
      <c r="L33" s="2"/>
      <c r="N33" s="140"/>
      <c r="O33" s="143"/>
      <c r="P33" s="2"/>
      <c r="Q33" s="45"/>
      <c r="R33" s="2"/>
      <c r="S33" s="2"/>
      <c r="T33" s="45"/>
      <c r="U33" s="2"/>
      <c r="V33" s="534"/>
      <c r="W33" s="40"/>
      <c r="X33" s="41"/>
      <c r="Y33" s="39"/>
      <c r="AA33" s="61" t="s">
        <v>32</v>
      </c>
      <c r="AB33" s="56">
        <v>2.5</v>
      </c>
      <c r="AC33" s="56"/>
      <c r="AD33" s="56">
        <f>AB33*5</f>
        <v>12.5</v>
      </c>
      <c r="AE33" s="56" t="s">
        <v>27</v>
      </c>
      <c r="AF33" s="56">
        <f>AD33*9</f>
        <v>112.5</v>
      </c>
      <c r="AG33" s="76"/>
    </row>
    <row r="34" spans="2:33" s="57" customFormat="1" ht="27.9" customHeight="1" x14ac:dyDescent="0.55000000000000004">
      <c r="B34" s="542"/>
      <c r="C34" s="532"/>
      <c r="D34" s="45"/>
      <c r="E34" s="45"/>
      <c r="F34" s="2"/>
      <c r="G34" s="2"/>
      <c r="H34" s="45"/>
      <c r="I34" s="2"/>
      <c r="J34" s="2"/>
      <c r="K34" s="45"/>
      <c r="L34" s="2"/>
      <c r="N34" s="140"/>
      <c r="O34" s="118"/>
      <c r="P34" s="2"/>
      <c r="Q34" s="45"/>
      <c r="R34" s="2"/>
      <c r="S34" s="2"/>
      <c r="T34" s="45"/>
      <c r="U34" s="2"/>
      <c r="V34" s="534"/>
      <c r="W34" s="88"/>
      <c r="X34" s="80"/>
      <c r="Y34" s="46"/>
      <c r="Z34" s="55"/>
      <c r="AA34" s="61" t="s">
        <v>33</v>
      </c>
      <c r="AB34" s="56"/>
      <c r="AC34" s="61"/>
      <c r="AD34" s="61"/>
      <c r="AE34" s="61">
        <f>AB34*15</f>
        <v>0</v>
      </c>
      <c r="AF34" s="61"/>
      <c r="AG34" s="90"/>
    </row>
    <row r="35" spans="2:33" s="57" customFormat="1" ht="27.9" customHeight="1" x14ac:dyDescent="0.3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534"/>
      <c r="W35" s="40"/>
      <c r="X35" s="49"/>
      <c r="Y35" s="39"/>
      <c r="AA35" s="61"/>
      <c r="AB35" s="56"/>
      <c r="AC35" s="61">
        <f>SUM(AC30:AC34)</f>
        <v>28.700000000000003</v>
      </c>
      <c r="AD35" s="61">
        <f>SUM(AD30:AD34)</f>
        <v>23</v>
      </c>
      <c r="AE35" s="61">
        <f>SUM(AE30:AE34)</f>
        <v>101</v>
      </c>
      <c r="AF35" s="61">
        <f>AC35*4+AD35*9+AE35*4</f>
        <v>725.8</v>
      </c>
      <c r="AG35" s="76"/>
    </row>
    <row r="36" spans="2:33" s="57" customFormat="1" ht="27.9" customHeight="1" x14ac:dyDescent="0.55000000000000004">
      <c r="B36" s="148"/>
      <c r="C36" s="149"/>
      <c r="D36" s="150"/>
      <c r="E36" s="150"/>
      <c r="F36" s="151"/>
      <c r="G36" s="151"/>
      <c r="H36" s="150"/>
      <c r="I36" s="151"/>
      <c r="J36" s="151"/>
      <c r="K36" s="150"/>
      <c r="L36" s="151"/>
      <c r="M36" s="151"/>
      <c r="N36" s="150"/>
      <c r="O36" s="151"/>
      <c r="P36" s="151"/>
      <c r="Q36" s="150"/>
      <c r="R36" s="151"/>
      <c r="S36" s="151"/>
      <c r="T36" s="150"/>
      <c r="U36" s="151"/>
      <c r="V36" s="560"/>
      <c r="W36" s="89"/>
      <c r="X36" s="152"/>
      <c r="Y36" s="153"/>
      <c r="Z36" s="55"/>
      <c r="AB36" s="67"/>
      <c r="AC36" s="68">
        <f>AC35*4/AF35</f>
        <v>0.15817029484706532</v>
      </c>
      <c r="AD36" s="68">
        <f>AD35*9/AF35</f>
        <v>0.28520253513364563</v>
      </c>
      <c r="AE36" s="68">
        <f>AE35*4/AF35</f>
        <v>0.55662717001928907</v>
      </c>
      <c r="AG36" s="92"/>
    </row>
    <row r="37" spans="2:33" s="36" customFormat="1" ht="27.9" customHeight="1" x14ac:dyDescent="0.4">
      <c r="B37" s="31"/>
      <c r="C37" s="5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533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 x14ac:dyDescent="0.4">
      <c r="B38" s="37" t="s">
        <v>8</v>
      </c>
      <c r="C38" s="532"/>
      <c r="D38" s="2"/>
      <c r="E38" s="2"/>
      <c r="F38" s="2"/>
      <c r="G38" s="110"/>
      <c r="H38" s="110"/>
      <c r="I38" s="110"/>
      <c r="J38" s="188"/>
      <c r="K38" s="110"/>
      <c r="L38" s="110"/>
      <c r="M38" s="110"/>
      <c r="N38" s="110"/>
      <c r="O38" s="110"/>
      <c r="P38" s="2"/>
      <c r="Q38" s="2"/>
      <c r="R38" s="2"/>
      <c r="S38" s="110"/>
      <c r="T38" s="110"/>
      <c r="U38" s="110"/>
      <c r="V38" s="534"/>
      <c r="W38" s="90"/>
      <c r="X38" s="38"/>
      <c r="Y38" s="39"/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 x14ac:dyDescent="0.4">
      <c r="B39" s="37"/>
      <c r="C39" s="532"/>
      <c r="D39" s="185"/>
      <c r="E39" s="186"/>
      <c r="F39" s="187"/>
      <c r="G39" s="2"/>
      <c r="H39" s="87"/>
      <c r="I39" s="2"/>
      <c r="J39" s="110"/>
      <c r="K39" s="110"/>
      <c r="L39" s="110"/>
      <c r="M39" s="2"/>
      <c r="N39" s="87"/>
      <c r="O39" s="2"/>
      <c r="P39" s="110"/>
      <c r="Q39" s="110"/>
      <c r="R39" s="110"/>
      <c r="S39" s="110"/>
      <c r="T39" s="110"/>
      <c r="U39" s="110"/>
      <c r="V39" s="534"/>
      <c r="W39" s="40"/>
      <c r="X39" s="41"/>
      <c r="Y39" s="39"/>
      <c r="AA39" s="42" t="s">
        <v>26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27</v>
      </c>
      <c r="AF39" s="44">
        <f>AC39*4+AD39*9</f>
        <v>160.60000000000002</v>
      </c>
    </row>
    <row r="40" spans="2:33" ht="27.9" customHeight="1" x14ac:dyDescent="0.4">
      <c r="B40" s="37" t="s">
        <v>10</v>
      </c>
      <c r="C40" s="532"/>
      <c r="D40" s="2"/>
      <c r="E40" s="2"/>
      <c r="F40" s="2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534"/>
      <c r="W40" s="88"/>
      <c r="X40" s="41"/>
      <c r="Y40" s="39"/>
      <c r="Z40" s="15"/>
      <c r="AA40" s="16" t="s">
        <v>29</v>
      </c>
      <c r="AB40" s="17">
        <v>1.7</v>
      </c>
      <c r="AC40" s="17">
        <f>AB40*1</f>
        <v>1.7</v>
      </c>
      <c r="AD40" s="17" t="s">
        <v>27</v>
      </c>
      <c r="AE40" s="17">
        <f>AB40*5</f>
        <v>8.5</v>
      </c>
      <c r="AF40" s="17">
        <f>AC40*4+AE40*4</f>
        <v>40.799999999999997</v>
      </c>
    </row>
    <row r="41" spans="2:33" ht="27.9" customHeight="1" x14ac:dyDescent="0.3">
      <c r="B41" s="542" t="s">
        <v>30</v>
      </c>
      <c r="C41" s="532"/>
      <c r="D41" s="2"/>
      <c r="E41" s="2"/>
      <c r="F41" s="2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534"/>
      <c r="W41" s="40"/>
      <c r="X41" s="41"/>
      <c r="Y41" s="39"/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 x14ac:dyDescent="0.4">
      <c r="B42" s="542"/>
      <c r="C42" s="532"/>
      <c r="D42" s="2"/>
      <c r="E42" s="45"/>
      <c r="F42" s="2"/>
      <c r="G42" s="110"/>
      <c r="H42" s="111"/>
      <c r="I42" s="110"/>
      <c r="J42" s="110"/>
      <c r="K42" s="111"/>
      <c r="L42" s="110"/>
      <c r="M42" s="110"/>
      <c r="N42" s="111"/>
      <c r="O42" s="110"/>
      <c r="P42" s="110"/>
      <c r="Q42" s="111"/>
      <c r="R42" s="110"/>
      <c r="S42" s="110"/>
      <c r="T42" s="111"/>
      <c r="U42" s="110"/>
      <c r="V42" s="534"/>
      <c r="W42" s="88"/>
      <c r="X42" s="80"/>
      <c r="Y42" s="46"/>
      <c r="Z42" s="15"/>
      <c r="AA42" s="16" t="s">
        <v>33</v>
      </c>
      <c r="AE42" s="16">
        <f>AB42*15</f>
        <v>0</v>
      </c>
      <c r="AG42" s="90"/>
    </row>
    <row r="43" spans="2:33" ht="27.9" customHeight="1" x14ac:dyDescent="0.3">
      <c r="B43" s="47" t="s">
        <v>34</v>
      </c>
      <c r="C43" s="48"/>
      <c r="D43" s="2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534"/>
      <c r="W43" s="40"/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6"/>
    </row>
    <row r="44" spans="2:33" ht="27.9" customHeight="1" thickBot="1" x14ac:dyDescent="0.45">
      <c r="B44" s="174"/>
      <c r="C44" s="175"/>
      <c r="D44" s="176"/>
      <c r="E44" s="176"/>
      <c r="F44" s="177"/>
      <c r="G44" s="177"/>
      <c r="H44" s="176"/>
      <c r="I44" s="177"/>
      <c r="J44" s="177"/>
      <c r="K44" s="176"/>
      <c r="L44" s="177"/>
      <c r="M44" s="177"/>
      <c r="N44" s="176"/>
      <c r="O44" s="177"/>
      <c r="P44" s="177"/>
      <c r="Q44" s="176"/>
      <c r="R44" s="177"/>
      <c r="S44" s="177"/>
      <c r="T44" s="176"/>
      <c r="U44" s="177"/>
      <c r="V44" s="552"/>
      <c r="W44" s="181"/>
      <c r="X44" s="178"/>
      <c r="Y44" s="179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2"/>
    </row>
    <row r="45" spans="2:33" x14ac:dyDescent="0.3">
      <c r="B45" s="56"/>
      <c r="C45" s="61"/>
      <c r="D45" s="526"/>
      <c r="E45" s="526"/>
      <c r="F45" s="527"/>
      <c r="G45" s="527"/>
      <c r="H45" s="75"/>
      <c r="K45" s="75"/>
      <c r="N45" s="75"/>
      <c r="Q45" s="75"/>
      <c r="T45" s="75"/>
    </row>
  </sheetData>
  <mergeCells count="22">
    <mergeCell ref="B1:Y1"/>
    <mergeCell ref="B2:G2"/>
    <mergeCell ref="C13:C18"/>
    <mergeCell ref="V13:V20"/>
    <mergeCell ref="B17:B18"/>
    <mergeCell ref="F3:L3"/>
    <mergeCell ref="S15:T15"/>
    <mergeCell ref="D45:G45"/>
    <mergeCell ref="C5:C10"/>
    <mergeCell ref="V5:V12"/>
    <mergeCell ref="B9:B10"/>
    <mergeCell ref="C29:C34"/>
    <mergeCell ref="V29:V36"/>
    <mergeCell ref="B33:B34"/>
    <mergeCell ref="C37:C42"/>
    <mergeCell ref="V37:V44"/>
    <mergeCell ref="B41:B42"/>
    <mergeCell ref="C21:C26"/>
    <mergeCell ref="V21:V28"/>
    <mergeCell ref="B25:B26"/>
    <mergeCell ref="M23:N23"/>
    <mergeCell ref="G30:H30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114.9.1-9.30</vt:lpstr>
      <vt:lpstr>第一週明細</vt:lpstr>
      <vt:lpstr>第二週明細</vt:lpstr>
      <vt:lpstr>第三週明細</vt:lpstr>
      <vt:lpstr>第四週明細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2025-08-19T08:07:09Z</cp:lastPrinted>
  <dcterms:created xsi:type="dcterms:W3CDTF">2013-10-17T10:44:48Z</dcterms:created>
  <dcterms:modified xsi:type="dcterms:W3CDTF">2025-08-29T01:21:18Z</dcterms:modified>
</cp:coreProperties>
</file>