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96F13242-9E52-4829-8DFE-EC65F40057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6月菜單" sheetId="20" r:id="rId1"/>
    <sheet name="第一週明細" sheetId="4" r:id="rId2"/>
    <sheet name="第二週明細" sheetId="7" r:id="rId3"/>
    <sheet name="第三週明細 " sheetId="8" r:id="rId4"/>
    <sheet name="第四週明細 " sheetId="22" r:id="rId5"/>
    <sheet name="第五週明細 " sheetId="2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4" l="1"/>
  <c r="P5" i="23" l="1"/>
  <c r="S5" i="23"/>
  <c r="M5" i="23"/>
  <c r="J5" i="23"/>
  <c r="G5" i="23"/>
  <c r="D5" i="23"/>
  <c r="E48" i="20"/>
  <c r="E47" i="20"/>
  <c r="C48" i="20"/>
  <c r="E21" i="20"/>
  <c r="E20" i="20"/>
  <c r="C21" i="20"/>
  <c r="S4" i="7"/>
  <c r="P4" i="7"/>
  <c r="M4" i="7"/>
  <c r="J4" i="7"/>
  <c r="G4" i="7"/>
  <c r="D4" i="7"/>
  <c r="AE42" i="23"/>
  <c r="AD41" i="23"/>
  <c r="AF41" i="23" s="1"/>
  <c r="AE40" i="23"/>
  <c r="AF40" i="23" s="1"/>
  <c r="AD39" i="23"/>
  <c r="AD43" i="23" s="1"/>
  <c r="AF38" i="23"/>
  <c r="AE38" i="23"/>
  <c r="AE43" i="23" s="1"/>
  <c r="AC35" i="23"/>
  <c r="AE34" i="23"/>
  <c r="AD33" i="23"/>
  <c r="AD35" i="23" s="1"/>
  <c r="AE32" i="23"/>
  <c r="AE35" i="23" s="1"/>
  <c r="AC32" i="23"/>
  <c r="AF32" i="23" s="1"/>
  <c r="AD31" i="23"/>
  <c r="AC31" i="23"/>
  <c r="AF31" i="23" s="1"/>
  <c r="AF30" i="23"/>
  <c r="AE30" i="23"/>
  <c r="AC30" i="23"/>
  <c r="AD27" i="23"/>
  <c r="AE26" i="23"/>
  <c r="AF25" i="23"/>
  <c r="AD25" i="23"/>
  <c r="AE24" i="23"/>
  <c r="AE27" i="23" s="1"/>
  <c r="AC24" i="23"/>
  <c r="AF24" i="23" s="1"/>
  <c r="AD23" i="23"/>
  <c r="AC23" i="23"/>
  <c r="AF23" i="23" s="1"/>
  <c r="AE22" i="23"/>
  <c r="AC22" i="23"/>
  <c r="AC27" i="23" s="1"/>
  <c r="AE18" i="23"/>
  <c r="AD17" i="23"/>
  <c r="AF17" i="23" s="1"/>
  <c r="AE16" i="23"/>
  <c r="AF16" i="23" s="1"/>
  <c r="AC16" i="23"/>
  <c r="AD15" i="23"/>
  <c r="AD19" i="23" s="1"/>
  <c r="AC15" i="23"/>
  <c r="AE14" i="23"/>
  <c r="AC14" i="23"/>
  <c r="AC19" i="23" s="1"/>
  <c r="W12" i="23"/>
  <c r="C47" i="20" s="1"/>
  <c r="AE28" i="23" l="1"/>
  <c r="AE36" i="23"/>
  <c r="AF35" i="23"/>
  <c r="AF19" i="23"/>
  <c r="AD20" i="23" s="1"/>
  <c r="AD36" i="23"/>
  <c r="AF27" i="23"/>
  <c r="AD28" i="23" s="1"/>
  <c r="AC28" i="23"/>
  <c r="AD44" i="23"/>
  <c r="AF43" i="23"/>
  <c r="AE44" i="23" s="1"/>
  <c r="AE19" i="23"/>
  <c r="AF15" i="23"/>
  <c r="AF33" i="23"/>
  <c r="AC36" i="23"/>
  <c r="AF14" i="23"/>
  <c r="AF39" i="23"/>
  <c r="AF22" i="23"/>
  <c r="AC20" i="23" l="1"/>
  <c r="AE20" i="23"/>
  <c r="S37" i="8"/>
  <c r="P37" i="8"/>
  <c r="M37" i="8"/>
  <c r="J37" i="8"/>
  <c r="G37" i="8"/>
  <c r="S29" i="8"/>
  <c r="P29" i="8"/>
  <c r="M29" i="8"/>
  <c r="J29" i="8"/>
  <c r="G29" i="8"/>
  <c r="D37" i="8"/>
  <c r="D29" i="8"/>
  <c r="U30" i="20"/>
  <c r="U29" i="20"/>
  <c r="Q30" i="20"/>
  <c r="Q29" i="20"/>
  <c r="O30" i="20"/>
  <c r="W44" i="8" l="1"/>
  <c r="S29" i="20" s="1"/>
  <c r="S30" i="20"/>
  <c r="W36" i="8"/>
  <c r="O29" i="20" s="1"/>
  <c r="S37" i="22" l="1"/>
  <c r="P37" i="22"/>
  <c r="M37" i="22"/>
  <c r="J37" i="22"/>
  <c r="G37" i="22"/>
  <c r="D37" i="22"/>
  <c r="U39" i="20"/>
  <c r="U38" i="20"/>
  <c r="S39" i="20"/>
  <c r="W44" i="22" l="1"/>
  <c r="S38" i="20" s="1"/>
  <c r="W11" i="7" l="1"/>
  <c r="C20" i="20" s="1"/>
  <c r="Q39" i="20"/>
  <c r="Q38" i="20"/>
  <c r="M39" i="20"/>
  <c r="M38" i="20"/>
  <c r="I39" i="20"/>
  <c r="I38" i="20"/>
  <c r="S29" i="22"/>
  <c r="P29" i="22"/>
  <c r="M29" i="22"/>
  <c r="J29" i="22"/>
  <c r="G29" i="22"/>
  <c r="D29" i="22"/>
  <c r="S21" i="22"/>
  <c r="P21" i="22"/>
  <c r="M21" i="22"/>
  <c r="J21" i="22"/>
  <c r="G21" i="22"/>
  <c r="D21" i="22"/>
  <c r="S13" i="22"/>
  <c r="P13" i="22"/>
  <c r="M13" i="22"/>
  <c r="J13" i="22"/>
  <c r="G13" i="22"/>
  <c r="D13" i="22"/>
  <c r="S5" i="22"/>
  <c r="P5" i="22"/>
  <c r="M5" i="22"/>
  <c r="J5" i="22"/>
  <c r="G5" i="22"/>
  <c r="D5" i="22"/>
  <c r="W12" i="22" l="1"/>
  <c r="C38" i="20" s="1"/>
  <c r="W12" i="4"/>
  <c r="W28" i="4"/>
  <c r="W12" i="8"/>
  <c r="W36" i="22"/>
  <c r="O38" i="20" s="1"/>
  <c r="W20" i="8"/>
  <c r="W27" i="7"/>
  <c r="W28" i="22"/>
  <c r="K38" i="20" s="1"/>
  <c r="W20" i="22"/>
  <c r="G38" i="20" s="1"/>
  <c r="W28" i="8"/>
  <c r="W43" i="7"/>
  <c r="W35" i="7"/>
  <c r="W19" i="7"/>
  <c r="W44" i="4"/>
  <c r="W20" i="4"/>
  <c r="K39" i="20"/>
  <c r="O39" i="20"/>
  <c r="G39" i="20"/>
  <c r="E38" i="20" l="1"/>
  <c r="C39" i="20"/>
  <c r="E39" i="20" l="1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D35" i="22" l="1"/>
  <c r="AF16" i="22"/>
  <c r="AC19" i="22"/>
  <c r="AE19" i="22"/>
  <c r="AF15" i="22"/>
  <c r="AE43" i="22"/>
  <c r="AF32" i="22"/>
  <c r="AF23" i="22"/>
  <c r="AF14" i="22"/>
  <c r="AD19" i="22"/>
  <c r="AE27" i="22"/>
  <c r="AD27" i="22"/>
  <c r="AF24" i="22"/>
  <c r="AD43" i="22"/>
  <c r="AF22" i="22"/>
  <c r="AE35" i="22"/>
  <c r="AF40" i="22"/>
  <c r="AC35" i="22"/>
  <c r="AC27" i="22"/>
  <c r="AF31" i="22"/>
  <c r="AF41" i="22"/>
  <c r="AF43" i="22" l="1"/>
  <c r="AD44" i="22" s="1"/>
  <c r="AF19" i="22"/>
  <c r="AC20" i="22" s="1"/>
  <c r="AE20" i="22"/>
  <c r="AF35" i="22"/>
  <c r="AC36" i="22" s="1"/>
  <c r="AE44" i="22"/>
  <c r="AF27" i="22"/>
  <c r="AC28" i="22" s="1"/>
  <c r="AD20" i="22" l="1"/>
  <c r="AE28" i="22"/>
  <c r="AD28" i="22"/>
  <c r="AD36" i="22"/>
  <c r="AE36" i="22"/>
  <c r="M30" i="20" l="1"/>
  <c r="I30" i="20"/>
  <c r="E30" i="20"/>
  <c r="U20" i="20"/>
  <c r="O12" i="20"/>
  <c r="M12" i="20"/>
  <c r="K12" i="20"/>
  <c r="E11" i="20"/>
  <c r="C12" i="20"/>
  <c r="K30" i="20"/>
  <c r="I29" i="20"/>
  <c r="G30" i="20"/>
  <c r="S21" i="8"/>
  <c r="P21" i="8"/>
  <c r="M21" i="8"/>
  <c r="J21" i="8"/>
  <c r="G21" i="8"/>
  <c r="D21" i="8"/>
  <c r="S13" i="8"/>
  <c r="P13" i="8"/>
  <c r="M13" i="8"/>
  <c r="J13" i="8"/>
  <c r="G13" i="8"/>
  <c r="D13" i="8"/>
  <c r="M29" i="20" l="1"/>
  <c r="G29" i="20"/>
  <c r="K29" i="20" l="1"/>
  <c r="D20" i="7" l="1"/>
  <c r="S12" i="7"/>
  <c r="P12" i="7"/>
  <c r="M12" i="7"/>
  <c r="J12" i="7"/>
  <c r="G12" i="7"/>
  <c r="D12" i="7"/>
  <c r="S12" i="20"/>
  <c r="S37" i="4"/>
  <c r="P37" i="4"/>
  <c r="M37" i="4"/>
  <c r="J37" i="4"/>
  <c r="G37" i="4"/>
  <c r="D37" i="4"/>
  <c r="S29" i="4"/>
  <c r="P29" i="4"/>
  <c r="M29" i="4"/>
  <c r="J29" i="4"/>
  <c r="G29" i="4"/>
  <c r="D29" i="4"/>
  <c r="Q12" i="20" l="1"/>
  <c r="G21" i="20"/>
  <c r="U11" i="20"/>
  <c r="I20" i="20"/>
  <c r="Q11" i="20"/>
  <c r="U12" i="20"/>
  <c r="I21" i="20"/>
  <c r="G20" i="20" l="1"/>
  <c r="S11" i="20"/>
  <c r="O11" i="20"/>
  <c r="S13" i="4" l="1"/>
  <c r="S5" i="8" l="1"/>
  <c r="P5" i="8"/>
  <c r="M5" i="8"/>
  <c r="J5" i="8"/>
  <c r="G5" i="8"/>
  <c r="D5" i="8"/>
  <c r="S36" i="7"/>
  <c r="P36" i="7"/>
  <c r="M36" i="7"/>
  <c r="J36" i="7"/>
  <c r="G36" i="7"/>
  <c r="D36" i="7"/>
  <c r="S28" i="7"/>
  <c r="P28" i="7"/>
  <c r="M28" i="7"/>
  <c r="J28" i="7"/>
  <c r="G28" i="7"/>
  <c r="D28" i="7"/>
  <c r="M20" i="7"/>
  <c r="S20" i="7"/>
  <c r="P20" i="7"/>
  <c r="J20" i="7"/>
  <c r="G20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11" i="20"/>
  <c r="I12" i="20"/>
  <c r="I11" i="20"/>
  <c r="G12" i="20"/>
  <c r="E12" i="20"/>
  <c r="Q21" i="20" l="1"/>
  <c r="M21" i="20"/>
  <c r="O21" i="20"/>
  <c r="U21" i="20"/>
  <c r="M20" i="20"/>
  <c r="E29" i="20"/>
  <c r="S21" i="20"/>
  <c r="K21" i="20"/>
  <c r="Q20" i="20"/>
  <c r="C30" i="20"/>
  <c r="K11" i="20"/>
  <c r="C11" i="20"/>
  <c r="G11" i="20" l="1"/>
  <c r="O20" i="20"/>
  <c r="K20" i="20"/>
  <c r="C29" i="20"/>
  <c r="S20" i="20"/>
  <c r="AE41" i="7" l="1"/>
  <c r="AD40" i="7"/>
  <c r="AF40" i="7" s="1"/>
  <c r="AE39" i="7"/>
  <c r="AC39" i="7"/>
  <c r="AD38" i="7"/>
  <c r="AC38" i="7"/>
  <c r="AE37" i="7"/>
  <c r="AC37" i="7"/>
  <c r="AE33" i="7"/>
  <c r="AD32" i="7"/>
  <c r="AF32" i="7" s="1"/>
  <c r="AE31" i="7"/>
  <c r="AC31" i="7"/>
  <c r="AD30" i="7"/>
  <c r="AC30" i="7"/>
  <c r="AE29" i="7"/>
  <c r="AC29" i="7"/>
  <c r="AE25" i="7"/>
  <c r="AD24" i="7"/>
  <c r="AE23" i="7"/>
  <c r="AC23" i="7"/>
  <c r="AD22" i="7"/>
  <c r="AC22" i="7"/>
  <c r="AE21" i="7"/>
  <c r="AC21" i="7"/>
  <c r="AE17" i="7"/>
  <c r="AD16" i="7"/>
  <c r="AE15" i="7"/>
  <c r="AC15" i="7"/>
  <c r="AD14" i="7"/>
  <c r="AC14" i="7"/>
  <c r="AE13" i="7"/>
  <c r="AC13" i="7"/>
  <c r="AE9" i="7"/>
  <c r="AD8" i="7"/>
  <c r="AF8" i="7" s="1"/>
  <c r="AE7" i="7"/>
  <c r="AC7" i="7"/>
  <c r="AD6" i="7"/>
  <c r="AC6" i="7"/>
  <c r="AE5" i="7"/>
  <c r="AC5" i="7"/>
  <c r="AD10" i="7" l="1"/>
  <c r="AD34" i="7"/>
  <c r="AF23" i="7"/>
  <c r="AF7" i="7"/>
  <c r="AF14" i="7"/>
  <c r="AF38" i="7"/>
  <c r="AF6" i="7"/>
  <c r="AF22" i="7"/>
  <c r="AC26" i="7"/>
  <c r="AE18" i="7"/>
  <c r="AC10" i="7"/>
  <c r="AF13" i="7"/>
  <c r="AE42" i="7"/>
  <c r="AC18" i="7"/>
  <c r="AF31" i="7"/>
  <c r="AD42" i="7"/>
  <c r="AE10" i="7"/>
  <c r="AE26" i="7"/>
  <c r="AD26" i="7"/>
  <c r="AF39" i="7"/>
  <c r="AD18" i="7"/>
  <c r="AC42" i="7"/>
  <c r="AF15" i="7"/>
  <c r="AC34" i="7"/>
  <c r="AF37" i="7"/>
  <c r="AE34" i="7"/>
  <c r="AF16" i="7"/>
  <c r="AF21" i="7"/>
  <c r="AF30" i="7"/>
  <c r="AF24" i="7"/>
  <c r="AF29" i="7"/>
  <c r="AF5" i="7"/>
  <c r="AF26" i="7" l="1"/>
  <c r="AE27" i="7" s="1"/>
  <c r="AF18" i="7"/>
  <c r="AD19" i="7" s="1"/>
  <c r="AF10" i="7"/>
  <c r="AC11" i="7" s="1"/>
  <c r="AF42" i="7"/>
  <c r="AE43" i="7" s="1"/>
  <c r="AF34" i="7"/>
  <c r="AE35" i="7" s="1"/>
  <c r="AD27" i="7" l="1"/>
  <c r="AC27" i="7"/>
  <c r="AD11" i="7"/>
  <c r="AC19" i="7"/>
  <c r="AE11" i="7"/>
  <c r="AC43" i="7"/>
  <c r="AE19" i="7"/>
  <c r="AD43" i="7"/>
  <c r="AD35" i="7"/>
  <c r="AC35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C36" i="4" l="1"/>
  <c r="AE36" i="4"/>
  <c r="AD20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<sst xmlns="http://schemas.openxmlformats.org/spreadsheetml/2006/main" count="1335" uniqueCount="328">
  <si>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</si>
  <si>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</si>
  <si>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</si>
  <si>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</si>
  <si>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</si>
  <si>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</si>
  <si>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</si>
  <si>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</si>
  <si>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</si>
  <si>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</si>
  <si>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</si>
  <si>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</si>
  <si>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</si>
  <si>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</si>
  <si>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</si>
  <si>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</si>
  <si>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</si>
  <si>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</si>
  <si>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</si>
  <si>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</si>
  <si>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</si>
  <si>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</si>
  <si>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</si>
  <si>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</si>
  <si>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</si>
  <si>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</si>
  <si>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</si>
  <si>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</si>
  <si>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</si>
  <si>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</si>
  <si>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</si>
  <si>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</si>
  <si>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</si>
  <si>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</si>
  <si>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</si>
  <si>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</si>
  <si>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</si>
  <si>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</si>
  <si>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</si>
  <si>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</si>
  <si>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</si>
  <si>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</si>
  <si>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</si>
  <si>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</si>
  <si>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</si>
  <si>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</si>
  <si>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</si>
  <si>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</si>
  <si>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</si>
  <si>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</si>
  <si>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</si>
  <si>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</si>
  <si>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</si>
  <si>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</si>
  <si>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</si>
  <si>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</si>
  <si>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</si>
  <si>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</si>
  <si>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</si>
  <si>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</si>
  <si>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</si>
  <si>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</si>
  <si>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</si>
  <si>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</si>
  <si>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雞蛋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</si>
  <si>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</si>
  <si>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</si>
  <si>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</si>
  <si>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</si>
  <si>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金針菇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</si>
  <si>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</si>
  <si>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</si>
  <si>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</si>
  <si>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</si>
  <si>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</si>
  <si>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</si>
  <si>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</si>
  <si>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</si>
  <si>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</si>
  <si>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蔬菜</t>
    <phoneticPr fontId="19" type="noConversion"/>
  </si>
  <si>
    <t>洋蔥</t>
    <phoneticPr fontId="19" type="noConversion"/>
  </si>
  <si>
    <t>木耳</t>
    <phoneticPr fontId="19" type="noConversion"/>
  </si>
  <si>
    <t>加</t>
    <phoneticPr fontId="19" type="noConversion"/>
  </si>
  <si>
    <t>味噌</t>
    <phoneticPr fontId="19" type="noConversion"/>
  </si>
  <si>
    <t>煮</t>
    <phoneticPr fontId="19" type="noConversion"/>
  </si>
  <si>
    <t>絲瓜</t>
    <phoneticPr fontId="19" type="noConversion"/>
  </si>
  <si>
    <t>白米</t>
    <phoneticPr fontId="19" type="noConversion"/>
  </si>
  <si>
    <t>生鮮豬絞肉</t>
    <phoneticPr fontId="19" type="noConversion"/>
  </si>
  <si>
    <t>豬肉及豬可食部位原料之原產地:台灣</t>
  </si>
  <si>
    <t>深色蔬菜</t>
    <phoneticPr fontId="19" type="noConversion"/>
  </si>
  <si>
    <t>淺色蔬菜</t>
    <phoneticPr fontId="19" type="noConversion"/>
  </si>
  <si>
    <t>小米</t>
    <phoneticPr fontId="19" type="noConversion"/>
  </si>
  <si>
    <t>冬粉</t>
    <phoneticPr fontId="19" type="noConversion"/>
  </si>
  <si>
    <t>醃</t>
    <phoneticPr fontId="19" type="noConversion"/>
  </si>
  <si>
    <t>冬瓜</t>
    <phoneticPr fontId="19" type="noConversion"/>
  </si>
  <si>
    <t>地瓜飯</t>
    <phoneticPr fontId="19" type="noConversion"/>
  </si>
  <si>
    <t>香Q米飯</t>
    <phoneticPr fontId="19" type="noConversion"/>
  </si>
  <si>
    <t>地瓜</t>
    <phoneticPr fontId="19" type="noConversion"/>
  </si>
  <si>
    <t>地瓜飯</t>
    <phoneticPr fontId="19" type="noConversion"/>
  </si>
  <si>
    <t>地瓜</t>
    <phoneticPr fontId="19" type="noConversion"/>
  </si>
  <si>
    <t>地瓜</t>
    <phoneticPr fontId="19" type="noConversion"/>
  </si>
  <si>
    <t>冷</t>
    <phoneticPr fontId="19" type="noConversion"/>
  </si>
  <si>
    <t>糙米飯</t>
    <phoneticPr fontId="19" type="noConversion"/>
  </si>
  <si>
    <t>麥片飯</t>
    <phoneticPr fontId="19" type="noConversion"/>
  </si>
  <si>
    <t>小米飯</t>
    <phoneticPr fontId="19" type="noConversion"/>
  </si>
  <si>
    <t>月</t>
    <phoneticPr fontId="19" type="noConversion"/>
  </si>
  <si>
    <t>月</t>
    <phoneticPr fontId="19" type="noConversion"/>
  </si>
  <si>
    <t>地瓜</t>
    <phoneticPr fontId="19" type="noConversion"/>
  </si>
  <si>
    <t>白米</t>
    <phoneticPr fontId="19" type="noConversion"/>
  </si>
  <si>
    <t>白米</t>
    <phoneticPr fontId="19" type="noConversion"/>
  </si>
  <si>
    <t>三色豆</t>
    <phoneticPr fontId="19" type="noConversion"/>
  </si>
  <si>
    <t>豆</t>
    <phoneticPr fontId="19" type="noConversion"/>
  </si>
  <si>
    <t>海加</t>
    <phoneticPr fontId="19" type="noConversion"/>
  </si>
  <si>
    <t>滷</t>
    <phoneticPr fontId="19" type="noConversion"/>
  </si>
  <si>
    <t>古都肉燥(醃)</t>
    <phoneticPr fontId="19" type="noConversion"/>
  </si>
  <si>
    <t>傳統豆腐</t>
    <phoneticPr fontId="19" type="noConversion"/>
  </si>
  <si>
    <t>杏鮑菇</t>
    <phoneticPr fontId="19" type="noConversion"/>
  </si>
  <si>
    <t>深色蔬菜</t>
    <phoneticPr fontId="19" type="noConversion"/>
  </si>
  <si>
    <t>香Q米飯</t>
    <phoneticPr fontId="19" type="noConversion"/>
  </si>
  <si>
    <t>卡啦翅小腿(炸)</t>
    <phoneticPr fontId="19" type="noConversion"/>
  </si>
  <si>
    <t>生鮮豬前腿肉片</t>
    <phoneticPr fontId="19" type="noConversion"/>
  </si>
  <si>
    <t>粉薑</t>
    <phoneticPr fontId="19" type="noConversion"/>
  </si>
  <si>
    <t>生鮮豬里肌肉排</t>
    <phoneticPr fontId="19" type="noConversion"/>
  </si>
  <si>
    <t>綠豆芽</t>
    <phoneticPr fontId="19" type="noConversion"/>
  </si>
  <si>
    <t>胡蘿蔔</t>
    <phoneticPr fontId="19" type="noConversion"/>
  </si>
  <si>
    <t>冷凍玉米粒</t>
    <phoneticPr fontId="19" type="noConversion"/>
  </si>
  <si>
    <t>新鮮麻竹筍</t>
    <phoneticPr fontId="19" type="noConversion"/>
  </si>
  <si>
    <t>生鮮豬後腿肉丁</t>
    <phoneticPr fontId="19" type="noConversion"/>
  </si>
  <si>
    <t>胡蘿蔔</t>
  </si>
  <si>
    <t>豆</t>
    <phoneticPr fontId="19" type="noConversion"/>
  </si>
  <si>
    <t>粉薑</t>
    <phoneticPr fontId="19" type="noConversion"/>
  </si>
  <si>
    <t>綠豆芽</t>
  </si>
  <si>
    <t>冷</t>
    <phoneticPr fontId="19" type="noConversion"/>
  </si>
  <si>
    <t>結球白菜</t>
    <phoneticPr fontId="19" type="noConversion"/>
  </si>
  <si>
    <t>深色蔬菜</t>
    <phoneticPr fontId="19" type="noConversion"/>
  </si>
  <si>
    <t>生鮮豬排骨</t>
    <phoneticPr fontId="19" type="noConversion"/>
  </si>
  <si>
    <t>生鮮豬後腿肉絲</t>
    <phoneticPr fontId="19" type="noConversion"/>
  </si>
  <si>
    <t>醃漬花胡瓜</t>
    <phoneticPr fontId="19" type="noConversion"/>
  </si>
  <si>
    <t>油蔥酥</t>
    <phoneticPr fontId="19" type="noConversion"/>
  </si>
  <si>
    <t>乾香菇</t>
    <phoneticPr fontId="19" type="noConversion"/>
  </si>
  <si>
    <t>豆腐丁</t>
    <phoneticPr fontId="19" type="noConversion"/>
  </si>
  <si>
    <t>糙粳米</t>
    <phoneticPr fontId="19" type="noConversion"/>
  </si>
  <si>
    <t>大麥片</t>
    <phoneticPr fontId="19" type="noConversion"/>
  </si>
  <si>
    <t>烤</t>
    <phoneticPr fontId="19" type="noConversion"/>
  </si>
  <si>
    <t>香Q米飯</t>
    <phoneticPr fontId="19" type="noConversion"/>
  </si>
  <si>
    <t>深色蔬菜</t>
    <phoneticPr fontId="19" type="noConversion"/>
  </si>
  <si>
    <t>熱量:</t>
    <phoneticPr fontId="19" type="noConversion"/>
  </si>
  <si>
    <t>海</t>
    <phoneticPr fontId="19" type="noConversion"/>
  </si>
  <si>
    <t>甘藍</t>
    <phoneticPr fontId="19" type="noConversion"/>
  </si>
  <si>
    <t>豬肉及豬可食部位原料之原產地:台灣</t>
    <phoneticPr fontId="19" type="noConversion"/>
  </si>
  <si>
    <t>紫菜蛋花湯</t>
    <phoneticPr fontId="19" type="noConversion"/>
  </si>
  <si>
    <t>有機蔬菜</t>
    <phoneticPr fontId="19" type="noConversion"/>
  </si>
  <si>
    <t>玉米濃湯(芡)</t>
    <phoneticPr fontId="19" type="noConversion"/>
  </si>
  <si>
    <t>有機蔬菜</t>
    <phoneticPr fontId="19" type="noConversion"/>
  </si>
  <si>
    <t>生鮮雞排</t>
    <phoneticPr fontId="19" type="noConversion"/>
  </si>
  <si>
    <t>月</t>
    <phoneticPr fontId="19" type="noConversion"/>
  </si>
  <si>
    <t>生鮮雞翅</t>
    <phoneticPr fontId="19" type="noConversion"/>
  </si>
  <si>
    <t>紫菜</t>
    <phoneticPr fontId="19" type="noConversion"/>
  </si>
  <si>
    <t>生鮮翅小腿</t>
    <phoneticPr fontId="19" type="noConversion"/>
  </si>
  <si>
    <t>生鮮水鯊魚肉</t>
    <phoneticPr fontId="19" type="noConversion"/>
  </si>
  <si>
    <t>海</t>
    <phoneticPr fontId="19" type="noConversion"/>
  </si>
  <si>
    <t>麵條</t>
    <phoneticPr fontId="19" type="noConversion"/>
  </si>
  <si>
    <t>煮</t>
    <phoneticPr fontId="19" type="noConversion"/>
  </si>
  <si>
    <t>乾裙帶菜</t>
    <phoneticPr fontId="19" type="noConversion"/>
  </si>
  <si>
    <t>煮</t>
    <phoneticPr fontId="19" type="noConversion"/>
  </si>
  <si>
    <t>馬鈴薯</t>
    <phoneticPr fontId="19" type="noConversion"/>
  </si>
  <si>
    <t>芡</t>
    <phoneticPr fontId="19" type="noConversion"/>
  </si>
  <si>
    <t>粉薑</t>
    <phoneticPr fontId="19" type="noConversion"/>
  </si>
  <si>
    <t>洋蔥</t>
    <phoneticPr fontId="19" type="noConversion"/>
  </si>
  <si>
    <t>甘藍</t>
    <phoneticPr fontId="19" type="noConversion"/>
  </si>
  <si>
    <t>醃</t>
  </si>
  <si>
    <t>冷凍花椰菜</t>
    <phoneticPr fontId="19" type="noConversion"/>
  </si>
  <si>
    <t>甘藍</t>
  </si>
  <si>
    <t>新鮮麻竹筍</t>
    <phoneticPr fontId="19" type="noConversion"/>
  </si>
  <si>
    <t>木耳</t>
  </si>
  <si>
    <t>豆干片</t>
    <phoneticPr fontId="19" type="noConversion"/>
  </si>
  <si>
    <t>冷凍魷魚丸</t>
    <phoneticPr fontId="19" type="noConversion"/>
  </si>
  <si>
    <t>蔬菜</t>
    <phoneticPr fontId="19" type="noConversion"/>
  </si>
  <si>
    <t>煮</t>
    <phoneticPr fontId="19" type="noConversion"/>
  </si>
  <si>
    <t>新鮮嫩雞排</t>
    <phoneticPr fontId="19" type="noConversion"/>
  </si>
  <si>
    <t>佛跳牆(醃)</t>
    <phoneticPr fontId="19" type="noConversion"/>
  </si>
  <si>
    <t>芋頭</t>
  </si>
  <si>
    <t>筍乾</t>
  </si>
  <si>
    <t>小魚乾</t>
    <phoneticPr fontId="19" type="noConversion"/>
  </si>
  <si>
    <t>竹筍湯</t>
    <phoneticPr fontId="19" type="noConversion"/>
  </si>
  <si>
    <t>味噌菇菇湯</t>
    <phoneticPr fontId="19" type="noConversion"/>
  </si>
  <si>
    <t>紅燒排骨</t>
    <phoneticPr fontId="19" type="noConversion"/>
  </si>
  <si>
    <t>蒸蛋</t>
    <phoneticPr fontId="19" type="noConversion"/>
  </si>
  <si>
    <t>五香滷蛋</t>
    <phoneticPr fontId="19" type="noConversion"/>
  </si>
  <si>
    <t>酸辣湯(醃)(芡)(豆)</t>
    <phoneticPr fontId="19" type="noConversion"/>
  </si>
  <si>
    <t>海鮮什錦(海)</t>
    <phoneticPr fontId="19" type="noConversion"/>
  </si>
  <si>
    <t>每週供應魚類產品.小心魚刺</t>
    <phoneticPr fontId="19" type="noConversion"/>
  </si>
  <si>
    <t>榨菜</t>
    <phoneticPr fontId="19" type="noConversion"/>
  </si>
  <si>
    <t>白蘿蔔</t>
    <phoneticPr fontId="19" type="noConversion"/>
  </si>
  <si>
    <t>豆干</t>
    <phoneticPr fontId="19" type="noConversion"/>
  </si>
  <si>
    <t>偽東山滷味(豆)</t>
    <phoneticPr fontId="19" type="noConversion"/>
  </si>
  <si>
    <t>生鮮蝦仁</t>
    <phoneticPr fontId="19" type="noConversion"/>
  </si>
  <si>
    <t>生鮮雞腿</t>
    <phoneticPr fontId="19" type="noConversion"/>
  </si>
  <si>
    <t>榨菜肉絲湯(醃)</t>
    <phoneticPr fontId="19" type="noConversion"/>
  </si>
  <si>
    <t>冬蝦</t>
    <phoneticPr fontId="19" type="noConversion"/>
  </si>
  <si>
    <t>培根</t>
    <phoneticPr fontId="19" type="noConversion"/>
  </si>
  <si>
    <t>卜蜂雞排(加)(炸)</t>
    <phoneticPr fontId="19" type="noConversion"/>
  </si>
  <si>
    <t>雞排</t>
    <phoneticPr fontId="19" type="noConversion"/>
  </si>
  <si>
    <t>日式豆腐湯(豆)</t>
    <phoneticPr fontId="19" type="noConversion"/>
  </si>
  <si>
    <t>聰明鮪魚蛋(海加)</t>
    <phoneticPr fontId="19" type="noConversion"/>
  </si>
  <si>
    <t>鮪魚罐</t>
    <phoneticPr fontId="19" type="noConversion"/>
  </si>
  <si>
    <t>6月2日(一)</t>
    <phoneticPr fontId="19" type="noConversion"/>
  </si>
  <si>
    <t>6月3日(二)</t>
    <phoneticPr fontId="19" type="noConversion"/>
  </si>
  <si>
    <t>6月4日(三)</t>
    <phoneticPr fontId="19" type="noConversion"/>
  </si>
  <si>
    <t>6月5日(四)</t>
    <phoneticPr fontId="19" type="noConversion"/>
  </si>
  <si>
    <t>6月6日(五)</t>
    <phoneticPr fontId="19" type="noConversion"/>
  </si>
  <si>
    <t>6月9日(一)</t>
    <phoneticPr fontId="19" type="noConversion"/>
  </si>
  <si>
    <t>6月10日(二)</t>
    <phoneticPr fontId="19" type="noConversion"/>
  </si>
  <si>
    <t>6月11日(三)</t>
    <phoneticPr fontId="19" type="noConversion"/>
  </si>
  <si>
    <t>6月12日(四)</t>
    <phoneticPr fontId="19" type="noConversion"/>
  </si>
  <si>
    <t>6月13日(五)</t>
    <phoneticPr fontId="19" type="noConversion"/>
  </si>
  <si>
    <t>6月16日(一)</t>
    <phoneticPr fontId="19" type="noConversion"/>
  </si>
  <si>
    <t>6月17日(二)</t>
    <phoneticPr fontId="19" type="noConversion"/>
  </si>
  <si>
    <t>6月18日(三)</t>
    <phoneticPr fontId="19" type="noConversion"/>
  </si>
  <si>
    <t>6月19日(四)</t>
    <phoneticPr fontId="19" type="noConversion"/>
  </si>
  <si>
    <t>6月20日(五)</t>
    <phoneticPr fontId="19" type="noConversion"/>
  </si>
  <si>
    <t>6月23日(一)</t>
    <phoneticPr fontId="19" type="noConversion"/>
  </si>
  <si>
    <t>6月25日(三)</t>
    <phoneticPr fontId="19" type="noConversion"/>
  </si>
  <si>
    <t>6月26日(四)</t>
    <phoneticPr fontId="19" type="noConversion"/>
  </si>
  <si>
    <t>6月27日(五)</t>
    <phoneticPr fontId="19" type="noConversion"/>
  </si>
  <si>
    <t>6月30日(一)</t>
    <phoneticPr fontId="19" type="noConversion"/>
  </si>
  <si>
    <t/>
  </si>
  <si>
    <t>醬爆鴨肉</t>
    <phoneticPr fontId="19" type="noConversion"/>
  </si>
  <si>
    <t>酢醬蒸煮麵</t>
    <phoneticPr fontId="19" type="noConversion"/>
  </si>
  <si>
    <t>招牌香嫩雞腿</t>
    <phoneticPr fontId="19" type="noConversion"/>
  </si>
  <si>
    <t>小魚乾豆干(豆)(海)</t>
    <phoneticPr fontId="19" type="noConversion"/>
  </si>
  <si>
    <t>經典義式肉醬麵</t>
    <phoneticPr fontId="19" type="noConversion"/>
  </si>
  <si>
    <t>秘製鹹豬肉</t>
    <phoneticPr fontId="19" type="noConversion"/>
  </si>
  <si>
    <t>絞肉高麗菜</t>
    <phoneticPr fontId="19" type="noConversion"/>
  </si>
  <si>
    <t>香筍肉絲湯</t>
    <phoneticPr fontId="19" type="noConversion"/>
  </si>
  <si>
    <t>絞肉豆腐(豆)</t>
    <phoneticPr fontId="19" type="noConversion"/>
  </si>
  <si>
    <t>甜心地瓜球X2(加)</t>
    <phoneticPr fontId="19" type="noConversion"/>
  </si>
  <si>
    <t>海芽蛋花湯</t>
    <phoneticPr fontId="19" type="noConversion"/>
  </si>
  <si>
    <t>菜頭肉片</t>
    <phoneticPr fontId="19" type="noConversion"/>
  </si>
  <si>
    <t>水水蒸蛋</t>
    <phoneticPr fontId="19" type="noConversion"/>
  </si>
  <si>
    <t>蘑菇豬柳</t>
    <phoneticPr fontId="19" type="noConversion"/>
  </si>
  <si>
    <t>菜頭香菇湯</t>
    <phoneticPr fontId="19" type="noConversion"/>
  </si>
  <si>
    <t>飄香傳家拌麵</t>
    <phoneticPr fontId="19" type="noConversion"/>
  </si>
  <si>
    <t>高麗菜炒蛋(海)</t>
    <phoneticPr fontId="19" type="noConversion"/>
  </si>
  <si>
    <t>冬瓜肉絲湯</t>
    <phoneticPr fontId="19" type="noConversion"/>
  </si>
  <si>
    <t>冬蝦花椰菜(海)</t>
    <phoneticPr fontId="19" type="noConversion"/>
  </si>
  <si>
    <t>金針菇蛋花湯</t>
    <phoneticPr fontId="19" type="noConversion"/>
  </si>
  <si>
    <t>特濃咖哩肉</t>
    <phoneticPr fontId="19" type="noConversion"/>
  </si>
  <si>
    <t>醬油蒸蛋</t>
    <phoneticPr fontId="19" type="noConversion"/>
  </si>
  <si>
    <t>涮涮沙茶肉片</t>
    <phoneticPr fontId="19" type="noConversion"/>
  </si>
  <si>
    <t>醬爆肉絲(豆)</t>
    <phoneticPr fontId="19" type="noConversion"/>
  </si>
  <si>
    <t>冬瓜鮮菇湯</t>
    <phoneticPr fontId="19" type="noConversion"/>
  </si>
  <si>
    <t>夏威夷炒飯(加)</t>
    <phoneticPr fontId="19" type="noConversion"/>
  </si>
  <si>
    <t>爆汁湯包(冷)</t>
    <phoneticPr fontId="19" type="noConversion"/>
  </si>
  <si>
    <t>桂竹肉香(醃)</t>
    <phoneticPr fontId="19" type="noConversion"/>
  </si>
  <si>
    <t>泡菜豆腐鍋(豆)</t>
    <phoneticPr fontId="19" type="noConversion"/>
  </si>
  <si>
    <t>下飯瓜仔肉(醃)</t>
    <phoneticPr fontId="19" type="noConversion"/>
  </si>
  <si>
    <t>和風軟嫩里肌</t>
    <phoneticPr fontId="19" type="noConversion"/>
  </si>
  <si>
    <t>雞堡肉(加)</t>
    <phoneticPr fontId="19" type="noConversion"/>
  </si>
  <si>
    <t>烤肉醬豬肉排</t>
    <phoneticPr fontId="19" type="noConversion"/>
  </si>
  <si>
    <t>特製鹹豬肉片</t>
    <phoneticPr fontId="19" type="noConversion"/>
  </si>
  <si>
    <t>黃金玉米炒蛋</t>
    <phoneticPr fontId="19" type="noConversion"/>
  </si>
  <si>
    <t>豆瓣魚丁(海)(豆)</t>
    <phoneticPr fontId="19" type="noConversion"/>
  </si>
  <si>
    <t>高麗菜粉絲</t>
    <phoneticPr fontId="19" type="noConversion"/>
  </si>
  <si>
    <t>台式蛋炒飯</t>
    <phoneticPr fontId="19" type="noConversion"/>
  </si>
  <si>
    <t>壽喜燒豚肉</t>
    <phoneticPr fontId="19" type="noConversion"/>
  </si>
  <si>
    <t>蘿蔔香菇湯</t>
    <phoneticPr fontId="19" type="noConversion"/>
  </si>
  <si>
    <t>生鮮鴨肉</t>
    <phoneticPr fontId="19" type="noConversion"/>
  </si>
  <si>
    <t>豬血糕</t>
    <phoneticPr fontId="19" type="noConversion"/>
  </si>
  <si>
    <t>地瓜球</t>
    <phoneticPr fontId="19" type="noConversion"/>
  </si>
  <si>
    <t>蒸煮麵</t>
    <phoneticPr fontId="19" type="noConversion"/>
  </si>
  <si>
    <t>柴魚片</t>
    <phoneticPr fontId="19" type="noConversion"/>
  </si>
  <si>
    <t>帶夾毛豆</t>
    <phoneticPr fontId="19" type="noConversion"/>
  </si>
  <si>
    <t>菇類</t>
    <phoneticPr fontId="19" type="noConversion"/>
  </si>
  <si>
    <t>獨門醬燒雞翅</t>
    <phoneticPr fontId="19" type="noConversion"/>
  </si>
  <si>
    <t>照燒香烤雞排</t>
    <phoneticPr fontId="19" type="noConversion"/>
  </si>
  <si>
    <t>鯰魚肉</t>
    <phoneticPr fontId="19" type="noConversion"/>
  </si>
  <si>
    <t>雞水煮蛋</t>
    <phoneticPr fontId="19" type="noConversion"/>
  </si>
  <si>
    <t>脆筍</t>
    <phoneticPr fontId="19" type="noConversion"/>
  </si>
  <si>
    <t>絲瓜炒蛋</t>
    <phoneticPr fontId="19" type="noConversion"/>
  </si>
  <si>
    <t>大蒜</t>
    <phoneticPr fontId="19" type="noConversion"/>
  </si>
  <si>
    <t>奶皇包</t>
    <phoneticPr fontId="19" type="noConversion"/>
  </si>
  <si>
    <t>香菇絲</t>
    <phoneticPr fontId="19" type="noConversion"/>
  </si>
  <si>
    <t>咖哩粉</t>
    <phoneticPr fontId="19" type="noConversion"/>
  </si>
  <si>
    <t>桂竹筍</t>
    <phoneticPr fontId="19" type="noConversion"/>
  </si>
  <si>
    <t>黑豆干</t>
    <phoneticPr fontId="19" type="noConversion"/>
  </si>
  <si>
    <t>湯包</t>
    <phoneticPr fontId="19" type="noConversion"/>
  </si>
  <si>
    <t>原味雞柳條</t>
    <phoneticPr fontId="19" type="noConversion"/>
  </si>
  <si>
    <t>紅辣椒</t>
    <phoneticPr fontId="19" type="noConversion"/>
  </si>
  <si>
    <t>雞堡肉</t>
    <phoneticPr fontId="19" type="noConversion"/>
  </si>
  <si>
    <t>冷藏廣式蘿蔔糕</t>
    <phoneticPr fontId="19" type="noConversion"/>
  </si>
  <si>
    <t>海帶結</t>
    <phoneticPr fontId="19" type="noConversion"/>
  </si>
  <si>
    <t>韭菜</t>
    <phoneticPr fontId="19" type="noConversion"/>
  </si>
  <si>
    <t>青蔥</t>
    <phoneticPr fontId="19" type="noConversion"/>
  </si>
  <si>
    <t>蔥花炒蛋</t>
    <phoneticPr fontId="19" type="noConversion"/>
  </si>
  <si>
    <t>日式BBQ雞翅</t>
    <phoneticPr fontId="19" type="noConversion"/>
  </si>
  <si>
    <t>菜脯炒蛋(醃)</t>
    <phoneticPr fontId="19" type="noConversion"/>
  </si>
  <si>
    <t>菜脯</t>
    <phoneticPr fontId="19" type="noConversion"/>
  </si>
  <si>
    <t>炸醬汁滷蛋(豆)</t>
    <phoneticPr fontId="19" type="noConversion"/>
  </si>
  <si>
    <t>香香雞柳條X2(加)(炸)</t>
    <phoneticPr fontId="19" type="noConversion"/>
  </si>
  <si>
    <t>紅豆包子</t>
    <phoneticPr fontId="19" type="noConversion"/>
  </si>
  <si>
    <t>甘藷條</t>
    <phoneticPr fontId="19" type="noConversion"/>
  </si>
  <si>
    <t>6月24日(二)</t>
    <phoneticPr fontId="19" type="noConversion"/>
  </si>
  <si>
    <r>
      <rPr>
        <b/>
        <sz val="21"/>
        <color rgb="FFFF0000"/>
        <rFont val="新細明體"/>
        <family val="1"/>
        <charset val="136"/>
      </rPr>
      <t>卡啦翅小腿X2</t>
    </r>
    <r>
      <rPr>
        <b/>
        <sz val="21"/>
        <color rgb="FFFF0000"/>
        <rFont val="細明體-ExtB"/>
        <family val="1"/>
        <charset val="136"/>
      </rPr>
      <t>(</t>
    </r>
    <r>
      <rPr>
        <b/>
        <sz val="21"/>
        <color rgb="FFFF0000"/>
        <rFont val="新細明體"/>
        <family val="1"/>
        <charset val="136"/>
      </rPr>
      <t>炸</t>
    </r>
    <r>
      <rPr>
        <b/>
        <sz val="21"/>
        <color rgb="FFFF0000"/>
        <rFont val="細明體-ExtB"/>
        <family val="1"/>
        <charset val="136"/>
      </rPr>
      <t>)</t>
    </r>
    <phoneticPr fontId="19" type="noConversion"/>
  </si>
  <si>
    <r>
      <rPr>
        <b/>
        <sz val="21"/>
        <color theme="5" tint="-0.499984740745262"/>
        <rFont val="新細明體"/>
        <family val="1"/>
        <charset val="136"/>
      </rPr>
      <t>誠實豆沙包</t>
    </r>
    <r>
      <rPr>
        <b/>
        <sz val="21"/>
        <color theme="5" tint="-0.499984740745262"/>
        <rFont val="細明體-ExtB"/>
        <family val="1"/>
        <charset val="136"/>
      </rPr>
      <t>(</t>
    </r>
    <r>
      <rPr>
        <b/>
        <sz val="21"/>
        <color theme="5" tint="-0.499984740745262"/>
        <rFont val="新細明體"/>
        <family val="1"/>
        <charset val="136"/>
      </rPr>
      <t>冷</t>
    </r>
    <r>
      <rPr>
        <b/>
        <sz val="21"/>
        <color theme="5" tint="-0.499984740745262"/>
        <rFont val="細明體-ExtB"/>
        <family val="1"/>
        <charset val="136"/>
      </rPr>
      <t>)</t>
    </r>
    <phoneticPr fontId="19" type="noConversion"/>
  </si>
  <si>
    <r>
      <rPr>
        <b/>
        <sz val="21"/>
        <color theme="5" tint="-0.499984740745262"/>
        <rFont val="微軟正黑體"/>
        <family val="2"/>
        <charset val="136"/>
      </rPr>
      <t>拌炒毛豆莢</t>
    </r>
    <r>
      <rPr>
        <b/>
        <sz val="21"/>
        <color theme="5" tint="-0.499984740745262"/>
        <rFont val="華康儷粗圓外字集"/>
        <family val="3"/>
        <charset val="136"/>
      </rPr>
      <t>(</t>
    </r>
    <r>
      <rPr>
        <b/>
        <sz val="21"/>
        <color theme="5" tint="-0.499984740745262"/>
        <rFont val="微軟正黑體"/>
        <family val="2"/>
        <charset val="136"/>
      </rPr>
      <t>豆</t>
    </r>
    <r>
      <rPr>
        <b/>
        <sz val="21"/>
        <color theme="5" tint="-0.499984740745262"/>
        <rFont val="華康儷粗圓外字集"/>
        <family val="3"/>
        <charset val="136"/>
      </rPr>
      <t>)</t>
    </r>
    <phoneticPr fontId="19" type="noConversion"/>
  </si>
  <si>
    <r>
      <rPr>
        <b/>
        <sz val="21"/>
        <color rgb="FF6600FF"/>
        <rFont val="新細明體"/>
        <family val="1"/>
        <charset val="136"/>
      </rPr>
      <t>白花椰拌蝦仁</t>
    </r>
    <r>
      <rPr>
        <b/>
        <sz val="21"/>
        <color rgb="FF6600FF"/>
        <rFont val="細明體-ExtB"/>
        <family val="1"/>
        <charset val="136"/>
      </rPr>
      <t>(</t>
    </r>
    <r>
      <rPr>
        <b/>
        <sz val="21"/>
        <color rgb="FF6600FF"/>
        <rFont val="新細明體"/>
        <family val="1"/>
        <charset val="136"/>
      </rPr>
      <t>海</t>
    </r>
    <r>
      <rPr>
        <b/>
        <sz val="21"/>
        <color rgb="FF6600FF"/>
        <rFont val="細明體-ExtB"/>
        <family val="1"/>
        <charset val="136"/>
      </rPr>
      <t>)</t>
    </r>
    <phoneticPr fontId="19" type="noConversion"/>
  </si>
  <si>
    <r>
      <rPr>
        <b/>
        <sz val="21"/>
        <color theme="5" tint="-0.499984740745262"/>
        <rFont val="Microsoft JhengHei"/>
        <family val="3"/>
        <charset val="136"/>
      </rPr>
      <t>日式柴香魷魚丸</t>
    </r>
    <r>
      <rPr>
        <b/>
        <sz val="21"/>
        <color theme="5" tint="-0.499984740745262"/>
        <rFont val="華康儷粗圓外字集"/>
        <family val="3"/>
        <charset val="136"/>
      </rPr>
      <t>(海</t>
    </r>
    <r>
      <rPr>
        <b/>
        <sz val="21"/>
        <color theme="5" tint="-0.499984740745262"/>
        <rFont val="微軟正黑體"/>
        <family val="2"/>
        <charset val="136"/>
      </rPr>
      <t>加</t>
    </r>
    <r>
      <rPr>
        <b/>
        <sz val="21"/>
        <color theme="5" tint="-0.499984740745262"/>
        <rFont val="華康儷粗圓外字集"/>
        <family val="3"/>
        <charset val="136"/>
      </rPr>
      <t>)</t>
    </r>
    <phoneticPr fontId="19" type="noConversion"/>
  </si>
  <si>
    <r>
      <rPr>
        <b/>
        <sz val="21"/>
        <color rgb="FF7030A0"/>
        <rFont val="新細明體"/>
        <family val="1"/>
        <charset val="136"/>
      </rPr>
      <t>奶皇包</t>
    </r>
    <r>
      <rPr>
        <b/>
        <sz val="21"/>
        <color rgb="FF7030A0"/>
        <rFont val="細明體-ExtB"/>
        <family val="1"/>
        <charset val="136"/>
      </rPr>
      <t>(</t>
    </r>
    <r>
      <rPr>
        <b/>
        <sz val="21"/>
        <color rgb="FF7030A0"/>
        <rFont val="新細明體"/>
        <family val="1"/>
        <charset val="136"/>
      </rPr>
      <t>冷</t>
    </r>
    <r>
      <rPr>
        <b/>
        <sz val="21"/>
        <color rgb="FF7030A0"/>
        <rFont val="細明體-ExtB"/>
        <family val="1"/>
        <charset val="136"/>
      </rPr>
      <t>)</t>
    </r>
    <phoneticPr fontId="19" type="noConversion"/>
  </si>
  <si>
    <r>
      <rPr>
        <b/>
        <sz val="21"/>
        <color rgb="FF6600FF"/>
        <rFont val="Microsoft JhengHei"/>
        <family val="1"/>
      </rPr>
      <t>關東煮</t>
    </r>
    <r>
      <rPr>
        <b/>
        <sz val="21"/>
        <color rgb="FF6600FF"/>
        <rFont val="Calibri"/>
        <family val="1"/>
      </rPr>
      <t>(</t>
    </r>
    <r>
      <rPr>
        <b/>
        <sz val="21"/>
        <color rgb="FF6600FF"/>
        <rFont val="Microsoft JhengHei UI"/>
        <family val="1"/>
        <charset val="136"/>
      </rPr>
      <t>豆</t>
    </r>
    <r>
      <rPr>
        <b/>
        <sz val="21"/>
        <color rgb="FF6600FF"/>
        <rFont val="Calibri"/>
        <family val="1"/>
      </rPr>
      <t>)</t>
    </r>
    <phoneticPr fontId="19" type="noConversion"/>
  </si>
  <si>
    <r>
      <rPr>
        <b/>
        <sz val="21"/>
        <color rgb="FF6600FF"/>
        <rFont val="Microsoft JhengHei"/>
        <family val="4"/>
      </rPr>
      <t>蝦仁韭菜銀芽</t>
    </r>
    <r>
      <rPr>
        <b/>
        <sz val="21"/>
        <color rgb="FF6600FF"/>
        <rFont val="Calibri"/>
        <family val="4"/>
      </rPr>
      <t>(</t>
    </r>
    <r>
      <rPr>
        <b/>
        <sz val="21"/>
        <color rgb="FF6600FF"/>
        <rFont val="Microsoft JhengHei"/>
        <family val="4"/>
      </rPr>
      <t>海</t>
    </r>
    <r>
      <rPr>
        <b/>
        <sz val="21"/>
        <color rgb="FF6600FF"/>
        <rFont val="Calibri"/>
        <family val="4"/>
      </rPr>
      <t>)</t>
    </r>
    <phoneticPr fontId="19" type="noConversion"/>
  </si>
  <si>
    <r>
      <rPr>
        <b/>
        <sz val="21"/>
        <color theme="0"/>
        <rFont val="新細明體"/>
        <family val="1"/>
        <charset val="136"/>
      </rPr>
      <t>香菇肉燥</t>
    </r>
    <r>
      <rPr>
        <b/>
        <sz val="21"/>
        <color theme="0"/>
        <rFont val="細明體-ExtB"/>
        <family val="1"/>
        <charset val="136"/>
      </rPr>
      <t>(</t>
    </r>
    <r>
      <rPr>
        <b/>
        <sz val="21"/>
        <color theme="0"/>
        <rFont val="新細明體"/>
        <family val="1"/>
        <charset val="136"/>
      </rPr>
      <t>豆</t>
    </r>
    <r>
      <rPr>
        <b/>
        <sz val="21"/>
        <color theme="0"/>
        <rFont val="細明體-ExtB"/>
        <family val="1"/>
        <charset val="136"/>
      </rPr>
      <t>)</t>
    </r>
    <phoneticPr fontId="19" type="noConversion"/>
  </si>
  <si>
    <r>
      <rPr>
        <b/>
        <sz val="21"/>
        <color theme="0"/>
        <rFont val="新細明體"/>
        <family val="1"/>
        <charset val="136"/>
      </rPr>
      <t>泰式魚丁</t>
    </r>
    <r>
      <rPr>
        <b/>
        <sz val="21"/>
        <color theme="0"/>
        <rFont val="細明體-ExtB"/>
        <family val="1"/>
        <charset val="136"/>
      </rPr>
      <t>(</t>
    </r>
    <r>
      <rPr>
        <b/>
        <sz val="21"/>
        <color theme="0"/>
        <rFont val="新細明體"/>
        <family val="1"/>
        <charset val="136"/>
      </rPr>
      <t>海</t>
    </r>
    <r>
      <rPr>
        <b/>
        <sz val="21"/>
        <color theme="0"/>
        <rFont val="細明體-ExtB"/>
        <family val="1"/>
        <charset val="136"/>
      </rPr>
      <t>)(</t>
    </r>
    <r>
      <rPr>
        <b/>
        <sz val="21"/>
        <color theme="0"/>
        <rFont val="新細明體"/>
        <family val="1"/>
        <charset val="136"/>
      </rPr>
      <t>豆</t>
    </r>
    <r>
      <rPr>
        <b/>
        <sz val="21"/>
        <color theme="0"/>
        <rFont val="細明體-ExtB"/>
        <family val="1"/>
        <charset val="136"/>
      </rPr>
      <t>)</t>
    </r>
    <phoneticPr fontId="19" type="noConversion"/>
  </si>
  <si>
    <r>
      <rPr>
        <b/>
        <sz val="21"/>
        <color theme="0"/>
        <rFont val="新細明體"/>
        <family val="1"/>
        <charset val="136"/>
      </rPr>
      <t>港式蘿蔔糕</t>
    </r>
    <r>
      <rPr>
        <b/>
        <sz val="21"/>
        <color theme="0"/>
        <rFont val="細明體-ExtB"/>
        <family val="1"/>
        <charset val="136"/>
      </rPr>
      <t>(</t>
    </r>
    <r>
      <rPr>
        <b/>
        <sz val="21"/>
        <color theme="0"/>
        <rFont val="新細明體"/>
        <family val="1"/>
        <charset val="136"/>
      </rPr>
      <t>冷</t>
    </r>
    <r>
      <rPr>
        <b/>
        <sz val="21"/>
        <color theme="0"/>
        <rFont val="細明體-ExtB"/>
        <family val="1"/>
        <charset val="136"/>
      </rPr>
      <t>)</t>
    </r>
    <phoneticPr fontId="19" type="noConversion"/>
  </si>
  <si>
    <r>
      <rPr>
        <b/>
        <sz val="20.5"/>
        <color theme="5" tint="-0.499984740745262"/>
        <rFont val="新細明體"/>
        <family val="1"/>
        <charset val="136"/>
      </rPr>
      <t>香脆雙拼魚條</t>
    </r>
    <r>
      <rPr>
        <b/>
        <sz val="20.5"/>
        <color theme="5" tint="-0.499984740745262"/>
        <rFont val="細明體-ExtB"/>
        <family val="1"/>
        <charset val="136"/>
      </rPr>
      <t>(</t>
    </r>
    <r>
      <rPr>
        <b/>
        <sz val="20.5"/>
        <color theme="5" tint="-0.499984740745262"/>
        <rFont val="新細明體"/>
        <family val="1"/>
        <charset val="136"/>
      </rPr>
      <t>海加</t>
    </r>
    <r>
      <rPr>
        <b/>
        <sz val="20.5"/>
        <color theme="5" tint="-0.499984740745262"/>
        <rFont val="細明體-ExtB"/>
        <family val="1"/>
        <charset val="136"/>
      </rPr>
      <t>)(</t>
    </r>
    <r>
      <rPr>
        <b/>
        <sz val="20.5"/>
        <color theme="5" tint="-0.499984740745262"/>
        <rFont val="新細明體"/>
        <family val="1"/>
        <charset val="136"/>
      </rPr>
      <t>炸</t>
    </r>
    <r>
      <rPr>
        <b/>
        <sz val="20.5"/>
        <color theme="5" tint="-0.499984740745262"/>
        <rFont val="細明體-ExtB"/>
        <family val="1"/>
        <charset val="136"/>
      </rPr>
      <t>)</t>
    </r>
    <phoneticPr fontId="19" type="noConversion"/>
  </si>
  <si>
    <t>招牌沙茶鮮筍</t>
    <phoneticPr fontId="19" type="noConversion"/>
  </si>
  <si>
    <t>雙拼魚塊(海)(炸)</t>
    <phoneticPr fontId="19" type="noConversion"/>
  </si>
  <si>
    <t>味噌豆腐湯(豆)/獎勵金豆奶</t>
    <phoneticPr fontId="19" type="noConversion"/>
  </si>
  <si>
    <t>獎勵金豆奶</t>
    <phoneticPr fontId="19" type="noConversion"/>
  </si>
  <si>
    <t>濃郁綠豆湯</t>
    <phoneticPr fontId="19" type="noConversion"/>
  </si>
  <si>
    <t>114年6月30日第五週菜單明細(員林國小--承富)</t>
    <phoneticPr fontId="19" type="noConversion"/>
  </si>
  <si>
    <t>114年6月23日--6月27日第四週菜單明細(員林國小--承富)</t>
    <phoneticPr fontId="19" type="noConversion"/>
  </si>
  <si>
    <t>114年6月16日-6月20日第三週菜單明細(員林國小--承富)</t>
    <phoneticPr fontId="19" type="noConversion"/>
  </si>
  <si>
    <t>114年6月2日-6月6日第一週菜單明細(員林國小--承富)</t>
    <phoneticPr fontId="19" type="noConversion"/>
  </si>
  <si>
    <t>114年6月9日-6月13日第二週菜單明細(員林國小--承富)</t>
    <phoneticPr fontId="19" type="noConversion"/>
  </si>
  <si>
    <t>綠豆</t>
    <phoneticPr fontId="19" type="noConversion"/>
  </si>
  <si>
    <t>紅砂糖</t>
    <phoneticPr fontId="19" type="noConversion"/>
  </si>
  <si>
    <t>綠豆地瓜湯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</si>
</sst>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12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6"/>
      <color rgb="FFFF0000"/>
      <name val="標楷體"/>
      <family val="4"/>
      <charset val="136"/>
    </font>
    <font>
      <sz val="22"/>
      <name val="標楷體"/>
      <family val="4"/>
      <charset val="136"/>
    </font>
    <font>
      <sz val="22"/>
      <color rgb="FFFF00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sz val="24"/>
      <color rgb="FFFF0000"/>
      <name val="標楷體"/>
      <family val="4"/>
      <charset val="136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sz val="21"/>
      <name val="新細明體"/>
      <family val="1"/>
      <charset val="136"/>
    </font>
    <font>
      <b/>
      <sz val="21"/>
      <color theme="0"/>
      <name val="微軟正黑體"/>
      <family val="2"/>
      <charset val="136"/>
    </font>
    <font>
      <b/>
      <sz val="21"/>
      <color theme="0"/>
      <name val="華康儷粗圓外字集"/>
      <family val="3"/>
      <charset val="136"/>
    </font>
    <font>
      <b/>
      <sz val="21"/>
      <color rgb="FFFFFF66"/>
      <name val="新細明體"/>
      <family val="1"/>
      <charset val="136"/>
    </font>
    <font>
      <b/>
      <sz val="21"/>
      <color rgb="FFFFFF66"/>
      <name val="華康墨字體(P)"/>
      <family val="5"/>
      <charset val="136"/>
    </font>
    <font>
      <b/>
      <sz val="21"/>
      <color rgb="FFFF0000"/>
      <name val="華康棒棒體W5(P)"/>
      <family val="1"/>
      <charset val="136"/>
    </font>
    <font>
      <b/>
      <sz val="21"/>
      <color rgb="FFFF0000"/>
      <name val="新細明體"/>
      <family val="1"/>
      <charset val="136"/>
    </font>
    <font>
      <b/>
      <sz val="21"/>
      <color rgb="FFFF0000"/>
      <name val="細明體-ExtB"/>
      <family val="1"/>
      <charset val="136"/>
    </font>
    <font>
      <b/>
      <sz val="21"/>
      <color rgb="FFFF0000"/>
      <name val="華康棒棒體W5(P)"/>
      <family val="5"/>
      <charset val="136"/>
    </font>
    <font>
      <b/>
      <sz val="21"/>
      <color rgb="FFFF3399"/>
      <name val="新細明體"/>
      <family val="1"/>
      <charset val="136"/>
    </font>
    <font>
      <b/>
      <sz val="21"/>
      <name val="新細明體"/>
      <family val="1"/>
      <charset val="136"/>
    </font>
    <font>
      <b/>
      <sz val="21"/>
      <color rgb="FFFFFF00"/>
      <name val="新細明體"/>
      <family val="1"/>
      <charset val="136"/>
    </font>
    <font>
      <b/>
      <sz val="21"/>
      <color rgb="FFFFFF00"/>
      <name val="華康墨字體(P)"/>
      <family val="5"/>
      <charset val="136"/>
    </font>
    <font>
      <b/>
      <sz val="21"/>
      <color theme="0"/>
      <name val="新細明體"/>
      <family val="1"/>
      <charset val="136"/>
    </font>
    <font>
      <b/>
      <sz val="21"/>
      <color theme="0"/>
      <name val="華康墨字體(P)"/>
      <family val="5"/>
      <charset val="136"/>
    </font>
    <font>
      <b/>
      <sz val="21"/>
      <color theme="5" tint="-0.499984740745262"/>
      <name val="華康墨字體(P)"/>
      <family val="1"/>
      <charset val="136"/>
    </font>
    <font>
      <b/>
      <sz val="21"/>
      <color theme="5" tint="-0.499984740745262"/>
      <name val="新細明體"/>
      <family val="1"/>
      <charset val="136"/>
    </font>
    <font>
      <b/>
      <sz val="21"/>
      <color theme="5" tint="-0.499984740745262"/>
      <name val="細明體-ExtB"/>
      <family val="1"/>
      <charset val="136"/>
    </font>
    <font>
      <b/>
      <sz val="21"/>
      <color theme="5" tint="-0.499984740745262"/>
      <name val="華康墨字體(P)"/>
      <family val="5"/>
      <charset val="136"/>
    </font>
    <font>
      <b/>
      <sz val="21"/>
      <color rgb="FF002060"/>
      <name val="新細明體"/>
      <family val="1"/>
      <charset val="136"/>
    </font>
    <font>
      <b/>
      <sz val="21"/>
      <color rgb="FF002060"/>
      <name val="華康棒棒體W5(P)"/>
      <family val="5"/>
      <charset val="136"/>
    </font>
    <font>
      <b/>
      <sz val="21"/>
      <color theme="5" tint="-0.499984740745262"/>
      <name val="華康儷粗圓外字集"/>
      <family val="2"/>
      <charset val="136"/>
    </font>
    <font>
      <b/>
      <sz val="21"/>
      <color theme="5" tint="-0.499984740745262"/>
      <name val="微軟正黑體"/>
      <family val="2"/>
      <charset val="136"/>
    </font>
    <font>
      <b/>
      <sz val="21"/>
      <color theme="5" tint="-0.499984740745262"/>
      <name val="華康儷粗圓外字集"/>
      <family val="3"/>
      <charset val="136"/>
    </font>
    <font>
      <b/>
      <sz val="21"/>
      <color rgb="FF6600FF"/>
      <name val="華康墨字體(P)"/>
      <family val="1"/>
      <charset val="136"/>
    </font>
    <font>
      <b/>
      <sz val="21"/>
      <color rgb="FF6600FF"/>
      <name val="新細明體"/>
      <family val="1"/>
      <charset val="136"/>
    </font>
    <font>
      <b/>
      <sz val="21"/>
      <color rgb="FF6600FF"/>
      <name val="細明體-ExtB"/>
      <family val="1"/>
      <charset val="136"/>
    </font>
    <font>
      <b/>
      <sz val="21"/>
      <color rgb="FF6600FF"/>
      <name val="華康墨字體(P)"/>
      <family val="5"/>
      <charset val="136"/>
    </font>
    <font>
      <b/>
      <sz val="21"/>
      <color rgb="FF7030A0"/>
      <name val="微軟正黑體"/>
      <family val="2"/>
      <charset val="136"/>
    </font>
    <font>
      <b/>
      <sz val="21"/>
      <color rgb="FF7030A0"/>
      <name val="華康儷粗圓外字集"/>
      <family val="3"/>
      <charset val="136"/>
    </font>
    <font>
      <b/>
      <sz val="21"/>
      <color rgb="FFFF3399"/>
      <name val="華康墨字體(P)"/>
      <family val="5"/>
      <charset val="136"/>
    </font>
    <font>
      <b/>
      <sz val="21"/>
      <color theme="5" tint="-0.499984740745262"/>
      <name val="Microsoft JhengHei"/>
      <family val="3"/>
      <charset val="136"/>
    </font>
    <font>
      <b/>
      <sz val="21"/>
      <color rgb="FF6600FF"/>
      <name val="華康棒棒體W5"/>
      <family val="5"/>
      <charset val="136"/>
    </font>
    <font>
      <b/>
      <sz val="21"/>
      <color theme="5" tint="-0.249977111117893"/>
      <name val="新細明體"/>
      <family val="3"/>
      <charset val="136"/>
    </font>
    <font>
      <b/>
      <sz val="21"/>
      <color theme="5" tint="-0.249977111117893"/>
      <name val="華康儷粗圓外字集"/>
      <family val="3"/>
      <charset val="136"/>
    </font>
    <font>
      <b/>
      <sz val="21"/>
      <color rgb="FF7030A0"/>
      <name val="華康墨字體(P)"/>
      <family val="1"/>
      <charset val="136"/>
    </font>
    <font>
      <b/>
      <sz val="21"/>
      <color rgb="FF7030A0"/>
      <name val="新細明體"/>
      <family val="1"/>
      <charset val="136"/>
    </font>
    <font>
      <b/>
      <sz val="21"/>
      <color rgb="FF7030A0"/>
      <name val="細明體-ExtB"/>
      <family val="1"/>
      <charset val="136"/>
    </font>
    <font>
      <b/>
      <sz val="21"/>
      <color rgb="FF7030A0"/>
      <name val="華康墨字體(P)"/>
      <family val="5"/>
      <charset val="136"/>
    </font>
    <font>
      <b/>
      <sz val="21"/>
      <color rgb="FF0070C0"/>
      <name val="新細明體"/>
      <family val="1"/>
      <charset val="136"/>
    </font>
    <font>
      <b/>
      <sz val="21"/>
      <color rgb="FF0070C0"/>
      <name val="華康墨字體(P)"/>
      <family val="1"/>
      <charset val="136"/>
    </font>
    <font>
      <b/>
      <sz val="21"/>
      <color rgb="FF008000"/>
      <name val="新細明體"/>
      <family val="1"/>
      <charset val="136"/>
    </font>
    <font>
      <b/>
      <sz val="21"/>
      <color rgb="FFFF0000"/>
      <name val="華康儷粗圓外字集"/>
      <family val="3"/>
      <charset val="136"/>
    </font>
    <font>
      <b/>
      <sz val="21"/>
      <color theme="0"/>
      <name val="華康流隸體W5(P)"/>
      <family val="4"/>
      <charset val="136"/>
    </font>
    <font>
      <b/>
      <sz val="21"/>
      <color rgb="FFFF0000"/>
      <name val="華康墨字體(P)"/>
      <family val="5"/>
      <charset val="136"/>
    </font>
    <font>
      <b/>
      <sz val="21"/>
      <color rgb="FF002060"/>
      <name val="華康棒棒體W5"/>
      <family val="5"/>
      <charset val="136"/>
    </font>
    <font>
      <b/>
      <sz val="21"/>
      <color rgb="FF7030A0"/>
      <name val="新細明體"/>
      <family val="5"/>
      <charset val="136"/>
    </font>
    <font>
      <b/>
      <sz val="21"/>
      <color rgb="FFFF3399"/>
      <name val="微軟正黑體"/>
      <family val="2"/>
      <charset val="136"/>
    </font>
    <font>
      <b/>
      <sz val="21"/>
      <color rgb="FFFF3399"/>
      <name val="華康儷粗圓外字集"/>
      <family val="3"/>
      <charset val="136"/>
    </font>
    <font>
      <b/>
      <sz val="21"/>
      <color theme="0"/>
      <name val="華康棒棒體W5"/>
      <family val="5"/>
      <charset val="136"/>
    </font>
    <font>
      <b/>
      <sz val="21"/>
      <color theme="9" tint="-0.249977111117893"/>
      <name val="華康棒棒體W5"/>
      <family val="5"/>
      <charset val="136"/>
    </font>
    <font>
      <b/>
      <sz val="21"/>
      <color theme="0"/>
      <name val="新細明體"/>
      <family val="3"/>
      <charset val="136"/>
    </font>
    <font>
      <b/>
      <sz val="21"/>
      <color rgb="FFFF0000"/>
      <name val="華康墨字體(P)"/>
      <family val="1"/>
      <charset val="136"/>
    </font>
    <font>
      <b/>
      <sz val="21"/>
      <color rgb="FF008000"/>
      <name val="華康儷粗圓外字集"/>
      <family val="3"/>
      <charset val="136"/>
    </font>
    <font>
      <b/>
      <sz val="21"/>
      <color theme="5" tint="-0.499984740745262"/>
      <name val="新細明體"/>
      <family val="3"/>
      <charset val="136"/>
    </font>
    <font>
      <b/>
      <sz val="21"/>
      <color rgb="FF008000"/>
      <name val="華康棒棒體W5"/>
      <family val="5"/>
      <charset val="136"/>
    </font>
    <font>
      <b/>
      <sz val="21"/>
      <color rgb="FF6600FF"/>
      <name val="華康流隸體W5(P)"/>
      <family val="4"/>
      <charset val="136"/>
    </font>
    <font>
      <b/>
      <sz val="21"/>
      <color theme="0"/>
      <name val="Microsoft JhengHei"/>
      <family val="5"/>
    </font>
    <font>
      <b/>
      <sz val="21"/>
      <color rgb="FF6600FF"/>
      <name val="華康棒棒體W5"/>
      <family val="1"/>
      <charset val="136"/>
    </font>
    <font>
      <b/>
      <sz val="21"/>
      <color rgb="FF6600FF"/>
      <name val="Microsoft JhengHei"/>
      <family val="1"/>
    </font>
    <font>
      <b/>
      <sz val="21"/>
      <color rgb="FF6600FF"/>
      <name val="Calibri"/>
      <family val="1"/>
    </font>
    <font>
      <b/>
      <sz val="21"/>
      <color rgb="FF6600FF"/>
      <name val="Microsoft JhengHei UI"/>
      <family val="1"/>
      <charset val="136"/>
    </font>
    <font>
      <b/>
      <sz val="21"/>
      <color rgb="FF6600FF"/>
      <name val="標楷體"/>
      <family val="4"/>
      <charset val="136"/>
    </font>
    <font>
      <b/>
      <sz val="21"/>
      <color rgb="FF6600FF"/>
      <name val="Microsoft JhengHei"/>
      <family val="4"/>
    </font>
    <font>
      <b/>
      <sz val="21"/>
      <color rgb="FF6600FF"/>
      <name val="Calibri"/>
      <family val="4"/>
    </font>
    <font>
      <b/>
      <sz val="21"/>
      <color theme="0"/>
      <name val="華康棒棒體W5"/>
      <family val="1"/>
      <charset val="136"/>
    </font>
    <font>
      <b/>
      <sz val="21"/>
      <color theme="0"/>
      <name val="細明體-ExtB"/>
      <family val="1"/>
      <charset val="136"/>
    </font>
    <font>
      <b/>
      <sz val="21"/>
      <color theme="0"/>
      <name val="華康墨字體(P)"/>
      <family val="1"/>
      <charset val="136"/>
    </font>
    <font>
      <b/>
      <sz val="21"/>
      <color rgb="FFFF0000"/>
      <name val="Microsoft JhengHei"/>
      <family val="5"/>
    </font>
    <font>
      <b/>
      <sz val="21"/>
      <color rgb="FF002060"/>
      <name val="華康墨字體(P)"/>
      <family val="5"/>
      <charset val="136"/>
    </font>
    <font>
      <b/>
      <sz val="21"/>
      <color rgb="FF008000"/>
      <name val="微軟正黑體"/>
      <family val="2"/>
      <charset val="136"/>
    </font>
    <font>
      <b/>
      <sz val="20.5"/>
      <color theme="5" tint="-0.499984740745262"/>
      <name val="華康棒棒體W5(P)"/>
      <family val="1"/>
      <charset val="136"/>
    </font>
    <font>
      <b/>
      <sz val="20.5"/>
      <color theme="5" tint="-0.499984740745262"/>
      <name val="新細明體"/>
      <family val="1"/>
      <charset val="136"/>
    </font>
    <font>
      <b/>
      <sz val="20.5"/>
      <color theme="5" tint="-0.499984740745262"/>
      <name val="細明體-ExtB"/>
      <family val="1"/>
      <charset val="136"/>
    </font>
    <font>
      <b/>
      <sz val="20.5"/>
      <color theme="5" tint="-0.499984740745262"/>
      <name val="華康棒棒體W5(P)"/>
      <family val="5"/>
      <charset val="136"/>
    </font>
    <font>
      <b/>
      <sz val="21"/>
      <color rgb="FFFFFF00"/>
      <name val="華康棒棒體W5"/>
      <family val="5"/>
      <charset val="136"/>
    </font>
    <font>
      <b/>
      <sz val="21"/>
      <color rgb="FFFFFF00"/>
      <name val="新細明體"/>
      <family val="3"/>
      <charset val="136"/>
    </font>
    <font>
      <b/>
      <sz val="21"/>
      <color rgb="FFFFFF00"/>
      <name val="華康儷粗圓外字集"/>
      <family val="3"/>
      <charset val="136"/>
    </font>
    <font>
      <b/>
      <sz val="21"/>
      <color rgb="FFFF0000"/>
      <name val="標楷體"/>
      <family val="4"/>
      <charset val="136"/>
    </font>
    <font>
      <b/>
      <sz val="21"/>
      <color rgb="FF002060"/>
      <name val="標楷體"/>
      <family val="4"/>
      <charset val="136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454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35" fillId="0" borderId="33" xfId="19" applyFont="1" applyBorder="1"/>
    <xf numFmtId="180" fontId="35" fillId="0" borderId="34" xfId="19" applyNumberFormat="1" applyFont="1" applyBorder="1"/>
    <xf numFmtId="0" fontId="35" fillId="0" borderId="34" xfId="19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6" xfId="19" applyFont="1" applyBorder="1"/>
    <xf numFmtId="179" fontId="35" fillId="0" borderId="37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179" fontId="35" fillId="0" borderId="39" xfId="19" applyNumberFormat="1" applyFont="1" applyBorder="1"/>
    <xf numFmtId="179" fontId="35" fillId="0" borderId="40" xfId="19" applyNumberFormat="1" applyFont="1" applyBorder="1"/>
    <xf numFmtId="180" fontId="35" fillId="0" borderId="49" xfId="19" applyNumberFormat="1" applyFont="1" applyBorder="1"/>
    <xf numFmtId="0" fontId="35" fillId="0" borderId="49" xfId="19" applyFont="1" applyBorder="1"/>
    <xf numFmtId="179" fontId="35" fillId="0" borderId="49" xfId="19" applyNumberFormat="1" applyFont="1" applyBorder="1"/>
    <xf numFmtId="0" fontId="38" fillId="24" borderId="16" xfId="0" applyFont="1" applyFill="1" applyBorder="1" applyAlignment="1">
      <alignment horizontal="center" vertical="center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8" fillId="0" borderId="23" xfId="0" applyFont="1" applyBorder="1">
      <alignment vertical="center"/>
    </xf>
    <xf numFmtId="0" fontId="38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3" fillId="0" borderId="0" xfId="0" applyFont="1" applyAlignment="1">
      <alignment horizontal="left" vertical="center"/>
    </xf>
    <xf numFmtId="0" fontId="23" fillId="0" borderId="56" xfId="0" applyFont="1" applyBorder="1" applyAlignment="1">
      <alignment vertical="center" shrinkToFit="1"/>
    </xf>
    <xf numFmtId="0" fontId="23" fillId="0" borderId="5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5" fillId="0" borderId="63" xfId="19" applyFont="1" applyBorder="1"/>
    <xf numFmtId="179" fontId="35" fillId="0" borderId="67" xfId="19" applyNumberFormat="1" applyFont="1" applyBorder="1"/>
    <xf numFmtId="179" fontId="35" fillId="0" borderId="63" xfId="19" applyNumberFormat="1" applyFont="1" applyBorder="1"/>
    <xf numFmtId="0" fontId="35" fillId="0" borderId="61" xfId="19" applyFont="1" applyBorder="1"/>
    <xf numFmtId="0" fontId="35" fillId="0" borderId="39" xfId="19" applyFont="1" applyBorder="1"/>
    <xf numFmtId="0" fontId="35" fillId="0" borderId="47" xfId="19" applyFont="1" applyBorder="1"/>
    <xf numFmtId="179" fontId="35" fillId="0" borderId="47" xfId="19" applyNumberFormat="1" applyFont="1" applyBorder="1"/>
    <xf numFmtId="179" fontId="35" fillId="0" borderId="43" xfId="19" applyNumberFormat="1" applyFont="1" applyBorder="1"/>
    <xf numFmtId="179" fontId="35" fillId="0" borderId="62" xfId="19" applyNumberFormat="1" applyFont="1" applyBorder="1"/>
    <xf numFmtId="0" fontId="38" fillId="0" borderId="20" xfId="0" applyFont="1" applyBorder="1" applyAlignment="1">
      <alignment vertical="center" textRotation="255" shrinkToFit="1"/>
    </xf>
    <xf numFmtId="0" fontId="23" fillId="0" borderId="68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5" fillId="0" borderId="48" xfId="19" applyFont="1" applyBorder="1"/>
    <xf numFmtId="0" fontId="38" fillId="24" borderId="70" xfId="0" applyFont="1" applyFill="1" applyBorder="1" applyAlignment="1">
      <alignment horizontal="center" vertical="center" shrinkToFit="1"/>
    </xf>
    <xf numFmtId="0" fontId="38" fillId="24" borderId="69" xfId="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23" fillId="0" borderId="29" xfId="0" applyFont="1" applyBorder="1" applyAlignment="1">
      <alignment vertical="center" shrinkToFit="1"/>
    </xf>
    <xf numFmtId="0" fontId="23" fillId="0" borderId="68" xfId="0" applyFont="1" applyBorder="1" applyAlignment="1">
      <alignment horizontal="left" vertical="center" shrinkToFit="1"/>
    </xf>
    <xf numFmtId="0" fontId="23" fillId="0" borderId="72" xfId="0" applyFont="1" applyBorder="1" applyAlignment="1">
      <alignment horizontal="left" vertical="center" shrinkToFit="1"/>
    </xf>
    <xf numFmtId="0" fontId="35" fillId="0" borderId="74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38" fillId="0" borderId="20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right"/>
    </xf>
    <xf numFmtId="0" fontId="38" fillId="0" borderId="77" xfId="0" applyFont="1" applyBorder="1" applyAlignment="1">
      <alignment vertical="center" shrinkToFit="1"/>
    </xf>
    <xf numFmtId="0" fontId="38" fillId="0" borderId="77" xfId="0" applyFont="1" applyBorder="1" applyAlignment="1">
      <alignment vertical="center" textRotation="180" shrinkToFit="1"/>
    </xf>
    <xf numFmtId="0" fontId="38" fillId="0" borderId="77" xfId="0" applyFont="1" applyBorder="1" applyAlignment="1">
      <alignment horizontal="left" vertical="center" shrinkToFit="1"/>
    </xf>
    <xf numFmtId="0" fontId="28" fillId="0" borderId="77" xfId="0" applyFont="1" applyBorder="1" applyAlignment="1">
      <alignment horizontal="left"/>
    </xf>
    <xf numFmtId="0" fontId="28" fillId="0" borderId="78" xfId="0" applyFont="1" applyBorder="1" applyAlignment="1">
      <alignment horizontal="center"/>
    </xf>
    <xf numFmtId="0" fontId="23" fillId="24" borderId="25" xfId="0" applyFont="1" applyFill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35" fillId="0" borderId="81" xfId="19" applyFont="1" applyBorder="1"/>
    <xf numFmtId="0" fontId="38" fillId="0" borderId="0" xfId="0" applyFont="1" applyAlignment="1">
      <alignment horizontal="left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right"/>
    </xf>
    <xf numFmtId="0" fontId="38" fillId="0" borderId="79" xfId="0" applyFont="1" applyBorder="1" applyAlignment="1">
      <alignment vertical="center" textRotation="180" shrinkToFit="1"/>
    </xf>
    <xf numFmtId="0" fontId="38" fillId="0" borderId="79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68" xfId="0" applyFont="1" applyBorder="1" applyAlignment="1">
      <alignment vertical="center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68" xfId="0" applyFont="1" applyBorder="1" applyAlignment="1">
      <alignment horizontal="center" vertical="center" shrinkToFit="1"/>
    </xf>
    <xf numFmtId="0" fontId="38" fillId="0" borderId="21" xfId="0" applyFont="1" applyBorder="1" applyAlignment="1">
      <alignment vertical="center" textRotation="255" shrinkToFit="1"/>
    </xf>
    <xf numFmtId="0" fontId="38" fillId="0" borderId="68" xfId="0" applyFont="1" applyBorder="1" applyAlignment="1">
      <alignment horizontal="left" vertical="center" shrinkToFit="1"/>
    </xf>
    <xf numFmtId="0" fontId="23" fillId="0" borderId="84" xfId="0" applyFont="1" applyBorder="1">
      <alignment vertical="center"/>
    </xf>
    <xf numFmtId="0" fontId="35" fillId="0" borderId="83" xfId="19" applyFont="1" applyBorder="1"/>
    <xf numFmtId="0" fontId="22" fillId="0" borderId="21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3" fillId="0" borderId="53" xfId="0" applyFont="1" applyBorder="1" applyAlignment="1">
      <alignment vertical="center" shrinkToFit="1"/>
    </xf>
    <xf numFmtId="0" fontId="23" fillId="0" borderId="85" xfId="0" applyFont="1" applyBorder="1" applyAlignment="1">
      <alignment vertical="center" shrinkToFit="1"/>
    </xf>
    <xf numFmtId="0" fontId="23" fillId="0" borderId="21" xfId="0" applyFont="1" applyBorder="1" applyAlignment="1">
      <alignment vertical="center" wrapText="1" shrinkToFit="1"/>
    </xf>
    <xf numFmtId="0" fontId="39" fillId="0" borderId="68" xfId="0" applyFont="1" applyBorder="1" applyAlignment="1">
      <alignment vertical="center" wrapText="1" shrinkToFit="1"/>
    </xf>
    <xf numFmtId="0" fontId="22" fillId="0" borderId="85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17" xfId="0" applyFont="1" applyBorder="1" applyAlignment="1">
      <alignment vertical="center" shrinkToFit="1"/>
    </xf>
    <xf numFmtId="0" fontId="38" fillId="0" borderId="68" xfId="0" applyFont="1" applyBorder="1" applyAlignment="1">
      <alignment vertical="center" shrinkToFit="1"/>
    </xf>
    <xf numFmtId="0" fontId="38" fillId="0" borderId="21" xfId="0" applyFont="1" applyBorder="1" applyAlignment="1">
      <alignment vertical="center" shrinkToFit="1"/>
    </xf>
    <xf numFmtId="0" fontId="23" fillId="0" borderId="17" xfId="0" applyFont="1" applyBorder="1" applyAlignment="1">
      <alignment horizontal="left" vertical="center" shrinkToFit="1"/>
    </xf>
    <xf numFmtId="0" fontId="29" fillId="0" borderId="87" xfId="0" applyFont="1" applyBorder="1" applyAlignment="1">
      <alignment horizontal="center" vertical="center" shrinkToFit="1"/>
    </xf>
    <xf numFmtId="0" fontId="29" fillId="0" borderId="88" xfId="0" applyFont="1" applyBorder="1" applyAlignment="1">
      <alignment horizontal="right"/>
    </xf>
    <xf numFmtId="0" fontId="23" fillId="0" borderId="89" xfId="0" applyFont="1" applyBorder="1" applyAlignment="1">
      <alignment vertical="center" textRotation="180" shrinkToFit="1"/>
    </xf>
    <xf numFmtId="0" fontId="23" fillId="0" borderId="89" xfId="0" applyFont="1" applyBorder="1" applyAlignment="1">
      <alignment horizontal="left" vertical="center" shrinkToFit="1"/>
    </xf>
    <xf numFmtId="180" fontId="28" fillId="0" borderId="90" xfId="0" applyNumberFormat="1" applyFont="1" applyBorder="1" applyAlignment="1">
      <alignment horizontal="right"/>
    </xf>
    <xf numFmtId="0" fontId="28" fillId="0" borderId="89" xfId="0" applyFont="1" applyBorder="1" applyAlignment="1">
      <alignment horizontal="left"/>
    </xf>
    <xf numFmtId="0" fontId="28" fillId="0" borderId="91" xfId="0" applyFont="1" applyBorder="1" applyAlignment="1">
      <alignment horizontal="center"/>
    </xf>
    <xf numFmtId="0" fontId="41" fillId="0" borderId="0" xfId="0" applyFont="1" applyAlignment="1">
      <alignment vertical="center" wrapText="1"/>
    </xf>
    <xf numFmtId="0" fontId="0" fillId="0" borderId="21" xfId="0" applyBorder="1" applyAlignment="1">
      <alignment vertical="center" wrapText="1" shrinkToFit="1"/>
    </xf>
    <xf numFmtId="0" fontId="0" fillId="0" borderId="68" xfId="0" applyBorder="1" applyAlignment="1">
      <alignment vertical="center" wrapText="1" shrinkToFit="1"/>
    </xf>
    <xf numFmtId="9" fontId="23" fillId="0" borderId="20" xfId="43" applyFont="1" applyFill="1" applyBorder="1" applyAlignment="1">
      <alignment horizontal="left" vertical="center" shrinkToFit="1"/>
    </xf>
    <xf numFmtId="9" fontId="23" fillId="0" borderId="20" xfId="43" applyFont="1" applyBorder="1" applyAlignment="1">
      <alignment horizontal="left" vertical="center" shrinkToFit="1"/>
    </xf>
    <xf numFmtId="181" fontId="23" fillId="0" borderId="20" xfId="43" applyNumberFormat="1" applyFont="1" applyFill="1" applyBorder="1" applyAlignment="1">
      <alignment horizontal="left" vertical="center" shrinkToFit="1"/>
    </xf>
    <xf numFmtId="9" fontId="23" fillId="0" borderId="0" xfId="43" applyFont="1">
      <alignment vertical="center"/>
    </xf>
    <xf numFmtId="9" fontId="23" fillId="0" borderId="56" xfId="43" applyFont="1" applyBorder="1">
      <alignment vertical="center"/>
    </xf>
    <xf numFmtId="181" fontId="23" fillId="0" borderId="0" xfId="43" applyNumberFormat="1" applyFont="1" applyAlignment="1">
      <alignment horizontal="left" vertical="center"/>
    </xf>
    <xf numFmtId="9" fontId="23" fillId="0" borderId="20" xfId="43" applyFont="1" applyFill="1" applyBorder="1" applyAlignment="1">
      <alignment vertical="center" textRotation="180" shrinkToFit="1"/>
    </xf>
    <xf numFmtId="181" fontId="23" fillId="0" borderId="20" xfId="43" applyNumberFormat="1" applyFont="1" applyBorder="1" applyAlignment="1">
      <alignment horizontal="left" vertical="center" shrinkToFit="1"/>
    </xf>
    <xf numFmtId="0" fontId="38" fillId="24" borderId="30" xfId="0" applyFont="1" applyFill="1" applyBorder="1" applyAlignment="1">
      <alignment horizontal="center" vertical="center" shrinkToFit="1"/>
    </xf>
    <xf numFmtId="0" fontId="23" fillId="0" borderId="93" xfId="0" applyFont="1" applyBorder="1" applyAlignment="1">
      <alignment horizontal="left" vertical="center" shrinkToFit="1"/>
    </xf>
    <xf numFmtId="178" fontId="34" fillId="0" borderId="94" xfId="0" applyNumberFormat="1" applyFont="1" applyBorder="1" applyAlignment="1">
      <alignment vertical="center" wrapText="1"/>
    </xf>
    <xf numFmtId="178" fontId="34" fillId="0" borderId="95" xfId="0" applyNumberFormat="1" applyFont="1" applyBorder="1" applyAlignment="1">
      <alignment vertical="center" wrapText="1"/>
    </xf>
    <xf numFmtId="178" fontId="34" fillId="0" borderId="96" xfId="0" applyNumberFormat="1" applyFont="1" applyBorder="1" applyAlignment="1">
      <alignment vertical="center" wrapText="1"/>
    </xf>
    <xf numFmtId="0" fontId="38" fillId="0" borderId="88" xfId="0" applyFont="1" applyBorder="1">
      <alignment vertical="center"/>
    </xf>
    <xf numFmtId="0" fontId="23" fillId="0" borderId="20" xfId="0" quotePrefix="1" applyFont="1" applyBorder="1" applyAlignment="1">
      <alignment horizontal="left" vertical="center" shrinkToFit="1"/>
    </xf>
    <xf numFmtId="0" fontId="23" fillId="0" borderId="17" xfId="0" applyFont="1" applyBorder="1">
      <alignment vertical="center"/>
    </xf>
    <xf numFmtId="0" fontId="23" fillId="0" borderId="24" xfId="0" applyFont="1" applyBorder="1" applyAlignment="1">
      <alignment vertical="center" shrinkToFit="1"/>
    </xf>
    <xf numFmtId="0" fontId="48" fillId="0" borderId="0" xfId="19" applyFont="1"/>
    <xf numFmtId="0" fontId="58" fillId="0" borderId="0" xfId="19" applyFont="1"/>
    <xf numFmtId="178" fontId="46" fillId="0" borderId="0" xfId="0" applyNumberFormat="1" applyFont="1" applyAlignment="1">
      <alignment vertical="center" wrapText="1"/>
    </xf>
    <xf numFmtId="178" fontId="46" fillId="0" borderId="52" xfId="0" applyNumberFormat="1" applyFont="1" applyBorder="1" applyAlignment="1">
      <alignment vertical="center" wrapText="1"/>
    </xf>
    <xf numFmtId="0" fontId="110" fillId="0" borderId="0" xfId="19" applyFont="1" applyAlignment="1">
      <alignment vertical="center"/>
    </xf>
    <xf numFmtId="0" fontId="46" fillId="0" borderId="50" xfId="0" applyFont="1" applyBorder="1" applyAlignment="1">
      <alignment horizontal="center" vertical="center" shrinkToFit="1"/>
    </xf>
    <xf numFmtId="0" fontId="46" fillId="0" borderId="59" xfId="0" applyFont="1" applyBorder="1" applyAlignment="1">
      <alignment horizontal="center" vertical="center" shrinkToFit="1"/>
    </xf>
    <xf numFmtId="0" fontId="46" fillId="0" borderId="80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6" fillId="0" borderId="43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 vertical="center" shrinkToFit="1"/>
    </xf>
    <xf numFmtId="0" fontId="47" fillId="0" borderId="47" xfId="0" applyFont="1" applyBorder="1" applyAlignment="1">
      <alignment horizontal="center" vertical="center" shrinkToFit="1"/>
    </xf>
    <xf numFmtId="0" fontId="47" fillId="0" borderId="62" xfId="0" applyFont="1" applyBorder="1" applyAlignment="1">
      <alignment horizontal="center" vertical="center" shrinkToFit="1"/>
    </xf>
    <xf numFmtId="0" fontId="95" fillId="26" borderId="53" xfId="0" applyFont="1" applyFill="1" applyBorder="1" applyAlignment="1">
      <alignment horizontal="center" vertical="center" shrinkToFit="1"/>
    </xf>
    <xf numFmtId="0" fontId="96" fillId="26" borderId="0" xfId="0" applyFont="1" applyFill="1" applyAlignment="1">
      <alignment horizontal="center" vertical="center" shrinkToFit="1"/>
    </xf>
    <xf numFmtId="0" fontId="96" fillId="26" borderId="57" xfId="0" applyFont="1" applyFill="1" applyBorder="1" applyAlignment="1">
      <alignment horizontal="center" vertical="center" shrinkToFit="1"/>
    </xf>
    <xf numFmtId="0" fontId="118" fillId="39" borderId="53" xfId="0" applyFont="1" applyFill="1" applyBorder="1" applyAlignment="1">
      <alignment horizontal="center" vertical="center" shrinkToFit="1"/>
    </xf>
    <xf numFmtId="0" fontId="101" fillId="39" borderId="0" xfId="0" applyFont="1" applyFill="1" applyAlignment="1">
      <alignment horizontal="center" vertical="center" shrinkToFit="1"/>
    </xf>
    <xf numFmtId="0" fontId="101" fillId="39" borderId="52" xfId="0" applyFont="1" applyFill="1" applyBorder="1" applyAlignment="1">
      <alignment horizontal="center" vertical="center" shrinkToFit="1"/>
    </xf>
    <xf numFmtId="0" fontId="46" fillId="0" borderId="61" xfId="0" applyFont="1" applyBorder="1" applyAlignment="1">
      <alignment horizontal="center" vertical="center" shrinkToFit="1"/>
    </xf>
    <xf numFmtId="0" fontId="126" fillId="43" borderId="50" xfId="0" applyFont="1" applyFill="1" applyBorder="1" applyAlignment="1">
      <alignment horizontal="center" vertical="center" shrinkToFit="1"/>
    </xf>
    <xf numFmtId="0" fontId="126" fillId="43" borderId="59" xfId="0" applyFont="1" applyFill="1" applyBorder="1" applyAlignment="1">
      <alignment horizontal="center" vertical="center" shrinkToFit="1"/>
    </xf>
    <xf numFmtId="0" fontId="126" fillId="43" borderId="51" xfId="0" applyFont="1" applyFill="1" applyBorder="1" applyAlignment="1">
      <alignment horizontal="center" vertical="center" shrinkToFit="1"/>
    </xf>
    <xf numFmtId="0" fontId="46" fillId="0" borderId="60" xfId="0" applyFont="1" applyBorder="1" applyAlignment="1">
      <alignment horizontal="center" vertical="center" shrinkToFit="1"/>
    </xf>
    <xf numFmtId="0" fontId="61" fillId="41" borderId="80" xfId="0" applyFont="1" applyFill="1" applyBorder="1" applyAlignment="1">
      <alignment horizontal="center" vertical="center" shrinkToFit="1"/>
    </xf>
    <xf numFmtId="0" fontId="97" fillId="41" borderId="0" xfId="0" applyFont="1" applyFill="1" applyAlignment="1">
      <alignment horizontal="center" vertical="center" shrinkToFit="1"/>
    </xf>
    <xf numFmtId="0" fontId="70" fillId="25" borderId="53" xfId="0" applyFont="1" applyFill="1" applyBorder="1" applyAlignment="1">
      <alignment horizontal="center" vertical="center" shrinkToFit="1"/>
    </xf>
    <xf numFmtId="0" fontId="71" fillId="25" borderId="0" xfId="0" applyFont="1" applyFill="1" applyAlignment="1">
      <alignment horizontal="center" vertical="center" shrinkToFit="1"/>
    </xf>
    <xf numFmtId="0" fontId="80" fillId="31" borderId="53" xfId="0" applyFont="1" applyFill="1" applyBorder="1" applyAlignment="1">
      <alignment horizontal="center" vertical="center" shrinkToFit="1"/>
    </xf>
    <xf numFmtId="0" fontId="80" fillId="31" borderId="0" xfId="0" applyFont="1" applyFill="1" applyAlignment="1">
      <alignment horizontal="center" vertical="center" shrinkToFit="1"/>
    </xf>
    <xf numFmtId="0" fontId="98" fillId="28" borderId="53" xfId="0" applyFont="1" applyFill="1" applyBorder="1" applyAlignment="1">
      <alignment horizontal="center" vertical="center" shrinkToFit="1"/>
    </xf>
    <xf numFmtId="0" fontId="98" fillId="28" borderId="0" xfId="0" applyFont="1" applyFill="1" applyAlignment="1">
      <alignment horizontal="center" vertical="center" shrinkToFit="1"/>
    </xf>
    <xf numFmtId="0" fontId="98" fillId="28" borderId="57" xfId="0" applyFont="1" applyFill="1" applyBorder="1" applyAlignment="1">
      <alignment horizontal="center" vertical="center" shrinkToFit="1"/>
    </xf>
    <xf numFmtId="0" fontId="93" fillId="30" borderId="53" xfId="0" applyFont="1" applyFill="1" applyBorder="1" applyAlignment="1">
      <alignment horizontal="center" vertical="center" shrinkToFit="1"/>
    </xf>
    <xf numFmtId="0" fontId="93" fillId="30" borderId="0" xfId="0" applyFont="1" applyFill="1" applyAlignment="1">
      <alignment horizontal="center" vertical="center" shrinkToFit="1"/>
    </xf>
    <xf numFmtId="0" fontId="93" fillId="30" borderId="52" xfId="0" applyFont="1" applyFill="1" applyBorder="1" applyAlignment="1">
      <alignment horizontal="center" vertical="center" shrinkToFit="1"/>
    </xf>
    <xf numFmtId="0" fontId="46" fillId="0" borderId="53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/>
    </xf>
    <xf numFmtId="0" fontId="46" fillId="0" borderId="52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shrinkToFit="1"/>
    </xf>
    <xf numFmtId="0" fontId="46" fillId="0" borderId="80" xfId="0" applyFont="1" applyBorder="1" applyAlignment="1">
      <alignment horizontal="center" vertical="center" wrapText="1"/>
    </xf>
    <xf numFmtId="0" fontId="46" fillId="0" borderId="55" xfId="0" applyFont="1" applyBorder="1" applyAlignment="1">
      <alignment horizontal="center" vertical="center" wrapText="1"/>
    </xf>
    <xf numFmtId="0" fontId="46" fillId="0" borderId="56" xfId="0" applyFont="1" applyBorder="1" applyAlignment="1">
      <alignment horizontal="center" vertical="center" wrapText="1"/>
    </xf>
    <xf numFmtId="0" fontId="73" fillId="25" borderId="80" xfId="0" applyFont="1" applyFill="1" applyBorder="1" applyAlignment="1">
      <alignment horizontal="center" vertical="center" shrinkToFit="1"/>
    </xf>
    <xf numFmtId="0" fontId="104" fillId="25" borderId="0" xfId="0" applyFont="1" applyFill="1" applyAlignment="1">
      <alignment horizontal="center" vertical="center" shrinkToFit="1"/>
    </xf>
    <xf numFmtId="0" fontId="71" fillId="27" borderId="53" xfId="0" applyFont="1" applyFill="1" applyBorder="1" applyAlignment="1">
      <alignment horizontal="center" vertical="center" shrinkToFit="1"/>
    </xf>
    <xf numFmtId="0" fontId="71" fillId="27" borderId="0" xfId="0" applyFont="1" applyFill="1" applyAlignment="1">
      <alignment horizontal="center" vertical="center" shrinkToFit="1"/>
    </xf>
    <xf numFmtId="0" fontId="105" fillId="34" borderId="53" xfId="0" applyFont="1" applyFill="1" applyBorder="1" applyAlignment="1">
      <alignment horizontal="center" vertical="center" shrinkToFit="1"/>
    </xf>
    <xf numFmtId="0" fontId="97" fillId="34" borderId="0" xfId="0" applyFont="1" applyFill="1" applyAlignment="1">
      <alignment horizontal="center" vertical="center" shrinkToFit="1"/>
    </xf>
    <xf numFmtId="0" fontId="54" fillId="39" borderId="53" xfId="0" applyFont="1" applyFill="1" applyBorder="1" applyAlignment="1">
      <alignment horizontal="center" vertical="center"/>
    </xf>
    <xf numFmtId="0" fontId="100" fillId="39" borderId="0" xfId="0" applyFont="1" applyFill="1" applyAlignment="1">
      <alignment horizontal="center" vertical="center"/>
    </xf>
    <xf numFmtId="0" fontId="49" fillId="37" borderId="53" xfId="0" applyFont="1" applyFill="1" applyBorder="1" applyAlignment="1">
      <alignment horizontal="center" vertical="center"/>
    </xf>
    <xf numFmtId="0" fontId="50" fillId="37" borderId="0" xfId="0" applyFont="1" applyFill="1" applyAlignment="1">
      <alignment horizontal="center" vertical="center"/>
    </xf>
    <xf numFmtId="178" fontId="34" fillId="0" borderId="41" xfId="0" applyNumberFormat="1" applyFont="1" applyBorder="1" applyAlignment="1">
      <alignment horizontal="center" vertical="center" wrapText="1"/>
    </xf>
    <xf numFmtId="178" fontId="34" fillId="0" borderId="42" xfId="0" applyNumberFormat="1" applyFont="1" applyBorder="1" applyAlignment="1">
      <alignment horizontal="center" vertical="center" wrapText="1"/>
    </xf>
    <xf numFmtId="178" fontId="34" fillId="0" borderId="44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178" fontId="34" fillId="0" borderId="92" xfId="0" applyNumberFormat="1" applyFont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shrinkToFit="1"/>
    </xf>
    <xf numFmtId="0" fontId="46" fillId="0" borderId="58" xfId="0" applyFont="1" applyBorder="1" applyAlignment="1">
      <alignment horizontal="center" vertical="center" shrinkToFit="1"/>
    </xf>
    <xf numFmtId="0" fontId="49" fillId="35" borderId="80" xfId="0" applyFont="1" applyFill="1" applyBorder="1" applyAlignment="1">
      <alignment horizontal="center" vertical="center"/>
    </xf>
    <xf numFmtId="0" fontId="50" fillId="35" borderId="0" xfId="0" applyFont="1" applyFill="1" applyAlignment="1">
      <alignment horizontal="center" vertical="center"/>
    </xf>
    <xf numFmtId="0" fontId="51" fillId="38" borderId="53" xfId="0" applyFont="1" applyFill="1" applyBorder="1" applyAlignment="1">
      <alignment horizontal="center" vertical="center"/>
    </xf>
    <xf numFmtId="0" fontId="52" fillId="38" borderId="0" xfId="0" applyFont="1" applyFill="1" applyAlignment="1">
      <alignment horizontal="center" vertical="center"/>
    </xf>
    <xf numFmtId="0" fontId="52" fillId="38" borderId="57" xfId="0" applyFont="1" applyFill="1" applyBorder="1" applyAlignment="1">
      <alignment horizontal="center" vertical="center"/>
    </xf>
    <xf numFmtId="0" fontId="53" fillId="33" borderId="53" xfId="0" applyFont="1" applyFill="1" applyBorder="1" applyAlignment="1">
      <alignment horizontal="center" vertical="center"/>
    </xf>
    <xf numFmtId="0" fontId="56" fillId="33" borderId="0" xfId="0" applyFont="1" applyFill="1" applyAlignment="1">
      <alignment horizontal="center" vertical="center"/>
    </xf>
    <xf numFmtId="0" fontId="119" fillId="27" borderId="53" xfId="0" applyFont="1" applyFill="1" applyBorder="1" applyAlignment="1">
      <alignment horizontal="center" vertical="center"/>
    </xf>
    <xf numFmtId="0" fontId="122" fillId="27" borderId="0" xfId="0" applyFont="1" applyFill="1" applyAlignment="1">
      <alignment horizontal="center" vertical="center"/>
    </xf>
    <xf numFmtId="0" fontId="49" fillId="37" borderId="53" xfId="0" applyFont="1" applyFill="1" applyBorder="1" applyAlignment="1">
      <alignment horizontal="center" vertical="center" shrinkToFit="1"/>
    </xf>
    <xf numFmtId="0" fontId="50" fillId="37" borderId="0" xfId="0" applyFont="1" applyFill="1" applyAlignment="1">
      <alignment horizontal="center" vertical="center" shrinkToFit="1"/>
    </xf>
    <xf numFmtId="0" fontId="50" fillId="37" borderId="57" xfId="0" applyFont="1" applyFill="1" applyBorder="1" applyAlignment="1">
      <alignment horizontal="center" vertical="center" shrinkToFit="1"/>
    </xf>
    <xf numFmtId="0" fontId="61" fillId="34" borderId="53" xfId="0" applyFont="1" applyFill="1" applyBorder="1" applyAlignment="1">
      <alignment horizontal="center" vertical="center" shrinkToFit="1"/>
    </xf>
    <xf numFmtId="0" fontId="62" fillId="34" borderId="0" xfId="0" applyFont="1" applyFill="1" applyAlignment="1">
      <alignment horizontal="center" vertical="center" shrinkToFit="1"/>
    </xf>
    <xf numFmtId="0" fontId="49" fillId="41" borderId="53" xfId="0" applyFont="1" applyFill="1" applyBorder="1" applyAlignment="1">
      <alignment horizontal="center" vertical="center" shrinkToFit="1"/>
    </xf>
    <xf numFmtId="0" fontId="50" fillId="41" borderId="0" xfId="0" applyFont="1" applyFill="1" applyAlignment="1">
      <alignment horizontal="center" vertical="center" shrinkToFit="1"/>
    </xf>
    <xf numFmtId="0" fontId="63" fillId="32" borderId="53" xfId="0" applyFont="1" applyFill="1" applyBorder="1" applyAlignment="1">
      <alignment horizontal="center" vertical="center" shrinkToFit="1"/>
    </xf>
    <xf numFmtId="0" fontId="66" fillId="32" borderId="0" xfId="0" applyFont="1" applyFill="1" applyAlignment="1">
      <alignment horizontal="center" vertical="center" shrinkToFit="1"/>
    </xf>
    <xf numFmtId="0" fontId="66" fillId="32" borderId="52" xfId="0" applyFont="1" applyFill="1" applyBorder="1" applyAlignment="1">
      <alignment horizontal="center" vertical="center" shrinkToFit="1"/>
    </xf>
    <xf numFmtId="0" fontId="70" fillId="42" borderId="53" xfId="0" applyFont="1" applyFill="1" applyBorder="1" applyAlignment="1">
      <alignment horizontal="center" vertical="center"/>
    </xf>
    <xf numFmtId="0" fontId="71" fillId="42" borderId="0" xfId="0" applyFont="1" applyFill="1" applyAlignment="1">
      <alignment horizontal="center" vertical="center"/>
    </xf>
    <xf numFmtId="0" fontId="71" fillId="42" borderId="52" xfId="0" applyFont="1" applyFill="1" applyBorder="1" applyAlignment="1">
      <alignment horizontal="center" vertical="center"/>
    </xf>
    <xf numFmtId="0" fontId="83" fillId="25" borderId="53" xfId="0" applyFont="1" applyFill="1" applyBorder="1" applyAlignment="1">
      <alignment horizontal="center" vertical="center"/>
    </xf>
    <xf numFmtId="0" fontId="86" fillId="25" borderId="0" xfId="0" applyFont="1" applyFill="1" applyAlignment="1">
      <alignment horizontal="center" vertical="center"/>
    </xf>
    <xf numFmtId="0" fontId="86" fillId="25" borderId="52" xfId="0" applyFont="1" applyFill="1" applyBorder="1" applyAlignment="1">
      <alignment horizontal="center" vertical="center"/>
    </xf>
    <xf numFmtId="0" fontId="46" fillId="0" borderId="53" xfId="0" applyFont="1" applyBorder="1" applyAlignment="1">
      <alignment horizontal="center" vertical="center" shrinkToFit="1"/>
    </xf>
    <xf numFmtId="0" fontId="113" fillId="41" borderId="53" xfId="0" applyFont="1" applyFill="1" applyBorder="1" applyAlignment="1">
      <alignment horizontal="center" vertical="center"/>
    </xf>
    <xf numFmtId="0" fontId="97" fillId="41" borderId="0" xfId="0" applyFont="1" applyFill="1" applyAlignment="1">
      <alignment horizontal="center" vertical="center"/>
    </xf>
    <xf numFmtId="0" fontId="97" fillId="41" borderId="52" xfId="0" applyFont="1" applyFill="1" applyBorder="1" applyAlignment="1">
      <alignment horizontal="center" vertical="center"/>
    </xf>
    <xf numFmtId="178" fontId="34" fillId="0" borderId="65" xfId="0" applyNumberFormat="1" applyFont="1" applyBorder="1" applyAlignment="1">
      <alignment horizontal="center" vertical="center" wrapText="1"/>
    </xf>
    <xf numFmtId="178" fontId="34" fillId="0" borderId="66" xfId="0" applyNumberFormat="1" applyFont="1" applyBorder="1" applyAlignment="1">
      <alignment horizontal="center" vertical="center" wrapText="1"/>
    </xf>
    <xf numFmtId="0" fontId="113" fillId="37" borderId="53" xfId="0" applyFont="1" applyFill="1" applyBorder="1" applyAlignment="1">
      <alignment horizontal="center" vertical="center"/>
    </xf>
    <xf numFmtId="0" fontId="97" fillId="37" borderId="0" xfId="0" applyFont="1" applyFill="1" applyAlignment="1">
      <alignment horizontal="center" vertical="center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50" xfId="0" applyNumberFormat="1" applyFont="1" applyBorder="1" applyAlignment="1">
      <alignment horizontal="center" vertical="center" wrapText="1"/>
    </xf>
    <xf numFmtId="0" fontId="67" fillId="32" borderId="53" xfId="0" applyFont="1" applyFill="1" applyBorder="1" applyAlignment="1">
      <alignment horizontal="center" vertical="center" shrinkToFit="1"/>
    </xf>
    <xf numFmtId="0" fontId="68" fillId="32" borderId="0" xfId="0" applyFont="1" applyFill="1" applyAlignment="1">
      <alignment horizontal="center" vertical="center" shrinkToFit="1"/>
    </xf>
    <xf numFmtId="0" fontId="68" fillId="32" borderId="57" xfId="0" applyFont="1" applyFill="1" applyBorder="1" applyAlignment="1">
      <alignment horizontal="center" vertical="center" shrinkToFit="1"/>
    </xf>
    <xf numFmtId="0" fontId="69" fillId="27" borderId="53" xfId="0" applyFont="1" applyFill="1" applyBorder="1" applyAlignment="1">
      <alignment horizontal="center" vertical="center" shrinkToFit="1"/>
    </xf>
    <xf numFmtId="0" fontId="72" fillId="29" borderId="53" xfId="0" applyFont="1" applyFill="1" applyBorder="1" applyAlignment="1">
      <alignment horizontal="center" vertical="center" shrinkToFit="1"/>
    </xf>
    <xf numFmtId="0" fontId="75" fillId="29" borderId="0" xfId="0" applyFont="1" applyFill="1" applyAlignment="1">
      <alignment horizontal="center" vertical="center" shrinkToFit="1"/>
    </xf>
    <xf numFmtId="0" fontId="54" fillId="27" borderId="53" xfId="0" applyFont="1" applyFill="1" applyBorder="1" applyAlignment="1">
      <alignment horizontal="center" vertical="center" shrinkToFit="1"/>
    </xf>
    <xf numFmtId="0" fontId="56" fillId="27" borderId="0" xfId="0" applyFont="1" applyFill="1" applyAlignment="1">
      <alignment horizontal="center" vertical="center" shrinkToFit="1"/>
    </xf>
    <xf numFmtId="0" fontId="56" fillId="27" borderId="52" xfId="0" applyFont="1" applyFill="1" applyBorder="1" applyAlignment="1">
      <alignment horizontal="center" vertical="center" shrinkToFit="1"/>
    </xf>
    <xf numFmtId="0" fontId="46" fillId="0" borderId="49" xfId="0" applyFont="1" applyBorder="1" applyAlignment="1">
      <alignment horizontal="center" vertical="center" shrinkToFit="1"/>
    </xf>
    <xf numFmtId="0" fontId="127" fillId="43" borderId="50" xfId="0" applyFont="1" applyFill="1" applyBorder="1" applyAlignment="1">
      <alignment horizontal="center" vertical="center" shrinkToFit="1"/>
    </xf>
    <xf numFmtId="0" fontId="127" fillId="43" borderId="59" xfId="0" applyFont="1" applyFill="1" applyBorder="1" applyAlignment="1">
      <alignment horizontal="center" vertical="center" shrinkToFit="1"/>
    </xf>
    <xf numFmtId="178" fontId="34" fillId="0" borderId="59" xfId="0" applyNumberFormat="1" applyFont="1" applyBorder="1" applyAlignment="1">
      <alignment horizontal="center" vertical="center" wrapText="1"/>
    </xf>
    <xf numFmtId="178" fontId="34" fillId="0" borderId="60" xfId="0" applyNumberFormat="1" applyFont="1" applyBorder="1" applyAlignment="1">
      <alignment horizontal="center" vertical="center" wrapText="1"/>
    </xf>
    <xf numFmtId="0" fontId="54" fillId="29" borderId="53" xfId="0" applyFont="1" applyFill="1" applyBorder="1" applyAlignment="1">
      <alignment horizontal="center" vertical="center"/>
    </xf>
    <xf numFmtId="0" fontId="100" fillId="29" borderId="0" xfId="0" applyFont="1" applyFill="1" applyAlignment="1">
      <alignment horizontal="center" vertical="center"/>
    </xf>
    <xf numFmtId="0" fontId="94" fillId="25" borderId="53" xfId="0" applyFont="1" applyFill="1" applyBorder="1" applyAlignment="1">
      <alignment horizontal="center" vertical="center" shrinkToFit="1"/>
    </xf>
    <xf numFmtId="0" fontId="86" fillId="25" borderId="0" xfId="0" applyFont="1" applyFill="1" applyAlignment="1">
      <alignment horizontal="center" vertical="center" shrinkToFit="1"/>
    </xf>
    <xf numFmtId="0" fontId="102" fillId="31" borderId="53" xfId="0" applyFont="1" applyFill="1" applyBorder="1" applyAlignment="1">
      <alignment horizontal="center" vertical="center"/>
    </xf>
    <xf numFmtId="0" fontId="71" fillId="31" borderId="0" xfId="0" applyFont="1" applyFill="1" applyAlignment="1">
      <alignment horizontal="center" vertical="center"/>
    </xf>
    <xf numFmtId="178" fontId="34" fillId="0" borderId="64" xfId="0" applyNumberFormat="1" applyFont="1" applyBorder="1" applyAlignment="1">
      <alignment horizontal="center" vertical="center" wrapText="1"/>
    </xf>
    <xf numFmtId="0" fontId="61" fillId="41" borderId="53" xfId="0" applyFont="1" applyFill="1" applyBorder="1" applyAlignment="1">
      <alignment horizontal="center" vertical="center"/>
    </xf>
    <xf numFmtId="0" fontId="62" fillId="41" borderId="0" xfId="0" applyFont="1" applyFill="1" applyAlignment="1">
      <alignment horizontal="center" vertical="center"/>
    </xf>
    <xf numFmtId="0" fontId="46" fillId="0" borderId="48" xfId="0" applyFont="1" applyBorder="1" applyAlignment="1">
      <alignment horizontal="center" vertical="center" shrinkToFit="1"/>
    </xf>
    <xf numFmtId="0" fontId="61" fillId="34" borderId="53" xfId="0" applyFont="1" applyFill="1" applyBorder="1" applyAlignment="1">
      <alignment horizontal="center" vertical="center"/>
    </xf>
    <xf numFmtId="0" fontId="91" fillId="34" borderId="0" xfId="0" applyFont="1" applyFill="1" applyAlignment="1">
      <alignment horizontal="center" vertical="center"/>
    </xf>
    <xf numFmtId="0" fontId="91" fillId="34" borderId="57" xfId="0" applyFont="1" applyFill="1" applyBorder="1" applyAlignment="1">
      <alignment horizontal="center" vertical="center"/>
    </xf>
    <xf numFmtId="0" fontId="64" fillId="31" borderId="53" xfId="0" applyFont="1" applyFill="1" applyBorder="1" applyAlignment="1">
      <alignment horizontal="center" vertical="center"/>
    </xf>
    <xf numFmtId="0" fontId="66" fillId="31" borderId="0" xfId="0" applyFont="1" applyFill="1" applyAlignment="1">
      <alignment horizontal="center" vertical="center"/>
    </xf>
    <xf numFmtId="0" fontId="66" fillId="31" borderId="52" xfId="0" applyFont="1" applyFill="1" applyBorder="1" applyAlignment="1">
      <alignment horizontal="center" vertical="center"/>
    </xf>
    <xf numFmtId="0" fontId="54" fillId="31" borderId="80" xfId="0" applyFont="1" applyFill="1" applyBorder="1" applyAlignment="1">
      <alignment horizontal="center" vertical="center" shrinkToFit="1"/>
    </xf>
    <xf numFmtId="0" fontId="92" fillId="31" borderId="0" xfId="0" applyFont="1" applyFill="1" applyAlignment="1">
      <alignment horizontal="center" vertical="center" shrinkToFit="1"/>
    </xf>
    <xf numFmtId="0" fontId="67" fillId="30" borderId="53" xfId="0" applyFont="1" applyFill="1" applyBorder="1" applyAlignment="1">
      <alignment horizontal="center" vertical="center" shrinkToFit="1"/>
    </xf>
    <xf numFmtId="0" fontId="67" fillId="31" borderId="80" xfId="0" applyFont="1" applyFill="1" applyBorder="1" applyAlignment="1">
      <alignment horizontal="center" vertical="center" shrinkToFit="1"/>
    </xf>
    <xf numFmtId="0" fontId="117" fillId="31" borderId="0" xfId="0" applyFont="1" applyFill="1" applyAlignment="1">
      <alignment horizontal="center" vertical="center" shrinkToFit="1"/>
    </xf>
    <xf numFmtId="0" fontId="71" fillId="27" borderId="57" xfId="0" applyFont="1" applyFill="1" applyBorder="1" applyAlignment="1">
      <alignment horizontal="center" vertical="center" shrinkToFit="1"/>
    </xf>
    <xf numFmtId="0" fontId="76" fillId="30" borderId="80" xfId="0" applyFont="1" applyFill="1" applyBorder="1" applyAlignment="1">
      <alignment horizontal="center" vertical="center" shrinkToFit="1"/>
    </xf>
    <xf numFmtId="0" fontId="77" fillId="30" borderId="0" xfId="0" applyFont="1" applyFill="1" applyAlignment="1">
      <alignment horizontal="center" vertical="center" shrinkToFit="1"/>
    </xf>
    <xf numFmtId="178" fontId="45" fillId="0" borderId="0" xfId="0" applyNumberFormat="1" applyFont="1" applyAlignment="1">
      <alignment horizontal="right" vertical="center" wrapText="1"/>
    </xf>
    <xf numFmtId="178" fontId="45" fillId="0" borderId="52" xfId="0" applyNumberFormat="1" applyFont="1" applyBorder="1" applyAlignment="1">
      <alignment horizontal="right" vertical="center" wrapText="1"/>
    </xf>
    <xf numFmtId="178" fontId="45" fillId="0" borderId="97" xfId="0" applyNumberFormat="1" applyFont="1" applyBorder="1" applyAlignment="1">
      <alignment horizontal="right" vertical="center" wrapText="1"/>
    </xf>
    <xf numFmtId="178" fontId="45" fillId="0" borderId="98" xfId="0" applyNumberFormat="1" applyFont="1" applyBorder="1" applyAlignment="1">
      <alignment horizontal="right" vertical="center" wrapText="1"/>
    </xf>
    <xf numFmtId="178" fontId="44" fillId="0" borderId="0" xfId="0" applyNumberFormat="1" applyFont="1" applyAlignment="1">
      <alignment horizontal="right" vertical="center" wrapText="1"/>
    </xf>
    <xf numFmtId="178" fontId="44" fillId="0" borderId="52" xfId="0" applyNumberFormat="1" applyFont="1" applyBorder="1" applyAlignment="1">
      <alignment horizontal="right" vertical="center" wrapText="1"/>
    </xf>
    <xf numFmtId="0" fontId="99" fillId="34" borderId="80" xfId="0" applyFont="1" applyFill="1" applyBorder="1" applyAlignment="1">
      <alignment horizontal="center" vertical="center"/>
    </xf>
    <xf numFmtId="0" fontId="50" fillId="34" borderId="0" xfId="0" applyFont="1" applyFill="1" applyAlignment="1">
      <alignment horizontal="center" vertical="center"/>
    </xf>
    <xf numFmtId="0" fontId="46" fillId="0" borderId="99" xfId="0" applyFont="1" applyBorder="1" applyAlignment="1">
      <alignment horizontal="center" vertical="center" shrinkToFit="1"/>
    </xf>
    <xf numFmtId="0" fontId="46" fillId="0" borderId="100" xfId="0" applyFont="1" applyBorder="1" applyAlignment="1">
      <alignment horizontal="center" vertical="center" shrinkToFit="1"/>
    </xf>
    <xf numFmtId="0" fontId="43" fillId="0" borderId="0" xfId="0" applyFont="1" applyAlignment="1">
      <alignment horizontal="left" vertical="center" wrapText="1"/>
    </xf>
    <xf numFmtId="0" fontId="43" fillId="0" borderId="97" xfId="0" applyFont="1" applyBorder="1" applyAlignment="1">
      <alignment horizontal="left" vertical="center" wrapText="1"/>
    </xf>
    <xf numFmtId="0" fontId="46" fillId="0" borderId="86" xfId="0" applyFont="1" applyBorder="1" applyAlignment="1">
      <alignment horizontal="center" vertical="center" shrinkToFit="1"/>
    </xf>
    <xf numFmtId="0" fontId="90" fillId="33" borderId="80" xfId="0" applyFont="1" applyFill="1" applyBorder="1" applyAlignment="1">
      <alignment horizontal="center" vertical="center"/>
    </xf>
    <xf numFmtId="0" fontId="90" fillId="33" borderId="0" xfId="0" applyFont="1" applyFill="1" applyAlignment="1">
      <alignment horizontal="center" vertical="center"/>
    </xf>
    <xf numFmtId="0" fontId="90" fillId="33" borderId="57" xfId="0" applyFont="1" applyFill="1" applyBorder="1" applyAlignment="1">
      <alignment horizontal="center" vertical="center"/>
    </xf>
    <xf numFmtId="0" fontId="105" fillId="34" borderId="80" xfId="0" applyFont="1" applyFill="1" applyBorder="1" applyAlignment="1">
      <alignment horizontal="center" vertical="center" shrinkToFit="1"/>
    </xf>
    <xf numFmtId="0" fontId="97" fillId="34" borderId="57" xfId="0" applyFont="1" applyFill="1" applyBorder="1" applyAlignment="1">
      <alignment horizontal="center" vertical="center" shrinkToFit="1"/>
    </xf>
    <xf numFmtId="0" fontId="104" fillId="25" borderId="80" xfId="0" applyFont="1" applyFill="1" applyBorder="1" applyAlignment="1">
      <alignment horizontal="center" vertical="center" shrinkToFit="1"/>
    </xf>
    <xf numFmtId="0" fontId="104" fillId="25" borderId="57" xfId="0" applyFont="1" applyFill="1" applyBorder="1" applyAlignment="1">
      <alignment horizontal="center" vertical="center" shrinkToFit="1"/>
    </xf>
    <xf numFmtId="0" fontId="110" fillId="0" borderId="53" xfId="19" applyFont="1" applyBorder="1" applyAlignment="1">
      <alignment horizontal="left" vertical="center"/>
    </xf>
    <xf numFmtId="0" fontId="110" fillId="0" borderId="0" xfId="19" applyFont="1" applyAlignment="1">
      <alignment horizontal="left" vertical="center"/>
    </xf>
    <xf numFmtId="0" fontId="124" fillId="34" borderId="53" xfId="0" applyFont="1" applyFill="1" applyBorder="1" applyAlignment="1">
      <alignment horizontal="center" vertical="center"/>
    </xf>
    <xf numFmtId="0" fontId="125" fillId="34" borderId="0" xfId="0" applyFont="1" applyFill="1" applyAlignment="1">
      <alignment horizontal="center" vertical="center"/>
    </xf>
    <xf numFmtId="0" fontId="125" fillId="34" borderId="52" xfId="0" applyFont="1" applyFill="1" applyBorder="1" applyAlignment="1">
      <alignment horizontal="center" vertical="center"/>
    </xf>
    <xf numFmtId="0" fontId="115" fillId="37" borderId="53" xfId="0" applyFont="1" applyFill="1" applyBorder="1" applyAlignment="1">
      <alignment horizontal="center" vertical="center"/>
    </xf>
    <xf numFmtId="0" fontId="62" fillId="37" borderId="0" xfId="0" applyFont="1" applyFill="1" applyAlignment="1">
      <alignment horizontal="center" vertical="center"/>
    </xf>
    <xf numFmtId="0" fontId="62" fillId="37" borderId="52" xfId="0" applyFont="1" applyFill="1" applyBorder="1" applyAlignment="1">
      <alignment horizontal="center" vertical="center"/>
    </xf>
    <xf numFmtId="0" fontId="59" fillId="37" borderId="80" xfId="0" applyFont="1" applyFill="1" applyBorder="1" applyAlignment="1">
      <alignment horizontal="center" vertical="center" shrinkToFit="1"/>
    </xf>
    <xf numFmtId="0" fontId="123" fillId="37" borderId="0" xfId="0" applyFont="1" applyFill="1" applyAlignment="1">
      <alignment horizontal="center" vertical="center" shrinkToFit="1"/>
    </xf>
    <xf numFmtId="0" fontId="89" fillId="40" borderId="53" xfId="0" applyFont="1" applyFill="1" applyBorder="1" applyAlignment="1">
      <alignment horizontal="center" vertical="center" shrinkToFit="1"/>
    </xf>
    <xf numFmtId="0" fontId="103" fillId="40" borderId="0" xfId="0" applyFont="1" applyFill="1" applyAlignment="1">
      <alignment horizontal="center" vertical="center" shrinkToFit="1"/>
    </xf>
    <xf numFmtId="0" fontId="78" fillId="39" borderId="53" xfId="0" applyFont="1" applyFill="1" applyBorder="1" applyAlignment="1">
      <alignment horizontal="center" vertical="center" shrinkToFit="1"/>
    </xf>
    <xf numFmtId="0" fontId="78" fillId="39" borderId="0" xfId="0" applyFont="1" applyFill="1" applyAlignment="1">
      <alignment horizontal="center" vertical="center" shrinkToFit="1"/>
    </xf>
    <xf numFmtId="0" fontId="102" fillId="31" borderId="53" xfId="0" applyFont="1" applyFill="1" applyBorder="1" applyAlignment="1">
      <alignment horizontal="center" vertical="center" shrinkToFit="1"/>
    </xf>
    <xf numFmtId="0" fontId="71" fillId="31" borderId="0" xfId="0" applyFont="1" applyFill="1" applyAlignment="1">
      <alignment horizontal="center" vertical="center" shrinkToFit="1"/>
    </xf>
    <xf numFmtId="0" fontId="73" fillId="25" borderId="53" xfId="0" applyFont="1" applyFill="1" applyBorder="1" applyAlignment="1">
      <alignment horizontal="center" vertical="center" shrinkToFit="1"/>
    </xf>
    <xf numFmtId="0" fontId="80" fillId="25" borderId="0" xfId="0" applyFont="1" applyFill="1" applyAlignment="1">
      <alignment horizontal="center" vertical="center" shrinkToFit="1"/>
    </xf>
    <xf numFmtId="0" fontId="106" fillId="40" borderId="53" xfId="0" applyFont="1" applyFill="1" applyBorder="1" applyAlignment="1">
      <alignment horizontal="center" vertical="center"/>
    </xf>
    <xf numFmtId="0" fontId="80" fillId="40" borderId="0" xfId="0" applyFont="1" applyFill="1" applyAlignment="1">
      <alignment horizontal="center" vertical="center"/>
    </xf>
    <xf numFmtId="0" fontId="80" fillId="40" borderId="5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shrinkToFit="1"/>
    </xf>
    <xf numFmtId="0" fontId="61" fillId="37" borderId="80" xfId="0" applyFont="1" applyFill="1" applyBorder="1" applyAlignment="1">
      <alignment horizontal="center" vertical="center" shrinkToFit="1"/>
    </xf>
    <xf numFmtId="0" fontId="97" fillId="37" borderId="0" xfId="0" applyFont="1" applyFill="1" applyAlignment="1">
      <alignment horizontal="center" vertical="center" shrinkToFit="1"/>
    </xf>
    <xf numFmtId="0" fontId="57" fillId="25" borderId="53" xfId="0" applyFont="1" applyFill="1" applyBorder="1" applyAlignment="1">
      <alignment horizontal="center" vertical="center" shrinkToFit="1"/>
    </xf>
    <xf numFmtId="0" fontId="78" fillId="25" borderId="0" xfId="0" applyFont="1" applyFill="1" applyAlignment="1">
      <alignment horizontal="center" vertical="center" shrinkToFit="1"/>
    </xf>
    <xf numFmtId="0" fontId="78" fillId="25" borderId="57" xfId="0" applyFont="1" applyFill="1" applyBorder="1" applyAlignment="1">
      <alignment horizontal="center" vertical="center" shrinkToFit="1"/>
    </xf>
    <xf numFmtId="0" fontId="49" fillId="34" borderId="57" xfId="0" applyFont="1" applyFill="1" applyBorder="1" applyAlignment="1">
      <alignment horizontal="center" vertical="center" shrinkToFit="1"/>
    </xf>
    <xf numFmtId="0" fontId="50" fillId="34" borderId="56" xfId="0" applyFont="1" applyFill="1" applyBorder="1" applyAlignment="1">
      <alignment horizontal="center" vertical="center" shrinkToFit="1"/>
    </xf>
    <xf numFmtId="0" fontId="87" fillId="26" borderId="53" xfId="0" applyFont="1" applyFill="1" applyBorder="1" applyAlignment="1">
      <alignment horizontal="center" vertical="center"/>
    </xf>
    <xf numFmtId="0" fontId="88" fillId="26" borderId="0" xfId="0" applyFont="1" applyFill="1" applyAlignment="1">
      <alignment horizontal="center" vertical="center"/>
    </xf>
    <xf numFmtId="0" fontId="62" fillId="34" borderId="53" xfId="0" applyFont="1" applyFill="1" applyBorder="1" applyAlignment="1">
      <alignment horizontal="center" vertical="center"/>
    </xf>
    <xf numFmtId="0" fontId="62" fillId="34" borderId="0" xfId="0" applyFont="1" applyFill="1" applyAlignment="1">
      <alignment horizontal="center" vertical="center"/>
    </xf>
    <xf numFmtId="0" fontId="62" fillId="34" borderId="57" xfId="0" applyFont="1" applyFill="1" applyBorder="1" applyAlignment="1">
      <alignment horizontal="center" vertical="center"/>
    </xf>
    <xf numFmtId="0" fontId="66" fillId="26" borderId="0" xfId="0" applyFont="1" applyFill="1" applyAlignment="1">
      <alignment horizontal="center" vertical="center"/>
    </xf>
    <xf numFmtId="0" fontId="63" fillId="26" borderId="0" xfId="0" applyFont="1" applyFill="1" applyAlignment="1">
      <alignment horizontal="center" vertical="center"/>
    </xf>
    <xf numFmtId="0" fontId="63" fillId="26" borderId="57" xfId="0" applyFont="1" applyFill="1" applyBorder="1" applyAlignment="1">
      <alignment horizontal="center" vertical="center"/>
    </xf>
    <xf numFmtId="0" fontId="49" fillId="34" borderId="53" xfId="0" applyFont="1" applyFill="1" applyBorder="1" applyAlignment="1">
      <alignment horizontal="center" vertical="center"/>
    </xf>
    <xf numFmtId="0" fontId="50" fillId="34" borderId="52" xfId="0" applyFont="1" applyFill="1" applyBorder="1" applyAlignment="1">
      <alignment horizontal="center" vertical="center"/>
    </xf>
    <xf numFmtId="0" fontId="59" fillId="34" borderId="55" xfId="0" applyFont="1" applyFill="1" applyBorder="1" applyAlignment="1">
      <alignment horizontal="center" vertical="center" shrinkToFit="1"/>
    </xf>
    <xf numFmtId="0" fontId="60" fillId="34" borderId="56" xfId="0" applyFont="1" applyFill="1" applyBorder="1" applyAlignment="1">
      <alignment horizontal="center" vertical="center" shrinkToFit="1"/>
    </xf>
    <xf numFmtId="0" fontId="60" fillId="34" borderId="53" xfId="0" applyFont="1" applyFill="1" applyBorder="1" applyAlignment="1">
      <alignment horizontal="center" vertical="center" shrinkToFit="1"/>
    </xf>
    <xf numFmtId="0" fontId="73" fillId="25" borderId="0" xfId="0" applyFont="1" applyFill="1" applyAlignment="1">
      <alignment horizontal="center" vertical="center" shrinkToFit="1"/>
    </xf>
    <xf numFmtId="0" fontId="80" fillId="25" borderId="57" xfId="0" applyFont="1" applyFill="1" applyBorder="1" applyAlignment="1">
      <alignment horizontal="center" vertical="center" shrinkToFit="1"/>
    </xf>
    <xf numFmtId="0" fontId="81" fillId="39" borderId="53" xfId="0" applyFont="1" applyFill="1" applyBorder="1" applyAlignment="1">
      <alignment horizontal="center" vertical="center"/>
    </xf>
    <xf numFmtId="0" fontId="82" fillId="39" borderId="0" xfId="0" applyFont="1" applyFill="1" applyAlignment="1">
      <alignment horizontal="center" vertical="center"/>
    </xf>
    <xf numFmtId="0" fontId="116" fillId="36" borderId="55" xfId="0" applyFont="1" applyFill="1" applyBorder="1" applyAlignment="1">
      <alignment horizontal="center" vertical="center" shrinkToFit="1"/>
    </xf>
    <xf numFmtId="0" fontId="56" fillId="36" borderId="56" xfId="0" applyFont="1" applyFill="1" applyBorder="1" applyAlignment="1">
      <alignment horizontal="center" vertical="center" shrinkToFit="1"/>
    </xf>
    <xf numFmtId="0" fontId="56" fillId="36" borderId="53" xfId="0" applyFont="1" applyFill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40" fillId="0" borderId="73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right" vertical="top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3" fillId="0" borderId="89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vertical="top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1" fillId="0" borderId="0" xfId="0" quotePrefix="1" applyFont="1" applyAlignment="1">
      <alignment horizontal="left" shrinkToFit="1"/>
    </xf>
    <xf numFmtId="0" fontId="38" fillId="0" borderId="21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textRotation="180" shrinkToFit="1"/>
    </xf>
    <xf numFmtId="0" fontId="39" fillId="0" borderId="17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24" xfId="0" applyFont="1" applyBorder="1" applyAlignment="1">
      <alignment horizontal="left" vertical="center" shrinkToFi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3" builtinId="5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9999FF"/>
      <color rgb="FFFF3399"/>
      <color rgb="FF6600FF"/>
      <color rgb="FFFF99CC"/>
      <color rgb="FFFFFF66"/>
      <color rgb="FF009999"/>
      <color rgb="FFCC66FF"/>
      <color rgb="FF00CC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.png"/><Relationship Id="rId18" Type="http://schemas.microsoft.com/office/2007/relationships/hdphoto" Target="../media/hdphoto7.wdp"/><Relationship Id="rId26" Type="http://schemas.openxmlformats.org/officeDocument/2006/relationships/image" Target="../media/image16.png"/><Relationship Id="rId39" Type="http://schemas.openxmlformats.org/officeDocument/2006/relationships/image" Target="../media/image24.jpeg"/><Relationship Id="rId21" Type="http://schemas.openxmlformats.org/officeDocument/2006/relationships/image" Target="../media/image13.png"/><Relationship Id="rId34" Type="http://schemas.microsoft.com/office/2007/relationships/hdphoto" Target="../media/hdphoto14.wdp"/><Relationship Id="rId42" Type="http://schemas.openxmlformats.org/officeDocument/2006/relationships/image" Target="../media/image26.png"/><Relationship Id="rId47" Type="http://schemas.microsoft.com/office/2007/relationships/hdphoto" Target="../media/hdphoto19.wdp"/><Relationship Id="rId50" Type="http://schemas.openxmlformats.org/officeDocument/2006/relationships/image" Target="../media/image30.png"/><Relationship Id="rId55" Type="http://schemas.openxmlformats.org/officeDocument/2006/relationships/image" Target="../media/image34.png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6" Type="http://schemas.microsoft.com/office/2007/relationships/hdphoto" Target="../media/hdphoto6.wdp"/><Relationship Id="rId29" Type="http://schemas.microsoft.com/office/2007/relationships/hdphoto" Target="../media/hdphoto12.wdp"/><Relationship Id="rId11" Type="http://schemas.openxmlformats.org/officeDocument/2006/relationships/image" Target="../media/image8.png"/><Relationship Id="rId24" Type="http://schemas.microsoft.com/office/2007/relationships/hdphoto" Target="../media/hdphoto10.wdp"/><Relationship Id="rId32" Type="http://schemas.microsoft.com/office/2007/relationships/hdphoto" Target="../media/hdphoto13.wdp"/><Relationship Id="rId37" Type="http://schemas.openxmlformats.org/officeDocument/2006/relationships/image" Target="../media/image23.png"/><Relationship Id="rId40" Type="http://schemas.openxmlformats.org/officeDocument/2006/relationships/image" Target="../media/image25.png"/><Relationship Id="rId45" Type="http://schemas.microsoft.com/office/2007/relationships/hdphoto" Target="../media/hdphoto18.wdp"/><Relationship Id="rId53" Type="http://schemas.openxmlformats.org/officeDocument/2006/relationships/image" Target="../media/image32.JPG"/><Relationship Id="rId5" Type="http://schemas.openxmlformats.org/officeDocument/2006/relationships/image" Target="../media/image4.png"/><Relationship Id="rId10" Type="http://schemas.microsoft.com/office/2007/relationships/hdphoto" Target="../media/hdphoto3.wdp"/><Relationship Id="rId19" Type="http://schemas.openxmlformats.org/officeDocument/2006/relationships/image" Target="../media/image12.png"/><Relationship Id="rId31" Type="http://schemas.openxmlformats.org/officeDocument/2006/relationships/image" Target="../media/image19.png"/><Relationship Id="rId44" Type="http://schemas.openxmlformats.org/officeDocument/2006/relationships/image" Target="../media/image27.png"/><Relationship Id="rId52" Type="http://schemas.openxmlformats.org/officeDocument/2006/relationships/image" Target="../media/image31.jp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4" Type="http://schemas.microsoft.com/office/2007/relationships/hdphoto" Target="../media/hdphoto5.wdp"/><Relationship Id="rId22" Type="http://schemas.microsoft.com/office/2007/relationships/hdphoto" Target="../media/hdphoto9.wdp"/><Relationship Id="rId27" Type="http://schemas.microsoft.com/office/2007/relationships/hdphoto" Target="../media/hdphoto11.wdp"/><Relationship Id="rId30" Type="http://schemas.openxmlformats.org/officeDocument/2006/relationships/image" Target="../media/image18.png"/><Relationship Id="rId35" Type="http://schemas.openxmlformats.org/officeDocument/2006/relationships/image" Target="../media/image21.png"/><Relationship Id="rId43" Type="http://schemas.microsoft.com/office/2007/relationships/hdphoto" Target="../media/hdphoto17.wdp"/><Relationship Id="rId48" Type="http://schemas.openxmlformats.org/officeDocument/2006/relationships/image" Target="../media/image29.png"/><Relationship Id="rId56" Type="http://schemas.openxmlformats.org/officeDocument/2006/relationships/image" Target="../media/image35.jpg"/><Relationship Id="rId8" Type="http://schemas.openxmlformats.org/officeDocument/2006/relationships/image" Target="../media/image6.emf"/><Relationship Id="rId51" Type="http://schemas.microsoft.com/office/2007/relationships/hdphoto" Target="../media/hdphoto21.wdp"/><Relationship Id="rId3" Type="http://schemas.microsoft.com/office/2007/relationships/hdphoto" Target="../media/hdphoto1.wdp"/><Relationship Id="rId12" Type="http://schemas.microsoft.com/office/2007/relationships/hdphoto" Target="../media/hdphoto4.wdp"/><Relationship Id="rId17" Type="http://schemas.openxmlformats.org/officeDocument/2006/relationships/image" Target="../media/image11.png"/><Relationship Id="rId25" Type="http://schemas.openxmlformats.org/officeDocument/2006/relationships/image" Target="../media/image15.png"/><Relationship Id="rId33" Type="http://schemas.openxmlformats.org/officeDocument/2006/relationships/image" Target="../media/image20.png"/><Relationship Id="rId38" Type="http://schemas.microsoft.com/office/2007/relationships/hdphoto" Target="../media/hdphoto15.wdp"/><Relationship Id="rId46" Type="http://schemas.openxmlformats.org/officeDocument/2006/relationships/image" Target="../media/image28.png"/><Relationship Id="rId20" Type="http://schemas.microsoft.com/office/2007/relationships/hdphoto" Target="../media/hdphoto8.wdp"/><Relationship Id="rId41" Type="http://schemas.microsoft.com/office/2007/relationships/hdphoto" Target="../media/hdphoto16.wdp"/><Relationship Id="rId54" Type="http://schemas.openxmlformats.org/officeDocument/2006/relationships/image" Target="../media/image33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5" Type="http://schemas.openxmlformats.org/officeDocument/2006/relationships/image" Target="../media/image10.png"/><Relationship Id="rId23" Type="http://schemas.openxmlformats.org/officeDocument/2006/relationships/image" Target="../media/image14.png"/><Relationship Id="rId28" Type="http://schemas.openxmlformats.org/officeDocument/2006/relationships/image" Target="../media/image17.png"/><Relationship Id="rId36" Type="http://schemas.openxmlformats.org/officeDocument/2006/relationships/image" Target="../media/image22.png"/><Relationship Id="rId49" Type="http://schemas.microsoft.com/office/2007/relationships/hdphoto" Target="../media/hdphoto20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623368</xdr:colOff>
      <xdr:row>0</xdr:row>
      <xdr:rowOff>0</xdr:rowOff>
    </xdr:from>
    <xdr:to>
      <xdr:col>20</xdr:col>
      <xdr:colOff>436539</xdr:colOff>
      <xdr:row>2</xdr:row>
      <xdr:rowOff>53788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77911" y="0"/>
          <a:ext cx="2001199" cy="293274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6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267980</xdr:colOff>
      <xdr:row>0</xdr:row>
      <xdr:rowOff>0</xdr:rowOff>
    </xdr:from>
    <xdr:to>
      <xdr:col>7</xdr:col>
      <xdr:colOff>710277</xdr:colOff>
      <xdr:row>2</xdr:row>
      <xdr:rowOff>79189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99751" y="0"/>
          <a:ext cx="1171640" cy="318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286871</xdr:colOff>
      <xdr:row>0</xdr:row>
      <xdr:rowOff>1</xdr:rowOff>
    </xdr:from>
    <xdr:to>
      <xdr:col>4</xdr:col>
      <xdr:colOff>84417</xdr:colOff>
      <xdr:row>2</xdr:row>
      <xdr:rowOff>76201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28" y="1"/>
          <a:ext cx="1985575" cy="315686"/>
        </a:xfrm>
        <a:prstGeom prst="rect">
          <a:avLst/>
        </a:prstGeom>
      </xdr:spPr>
    </xdr:pic>
    <xdr:clientData/>
  </xdr:twoCellAnchor>
  <xdr:twoCellAnchor editAs="oneCell">
    <xdr:from>
      <xdr:col>4</xdr:col>
      <xdr:colOff>489857</xdr:colOff>
      <xdr:row>29</xdr:row>
      <xdr:rowOff>85270</xdr:rowOff>
    </xdr:from>
    <xdr:to>
      <xdr:col>5</xdr:col>
      <xdr:colOff>707572</xdr:colOff>
      <xdr:row>33</xdr:row>
      <xdr:rowOff>147706</xdr:rowOff>
    </xdr:to>
    <xdr:pic>
      <xdr:nvPicPr>
        <xdr:cNvPr id="60" name="圖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270" b="97143" l="5655" r="9940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943" y="6616699"/>
          <a:ext cx="947058" cy="922407"/>
        </a:xfrm>
        <a:prstGeom prst="rect">
          <a:avLst/>
        </a:prstGeom>
      </xdr:spPr>
    </xdr:pic>
    <xdr:clientData/>
  </xdr:twoCellAnchor>
  <xdr:twoCellAnchor editAs="oneCell">
    <xdr:from>
      <xdr:col>12</xdr:col>
      <xdr:colOff>310777</xdr:colOff>
      <xdr:row>33</xdr:row>
      <xdr:rowOff>186765</xdr:rowOff>
    </xdr:from>
    <xdr:to>
      <xdr:col>13</xdr:col>
      <xdr:colOff>690284</xdr:colOff>
      <xdr:row>37</xdr:row>
      <xdr:rowOff>140447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55" t="14026" r="10079" b="8831"/>
        <a:stretch/>
      </xdr:blipFill>
      <xdr:spPr>
        <a:xfrm>
          <a:off x="8576236" y="8622553"/>
          <a:ext cx="1114613" cy="1042253"/>
        </a:xfrm>
        <a:prstGeom prst="rect">
          <a:avLst/>
        </a:prstGeom>
      </xdr:spPr>
    </xdr:pic>
    <xdr:clientData/>
  </xdr:twoCellAnchor>
  <xdr:twoCellAnchor editAs="oneCell">
    <xdr:from>
      <xdr:col>16</xdr:col>
      <xdr:colOff>97439</xdr:colOff>
      <xdr:row>24</xdr:row>
      <xdr:rowOff>195834</xdr:rowOff>
    </xdr:from>
    <xdr:to>
      <xdr:col>17</xdr:col>
      <xdr:colOff>602094</xdr:colOff>
      <xdr:row>28</xdr:row>
      <xdr:rowOff>3653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2639" y="5475405"/>
          <a:ext cx="1233998" cy="896391"/>
        </a:xfrm>
        <a:prstGeom prst="rect">
          <a:avLst/>
        </a:prstGeom>
      </xdr:spPr>
    </xdr:pic>
    <xdr:clientData/>
  </xdr:twoCellAnchor>
  <xdr:twoCellAnchor editAs="oneCell">
    <xdr:from>
      <xdr:col>16</xdr:col>
      <xdr:colOff>275558</xdr:colOff>
      <xdr:row>15</xdr:row>
      <xdr:rowOff>170330</xdr:rowOff>
    </xdr:from>
    <xdr:to>
      <xdr:col>17</xdr:col>
      <xdr:colOff>529558</xdr:colOff>
      <xdr:row>18</xdr:row>
      <xdr:rowOff>258476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852" t="20000" r="15555" b="21852"/>
        <a:stretch/>
      </xdr:blipFill>
      <xdr:spPr>
        <a:xfrm>
          <a:off x="11400758" y="3338073"/>
          <a:ext cx="983343" cy="904574"/>
        </a:xfrm>
        <a:prstGeom prst="rect">
          <a:avLst/>
        </a:prstGeom>
      </xdr:spPr>
    </xdr:pic>
    <xdr:clientData/>
  </xdr:twoCellAnchor>
  <xdr:twoCellAnchor editAs="oneCell">
    <xdr:from>
      <xdr:col>17</xdr:col>
      <xdr:colOff>76199</xdr:colOff>
      <xdr:row>39</xdr:row>
      <xdr:rowOff>141513</xdr:rowOff>
    </xdr:from>
    <xdr:to>
      <xdr:col>20</xdr:col>
      <xdr:colOff>646418</xdr:colOff>
      <xdr:row>43</xdr:row>
      <xdr:rowOff>177544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6F8C0FE-AB91-4499-86D1-15E555EB5F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1930742" y="8915399"/>
          <a:ext cx="2758247" cy="100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577582</xdr:colOff>
      <xdr:row>41</xdr:row>
      <xdr:rowOff>130628</xdr:rowOff>
    </xdr:from>
    <xdr:to>
      <xdr:col>16</xdr:col>
      <xdr:colOff>174172</xdr:colOff>
      <xdr:row>45</xdr:row>
      <xdr:rowOff>85901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506827ED-F140-4226-99C3-F83F0C65D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9434" b="94340" l="3459" r="48428">
                      <a14:foregroundMark x1="9434" y1="30818" x2="29245" y2="20755"/>
                      <a14:foregroundMark x1="15723" y1="18868" x2="28302" y2="15094"/>
                      <a14:foregroundMark x1="19497" y1="15094" x2="41195" y2="25157"/>
                      <a14:foregroundMark x1="33019" y1="14465" x2="48742" y2="61006"/>
                      <a14:foregroundMark x1="48742" y1="61006" x2="19497" y2="85535"/>
                      <a14:foregroundMark x1="19497" y1="85535" x2="16352" y2="81132"/>
                      <a14:foregroundMark x1="16352" y1="81132" x2="35849" y2="86792"/>
                      <a14:foregroundMark x1="25157" y1="94340" x2="25157" y2="94340"/>
                      <a14:foregroundMark x1="27044" y1="89308" x2="26415" y2="92453"/>
                      <a14:foregroundMark x1="26415" y1="92453" x2="44025" y2="47170"/>
                      <a14:foregroundMark x1="44025" y1="47170" x2="44025" y2="45912"/>
                      <a14:foregroundMark x1="45283" y1="55975" x2="45283" y2="55975"/>
                      <a14:foregroundMark x1="6918" y1="47170" x2="6918" y2="47170"/>
                      <a14:foregroundMark x1="3459" y1="39623" x2="9434" y2="67296"/>
                      <a14:foregroundMark x1="26415" y1="20755" x2="46226" y2="3962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244096" y="9361714"/>
          <a:ext cx="1055276" cy="1043844"/>
        </a:xfrm>
        <a:prstGeom prst="rect">
          <a:avLst/>
        </a:prstGeom>
      </xdr:spPr>
    </xdr:pic>
    <xdr:clientData/>
  </xdr:twoCellAnchor>
  <xdr:twoCellAnchor editAs="oneCell">
    <xdr:from>
      <xdr:col>4</xdr:col>
      <xdr:colOff>493059</xdr:colOff>
      <xdr:row>33</xdr:row>
      <xdr:rowOff>49305</xdr:rowOff>
    </xdr:from>
    <xdr:to>
      <xdr:col>5</xdr:col>
      <xdr:colOff>711413</xdr:colOff>
      <xdr:row>37</xdr:row>
      <xdr:rowOff>67600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C8E1AFBD-8347-46C6-B8BB-D2CF8574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6615" b="95331" l="0" r="93878">
                      <a14:foregroundMark x1="50510" y1="25292" x2="62245" y2="23735"/>
                      <a14:foregroundMark x1="61224" y1="21790" x2="73469" y2="28016"/>
                      <a14:foregroundMark x1="70408" y1="34241" x2="93878" y2="30739"/>
                      <a14:foregroundMark x1="33673" y1="42802" x2="77041" y2="46304"/>
                      <a14:foregroundMark x1="59184" y1="54086" x2="86735" y2="52918"/>
                      <a14:foregroundMark x1="44898" y1="73930" x2="73980" y2="79767"/>
                      <a14:foregroundMark x1="44388" y1="92607" x2="71429" y2="91440"/>
                      <a14:foregroundMark x1="71429" y1="91440" x2="72959" y2="91829"/>
                      <a14:foregroundMark x1="63776" y1="80545" x2="66327" y2="66148"/>
                      <a14:foregroundMark x1="10204" y1="94163" x2="36224" y2="82490"/>
                      <a14:foregroundMark x1="36224" y1="82490" x2="38776" y2="77432"/>
                      <a14:foregroundMark x1="1020" y1="95331" x2="1020" y2="95331"/>
                      <a14:foregroundMark x1="81633" y1="43191" x2="92857" y2="30350"/>
                      <a14:foregroundMark x1="69898" y1="7782" x2="69898" y2="7782"/>
                      <a14:foregroundMark x1="72959" y1="6615" x2="72959" y2="6615"/>
                      <a14:foregroundMark x1="64286" y1="41245" x2="59184" y2="63813"/>
                      <a14:foregroundMark x1="58163" y1="40467" x2="50000" y2="575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6145" y="7440705"/>
          <a:ext cx="947697" cy="110686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</xdr:row>
      <xdr:rowOff>137673</xdr:rowOff>
    </xdr:from>
    <xdr:to>
      <xdr:col>2</xdr:col>
      <xdr:colOff>402046</xdr:colOff>
      <xdr:row>11</xdr:row>
      <xdr:rowOff>97973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AE3C02D-2ABD-4AE0-9F38-58E8CD05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65730"/>
          <a:ext cx="1240246" cy="940014"/>
        </a:xfrm>
        <a:prstGeom prst="rect">
          <a:avLst/>
        </a:prstGeom>
      </xdr:spPr>
    </xdr:pic>
    <xdr:clientData/>
  </xdr:twoCellAnchor>
  <xdr:twoCellAnchor editAs="oneCell">
    <xdr:from>
      <xdr:col>16</xdr:col>
      <xdr:colOff>372035</xdr:colOff>
      <xdr:row>7</xdr:row>
      <xdr:rowOff>193036</xdr:rowOff>
    </xdr:from>
    <xdr:to>
      <xdr:col>17</xdr:col>
      <xdr:colOff>522514</xdr:colOff>
      <xdr:row>10</xdr:row>
      <xdr:rowOff>129414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AA9CA06-8FAF-482E-85E6-49365235F8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0000">
                      <a14:foregroundMark x1="38608" y1="86709" x2="50633" y2="88291"/>
                      <a14:foregroundMark x1="62025" y1="84810" x2="71097" y2="81329"/>
                      <a14:backgroundMark x1="34810" y1="27215" x2="37764" y2="26582"/>
                      <a14:backgroundMark x1="43460" y1="22468" x2="43460" y2="22468"/>
                      <a14:backgroundMark x1="39662" y1="23734" x2="39662" y2="23734"/>
                      <a14:backgroundMark x1="86498" y1="41772" x2="86498" y2="417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290" t="21739" r="18426"/>
        <a:stretch/>
      </xdr:blipFill>
      <xdr:spPr>
        <a:xfrm>
          <a:off x="11497235" y="1521093"/>
          <a:ext cx="879822" cy="752807"/>
        </a:xfrm>
        <a:prstGeom prst="rect">
          <a:avLst/>
        </a:prstGeom>
      </xdr:spPr>
    </xdr:pic>
    <xdr:clientData/>
  </xdr:twoCellAnchor>
  <xdr:twoCellAnchor editAs="oneCell">
    <xdr:from>
      <xdr:col>16</xdr:col>
      <xdr:colOff>248913</xdr:colOff>
      <xdr:row>20</xdr:row>
      <xdr:rowOff>111584</xdr:rowOff>
    </xdr:from>
    <xdr:to>
      <xdr:col>17</xdr:col>
      <xdr:colOff>544285</xdr:colOff>
      <xdr:row>24</xdr:row>
      <xdr:rowOff>141517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F99C0F52-34DF-4C87-A8AF-E7815665D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10000" r="90000">
                      <a14:backgroundMark x1="52000" y1="32000" x2="52000" y2="32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477" t="28863" r="13412" b="30143"/>
        <a:stretch/>
      </xdr:blipFill>
      <xdr:spPr>
        <a:xfrm>
          <a:off x="11374113" y="4531184"/>
          <a:ext cx="1024715" cy="889904"/>
        </a:xfrm>
        <a:prstGeom prst="rect">
          <a:avLst/>
        </a:prstGeom>
      </xdr:spPr>
    </xdr:pic>
    <xdr:clientData/>
  </xdr:twoCellAnchor>
  <xdr:twoCellAnchor editAs="oneCell">
    <xdr:from>
      <xdr:col>3</xdr:col>
      <xdr:colOff>491139</xdr:colOff>
      <xdr:row>11</xdr:row>
      <xdr:rowOff>140876</xdr:rowOff>
    </xdr:from>
    <xdr:to>
      <xdr:col>5</xdr:col>
      <xdr:colOff>435428</xdr:colOff>
      <xdr:row>16</xdr:row>
      <xdr:rowOff>97107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D643EE6-F199-4003-A463-C19C75955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9420" b="89855" l="10000" r="90000">
                      <a14:foregroundMark x1="56545" y1="9420" x2="62182" y2="10870"/>
                      <a14:foregroundMark x1="50909" y1="16908" x2="41636" y2="47826"/>
                      <a14:foregroundMark x1="39818" y1="31884" x2="55273" y2="53382"/>
                      <a14:foregroundMark x1="55273" y1="53382" x2="55818" y2="54831"/>
                      <a14:foregroundMark x1="47273" y1="49758" x2="66000" y2="35749"/>
                      <a14:foregroundMark x1="52545" y1="16908" x2="60727" y2="29469"/>
                      <a14:foregroundMark x1="38909" y1="25362" x2="59273" y2="21498"/>
                      <a14:foregroundMark x1="59273" y1="21498" x2="62909" y2="22464"/>
                      <a14:foregroundMark x1="44909" y1="44928" x2="61091" y2="31401"/>
                      <a14:foregroundMark x1="62545" y1="28986" x2="57455" y2="61594"/>
                      <a14:foregroundMark x1="57455" y1="61594" x2="50909" y2="65700"/>
                      <a14:foregroundMark x1="37818" y1="45894" x2="54364" y2="57246"/>
                      <a14:foregroundMark x1="55818" y1="53865" x2="68909" y2="42754"/>
                      <a14:foregroundMark x1="64545" y1="29469" x2="65636" y2="55314"/>
                      <a14:foregroundMark x1="37818" y1="70773" x2="49818" y2="62802"/>
                      <a14:foregroundMark x1="31455" y1="72705" x2="37091" y2="70290"/>
                      <a14:foregroundMark x1="26545" y1="72705" x2="28545" y2="70773"/>
                      <a14:foregroundMark x1="28545" y1="72705" x2="46182" y2="66667"/>
                      <a14:foregroundMark x1="26545" y1="66667" x2="28545" y2="78744"/>
                      <a14:foregroundMark x1="49818" y1="83092" x2="58182" y2="86715"/>
                      <a14:foregroundMark x1="47636" y1="85749" x2="54364" y2="70773"/>
                      <a14:foregroundMark x1="67818" y1="79227" x2="67818" y2="79227"/>
                      <a14:foregroundMark x1="67818" y1="79710" x2="71636" y2="82126"/>
                      <a14:foregroundMark x1="37818" y1="64734" x2="43455" y2="548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4882" y="2448647"/>
          <a:ext cx="1402975" cy="1088346"/>
        </a:xfrm>
        <a:prstGeom prst="rect">
          <a:avLst/>
        </a:prstGeom>
      </xdr:spPr>
    </xdr:pic>
    <xdr:clientData/>
  </xdr:twoCellAnchor>
  <xdr:twoCellAnchor editAs="oneCell">
    <xdr:from>
      <xdr:col>8</xdr:col>
      <xdr:colOff>603141</xdr:colOff>
      <xdr:row>16</xdr:row>
      <xdr:rowOff>32230</xdr:rowOff>
    </xdr:from>
    <xdr:to>
      <xdr:col>9</xdr:col>
      <xdr:colOff>658586</xdr:colOff>
      <xdr:row>19</xdr:row>
      <xdr:rowOff>63749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8DC7C4CC-941E-41A5-ADAB-0D346179E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10000" b="90000" l="10000" r="90000">
                      <a14:foregroundMark x1="19722" y1="51667" x2="19722" y2="51667"/>
                      <a14:foregroundMark x1="18333" y1="35556" x2="18333" y2="35556"/>
                      <a14:foregroundMark x1="29444" y1="18611" x2="29444" y2="18611"/>
                      <a14:foregroundMark x1="20556" y1="35833" x2="20556" y2="35833"/>
                      <a14:foregroundMark x1="51667" y1="14167" x2="51667" y2="14167"/>
                      <a14:foregroundMark x1="74167" y1="21111" x2="74167" y2="21111"/>
                      <a14:foregroundMark x1="85556" y1="43333" x2="85556" y2="43333"/>
                      <a14:foregroundMark x1="84167" y1="57222" x2="84167" y2="57222"/>
                      <a14:foregroundMark x1="73611" y1="75278" x2="73611" y2="75278"/>
                      <a14:foregroundMark x1="48889" y1="83889" x2="48889" y2="83889"/>
                      <a14:foregroundMark x1="35278" y1="81944" x2="35278" y2="81944"/>
                      <a14:foregroundMark x1="16111" y1="74444" x2="16111" y2="7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3598" y="3472116"/>
          <a:ext cx="784788" cy="847947"/>
        </a:xfrm>
        <a:prstGeom prst="rect">
          <a:avLst/>
        </a:prstGeom>
      </xdr:spPr>
    </xdr:pic>
    <xdr:clientData/>
  </xdr:twoCellAnchor>
  <xdr:twoCellAnchor editAs="oneCell">
    <xdr:from>
      <xdr:col>20</xdr:col>
      <xdr:colOff>88367</xdr:colOff>
      <xdr:row>7</xdr:row>
      <xdr:rowOff>260745</xdr:rowOff>
    </xdr:from>
    <xdr:to>
      <xdr:col>20</xdr:col>
      <xdr:colOff>662107</xdr:colOff>
      <xdr:row>10</xdr:row>
      <xdr:rowOff>7466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33C1D735-4FC4-4D65-A1B8-8C28F6275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6311" b="95146" l="728" r="89806">
                      <a14:foregroundMark x1="12136" y1="31553" x2="28883" y2="24272"/>
                      <a14:foregroundMark x1="8010" y1="24757" x2="29126" y2="17476"/>
                      <a14:foregroundMark x1="29126" y1="17476" x2="29126" y2="17476"/>
                      <a14:foregroundMark x1="3641" y1="36408" x2="3641" y2="36408"/>
                      <a14:foregroundMark x1="3155" y1="60194" x2="8738" y2="71845"/>
                      <a14:foregroundMark x1="23786" y1="95146" x2="35437" y2="89806"/>
                      <a14:foregroundMark x1="24029" y1="6796" x2="32039" y2="10680"/>
                      <a14:foregroundMark x1="728" y1="32039" x2="728" y2="32039"/>
                      <a14:foregroundMark x1="67961" y1="52913" x2="67961" y2="529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49060"/>
        <a:stretch/>
      </xdr:blipFill>
      <xdr:spPr>
        <a:xfrm>
          <a:off x="14130938" y="1588802"/>
          <a:ext cx="573740" cy="563150"/>
        </a:xfrm>
        <a:prstGeom prst="rect">
          <a:avLst/>
        </a:prstGeom>
      </xdr:spPr>
    </xdr:pic>
    <xdr:clientData/>
  </xdr:twoCellAnchor>
  <xdr:twoCellAnchor editAs="oneCell">
    <xdr:from>
      <xdr:col>11</xdr:col>
      <xdr:colOff>544068</xdr:colOff>
      <xdr:row>7</xdr:row>
      <xdr:rowOff>120755</xdr:rowOff>
    </xdr:from>
    <xdr:to>
      <xdr:col>13</xdr:col>
      <xdr:colOff>377578</xdr:colOff>
      <xdr:row>9</xdr:row>
      <xdr:rowOff>250945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8203C6A7-23D6-4CD5-9B86-8630DC6CC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36250" b="67969" l="1563" r="97500">
                      <a14:foregroundMark x1="14688" y1="48125" x2="25625" y2="47500"/>
                      <a14:foregroundMark x1="79531" y1="49063" x2="90781" y2="48438"/>
                      <a14:foregroundMark x1="80781" y1="43438" x2="88438" y2="414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2549" b="27974"/>
        <a:stretch/>
      </xdr:blipFill>
      <xdr:spPr>
        <a:xfrm rot="20829051">
          <a:off x="8022554" y="1448812"/>
          <a:ext cx="1292195" cy="674476"/>
        </a:xfrm>
        <a:prstGeom prst="rect">
          <a:avLst/>
        </a:prstGeom>
      </xdr:spPr>
    </xdr:pic>
    <xdr:clientData/>
  </xdr:twoCellAnchor>
  <xdr:twoCellAnchor editAs="oneCell">
    <xdr:from>
      <xdr:col>4</xdr:col>
      <xdr:colOff>411595</xdr:colOff>
      <xdr:row>15</xdr:row>
      <xdr:rowOff>124724</xdr:rowOff>
    </xdr:from>
    <xdr:to>
      <xdr:col>5</xdr:col>
      <xdr:colOff>632972</xdr:colOff>
      <xdr:row>18</xdr:row>
      <xdr:rowOff>266410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C6E7010D-45D1-4713-A4DC-FBD9A7A3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788742">
          <a:off x="2780984" y="3296164"/>
          <a:ext cx="958114" cy="950720"/>
        </a:xfrm>
        <a:prstGeom prst="rect">
          <a:avLst/>
        </a:prstGeom>
      </xdr:spPr>
    </xdr:pic>
    <xdr:clientData/>
  </xdr:twoCellAnchor>
  <xdr:twoCellAnchor editAs="oneCell">
    <xdr:from>
      <xdr:col>1</xdr:col>
      <xdr:colOff>65316</xdr:colOff>
      <xdr:row>27</xdr:row>
      <xdr:rowOff>98805</xdr:rowOff>
    </xdr:from>
    <xdr:to>
      <xdr:col>2</xdr:col>
      <xdr:colOff>50583</xdr:colOff>
      <xdr:row>31</xdr:row>
      <xdr:rowOff>127620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C5A9B33-EB59-44F0-BD60-6F8FC460B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4500" b="94125" l="1228" r="99181">
                      <a14:foregroundMark x1="3820" y1="58500" x2="41064" y2="94125"/>
                      <a14:foregroundMark x1="41064" y1="94125" x2="41064" y2="94125"/>
                      <a14:foregroundMark x1="74216" y1="51875" x2="81446" y2="38500"/>
                      <a14:foregroundMark x1="1364" y1="51125" x2="1364" y2="51125"/>
                      <a14:foregroundMark x1="70123" y1="11875" x2="75853" y2="10375"/>
                      <a14:foregroundMark x1="73397" y1="45125" x2="73397" y2="45125"/>
                      <a14:foregroundMark x1="74216" y1="11125" x2="77353" y2="9625"/>
                      <a14:foregroundMark x1="68486" y1="6625" x2="78172" y2="4500"/>
                      <a14:foregroundMark x1="92769" y1="77750" x2="99181" y2="76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73" y="6194805"/>
          <a:ext cx="714610" cy="779929"/>
        </a:xfrm>
        <a:prstGeom prst="rect">
          <a:avLst/>
        </a:prstGeom>
      </xdr:spPr>
    </xdr:pic>
    <xdr:clientData/>
  </xdr:twoCellAnchor>
  <xdr:twoCellAnchor editAs="oneCell">
    <xdr:from>
      <xdr:col>12</xdr:col>
      <xdr:colOff>345780</xdr:colOff>
      <xdr:row>15</xdr:row>
      <xdr:rowOff>122305</xdr:rowOff>
    </xdr:from>
    <xdr:to>
      <xdr:col>13</xdr:col>
      <xdr:colOff>525074</xdr:colOff>
      <xdr:row>18</xdr:row>
      <xdr:rowOff>125027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3B37B4A1-BEA5-4253-A2DD-0556649F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609" y="3290048"/>
          <a:ext cx="908636" cy="819150"/>
        </a:xfrm>
        <a:prstGeom prst="rect">
          <a:avLst/>
        </a:prstGeom>
      </xdr:spPr>
    </xdr:pic>
    <xdr:clientData/>
  </xdr:twoCellAnchor>
  <xdr:twoCellAnchor editAs="oneCell">
    <xdr:from>
      <xdr:col>12</xdr:col>
      <xdr:colOff>340659</xdr:colOff>
      <xdr:row>20</xdr:row>
      <xdr:rowOff>121024</xdr:rowOff>
    </xdr:from>
    <xdr:to>
      <xdr:col>13</xdr:col>
      <xdr:colOff>636416</xdr:colOff>
      <xdr:row>25</xdr:row>
      <xdr:rowOff>28816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EEC73BB8-6A35-42F3-8E5C-B0F4399F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4783" b="98261" l="4825" r="96930">
                      <a14:foregroundMark x1="5263" y1="17391" x2="31579" y2="41739"/>
                      <a14:foregroundMark x1="53947" y1="60870" x2="66228" y2="77391"/>
                      <a14:foregroundMark x1="46930" y1="96957" x2="73246" y2="96087"/>
                      <a14:foregroundMark x1="73246" y1="96087" x2="78509" y2="98261"/>
                      <a14:foregroundMark x1="95175" y1="81739" x2="95175" y2="81739"/>
                      <a14:foregroundMark x1="82895" y1="95652" x2="87719" y2="94348"/>
                      <a14:foregroundMark x1="92982" y1="80435" x2="94737" y2="78696"/>
                      <a14:foregroundMark x1="50877" y1="66087" x2="75877" y2="71739"/>
                      <a14:foregroundMark x1="55702" y1="71304" x2="70614" y2="83043"/>
                      <a14:foregroundMark x1="37281" y1="27391" x2="58772" y2="59130"/>
                      <a14:foregroundMark x1="46053" y1="18261" x2="65789" y2="42609"/>
                      <a14:foregroundMark x1="58333" y1="7826" x2="84649" y2="25652"/>
                      <a14:foregroundMark x1="62719" y1="5217" x2="72807" y2="61739"/>
                      <a14:foregroundMark x1="72807" y1="61739" x2="65351" y2="80000"/>
                      <a14:foregroundMark x1="54386" y1="9565" x2="61842" y2="10435"/>
                      <a14:foregroundMark x1="85526" y1="35217" x2="78509" y2="46522"/>
                      <a14:foregroundMark x1="95614" y1="21304" x2="96930" y2="35217"/>
                      <a14:foregroundMark x1="36842" y1="28696" x2="68421" y2="27826"/>
                      <a14:foregroundMark x1="52632" y1="10870" x2="58772" y2="8696"/>
                      <a14:foregroundMark x1="82018" y1="31739" x2="86404" y2="44348"/>
                      <a14:foregroundMark x1="43860" y1="39130" x2="55702" y2="59130"/>
                      <a14:foregroundMark x1="61842" y1="53478" x2="61842" y2="53478"/>
                      <a14:foregroundMark x1="56579" y1="12174" x2="56579" y2="12174"/>
                      <a14:foregroundMark x1="59211" y1="21739" x2="59211" y2="21739"/>
                      <a14:foregroundMark x1="53947" y1="15652" x2="59211" y2="139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8488" y="4540624"/>
          <a:ext cx="1025099" cy="1039906"/>
        </a:xfrm>
        <a:prstGeom prst="rect">
          <a:avLst/>
        </a:prstGeom>
      </xdr:spPr>
    </xdr:pic>
    <xdr:clientData/>
  </xdr:twoCellAnchor>
  <xdr:twoCellAnchor editAs="oneCell">
    <xdr:from>
      <xdr:col>11</xdr:col>
      <xdr:colOff>717817</xdr:colOff>
      <xdr:row>24</xdr:row>
      <xdr:rowOff>183776</xdr:rowOff>
    </xdr:from>
    <xdr:to>
      <xdr:col>13</xdr:col>
      <xdr:colOff>487851</xdr:colOff>
      <xdr:row>29</xdr:row>
      <xdr:rowOff>89875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A0032308-6685-4B5B-AA2F-FD9DCFB4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6303" y="5463347"/>
          <a:ext cx="1228719" cy="1157957"/>
        </a:xfrm>
        <a:prstGeom prst="rect">
          <a:avLst/>
        </a:prstGeom>
      </xdr:spPr>
    </xdr:pic>
    <xdr:clientData/>
  </xdr:twoCellAnchor>
  <xdr:twoCellAnchor editAs="oneCell">
    <xdr:from>
      <xdr:col>8</xdr:col>
      <xdr:colOff>282556</xdr:colOff>
      <xdr:row>29</xdr:row>
      <xdr:rowOff>141698</xdr:rowOff>
    </xdr:from>
    <xdr:to>
      <xdr:col>9</xdr:col>
      <xdr:colOff>576942</xdr:colOff>
      <xdr:row>33</xdr:row>
      <xdr:rowOff>182389</xdr:rowOff>
    </xdr:to>
    <xdr:pic>
      <xdr:nvPicPr>
        <xdr:cNvPr id="66" name="圖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10000" b="74231" l="4297" r="89844">
                      <a14:foregroundMark x1="47656" y1="26923" x2="70313" y2="42308"/>
                      <a14:foregroundMark x1="59766" y1="37692" x2="59766" y2="37692"/>
                      <a14:foregroundMark x1="65234" y1="37308" x2="73828" y2="453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326" r="15498" b="28102"/>
        <a:stretch/>
      </xdr:blipFill>
      <xdr:spPr>
        <a:xfrm>
          <a:off x="5573013" y="6673127"/>
          <a:ext cx="1023729" cy="900662"/>
        </a:xfrm>
        <a:prstGeom prst="rect">
          <a:avLst/>
        </a:prstGeom>
      </xdr:spPr>
    </xdr:pic>
    <xdr:clientData/>
  </xdr:twoCellAnchor>
  <xdr:twoCellAnchor editAs="oneCell">
    <xdr:from>
      <xdr:col>20</xdr:col>
      <xdr:colOff>30096</xdr:colOff>
      <xdr:row>34</xdr:row>
      <xdr:rowOff>46104</xdr:rowOff>
    </xdr:from>
    <xdr:to>
      <xdr:col>20</xdr:col>
      <xdr:colOff>657016</xdr:colOff>
      <xdr:row>36</xdr:row>
      <xdr:rowOff>126459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EA065DE7-7385-44DE-9A8B-FD5FAAC7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2667" y="7709647"/>
          <a:ext cx="626920" cy="624641"/>
        </a:xfrm>
        <a:prstGeom prst="rect">
          <a:avLst/>
        </a:prstGeom>
      </xdr:spPr>
    </xdr:pic>
    <xdr:clientData/>
  </xdr:twoCellAnchor>
  <xdr:twoCellAnchor editAs="oneCell">
    <xdr:from>
      <xdr:col>19</xdr:col>
      <xdr:colOff>349625</xdr:colOff>
      <xdr:row>16</xdr:row>
      <xdr:rowOff>134470</xdr:rowOff>
    </xdr:from>
    <xdr:to>
      <xdr:col>20</xdr:col>
      <xdr:colOff>642259</xdr:colOff>
      <xdr:row>20</xdr:row>
      <xdr:rowOff>119677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123CB652-E2D0-4A68-96F4-59CFDF62AC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508"/>
        <a:stretch/>
      </xdr:blipFill>
      <xdr:spPr>
        <a:xfrm>
          <a:off x="13662854" y="3574356"/>
          <a:ext cx="1021976" cy="964921"/>
        </a:xfrm>
        <a:prstGeom prst="rect">
          <a:avLst/>
        </a:prstGeom>
      </xdr:spPr>
    </xdr:pic>
    <xdr:clientData/>
  </xdr:twoCellAnchor>
  <xdr:twoCellAnchor editAs="oneCell">
    <xdr:from>
      <xdr:col>1</xdr:col>
      <xdr:colOff>118464</xdr:colOff>
      <xdr:row>36</xdr:row>
      <xdr:rowOff>142794</xdr:rowOff>
    </xdr:from>
    <xdr:to>
      <xdr:col>2</xdr:col>
      <xdr:colOff>213874</xdr:colOff>
      <xdr:row>40</xdr:row>
      <xdr:rowOff>235884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7D9A45FD-2C6B-429B-A478-E8FC7729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21" y="8350623"/>
          <a:ext cx="824753" cy="844204"/>
        </a:xfrm>
        <a:prstGeom prst="rect">
          <a:avLst/>
        </a:prstGeom>
      </xdr:spPr>
    </xdr:pic>
    <xdr:clientData/>
  </xdr:twoCellAnchor>
  <xdr:twoCellAnchor editAs="oneCell">
    <xdr:from>
      <xdr:col>8</xdr:col>
      <xdr:colOff>65955</xdr:colOff>
      <xdr:row>33</xdr:row>
      <xdr:rowOff>236924</xdr:rowOff>
    </xdr:from>
    <xdr:to>
      <xdr:col>9</xdr:col>
      <xdr:colOff>413658</xdr:colOff>
      <xdr:row>36</xdr:row>
      <xdr:rowOff>128705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E5036415-448A-4E5A-9ACD-830A44B1D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6412" y="7628324"/>
          <a:ext cx="1077046" cy="708210"/>
        </a:xfrm>
        <a:prstGeom prst="rect">
          <a:avLst/>
        </a:prstGeom>
      </xdr:spPr>
    </xdr:pic>
    <xdr:clientData/>
  </xdr:twoCellAnchor>
  <xdr:twoCellAnchor editAs="oneCell">
    <xdr:from>
      <xdr:col>12</xdr:col>
      <xdr:colOff>295835</xdr:colOff>
      <xdr:row>30</xdr:row>
      <xdr:rowOff>143435</xdr:rowOff>
    </xdr:from>
    <xdr:to>
      <xdr:col>13</xdr:col>
      <xdr:colOff>417932</xdr:colOff>
      <xdr:row>34</xdr:row>
      <xdr:rowOff>117100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147C3B68-3960-4C60-BC41-535B28D28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ackgroundRemoval t="10000" b="90000" l="385" r="9846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294" y="7817223"/>
          <a:ext cx="857203" cy="942494"/>
        </a:xfrm>
        <a:prstGeom prst="rect">
          <a:avLst/>
        </a:prstGeom>
      </xdr:spPr>
    </xdr:pic>
    <xdr:clientData/>
  </xdr:twoCellAnchor>
  <xdr:twoCellAnchor editAs="oneCell">
    <xdr:from>
      <xdr:col>16</xdr:col>
      <xdr:colOff>249621</xdr:colOff>
      <xdr:row>32</xdr:row>
      <xdr:rowOff>78428</xdr:rowOff>
    </xdr:from>
    <xdr:to>
      <xdr:col>17</xdr:col>
      <xdr:colOff>458926</xdr:colOff>
      <xdr:row>36</xdr:row>
      <xdr:rowOff>213587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3C42BF36-5617-48BB-87D7-AE84B31639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ackgroundRemoval t="10000" b="90000" l="10000" r="90000">
                      <a14:foregroundMark x1="31884" y1="39870" x2="57681" y2="38812"/>
                      <a14:foregroundMark x1="50580" y1="28885" x2="60290" y2="41334"/>
                      <a14:foregroundMark x1="43478" y1="31408" x2="40870" y2="68755"/>
                      <a14:foregroundMark x1="63043" y1="42799" x2="63043" y2="42799"/>
                      <a14:foregroundMark x1="23043" y1="47274" x2="23043" y2="47274"/>
                      <a14:foregroundMark x1="40870" y1="70220" x2="60290" y2="72254"/>
                      <a14:foregroundMark x1="25797" y1="44833" x2="25797" y2="44833"/>
                      <a14:foregroundMark x1="65652" y1="42311" x2="65652" y2="42311"/>
                      <a14:foregroundMark x1="54058" y1="36371" x2="54058" y2="36371"/>
                      <a14:foregroundMark x1="66522" y1="40846" x2="66522" y2="40846"/>
                      <a14:foregroundMark x1="52364" y1="34038" x2="57455" y2="69484"/>
                      <a14:foregroundMark x1="39636" y1="70892" x2="64364" y2="69484"/>
                      <a14:foregroundMark x1="36727" y1="67840" x2="36727" y2="67840"/>
                      <a14:foregroundMark x1="40364" y1="72300" x2="40364" y2="72300"/>
                      <a14:foregroundMark x1="33091" y1="68545" x2="47273" y2="64319"/>
                      <a14:foregroundMark x1="38909" y1="60563" x2="61091" y2="61502"/>
                      <a14:foregroundMark x1="43636" y1="40141" x2="56727" y2="36385"/>
                      <a14:foregroundMark x1="34545" y1="37089" x2="55273" y2="30986"/>
                      <a14:foregroundMark x1="36000" y1="47653" x2="64000" y2="40141"/>
                      <a14:foregroundMark x1="23273" y1="46714" x2="42182" y2="41080"/>
                      <a14:foregroundMark x1="65091" y1="41080" x2="73818" y2="42254"/>
                      <a14:foregroundMark x1="63636" y1="38028" x2="61091" y2="47887"/>
                      <a14:foregroundMark x1="57455" y1="31221" x2="64727" y2="57277"/>
                      <a14:foregroundMark x1="41818" y1="50469" x2="69091" y2="43427"/>
                      <a14:foregroundMark x1="65091" y1="34977" x2="72000" y2="47887"/>
                      <a14:foregroundMark x1="33818" y1="70657" x2="33818" y2="70657"/>
                      <a14:foregroundMark x1="24000" y1="45070" x2="24000" y2="45070"/>
                      <a14:foregroundMark x1="20000" y1="45775" x2="33091" y2="42723"/>
                      <a14:foregroundMark x1="48000" y1="57746" x2="61818" y2="52817"/>
                      <a14:foregroundMark x1="56727" y1="63380" x2="68727" y2="60094"/>
                      <a14:foregroundMark x1="46182" y1="66432" x2="58182" y2="63146"/>
                      <a14:foregroundMark x1="23636" y1="46009" x2="27636" y2="448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855" t="19424" r="19275" b="24796"/>
        <a:stretch/>
      </xdr:blipFill>
      <xdr:spPr>
        <a:xfrm rot="267241">
          <a:off x="11374821" y="7197685"/>
          <a:ext cx="938648" cy="1223731"/>
        </a:xfrm>
        <a:prstGeom prst="rect">
          <a:avLst/>
        </a:prstGeom>
      </xdr:spPr>
    </xdr:pic>
    <xdr:clientData/>
  </xdr:twoCellAnchor>
  <xdr:twoCellAnchor editAs="oneCell">
    <xdr:from>
      <xdr:col>16</xdr:col>
      <xdr:colOff>155601</xdr:colOff>
      <xdr:row>39</xdr:row>
      <xdr:rowOff>17291</xdr:rowOff>
    </xdr:from>
    <xdr:to>
      <xdr:col>17</xdr:col>
      <xdr:colOff>325929</xdr:colOff>
      <xdr:row>42</xdr:row>
      <xdr:rowOff>242167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ADA32AA3-F133-6D77-9280-CED84A52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ackgroundRemoval t="3500" b="90000" l="5598" r="95420">
                      <a14:foregroundMark x1="7125" y1="56500" x2="28753" y2="57000"/>
                      <a14:foregroundMark x1="16031" y1="74250" x2="20611" y2="70750"/>
                      <a14:foregroundMark x1="24682" y1="84750" x2="30280" y2="82250"/>
                      <a14:foregroundMark x1="49873" y1="89500" x2="54962" y2="84250"/>
                      <a14:foregroundMark x1="67939" y1="87250" x2="73028" y2="85250"/>
                      <a14:foregroundMark x1="83206" y1="69250" x2="83206" y2="69250"/>
                      <a14:foregroundMark x1="88804" y1="55500" x2="88804" y2="55500"/>
                      <a14:foregroundMark x1="89313" y1="42000" x2="89313" y2="42000"/>
                      <a14:foregroundMark x1="82188" y1="25750" x2="82188" y2="25750"/>
                      <a14:foregroundMark x1="84224" y1="42500" x2="84224" y2="42500"/>
                      <a14:foregroundMark x1="95674" y1="39000" x2="95674" y2="39000"/>
                      <a14:foregroundMark x1="64885" y1="15250" x2="69975" y2="13750"/>
                      <a14:foregroundMark x1="49364" y1="10000" x2="54962" y2="9000"/>
                      <a14:foregroundMark x1="39186" y1="12500" x2="40712" y2="13250"/>
                      <a14:foregroundMark x1="25191" y1="13750" x2="25191" y2="13750"/>
                      <a14:foregroundMark x1="34860" y1="6000" x2="40712" y2="3500"/>
                      <a14:foregroundMark x1="15522" y1="29250" x2="19084" y2="27750"/>
                      <a14:foregroundMark x1="5598" y1="42500" x2="12723" y2="4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0801" y="8823834"/>
          <a:ext cx="899671" cy="921562"/>
        </a:xfrm>
        <a:prstGeom prst="rect">
          <a:avLst/>
        </a:prstGeom>
      </xdr:spPr>
    </xdr:pic>
    <xdr:clientData/>
  </xdr:twoCellAnchor>
  <xdr:twoCellAnchor editAs="oneCell">
    <xdr:from>
      <xdr:col>8</xdr:col>
      <xdr:colOff>486657</xdr:colOff>
      <xdr:row>7</xdr:row>
      <xdr:rowOff>172248</xdr:rowOff>
    </xdr:from>
    <xdr:to>
      <xdr:col>10</xdr:col>
      <xdr:colOff>226680</xdr:colOff>
      <xdr:row>13</xdr:row>
      <xdr:rowOff>43354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83450B8-66C7-4C84-B904-CEB2DB75C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ackgroundRemoval t="6383" b="97568" l="9961" r="89844">
                      <a14:foregroundMark x1="18750" y1="40324" x2="21582" y2="39311"/>
                      <a14:foregroundMark x1="37402" y1="37893" x2="62402" y2="40831"/>
                      <a14:foregroundMark x1="43652" y1="12462" x2="45117" y2="55319"/>
                      <a14:foregroundMark x1="50879" y1="46302" x2="55176" y2="47315"/>
                      <a14:foregroundMark x1="71484" y1="14488" x2="71484" y2="14488"/>
                      <a14:foregroundMark x1="57129" y1="19959" x2="40820" y2="33333"/>
                      <a14:foregroundMark x1="36523" y1="9422" x2="25000" y2="29382"/>
                      <a14:foregroundMark x1="43164" y1="6484" x2="34570" y2="61297"/>
                      <a14:foregroundMark x1="22559" y1="41844" x2="42285" y2="80648"/>
                      <a14:foregroundMark x1="33105" y1="85208" x2="66211" y2="62715"/>
                      <a14:foregroundMark x1="76855" y1="57751" x2="62891" y2="57244"/>
                      <a14:foregroundMark x1="14844" y1="40831" x2="16309" y2="39818"/>
                      <a14:foregroundMark x1="16797" y1="39311" x2="34570" y2="58663"/>
                      <a14:foregroundMark x1="34570" y1="58663" x2="37402" y2="66768"/>
                      <a14:foregroundMark x1="42285" y1="64742" x2="56641" y2="73252"/>
                      <a14:foregroundMark x1="37891" y1="78723" x2="70605" y2="81155"/>
                      <a14:foregroundMark x1="29785" y1="91591" x2="38379" y2="95137"/>
                      <a14:foregroundMark x1="83496" y1="44276" x2="86914" y2="40831"/>
                      <a14:foregroundMark x1="82846" y1="59969" x2="82854" y2="60400"/>
                      <a14:foregroundMark x1="82764" y1="55516" x2="82792" y2="57045"/>
                      <a14:foregroundMark x1="82520" y1="42351" x2="82764" y2="55516"/>
                      <a14:foregroundMark x1="36035" y1="23911" x2="67676" y2="30902"/>
                      <a14:foregroundMark x1="48926" y1="10942" x2="66211" y2="21884"/>
                      <a14:foregroundMark x1="55664" y1="8916" x2="59570" y2="18946"/>
                      <a14:foregroundMark x1="64844" y1="28369" x2="62402" y2="50760"/>
                      <a14:foregroundMark x1="64844" y1="18440" x2="73438" y2="46809"/>
                      <a14:foregroundMark x1="73438" y1="46809" x2="72949" y2="47315"/>
                      <a14:foregroundMark x1="29297" y1="37386" x2="45605" y2="54306"/>
                      <a14:foregroundMark x1="58105" y1="52280" x2="71484" y2="44782"/>
                      <a14:foregroundMark x1="49414" y1="47315" x2="55664" y2="42351"/>
                      <a14:foregroundMark x1="47559" y1="68186" x2="61426" y2="61803"/>
                      <a14:foregroundMark x1="65332" y1="78217" x2="67188" y2="86120"/>
                      <a14:foregroundMark x1="72949" y1="70719" x2="72461" y2="84701"/>
                      <a14:foregroundMark x1="35059" y1="95643" x2="35059" y2="95643"/>
                      <a14:foregroundMark x1="29297" y1="87133" x2="26367" y2="97568"/>
                      <a14:foregroundMark x1="48438" y1="15096" x2="48438" y2="15096"/>
                      <a14:foregroundMark x1="38379" y1="9828" x2="51563" y2="20365"/>
                      <a14:foregroundMark x1="37801" y1="40925" x2="64605" y2="35587"/>
                      <a14:foregroundMark x1="49485" y1="90391" x2="49485" y2="90391"/>
                      <a14:backgroundMark x1="79199" y1="60284" x2="88281" y2="55826"/>
                      <a14:backgroundMark x1="83984" y1="57751" x2="83984" y2="57751"/>
                      <a14:backgroundMark x1="83008" y1="67275" x2="84961" y2="64742"/>
                      <a14:backgroundMark x1="83984" y1="63728" x2="83496" y2="54813"/>
                      <a14:backgroundMark x1="79688" y1="66261" x2="84961" y2="58257"/>
                      <a14:backgroundMark x1="81443" y1="61210" x2="85911" y2="68683"/>
                      <a14:backgroundMark x1="82131" y1="55516" x2="82131" y2="55516"/>
                      <a14:backgroundMark x1="81443" y1="64769" x2="85223" y2="594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7114" y="1500305"/>
          <a:ext cx="1198709" cy="1166506"/>
        </a:xfrm>
        <a:prstGeom prst="rect">
          <a:avLst/>
        </a:prstGeom>
      </xdr:spPr>
    </xdr:pic>
    <xdr:clientData/>
  </xdr:twoCellAnchor>
  <xdr:twoCellAnchor editAs="oneCell">
    <xdr:from>
      <xdr:col>4</xdr:col>
      <xdr:colOff>506346</xdr:colOff>
      <xdr:row>24</xdr:row>
      <xdr:rowOff>87086</xdr:rowOff>
    </xdr:from>
    <xdr:to>
      <xdr:col>5</xdr:col>
      <xdr:colOff>608176</xdr:colOff>
      <xdr:row>27</xdr:row>
      <xdr:rowOff>192901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B90A7F1A-72F7-4158-BF55-11632BDD3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ackgroundRemoval t="9709" b="100000" l="0" r="89344">
                      <a14:foregroundMark x1="16803" y1="74757" x2="28279" y2="74757"/>
                      <a14:foregroundMark x1="40164" y1="68932" x2="54918" y2="66990"/>
                      <a14:foregroundMark x1="76639" y1="66990" x2="83197" y2="66990"/>
                      <a14:foregroundMark x1="61885" y1="42718" x2="61885" y2="42718"/>
                      <a14:foregroundMark x1="48770" y1="65534" x2="55738" y2="76699"/>
                      <a14:foregroundMark x1="73361" y1="63592" x2="81557" y2="71359"/>
                      <a14:foregroundMark x1="40984" y1="72330" x2="46721" y2="69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432" y="5366657"/>
          <a:ext cx="831173" cy="922244"/>
        </a:xfrm>
        <a:prstGeom prst="rect">
          <a:avLst/>
        </a:prstGeom>
      </xdr:spPr>
    </xdr:pic>
    <xdr:clientData/>
  </xdr:twoCellAnchor>
  <xdr:twoCellAnchor>
    <xdr:from>
      <xdr:col>10</xdr:col>
      <xdr:colOff>206826</xdr:colOff>
      <xdr:row>40</xdr:row>
      <xdr:rowOff>97971</xdr:rowOff>
    </xdr:from>
    <xdr:to>
      <xdr:col>12</xdr:col>
      <xdr:colOff>241512</xdr:colOff>
      <xdr:row>45</xdr:row>
      <xdr:rowOff>269534</xdr:rowOff>
    </xdr:to>
    <xdr:sp macro="" textlink="">
      <xdr:nvSpPr>
        <xdr:cNvPr id="31" name="橢圓 30">
          <a:extLst>
            <a:ext uri="{FF2B5EF4-FFF2-40B4-BE49-F238E27FC236}">
              <a16:creationId xmlns:a16="http://schemas.microsoft.com/office/drawing/2014/main" id="{6E753CE5-67DE-41C6-9EA0-D31231C3DD09}"/>
            </a:ext>
          </a:extLst>
        </xdr:cNvPr>
        <xdr:cNvSpPr/>
      </xdr:nvSpPr>
      <xdr:spPr>
        <a:xfrm rot="21088017">
          <a:off x="6955969" y="9056914"/>
          <a:ext cx="1493372" cy="1532277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10</xdr:col>
      <xdr:colOff>228600</xdr:colOff>
      <xdr:row>41</xdr:row>
      <xdr:rowOff>21771</xdr:rowOff>
    </xdr:from>
    <xdr:to>
      <xdr:col>12</xdr:col>
      <xdr:colOff>134076</xdr:colOff>
      <xdr:row>45</xdr:row>
      <xdr:rowOff>60158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4E710753-25F0-4536-9E48-C1A18CBE0B26}"/>
            </a:ext>
          </a:extLst>
        </xdr:cNvPr>
        <xdr:cNvSpPr txBox="1">
          <a:spLocks noChangeArrowheads="1"/>
        </xdr:cNvSpPr>
      </xdr:nvSpPr>
      <xdr:spPr bwMode="auto">
        <a:xfrm rot="20273891">
          <a:off x="6977743" y="9252857"/>
          <a:ext cx="1364162" cy="11269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32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32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32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 editAs="oneCell">
    <xdr:from>
      <xdr:col>12</xdr:col>
      <xdr:colOff>152397</xdr:colOff>
      <xdr:row>38</xdr:row>
      <xdr:rowOff>102604</xdr:rowOff>
    </xdr:from>
    <xdr:to>
      <xdr:col>14</xdr:col>
      <xdr:colOff>707572</xdr:colOff>
      <xdr:row>46</xdr:row>
      <xdr:rowOff>120262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91CAC8B9-79CC-42F7-AF6E-BDC0FCE30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ackgroundRemoval t="10000" b="90000" l="6167" r="93833">
                      <a14:foregroundMark x1="16500" y1="57750" x2="53083" y2="55667"/>
                      <a14:foregroundMark x1="12917" y1="60333" x2="66000" y2="57750"/>
                      <a14:foregroundMark x1="22167" y1="39667" x2="68833" y2="43000"/>
                      <a14:foregroundMark x1="68833" y1="43000" x2="76250" y2="49500"/>
                      <a14:foregroundMark x1="10333" y1="62917" x2="46250" y2="60333"/>
                      <a14:foregroundMark x1="46250" y1="60333" x2="49500" y2="60333"/>
                      <a14:foregroundMark x1="14917" y1="55167" x2="59250" y2="53083"/>
                      <a14:foregroundMark x1="59250" y1="53083" x2="61333" y2="53083"/>
                      <a14:foregroundMark x1="14917" y1="57750" x2="43917" y2="56833"/>
                      <a14:foregroundMark x1="43917" y1="56833" x2="69583" y2="57750"/>
                      <a14:foregroundMark x1="22167" y1="63417" x2="68750" y2="61833"/>
                      <a14:foregroundMark x1="68750" y1="61833" x2="73750" y2="61833"/>
                      <a14:foregroundMark x1="14417" y1="63417" x2="61833" y2="61833"/>
                      <a14:foregroundMark x1="7750" y1="56167" x2="76833" y2="59250"/>
                      <a14:foregroundMark x1="13917" y1="58250" x2="65500" y2="54083"/>
                      <a14:foregroundMark x1="59833" y1="54667" x2="58250" y2="53083"/>
                      <a14:foregroundMark x1="28833" y1="52083" x2="32000" y2="50500"/>
                      <a14:foregroundMark x1="6167" y1="56667" x2="30917" y2="54083"/>
                      <a14:foregroundMark x1="8750" y1="54667" x2="13417" y2="51000"/>
                      <a14:foregroundMark x1="13417" y1="55167" x2="16500" y2="49500"/>
                      <a14:foregroundMark x1="7250" y1="54083" x2="36417" y2="55000"/>
                      <a14:foregroundMark x1="36417" y1="55000" x2="41250" y2="56667"/>
                      <a14:foregroundMark x1="7750" y1="61333" x2="75750" y2="64417"/>
                      <a14:foregroundMark x1="93833" y1="53583" x2="93833" y2="53583"/>
                      <a14:foregroundMark x1="29917" y1="53083" x2="38667" y2="48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70" t="20619" b="17526"/>
        <a:stretch/>
      </xdr:blipFill>
      <xdr:spPr>
        <a:xfrm>
          <a:off x="8360226" y="8745861"/>
          <a:ext cx="2013860" cy="196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500742</xdr:colOff>
      <xdr:row>0</xdr:row>
      <xdr:rowOff>10885</xdr:rowOff>
    </xdr:from>
    <xdr:to>
      <xdr:col>13</xdr:col>
      <xdr:colOff>511629</xdr:colOff>
      <xdr:row>3</xdr:row>
      <xdr:rowOff>10885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1ECAFE53-BFDA-4354-8DD2-9C6C7C4BB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586" r="18565" b="75212"/>
        <a:stretch/>
      </xdr:blipFill>
      <xdr:spPr>
        <a:xfrm>
          <a:off x="7979228" y="10885"/>
          <a:ext cx="1469572" cy="359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32657</xdr:colOff>
      <xdr:row>0</xdr:row>
      <xdr:rowOff>0</xdr:rowOff>
    </xdr:from>
    <xdr:to>
      <xdr:col>16</xdr:col>
      <xdr:colOff>324395</xdr:colOff>
      <xdr:row>3</xdr:row>
      <xdr:rowOff>10884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E875488-A2A1-4202-BDA8-9AFC867F0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9699171" y="0"/>
          <a:ext cx="1750424" cy="370113"/>
        </a:xfrm>
        <a:prstGeom prst="rect">
          <a:avLst/>
        </a:prstGeom>
      </xdr:spPr>
    </xdr:pic>
    <xdr:clientData/>
  </xdr:twoCellAnchor>
  <xdr:oneCellAnchor>
    <xdr:from>
      <xdr:col>7</xdr:col>
      <xdr:colOff>239486</xdr:colOff>
      <xdr:row>38</xdr:row>
      <xdr:rowOff>87084</xdr:rowOff>
    </xdr:from>
    <xdr:ext cx="2046514" cy="2095179"/>
    <xdr:pic>
      <xdr:nvPicPr>
        <xdr:cNvPr id="18" name="圖片 17">
          <a:extLst>
            <a:ext uri="{FF2B5EF4-FFF2-40B4-BE49-F238E27FC236}">
              <a16:creationId xmlns:a16="http://schemas.microsoft.com/office/drawing/2014/main" id="{2635E77C-E427-4640-B9CE-254463E8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8730341"/>
          <a:ext cx="2046514" cy="2095179"/>
        </a:xfrm>
        <a:prstGeom prst="rect">
          <a:avLst/>
        </a:prstGeom>
      </xdr:spPr>
    </xdr:pic>
    <xdr:clientData/>
  </xdr:oneCellAnchor>
  <xdr:twoCellAnchor editAs="oneCell">
    <xdr:from>
      <xdr:col>4</xdr:col>
      <xdr:colOff>435426</xdr:colOff>
      <xdr:row>38</xdr:row>
      <xdr:rowOff>152401</xdr:rowOff>
    </xdr:from>
    <xdr:to>
      <xdr:col>7</xdr:col>
      <xdr:colOff>424543</xdr:colOff>
      <xdr:row>47</xdr:row>
      <xdr:rowOff>144021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6B56B9D9-E94D-440B-9933-1D6A44B964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9" r="6897"/>
        <a:stretch/>
      </xdr:blipFill>
      <xdr:spPr>
        <a:xfrm>
          <a:off x="2808512" y="8795658"/>
          <a:ext cx="2177145" cy="2103449"/>
        </a:xfrm>
        <a:prstGeom prst="rect">
          <a:avLst/>
        </a:prstGeom>
      </xdr:spPr>
    </xdr:pic>
    <xdr:clientData/>
  </xdr:twoCellAnchor>
  <xdr:twoCellAnchor editAs="oneCell">
    <xdr:from>
      <xdr:col>4</xdr:col>
      <xdr:colOff>391885</xdr:colOff>
      <xdr:row>6</xdr:row>
      <xdr:rowOff>163286</xdr:rowOff>
    </xdr:from>
    <xdr:to>
      <xdr:col>5</xdr:col>
      <xdr:colOff>493715</xdr:colOff>
      <xdr:row>9</xdr:row>
      <xdr:rowOff>269101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B6C0EAF7-6E13-4CAF-AC2E-AED1C23B7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ackgroundRemoval t="9709" b="100000" l="0" r="89344">
                      <a14:foregroundMark x1="16803" y1="74757" x2="28279" y2="74757"/>
                      <a14:foregroundMark x1="40164" y1="68932" x2="54918" y2="66990"/>
                      <a14:foregroundMark x1="76639" y1="66990" x2="83197" y2="66990"/>
                      <a14:foregroundMark x1="61885" y1="42718" x2="61885" y2="42718"/>
                      <a14:foregroundMark x1="48770" y1="65534" x2="55738" y2="76699"/>
                      <a14:foregroundMark x1="73361" y1="63592" x2="81557" y2="71359"/>
                      <a14:foregroundMark x1="40984" y1="72330" x2="46721" y2="69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4971" y="1219200"/>
          <a:ext cx="831173" cy="922244"/>
        </a:xfrm>
        <a:prstGeom prst="rect">
          <a:avLst/>
        </a:prstGeom>
      </xdr:spPr>
    </xdr:pic>
    <xdr:clientData/>
  </xdr:twoCellAnchor>
  <xdr:twoCellAnchor editAs="oneCell">
    <xdr:from>
      <xdr:col>8</xdr:col>
      <xdr:colOff>97972</xdr:colOff>
      <xdr:row>23</xdr:row>
      <xdr:rowOff>228600</xdr:rowOff>
    </xdr:from>
    <xdr:to>
      <xdr:col>9</xdr:col>
      <xdr:colOff>391886</xdr:colOff>
      <xdr:row>27</xdr:row>
      <xdr:rowOff>163286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8AC2922-AC06-4FA8-B5B1-5544AF907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8429" y="5236029"/>
          <a:ext cx="1023257" cy="1023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8"/>
  <sheetViews>
    <sheetView tabSelected="1" zoomScale="70" zoomScaleNormal="70" workbookViewId="0">
      <selection activeCell="N11" sqref="N11"/>
    </sheetView>
  </sheetViews>
  <sheetFormatPr defaultColWidth="9" defaultRowHeight="16.2"/>
  <cols>
    <col min="1" max="1" width="2.6640625" style="83" customWidth="1"/>
    <col min="2" max="21" width="10.6640625" style="85" customWidth="1"/>
    <col min="22" max="16384" width="9" style="83"/>
  </cols>
  <sheetData>
    <row r="1" spans="2:21" ht="10.050000000000001" customHeight="1"/>
    <row r="2" spans="2:21" s="95" customFormat="1" ht="10.050000000000001" customHeight="1">
      <c r="B2" s="192"/>
      <c r="C2" s="192"/>
      <c r="D2" s="192"/>
      <c r="E2" s="192"/>
      <c r="N2" s="387"/>
      <c r="O2" s="387"/>
      <c r="P2" s="387"/>
      <c r="Q2" s="387"/>
      <c r="R2" s="387"/>
      <c r="S2" s="387"/>
      <c r="T2" s="387"/>
      <c r="U2" s="387"/>
    </row>
    <row r="3" spans="2:21" s="95" customFormat="1" ht="10.050000000000001" customHeight="1" thickBot="1">
      <c r="B3" s="192"/>
      <c r="C3" s="192"/>
      <c r="D3" s="192"/>
      <c r="E3" s="192"/>
      <c r="N3" s="388"/>
      <c r="O3" s="388"/>
      <c r="P3" s="388"/>
      <c r="Q3" s="388"/>
      <c r="R3" s="387"/>
      <c r="S3" s="387"/>
      <c r="T3" s="387"/>
      <c r="U3" s="387"/>
    </row>
    <row r="4" spans="2:21" s="87" customFormat="1" ht="12" customHeight="1">
      <c r="B4" s="266" t="s">
        <v>206</v>
      </c>
      <c r="C4" s="267"/>
      <c r="D4" s="267"/>
      <c r="E4" s="268"/>
      <c r="F4" s="267" t="s">
        <v>207</v>
      </c>
      <c r="G4" s="267"/>
      <c r="H4" s="267"/>
      <c r="I4" s="267"/>
      <c r="J4" s="269" t="s">
        <v>208</v>
      </c>
      <c r="K4" s="267"/>
      <c r="L4" s="267"/>
      <c r="M4" s="268"/>
      <c r="N4" s="267" t="s">
        <v>209</v>
      </c>
      <c r="O4" s="267"/>
      <c r="P4" s="267"/>
      <c r="Q4" s="268"/>
      <c r="R4" s="267" t="s">
        <v>210</v>
      </c>
      <c r="S4" s="267"/>
      <c r="T4" s="267"/>
      <c r="U4" s="270"/>
    </row>
    <row r="5" spans="2:21" s="212" customFormat="1" ht="22.05" customHeight="1">
      <c r="B5" s="219" t="s">
        <v>96</v>
      </c>
      <c r="C5" s="220"/>
      <c r="D5" s="220"/>
      <c r="E5" s="271"/>
      <c r="F5" s="221" t="s">
        <v>102</v>
      </c>
      <c r="G5" s="222"/>
      <c r="H5" s="222"/>
      <c r="I5" s="272"/>
      <c r="J5" s="221" t="s">
        <v>118</v>
      </c>
      <c r="K5" s="222"/>
      <c r="L5" s="222"/>
      <c r="M5" s="272"/>
      <c r="N5" s="298" t="s">
        <v>98</v>
      </c>
      <c r="O5" s="220"/>
      <c r="P5" s="220"/>
      <c r="Q5" s="220"/>
      <c r="R5" s="223" t="s">
        <v>231</v>
      </c>
      <c r="S5" s="223"/>
      <c r="T5" s="223"/>
      <c r="U5" s="224"/>
    </row>
    <row r="6" spans="2:21" s="213" customFormat="1" ht="22.05" customHeight="1">
      <c r="B6" s="273" t="s">
        <v>227</v>
      </c>
      <c r="C6" s="274"/>
      <c r="D6" s="274"/>
      <c r="E6" s="274"/>
      <c r="F6" s="275" t="s">
        <v>229</v>
      </c>
      <c r="G6" s="276"/>
      <c r="H6" s="276"/>
      <c r="I6" s="277"/>
      <c r="J6" s="278" t="s">
        <v>303</v>
      </c>
      <c r="K6" s="279"/>
      <c r="L6" s="279"/>
      <c r="M6" s="279"/>
      <c r="N6" s="280" t="s">
        <v>314</v>
      </c>
      <c r="O6" s="281"/>
      <c r="P6" s="281"/>
      <c r="Q6" s="281"/>
      <c r="R6" s="404" t="s">
        <v>274</v>
      </c>
      <c r="S6" s="353"/>
      <c r="T6" s="353"/>
      <c r="U6" s="405"/>
    </row>
    <row r="7" spans="2:21" s="213" customFormat="1" ht="22.05" customHeight="1">
      <c r="B7" s="406" t="s">
        <v>236</v>
      </c>
      <c r="C7" s="407"/>
      <c r="D7" s="407"/>
      <c r="E7" s="408"/>
      <c r="F7" s="282" t="s">
        <v>230</v>
      </c>
      <c r="G7" s="283"/>
      <c r="H7" s="283"/>
      <c r="I7" s="284"/>
      <c r="J7" s="285" t="s">
        <v>114</v>
      </c>
      <c r="K7" s="286"/>
      <c r="L7" s="286"/>
      <c r="M7" s="286"/>
      <c r="N7" s="287" t="s">
        <v>296</v>
      </c>
      <c r="O7" s="288"/>
      <c r="P7" s="288"/>
      <c r="Q7" s="288"/>
      <c r="R7" s="289" t="s">
        <v>304</v>
      </c>
      <c r="S7" s="290"/>
      <c r="T7" s="290"/>
      <c r="U7" s="291"/>
    </row>
    <row r="8" spans="2:21" s="213" customFormat="1" ht="22.05" customHeight="1">
      <c r="B8" s="413" t="s">
        <v>228</v>
      </c>
      <c r="C8" s="414"/>
      <c r="D8" s="414"/>
      <c r="E8" s="415"/>
      <c r="F8" s="308" t="s">
        <v>243</v>
      </c>
      <c r="G8" s="309"/>
      <c r="H8" s="309"/>
      <c r="I8" s="310"/>
      <c r="J8" s="311" t="s">
        <v>305</v>
      </c>
      <c r="K8" s="259"/>
      <c r="L8" s="259"/>
      <c r="M8" s="259"/>
      <c r="N8" s="312" t="s">
        <v>306</v>
      </c>
      <c r="O8" s="313"/>
      <c r="P8" s="313"/>
      <c r="Q8" s="313"/>
      <c r="R8" s="314" t="s">
        <v>315</v>
      </c>
      <c r="S8" s="315"/>
      <c r="T8" s="315"/>
      <c r="U8" s="316"/>
    </row>
    <row r="9" spans="2:21" s="212" customFormat="1" ht="22.05" customHeight="1">
      <c r="B9" s="254" t="s">
        <v>89</v>
      </c>
      <c r="C9" s="255"/>
      <c r="D9" s="255"/>
      <c r="E9" s="248"/>
      <c r="F9" s="255" t="s">
        <v>90</v>
      </c>
      <c r="G9" s="255"/>
      <c r="H9" s="255"/>
      <c r="I9" s="255"/>
      <c r="J9" s="255" t="s">
        <v>134</v>
      </c>
      <c r="K9" s="255"/>
      <c r="L9" s="255"/>
      <c r="M9" s="248"/>
      <c r="N9" s="248" t="s">
        <v>151</v>
      </c>
      <c r="O9" s="249"/>
      <c r="P9" s="249"/>
      <c r="Q9" s="249"/>
      <c r="R9" s="248" t="s">
        <v>117</v>
      </c>
      <c r="S9" s="249"/>
      <c r="T9" s="249"/>
      <c r="U9" s="251"/>
    </row>
    <row r="10" spans="2:21" s="212" customFormat="1" ht="22.05" customHeight="1">
      <c r="B10" s="331" t="s">
        <v>150</v>
      </c>
      <c r="C10" s="317"/>
      <c r="D10" s="317"/>
      <c r="E10" s="217"/>
      <c r="F10" s="317" t="s">
        <v>244</v>
      </c>
      <c r="G10" s="317"/>
      <c r="H10" s="317"/>
      <c r="I10" s="217"/>
      <c r="J10" s="317" t="s">
        <v>185</v>
      </c>
      <c r="K10" s="317"/>
      <c r="L10" s="317"/>
      <c r="M10" s="317"/>
      <c r="N10" s="318" t="s">
        <v>327</v>
      </c>
      <c r="O10" s="319"/>
      <c r="P10" s="319"/>
      <c r="Q10" s="319"/>
      <c r="R10" s="217" t="s">
        <v>152</v>
      </c>
      <c r="S10" s="218"/>
      <c r="T10" s="218"/>
      <c r="U10" s="235"/>
    </row>
    <row r="11" spans="2:21" s="95" customFormat="1" ht="12.9" customHeight="1">
      <c r="B11" s="133" t="s">
        <v>45</v>
      </c>
      <c r="C11" s="107">
        <f>第一週明細!W12</f>
        <v>750.4</v>
      </c>
      <c r="D11" s="108" t="s">
        <v>9</v>
      </c>
      <c r="E11" s="109">
        <f>第一週明細!W8</f>
        <v>24</v>
      </c>
      <c r="F11" s="98" t="s">
        <v>45</v>
      </c>
      <c r="G11" s="97">
        <f>第一週明細!W20</f>
        <v>728.5</v>
      </c>
      <c r="H11" s="98" t="s">
        <v>9</v>
      </c>
      <c r="I11" s="105">
        <f>第一週明細!W16</f>
        <v>24.5</v>
      </c>
      <c r="J11" s="98" t="s">
        <v>45</v>
      </c>
      <c r="K11" s="97">
        <f>第一週明細!W28</f>
        <v>733.3</v>
      </c>
      <c r="L11" s="98" t="s">
        <v>9</v>
      </c>
      <c r="M11" s="99">
        <f>第一週明細!W24</f>
        <v>24.5</v>
      </c>
      <c r="N11" s="98" t="s">
        <v>45</v>
      </c>
      <c r="O11" s="97">
        <f>第一週明細!W36</f>
        <v>769.6</v>
      </c>
      <c r="P11" s="98" t="s">
        <v>9</v>
      </c>
      <c r="Q11" s="105">
        <f>第一週明細!W32</f>
        <v>24</v>
      </c>
      <c r="R11" s="98" t="s">
        <v>45</v>
      </c>
      <c r="S11" s="97">
        <f>第一週明細!W44</f>
        <v>722.2</v>
      </c>
      <c r="T11" s="98" t="s">
        <v>9</v>
      </c>
      <c r="U11" s="100">
        <f>第一週明細!W40</f>
        <v>25</v>
      </c>
    </row>
    <row r="12" spans="2:21" s="95" customFormat="1" ht="12.9" customHeight="1" thickBot="1">
      <c r="B12" s="101" t="s">
        <v>7</v>
      </c>
      <c r="C12" s="102">
        <f>第一週明細!W6</f>
        <v>105</v>
      </c>
      <c r="D12" s="103" t="s">
        <v>11</v>
      </c>
      <c r="E12" s="102">
        <f>第一週明細!W10</f>
        <v>28.6</v>
      </c>
      <c r="F12" s="103" t="s">
        <v>7</v>
      </c>
      <c r="G12" s="102">
        <f>第一週明細!W14</f>
        <v>98.5</v>
      </c>
      <c r="H12" s="103" t="s">
        <v>11</v>
      </c>
      <c r="I12" s="106">
        <f>第一週明細!W18</f>
        <v>28.5</v>
      </c>
      <c r="J12" s="103" t="s">
        <v>7</v>
      </c>
      <c r="K12" s="102">
        <f>第一週明細!W22</f>
        <v>99.5</v>
      </c>
      <c r="L12" s="103" t="s">
        <v>11</v>
      </c>
      <c r="M12" s="102">
        <f>第一週明細!W26</f>
        <v>28.7</v>
      </c>
      <c r="N12" s="103" t="s">
        <v>7</v>
      </c>
      <c r="O12" s="102">
        <f>第一週明細!W30</f>
        <v>109.5</v>
      </c>
      <c r="P12" s="103" t="s">
        <v>11</v>
      </c>
      <c r="Q12" s="106">
        <f>第一週明細!W34</f>
        <v>28.9</v>
      </c>
      <c r="R12" s="103" t="s">
        <v>7</v>
      </c>
      <c r="S12" s="102">
        <f>第一週明細!W38</f>
        <v>95.5</v>
      </c>
      <c r="T12" s="103" t="s">
        <v>11</v>
      </c>
      <c r="U12" s="104">
        <f>第一週明細!W42</f>
        <v>28.8</v>
      </c>
    </row>
    <row r="13" spans="2:21" s="87" customFormat="1" ht="12" customHeight="1">
      <c r="B13" s="266" t="s">
        <v>211</v>
      </c>
      <c r="C13" s="267"/>
      <c r="D13" s="267"/>
      <c r="E13" s="268"/>
      <c r="F13" s="267" t="s">
        <v>212</v>
      </c>
      <c r="G13" s="267"/>
      <c r="H13" s="267"/>
      <c r="I13" s="267"/>
      <c r="J13" s="269" t="s">
        <v>213</v>
      </c>
      <c r="K13" s="267"/>
      <c r="L13" s="267"/>
      <c r="M13" s="267"/>
      <c r="N13" s="307" t="s">
        <v>214</v>
      </c>
      <c r="O13" s="320"/>
      <c r="P13" s="320"/>
      <c r="Q13" s="320"/>
      <c r="R13" s="307" t="s">
        <v>215</v>
      </c>
      <c r="S13" s="320"/>
      <c r="T13" s="320"/>
      <c r="U13" s="321"/>
    </row>
    <row r="14" spans="2:21" s="212" customFormat="1" ht="22.05" customHeight="1">
      <c r="B14" s="219" t="s">
        <v>96</v>
      </c>
      <c r="C14" s="220"/>
      <c r="D14" s="220"/>
      <c r="E14" s="220"/>
      <c r="F14" s="298" t="s">
        <v>104</v>
      </c>
      <c r="G14" s="220"/>
      <c r="H14" s="220"/>
      <c r="I14" s="271"/>
      <c r="J14" s="221" t="s">
        <v>144</v>
      </c>
      <c r="K14" s="222"/>
      <c r="L14" s="222"/>
      <c r="M14" s="272"/>
      <c r="N14" s="298" t="s">
        <v>98</v>
      </c>
      <c r="O14" s="220"/>
      <c r="P14" s="220"/>
      <c r="Q14" s="220"/>
      <c r="R14" s="223" t="s">
        <v>242</v>
      </c>
      <c r="S14" s="223"/>
      <c r="T14" s="223"/>
      <c r="U14" s="224"/>
    </row>
    <row r="15" spans="2:21" s="213" customFormat="1" ht="22.05" customHeight="1">
      <c r="B15" s="344" t="s">
        <v>232</v>
      </c>
      <c r="C15" s="345"/>
      <c r="D15" s="345"/>
      <c r="E15" s="345"/>
      <c r="F15" s="398" t="s">
        <v>186</v>
      </c>
      <c r="G15" s="399"/>
      <c r="H15" s="399"/>
      <c r="I15" s="400"/>
      <c r="J15" s="401" t="s">
        <v>201</v>
      </c>
      <c r="K15" s="402"/>
      <c r="L15" s="402"/>
      <c r="M15" s="403"/>
      <c r="N15" s="304" t="s">
        <v>312</v>
      </c>
      <c r="O15" s="305"/>
      <c r="P15" s="305"/>
      <c r="Q15" s="305"/>
      <c r="R15" s="292" t="s">
        <v>275</v>
      </c>
      <c r="S15" s="293"/>
      <c r="T15" s="293"/>
      <c r="U15" s="294"/>
    </row>
    <row r="16" spans="2:21" s="213" customFormat="1" ht="22.05" customHeight="1">
      <c r="B16" s="341" t="s">
        <v>188</v>
      </c>
      <c r="C16" s="342"/>
      <c r="D16" s="342"/>
      <c r="E16" s="342"/>
      <c r="F16" s="258" t="s">
        <v>307</v>
      </c>
      <c r="G16" s="259"/>
      <c r="H16" s="259"/>
      <c r="I16" s="343"/>
      <c r="J16" s="409" t="s">
        <v>235</v>
      </c>
      <c r="K16" s="383"/>
      <c r="L16" s="383"/>
      <c r="M16" s="410"/>
      <c r="N16" s="411" t="s">
        <v>240</v>
      </c>
      <c r="O16" s="412"/>
      <c r="P16" s="412"/>
      <c r="Q16" s="412"/>
      <c r="R16" s="295" t="s">
        <v>308</v>
      </c>
      <c r="S16" s="296"/>
      <c r="T16" s="296"/>
      <c r="U16" s="297"/>
    </row>
    <row r="17" spans="2:21" s="213" customFormat="1" ht="22.05" customHeight="1">
      <c r="B17" s="389" t="s">
        <v>233</v>
      </c>
      <c r="C17" s="390"/>
      <c r="D17" s="390"/>
      <c r="E17" s="390"/>
      <c r="F17" s="391" t="s">
        <v>279</v>
      </c>
      <c r="G17" s="392"/>
      <c r="H17" s="392"/>
      <c r="I17" s="393"/>
      <c r="J17" s="394" t="s">
        <v>238</v>
      </c>
      <c r="K17" s="395"/>
      <c r="L17" s="395"/>
      <c r="M17" s="395"/>
      <c r="N17" s="396" t="s">
        <v>239</v>
      </c>
      <c r="O17" s="397"/>
      <c r="P17" s="397"/>
      <c r="Q17" s="397"/>
      <c r="R17" s="299" t="s">
        <v>311</v>
      </c>
      <c r="S17" s="300"/>
      <c r="T17" s="300"/>
      <c r="U17" s="301"/>
    </row>
    <row r="18" spans="2:21" s="212" customFormat="1" ht="22.05" customHeight="1">
      <c r="B18" s="219" t="s">
        <v>89</v>
      </c>
      <c r="C18" s="220"/>
      <c r="D18" s="220"/>
      <c r="E18" s="220"/>
      <c r="F18" s="248" t="s">
        <v>90</v>
      </c>
      <c r="G18" s="249"/>
      <c r="H18" s="249"/>
      <c r="I18" s="250"/>
      <c r="J18" s="250" t="s">
        <v>89</v>
      </c>
      <c r="K18" s="255"/>
      <c r="L18" s="255"/>
      <c r="M18" s="255"/>
      <c r="N18" s="248" t="s">
        <v>151</v>
      </c>
      <c r="O18" s="249"/>
      <c r="P18" s="249"/>
      <c r="Q18" s="249"/>
      <c r="R18" s="248" t="s">
        <v>89</v>
      </c>
      <c r="S18" s="249"/>
      <c r="T18" s="249"/>
      <c r="U18" s="251"/>
    </row>
    <row r="19" spans="2:21" s="212" customFormat="1" ht="22.05" customHeight="1">
      <c r="B19" s="231" t="s">
        <v>189</v>
      </c>
      <c r="C19" s="218"/>
      <c r="D19" s="218"/>
      <c r="E19" s="218"/>
      <c r="F19" s="298" t="s">
        <v>317</v>
      </c>
      <c r="G19" s="220"/>
      <c r="H19" s="220"/>
      <c r="I19" s="271"/>
      <c r="J19" s="252" t="s">
        <v>237</v>
      </c>
      <c r="K19" s="317"/>
      <c r="L19" s="317"/>
      <c r="M19" s="317"/>
      <c r="N19" s="217" t="s">
        <v>241</v>
      </c>
      <c r="O19" s="218"/>
      <c r="P19" s="218"/>
      <c r="Q19" s="218"/>
      <c r="R19" s="217" t="s">
        <v>234</v>
      </c>
      <c r="S19" s="218"/>
      <c r="T19" s="218"/>
      <c r="U19" s="235"/>
    </row>
    <row r="20" spans="2:21" s="95" customFormat="1" ht="12.9" customHeight="1">
      <c r="B20" s="124" t="s">
        <v>45</v>
      </c>
      <c r="C20" s="97">
        <f>第二週明細!W11</f>
        <v>728.4</v>
      </c>
      <c r="D20" s="125" t="s">
        <v>46</v>
      </c>
      <c r="E20" s="105">
        <f>第二週明細!W7</f>
        <v>24</v>
      </c>
      <c r="F20" s="98" t="s">
        <v>71</v>
      </c>
      <c r="G20" s="97">
        <f>第二週明細!W19</f>
        <v>728.5</v>
      </c>
      <c r="H20" s="98" t="s">
        <v>9</v>
      </c>
      <c r="I20" s="99">
        <f>第二週明細!W15</f>
        <v>24.5</v>
      </c>
      <c r="J20" s="140" t="s">
        <v>71</v>
      </c>
      <c r="K20" s="97">
        <f>第二週明細!W27</f>
        <v>723.7</v>
      </c>
      <c r="L20" s="98" t="s">
        <v>9</v>
      </c>
      <c r="M20" s="99">
        <f>第二週明細!W23</f>
        <v>24.5</v>
      </c>
      <c r="N20" s="98" t="s">
        <v>71</v>
      </c>
      <c r="O20" s="97">
        <f>第二週明細!W35</f>
        <v>721.2</v>
      </c>
      <c r="P20" s="98" t="s">
        <v>9</v>
      </c>
      <c r="Q20" s="105">
        <f>第二週明細!W31</f>
        <v>24</v>
      </c>
      <c r="R20" s="98" t="s">
        <v>72</v>
      </c>
      <c r="S20" s="97">
        <f>第二週明細!W43</f>
        <v>701.8</v>
      </c>
      <c r="T20" s="98" t="s">
        <v>9</v>
      </c>
      <c r="U20" s="100">
        <f>第二週明細!W39</f>
        <v>25</v>
      </c>
    </row>
    <row r="21" spans="2:21" s="95" customFormat="1" ht="12.9" customHeight="1" thickBot="1">
      <c r="B21" s="171" t="s">
        <v>44</v>
      </c>
      <c r="C21" s="122">
        <f>第二週明細!W5</f>
        <v>100</v>
      </c>
      <c r="D21" s="121" t="s">
        <v>47</v>
      </c>
      <c r="E21" s="123">
        <f>第二週明細!W9</f>
        <v>28.1</v>
      </c>
      <c r="F21" s="103" t="s">
        <v>7</v>
      </c>
      <c r="G21" s="102">
        <f>第二週明細!W13</f>
        <v>98.5</v>
      </c>
      <c r="H21" s="103" t="s">
        <v>73</v>
      </c>
      <c r="I21" s="102">
        <f>第二週明細!W17</f>
        <v>28.5</v>
      </c>
      <c r="J21" s="158" t="s">
        <v>7</v>
      </c>
      <c r="K21" s="102">
        <f>第二週明細!W21</f>
        <v>97.5</v>
      </c>
      <c r="L21" s="103" t="s">
        <v>11</v>
      </c>
      <c r="M21" s="102">
        <f>第二週明細!W25</f>
        <v>28.3</v>
      </c>
      <c r="N21" s="126" t="s">
        <v>7</v>
      </c>
      <c r="O21" s="127">
        <f>第二週明細!W29</f>
        <v>98.5</v>
      </c>
      <c r="P21" s="126" t="s">
        <v>11</v>
      </c>
      <c r="Q21" s="128">
        <f>第二週明細!W33</f>
        <v>27.8</v>
      </c>
      <c r="R21" s="126" t="s">
        <v>7</v>
      </c>
      <c r="S21" s="127">
        <f>第二週明細!W37</f>
        <v>91</v>
      </c>
      <c r="T21" s="126" t="s">
        <v>11</v>
      </c>
      <c r="U21" s="129">
        <f>第二週明細!W41</f>
        <v>28.2</v>
      </c>
    </row>
    <row r="22" spans="2:21" s="87" customFormat="1" ht="12" customHeight="1">
      <c r="B22" s="266" t="s">
        <v>216</v>
      </c>
      <c r="C22" s="267"/>
      <c r="D22" s="267"/>
      <c r="E22" s="267"/>
      <c r="F22" s="306" t="s">
        <v>217</v>
      </c>
      <c r="G22" s="306"/>
      <c r="H22" s="306"/>
      <c r="I22" s="306"/>
      <c r="J22" s="306" t="s">
        <v>218</v>
      </c>
      <c r="K22" s="306"/>
      <c r="L22" s="306"/>
      <c r="M22" s="307"/>
      <c r="N22" s="268" t="s">
        <v>219</v>
      </c>
      <c r="O22" s="302"/>
      <c r="P22" s="302"/>
      <c r="Q22" s="269"/>
      <c r="R22" s="268" t="s">
        <v>220</v>
      </c>
      <c r="S22" s="302"/>
      <c r="T22" s="302"/>
      <c r="U22" s="303"/>
    </row>
    <row r="23" spans="2:21" s="212" customFormat="1" ht="22.05" customHeight="1">
      <c r="B23" s="219" t="s">
        <v>96</v>
      </c>
      <c r="C23" s="220"/>
      <c r="D23" s="220"/>
      <c r="E23" s="220"/>
      <c r="F23" s="221" t="s">
        <v>103</v>
      </c>
      <c r="G23" s="222"/>
      <c r="H23" s="222"/>
      <c r="I23" s="222"/>
      <c r="J23" s="221" t="s">
        <v>96</v>
      </c>
      <c r="K23" s="222"/>
      <c r="L23" s="222"/>
      <c r="M23" s="222"/>
      <c r="N23" s="298" t="s">
        <v>95</v>
      </c>
      <c r="O23" s="220"/>
      <c r="P23" s="220"/>
      <c r="Q23" s="271"/>
      <c r="R23" s="223" t="s">
        <v>252</v>
      </c>
      <c r="S23" s="223"/>
      <c r="T23" s="223"/>
      <c r="U23" s="224"/>
    </row>
    <row r="24" spans="2:21" s="213" customFormat="1" ht="22.05" customHeight="1">
      <c r="B24" s="344" t="s">
        <v>247</v>
      </c>
      <c r="C24" s="345"/>
      <c r="D24" s="345"/>
      <c r="E24" s="345"/>
      <c r="F24" s="262" t="s">
        <v>295</v>
      </c>
      <c r="G24" s="263"/>
      <c r="H24" s="263"/>
      <c r="I24" s="263"/>
      <c r="J24" s="264" t="s">
        <v>316</v>
      </c>
      <c r="K24" s="265"/>
      <c r="L24" s="265"/>
      <c r="M24" s="265"/>
      <c r="N24" s="332" t="s">
        <v>250</v>
      </c>
      <c r="O24" s="333"/>
      <c r="P24" s="333"/>
      <c r="Q24" s="334"/>
      <c r="R24" s="335" t="s">
        <v>259</v>
      </c>
      <c r="S24" s="336"/>
      <c r="T24" s="336"/>
      <c r="U24" s="337"/>
    </row>
    <row r="25" spans="2:21" s="213" customFormat="1" ht="22.05" customHeight="1">
      <c r="B25" s="338" t="s">
        <v>294</v>
      </c>
      <c r="C25" s="339"/>
      <c r="D25" s="339"/>
      <c r="E25" s="339"/>
      <c r="F25" s="340" t="s">
        <v>248</v>
      </c>
      <c r="G25" s="246"/>
      <c r="H25" s="246"/>
      <c r="I25" s="246"/>
      <c r="J25" s="324" t="s">
        <v>254</v>
      </c>
      <c r="K25" s="325"/>
      <c r="L25" s="325"/>
      <c r="M25" s="325"/>
      <c r="N25" s="225" t="s">
        <v>119</v>
      </c>
      <c r="O25" s="226"/>
      <c r="P25" s="226"/>
      <c r="Q25" s="227"/>
      <c r="R25" s="228" t="s">
        <v>253</v>
      </c>
      <c r="S25" s="229"/>
      <c r="T25" s="229"/>
      <c r="U25" s="230"/>
    </row>
    <row r="26" spans="2:21" s="213" customFormat="1" ht="22.05" customHeight="1">
      <c r="B26" s="236" t="s">
        <v>245</v>
      </c>
      <c r="C26" s="237"/>
      <c r="D26" s="237"/>
      <c r="E26" s="237"/>
      <c r="F26" s="238" t="s">
        <v>249</v>
      </c>
      <c r="G26" s="239"/>
      <c r="H26" s="239"/>
      <c r="I26" s="239"/>
      <c r="J26" s="240" t="s">
        <v>195</v>
      </c>
      <c r="K26" s="241"/>
      <c r="L26" s="241"/>
      <c r="M26" s="241"/>
      <c r="N26" s="242" t="s">
        <v>204</v>
      </c>
      <c r="O26" s="243"/>
      <c r="P26" s="243"/>
      <c r="Q26" s="244"/>
      <c r="R26" s="245" t="s">
        <v>190</v>
      </c>
      <c r="S26" s="246"/>
      <c r="T26" s="246"/>
      <c r="U26" s="247"/>
    </row>
    <row r="27" spans="2:21" s="212" customFormat="1" ht="22.05" customHeight="1">
      <c r="B27" s="219" t="s">
        <v>89</v>
      </c>
      <c r="C27" s="220"/>
      <c r="D27" s="220"/>
      <c r="E27" s="220"/>
      <c r="F27" s="248" t="s">
        <v>90</v>
      </c>
      <c r="G27" s="249"/>
      <c r="H27" s="249"/>
      <c r="I27" s="249"/>
      <c r="J27" s="248" t="s">
        <v>89</v>
      </c>
      <c r="K27" s="249"/>
      <c r="L27" s="249"/>
      <c r="M27" s="249"/>
      <c r="N27" s="248" t="s">
        <v>151</v>
      </c>
      <c r="O27" s="249"/>
      <c r="P27" s="249"/>
      <c r="Q27" s="250"/>
      <c r="R27" s="248" t="s">
        <v>89</v>
      </c>
      <c r="S27" s="249"/>
      <c r="T27" s="249"/>
      <c r="U27" s="251"/>
    </row>
    <row r="28" spans="2:21" s="212" customFormat="1" ht="22.05" customHeight="1">
      <c r="B28" s="231" t="s">
        <v>246</v>
      </c>
      <c r="C28" s="218"/>
      <c r="D28" s="218"/>
      <c r="E28" s="218"/>
      <c r="F28" s="217" t="s">
        <v>251</v>
      </c>
      <c r="G28" s="218"/>
      <c r="H28" s="218"/>
      <c r="I28" s="218"/>
      <c r="J28" s="217" t="s">
        <v>152</v>
      </c>
      <c r="K28" s="218"/>
      <c r="L28" s="218"/>
      <c r="M28" s="218"/>
      <c r="N28" s="232" t="s">
        <v>319</v>
      </c>
      <c r="O28" s="233"/>
      <c r="P28" s="233"/>
      <c r="Q28" s="234"/>
      <c r="R28" s="217" t="s">
        <v>203</v>
      </c>
      <c r="S28" s="218"/>
      <c r="T28" s="218"/>
      <c r="U28" s="235"/>
    </row>
    <row r="29" spans="2:21" s="95" customFormat="1" ht="12.9" customHeight="1">
      <c r="B29" s="124" t="s">
        <v>70</v>
      </c>
      <c r="C29" s="97">
        <f>'第三週明細 '!W12</f>
        <v>755.1</v>
      </c>
      <c r="D29" s="125" t="s">
        <v>74</v>
      </c>
      <c r="E29" s="105">
        <f>'第三週明細 '!W8</f>
        <v>23.5</v>
      </c>
      <c r="F29" s="98" t="s">
        <v>75</v>
      </c>
      <c r="G29" s="97">
        <f>'第三週明細 '!W20</f>
        <v>723.6</v>
      </c>
      <c r="H29" s="98" t="s">
        <v>9</v>
      </c>
      <c r="I29" s="105">
        <f>'第三週明細 '!W16</f>
        <v>24</v>
      </c>
      <c r="J29" s="98" t="s">
        <v>75</v>
      </c>
      <c r="K29" s="97">
        <f>'第三週明細 '!W28</f>
        <v>737.2</v>
      </c>
      <c r="L29" s="98" t="s">
        <v>9</v>
      </c>
      <c r="M29" s="105">
        <f>'第三週明細 '!W24</f>
        <v>24</v>
      </c>
      <c r="N29" s="108" t="s">
        <v>45</v>
      </c>
      <c r="O29" s="99">
        <f>'第三週明細 '!W36</f>
        <v>758.1</v>
      </c>
      <c r="P29" s="108" t="s">
        <v>9</v>
      </c>
      <c r="Q29" s="99">
        <f>'第三週明細 '!W32</f>
        <v>24.5</v>
      </c>
      <c r="R29" s="98" t="s">
        <v>45</v>
      </c>
      <c r="S29" s="127">
        <f>'第三週明細 '!W44</f>
        <v>757.6</v>
      </c>
      <c r="T29" s="98" t="s">
        <v>9</v>
      </c>
      <c r="U29" s="129">
        <f>'第三週明細 '!W40</f>
        <v>24</v>
      </c>
    </row>
    <row r="30" spans="2:21" s="95" customFormat="1" ht="12.9" customHeight="1" thickBot="1">
      <c r="B30" s="171" t="s">
        <v>76</v>
      </c>
      <c r="C30" s="122">
        <f>'第三週明細 '!W6</f>
        <v>107.5</v>
      </c>
      <c r="D30" s="121" t="s">
        <v>77</v>
      </c>
      <c r="E30" s="123">
        <f>'第三週明細 '!W10</f>
        <v>28.4</v>
      </c>
      <c r="F30" s="126" t="s">
        <v>7</v>
      </c>
      <c r="G30" s="127">
        <f>'第三週明細 '!W14</f>
        <v>99</v>
      </c>
      <c r="H30" s="126" t="s">
        <v>11</v>
      </c>
      <c r="I30" s="128">
        <f>'第三週明細 '!W18</f>
        <v>27.9</v>
      </c>
      <c r="J30" s="126" t="s">
        <v>7</v>
      </c>
      <c r="K30" s="127">
        <f>'第三週明細 '!W22</f>
        <v>102</v>
      </c>
      <c r="L30" s="126" t="s">
        <v>11</v>
      </c>
      <c r="M30" s="128">
        <f>'第三週明細 '!W26</f>
        <v>28.3</v>
      </c>
      <c r="N30" s="101" t="s">
        <v>7</v>
      </c>
      <c r="O30" s="102">
        <f>'第三週明細 '!W30</f>
        <v>105.5</v>
      </c>
      <c r="P30" s="103" t="s">
        <v>11</v>
      </c>
      <c r="Q30" s="102">
        <f>'第三週明細 '!W34</f>
        <v>28.9</v>
      </c>
      <c r="R30" s="103" t="s">
        <v>7</v>
      </c>
      <c r="S30" s="102">
        <f>'第三週明細 '!W38</f>
        <v>106.5</v>
      </c>
      <c r="T30" s="103" t="s">
        <v>11</v>
      </c>
      <c r="U30" s="104">
        <f>'第三週明細 '!W42</f>
        <v>28.9</v>
      </c>
    </row>
    <row r="31" spans="2:21" s="87" customFormat="1" ht="12" customHeight="1">
      <c r="B31" s="328" t="s">
        <v>221</v>
      </c>
      <c r="C31" s="302"/>
      <c r="D31" s="302"/>
      <c r="E31" s="269"/>
      <c r="F31" s="267" t="s">
        <v>302</v>
      </c>
      <c r="G31" s="267"/>
      <c r="H31" s="267"/>
      <c r="I31" s="267"/>
      <c r="J31" s="267" t="s">
        <v>222</v>
      </c>
      <c r="K31" s="267"/>
      <c r="L31" s="267"/>
      <c r="M31" s="267"/>
      <c r="N31" s="306" t="s">
        <v>223</v>
      </c>
      <c r="O31" s="306"/>
      <c r="P31" s="306"/>
      <c r="Q31" s="307"/>
      <c r="R31" s="307" t="s">
        <v>224</v>
      </c>
      <c r="S31" s="320"/>
      <c r="T31" s="320"/>
      <c r="U31" s="321"/>
    </row>
    <row r="32" spans="2:21" s="212" customFormat="1" ht="22.05" customHeight="1">
      <c r="B32" s="219" t="s">
        <v>96</v>
      </c>
      <c r="C32" s="220"/>
      <c r="D32" s="220"/>
      <c r="E32" s="220"/>
      <c r="F32" s="221" t="s">
        <v>102</v>
      </c>
      <c r="G32" s="222"/>
      <c r="H32" s="222"/>
      <c r="I32" s="222"/>
      <c r="J32" s="221" t="s">
        <v>96</v>
      </c>
      <c r="K32" s="222"/>
      <c r="L32" s="222"/>
      <c r="M32" s="272"/>
      <c r="N32" s="221" t="s">
        <v>95</v>
      </c>
      <c r="O32" s="222"/>
      <c r="P32" s="222"/>
      <c r="Q32" s="222"/>
      <c r="R32" s="223" t="s">
        <v>264</v>
      </c>
      <c r="S32" s="223"/>
      <c r="T32" s="223"/>
      <c r="U32" s="224"/>
    </row>
    <row r="33" spans="2:21" s="212" customFormat="1" ht="22.05" customHeight="1">
      <c r="B33" s="352" t="s">
        <v>299</v>
      </c>
      <c r="C33" s="353"/>
      <c r="D33" s="353"/>
      <c r="E33" s="353"/>
      <c r="F33" s="322" t="s">
        <v>257</v>
      </c>
      <c r="G33" s="323"/>
      <c r="H33" s="323"/>
      <c r="I33" s="323"/>
      <c r="J33" s="326" t="s">
        <v>260</v>
      </c>
      <c r="K33" s="327"/>
      <c r="L33" s="327"/>
      <c r="M33" s="327"/>
      <c r="N33" s="329" t="s">
        <v>262</v>
      </c>
      <c r="O33" s="330"/>
      <c r="P33" s="330"/>
      <c r="Q33" s="330"/>
      <c r="R33" s="368" t="s">
        <v>265</v>
      </c>
      <c r="S33" s="369"/>
      <c r="T33" s="369"/>
      <c r="U33" s="370"/>
    </row>
    <row r="34" spans="2:21" s="212" customFormat="1" ht="22.05" customHeight="1">
      <c r="B34" s="374" t="s">
        <v>256</v>
      </c>
      <c r="C34" s="375"/>
      <c r="D34" s="375"/>
      <c r="E34" s="375"/>
      <c r="F34" s="376" t="s">
        <v>258</v>
      </c>
      <c r="G34" s="377"/>
      <c r="H34" s="377"/>
      <c r="I34" s="377"/>
      <c r="J34" s="378" t="s">
        <v>119</v>
      </c>
      <c r="K34" s="379"/>
      <c r="L34" s="379"/>
      <c r="M34" s="379"/>
      <c r="N34" s="380" t="s">
        <v>187</v>
      </c>
      <c r="O34" s="381"/>
      <c r="P34" s="381"/>
      <c r="Q34" s="381"/>
      <c r="R34" s="371" t="s">
        <v>313</v>
      </c>
      <c r="S34" s="372"/>
      <c r="T34" s="372"/>
      <c r="U34" s="373"/>
    </row>
    <row r="35" spans="2:21" s="212" customFormat="1" ht="22.05" customHeight="1">
      <c r="B35" s="256" t="s">
        <v>255</v>
      </c>
      <c r="C35" s="257"/>
      <c r="D35" s="257"/>
      <c r="E35" s="257"/>
      <c r="F35" s="258" t="s">
        <v>180</v>
      </c>
      <c r="G35" s="259"/>
      <c r="H35" s="259"/>
      <c r="I35" s="259"/>
      <c r="J35" s="260" t="s">
        <v>261</v>
      </c>
      <c r="K35" s="261"/>
      <c r="L35" s="261"/>
      <c r="M35" s="261"/>
      <c r="N35" s="382" t="s">
        <v>263</v>
      </c>
      <c r="O35" s="383"/>
      <c r="P35" s="383"/>
      <c r="Q35" s="383"/>
      <c r="R35" s="384" t="s">
        <v>309</v>
      </c>
      <c r="S35" s="385"/>
      <c r="T35" s="385"/>
      <c r="U35" s="386"/>
    </row>
    <row r="36" spans="2:21" s="212" customFormat="1" ht="22.05" customHeight="1">
      <c r="B36" s="253" t="s">
        <v>89</v>
      </c>
      <c r="C36" s="249"/>
      <c r="D36" s="249"/>
      <c r="E36" s="249"/>
      <c r="F36" s="248" t="s">
        <v>90</v>
      </c>
      <c r="G36" s="249"/>
      <c r="H36" s="249"/>
      <c r="I36" s="249"/>
      <c r="J36" s="248" t="s">
        <v>89</v>
      </c>
      <c r="K36" s="249"/>
      <c r="L36" s="249"/>
      <c r="M36" s="249"/>
      <c r="N36" s="248" t="s">
        <v>153</v>
      </c>
      <c r="O36" s="249"/>
      <c r="P36" s="249"/>
      <c r="Q36" s="249"/>
      <c r="R36" s="248" t="s">
        <v>145</v>
      </c>
      <c r="S36" s="249"/>
      <c r="T36" s="249"/>
      <c r="U36" s="251"/>
    </row>
    <row r="37" spans="2:21" s="212" customFormat="1" ht="22.05" customHeight="1">
      <c r="B37" s="231" t="s">
        <v>266</v>
      </c>
      <c r="C37" s="218"/>
      <c r="D37" s="218"/>
      <c r="E37" s="218"/>
      <c r="F37" s="217" t="s">
        <v>150</v>
      </c>
      <c r="G37" s="218"/>
      <c r="H37" s="218"/>
      <c r="I37" s="218"/>
      <c r="J37" s="217" t="s">
        <v>185</v>
      </c>
      <c r="K37" s="218"/>
      <c r="L37" s="218"/>
      <c r="M37" s="218"/>
      <c r="N37" s="217" t="s">
        <v>244</v>
      </c>
      <c r="O37" s="218"/>
      <c r="P37" s="218"/>
      <c r="Q37" s="252"/>
      <c r="R37" s="217" t="s">
        <v>184</v>
      </c>
      <c r="S37" s="218"/>
      <c r="T37" s="218"/>
      <c r="U37" s="235"/>
    </row>
    <row r="38" spans="2:21" s="95" customFormat="1" ht="12.9" customHeight="1">
      <c r="B38" s="96" t="s">
        <v>45</v>
      </c>
      <c r="C38" s="97">
        <f>'第四週明細 '!W12</f>
        <v>733.2</v>
      </c>
      <c r="D38" s="98" t="s">
        <v>9</v>
      </c>
      <c r="E38" s="105">
        <f>'第四週明細 '!W8</f>
        <v>24</v>
      </c>
      <c r="F38" s="98" t="s">
        <v>45</v>
      </c>
      <c r="G38" s="97">
        <f>'第四週明細 '!W20</f>
        <v>735.3</v>
      </c>
      <c r="H38" s="98" t="s">
        <v>9</v>
      </c>
      <c r="I38" s="105">
        <f>'第四週明細 '!W16</f>
        <v>24.5</v>
      </c>
      <c r="J38" s="98" t="s">
        <v>45</v>
      </c>
      <c r="K38" s="97">
        <f>'第四週明細 '!W28</f>
        <v>739.7</v>
      </c>
      <c r="L38" s="98" t="s">
        <v>9</v>
      </c>
      <c r="M38" s="105">
        <f>'第四週明細 '!W24</f>
        <v>24.5</v>
      </c>
      <c r="N38" s="98" t="s">
        <v>45</v>
      </c>
      <c r="O38" s="97">
        <f>'第四週明細 '!W36</f>
        <v>755.2</v>
      </c>
      <c r="P38" s="98" t="s">
        <v>9</v>
      </c>
      <c r="Q38" s="99">
        <f>'第四週明細 '!W32</f>
        <v>24</v>
      </c>
      <c r="R38" s="98" t="s">
        <v>146</v>
      </c>
      <c r="S38" s="97">
        <f>'第四週明細 '!W44</f>
        <v>738.1</v>
      </c>
      <c r="T38" s="98" t="s">
        <v>9</v>
      </c>
      <c r="U38" s="100">
        <f>'第四週明細 '!W40</f>
        <v>24.5</v>
      </c>
    </row>
    <row r="39" spans="2:21" s="95" customFormat="1" ht="12.9" customHeight="1" thickBot="1">
      <c r="B39" s="101" t="s">
        <v>7</v>
      </c>
      <c r="C39" s="102">
        <f>'第四週明細 '!W6</f>
        <v>101</v>
      </c>
      <c r="D39" s="103" t="s">
        <v>11</v>
      </c>
      <c r="E39" s="106">
        <f>'第四週明細 '!W10</f>
        <v>28.3</v>
      </c>
      <c r="F39" s="103" t="s">
        <v>7</v>
      </c>
      <c r="G39" s="102">
        <f>'第四週明細 '!W14</f>
        <v>100</v>
      </c>
      <c r="H39" s="103" t="s">
        <v>11</v>
      </c>
      <c r="I39" s="106">
        <f>'第四週明細 '!W18</f>
        <v>28.7</v>
      </c>
      <c r="J39" s="103" t="s">
        <v>7</v>
      </c>
      <c r="K39" s="102">
        <f>'第四週明細 '!W22</f>
        <v>101</v>
      </c>
      <c r="L39" s="103" t="s">
        <v>11</v>
      </c>
      <c r="M39" s="106">
        <f>'第四週明細 '!W26</f>
        <v>28.8</v>
      </c>
      <c r="N39" s="103" t="s">
        <v>7</v>
      </c>
      <c r="O39" s="102">
        <f>'第四週明細 '!W30</f>
        <v>106</v>
      </c>
      <c r="P39" s="103" t="s">
        <v>11</v>
      </c>
      <c r="Q39" s="102">
        <f>'第四週明細 '!W34</f>
        <v>28.8</v>
      </c>
      <c r="R39" s="103" t="s">
        <v>7</v>
      </c>
      <c r="S39" s="102">
        <f>'第四週明細 '!W38</f>
        <v>100.5</v>
      </c>
      <c r="T39" s="103" t="s">
        <v>11</v>
      </c>
      <c r="U39" s="104">
        <f>'第四週明細 '!W42</f>
        <v>28.9</v>
      </c>
    </row>
    <row r="40" spans="2:21" ht="12" customHeight="1">
      <c r="B40" s="328" t="s">
        <v>225</v>
      </c>
      <c r="C40" s="302"/>
      <c r="D40" s="302"/>
      <c r="E40" s="269"/>
      <c r="F40" s="205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7"/>
    </row>
    <row r="41" spans="2:21" s="212" customFormat="1" ht="22.05" customHeight="1">
      <c r="B41" s="358" t="s">
        <v>96</v>
      </c>
      <c r="C41" s="222"/>
      <c r="D41" s="222"/>
      <c r="E41" s="272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5"/>
    </row>
    <row r="42" spans="2:21" s="212" customFormat="1" ht="22.05" customHeight="1">
      <c r="B42" s="359" t="s">
        <v>179</v>
      </c>
      <c r="C42" s="360"/>
      <c r="D42" s="360"/>
      <c r="E42" s="361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5"/>
    </row>
    <row r="43" spans="2:21" s="212" customFormat="1" ht="22.05" customHeight="1">
      <c r="B43" s="362" t="s">
        <v>298</v>
      </c>
      <c r="C43" s="261"/>
      <c r="D43" s="261"/>
      <c r="E43" s="363"/>
      <c r="F43" s="216"/>
      <c r="G43" s="216"/>
      <c r="H43" s="216"/>
      <c r="I43" s="216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5"/>
    </row>
    <row r="44" spans="2:21" s="212" customFormat="1" ht="22.05" customHeight="1">
      <c r="B44" s="364" t="s">
        <v>310</v>
      </c>
      <c r="C44" s="257"/>
      <c r="D44" s="257"/>
      <c r="E44" s="365"/>
      <c r="F44" s="216"/>
      <c r="G44" s="216"/>
      <c r="H44" s="216"/>
      <c r="I44" s="216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5"/>
    </row>
    <row r="45" spans="2:21" s="212" customFormat="1" ht="22.05" customHeight="1">
      <c r="B45" s="253" t="s">
        <v>89</v>
      </c>
      <c r="C45" s="249"/>
      <c r="D45" s="249"/>
      <c r="E45" s="250"/>
      <c r="F45" s="366"/>
      <c r="G45" s="367"/>
      <c r="H45" s="367"/>
      <c r="I45" s="367"/>
      <c r="J45" s="367"/>
      <c r="K45" s="214"/>
      <c r="L45" s="214"/>
      <c r="M45" s="214"/>
      <c r="N45" s="214"/>
      <c r="O45" s="214"/>
      <c r="P45" s="214"/>
      <c r="Q45" s="350" t="s">
        <v>191</v>
      </c>
      <c r="R45" s="350"/>
      <c r="S45" s="350"/>
      <c r="T45" s="350"/>
      <c r="U45" s="351"/>
    </row>
    <row r="46" spans="2:21" s="212" customFormat="1" ht="22.05" customHeight="1">
      <c r="B46" s="354" t="s">
        <v>198</v>
      </c>
      <c r="C46" s="218"/>
      <c r="D46" s="218"/>
      <c r="E46" s="355"/>
      <c r="F46" s="356"/>
      <c r="G46" s="356"/>
      <c r="H46" s="356"/>
      <c r="I46" s="356"/>
      <c r="J46" s="356"/>
      <c r="K46" s="356"/>
      <c r="L46" s="356"/>
      <c r="M46" s="356"/>
      <c r="N46" s="346" t="s">
        <v>149</v>
      </c>
      <c r="O46" s="346"/>
      <c r="P46" s="346"/>
      <c r="Q46" s="346"/>
      <c r="R46" s="346"/>
      <c r="S46" s="346"/>
      <c r="T46" s="346"/>
      <c r="U46" s="347"/>
    </row>
    <row r="47" spans="2:21" ht="12.9" customHeight="1">
      <c r="B47" s="96" t="s">
        <v>45</v>
      </c>
      <c r="C47" s="97">
        <f>'第五週明細 '!W12</f>
        <v>733.3</v>
      </c>
      <c r="D47" s="98" t="s">
        <v>9</v>
      </c>
      <c r="E47" s="99">
        <f>'第五週明細 '!W8</f>
        <v>24.5</v>
      </c>
      <c r="F47" s="356"/>
      <c r="G47" s="356"/>
      <c r="H47" s="356"/>
      <c r="I47" s="356"/>
      <c r="J47" s="356"/>
      <c r="K47" s="356"/>
      <c r="L47" s="356"/>
      <c r="M47" s="356"/>
      <c r="N47" s="346"/>
      <c r="O47" s="346"/>
      <c r="P47" s="346"/>
      <c r="Q47" s="346"/>
      <c r="R47" s="346"/>
      <c r="S47" s="346"/>
      <c r="T47" s="346"/>
      <c r="U47" s="347"/>
    </row>
    <row r="48" spans="2:21" ht="12.9" customHeight="1" thickBot="1">
      <c r="B48" s="101" t="s">
        <v>7</v>
      </c>
      <c r="C48" s="102">
        <f>'第五週明細 '!W6</f>
        <v>99.5</v>
      </c>
      <c r="D48" s="103" t="s">
        <v>11</v>
      </c>
      <c r="E48" s="102">
        <f>'第五週明細 '!W10</f>
        <v>28.7</v>
      </c>
      <c r="F48" s="357"/>
      <c r="G48" s="357"/>
      <c r="H48" s="357"/>
      <c r="I48" s="357"/>
      <c r="J48" s="357"/>
      <c r="K48" s="357"/>
      <c r="L48" s="357"/>
      <c r="M48" s="357"/>
      <c r="N48" s="348"/>
      <c r="O48" s="348"/>
      <c r="P48" s="348"/>
      <c r="Q48" s="348"/>
      <c r="R48" s="348"/>
      <c r="S48" s="348"/>
      <c r="T48" s="348"/>
      <c r="U48" s="349"/>
    </row>
  </sheetData>
  <mergeCells count="155">
    <mergeCell ref="R2:U2"/>
    <mergeCell ref="R3:U3"/>
    <mergeCell ref="N2:Q2"/>
    <mergeCell ref="N3:Q3"/>
    <mergeCell ref="N5:Q5"/>
    <mergeCell ref="B18:E18"/>
    <mergeCell ref="F18:I18"/>
    <mergeCell ref="J18:M18"/>
    <mergeCell ref="N18:Q18"/>
    <mergeCell ref="R18:U18"/>
    <mergeCell ref="B17:E17"/>
    <mergeCell ref="F17:I17"/>
    <mergeCell ref="J17:M17"/>
    <mergeCell ref="N17:Q17"/>
    <mergeCell ref="R5:U5"/>
    <mergeCell ref="B15:E15"/>
    <mergeCell ref="F15:I15"/>
    <mergeCell ref="J15:M15"/>
    <mergeCell ref="R6:U6"/>
    <mergeCell ref="B7:E7"/>
    <mergeCell ref="R10:U10"/>
    <mergeCell ref="J16:M16"/>
    <mergeCell ref="N16:Q16"/>
    <mergeCell ref="B8:E8"/>
    <mergeCell ref="N46:U48"/>
    <mergeCell ref="Q45:U45"/>
    <mergeCell ref="B33:E33"/>
    <mergeCell ref="B45:E45"/>
    <mergeCell ref="B46:E46"/>
    <mergeCell ref="F46:M48"/>
    <mergeCell ref="B40:E40"/>
    <mergeCell ref="B41:E41"/>
    <mergeCell ref="B42:E42"/>
    <mergeCell ref="B43:E43"/>
    <mergeCell ref="B44:E44"/>
    <mergeCell ref="F45:J45"/>
    <mergeCell ref="J36:M36"/>
    <mergeCell ref="N36:Q36"/>
    <mergeCell ref="R36:U36"/>
    <mergeCell ref="R33:U33"/>
    <mergeCell ref="R34:U34"/>
    <mergeCell ref="B34:E34"/>
    <mergeCell ref="F34:I34"/>
    <mergeCell ref="J34:M34"/>
    <mergeCell ref="N34:Q34"/>
    <mergeCell ref="F37:I37"/>
    <mergeCell ref="N35:Q35"/>
    <mergeCell ref="R35:U35"/>
    <mergeCell ref="N9:Q9"/>
    <mergeCell ref="B10:E10"/>
    <mergeCell ref="F10:I10"/>
    <mergeCell ref="R9:U9"/>
    <mergeCell ref="N23:Q23"/>
    <mergeCell ref="N24:Q24"/>
    <mergeCell ref="R24:U24"/>
    <mergeCell ref="B25:E25"/>
    <mergeCell ref="F25:I25"/>
    <mergeCell ref="J23:M23"/>
    <mergeCell ref="B22:E22"/>
    <mergeCell ref="R13:U13"/>
    <mergeCell ref="B14:E14"/>
    <mergeCell ref="B16:E16"/>
    <mergeCell ref="F16:I16"/>
    <mergeCell ref="B19:E19"/>
    <mergeCell ref="F19:I19"/>
    <mergeCell ref="J19:M19"/>
    <mergeCell ref="N19:Q19"/>
    <mergeCell ref="B24:E24"/>
    <mergeCell ref="B23:E23"/>
    <mergeCell ref="F23:I23"/>
    <mergeCell ref="R31:U31"/>
    <mergeCell ref="F33:I33"/>
    <mergeCell ref="J32:M32"/>
    <mergeCell ref="N31:Q31"/>
    <mergeCell ref="J25:M25"/>
    <mergeCell ref="N32:Q32"/>
    <mergeCell ref="J33:M33"/>
    <mergeCell ref="B13:E13"/>
    <mergeCell ref="F13:I13"/>
    <mergeCell ref="J13:M13"/>
    <mergeCell ref="N13:Q13"/>
    <mergeCell ref="B31:E31"/>
    <mergeCell ref="F31:I31"/>
    <mergeCell ref="J31:M31"/>
    <mergeCell ref="N33:Q33"/>
    <mergeCell ref="F7:I7"/>
    <mergeCell ref="J7:M7"/>
    <mergeCell ref="N7:Q7"/>
    <mergeCell ref="R7:U7"/>
    <mergeCell ref="R23:U23"/>
    <mergeCell ref="R15:U15"/>
    <mergeCell ref="R16:U16"/>
    <mergeCell ref="F14:I14"/>
    <mergeCell ref="J14:M14"/>
    <mergeCell ref="N14:Q14"/>
    <mergeCell ref="R17:U17"/>
    <mergeCell ref="R19:U19"/>
    <mergeCell ref="R22:U22"/>
    <mergeCell ref="R14:U14"/>
    <mergeCell ref="N15:Q15"/>
    <mergeCell ref="F22:I22"/>
    <mergeCell ref="J22:M22"/>
    <mergeCell ref="N22:Q22"/>
    <mergeCell ref="F8:I8"/>
    <mergeCell ref="J8:M8"/>
    <mergeCell ref="N8:Q8"/>
    <mergeCell ref="R8:U8"/>
    <mergeCell ref="J10:M10"/>
    <mergeCell ref="N10:Q10"/>
    <mergeCell ref="B4:E4"/>
    <mergeCell ref="F4:I4"/>
    <mergeCell ref="J4:M4"/>
    <mergeCell ref="N4:Q4"/>
    <mergeCell ref="R4:U4"/>
    <mergeCell ref="B5:E5"/>
    <mergeCell ref="F5:I5"/>
    <mergeCell ref="J5:M5"/>
    <mergeCell ref="B6:E6"/>
    <mergeCell ref="F6:I6"/>
    <mergeCell ref="J6:M6"/>
    <mergeCell ref="N6:Q6"/>
    <mergeCell ref="B36:E36"/>
    <mergeCell ref="F36:I36"/>
    <mergeCell ref="B9:E9"/>
    <mergeCell ref="F9:I9"/>
    <mergeCell ref="B35:E35"/>
    <mergeCell ref="F35:I35"/>
    <mergeCell ref="J35:M35"/>
    <mergeCell ref="F24:I24"/>
    <mergeCell ref="J24:M24"/>
    <mergeCell ref="J9:M9"/>
    <mergeCell ref="J37:M37"/>
    <mergeCell ref="B32:E32"/>
    <mergeCell ref="F32:I32"/>
    <mergeCell ref="R32:U32"/>
    <mergeCell ref="N25:Q25"/>
    <mergeCell ref="R25:U25"/>
    <mergeCell ref="B28:E28"/>
    <mergeCell ref="F28:I28"/>
    <mergeCell ref="J28:M28"/>
    <mergeCell ref="N28:Q28"/>
    <mergeCell ref="R28:U28"/>
    <mergeCell ref="B26:E26"/>
    <mergeCell ref="F26:I26"/>
    <mergeCell ref="J26:M26"/>
    <mergeCell ref="N26:Q26"/>
    <mergeCell ref="R26:U26"/>
    <mergeCell ref="B27:E27"/>
    <mergeCell ref="F27:I27"/>
    <mergeCell ref="J27:M27"/>
    <mergeCell ref="N27:Q27"/>
    <mergeCell ref="R27:U27"/>
    <mergeCell ref="B37:E37"/>
    <mergeCell ref="N37:Q37"/>
    <mergeCell ref="R37:U37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23" zoomScale="60" zoomScaleNormal="60" workbookViewId="0">
      <selection activeCell="W35" sqref="W35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27" t="s">
        <v>323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"/>
      <c r="AB1" s="6"/>
    </row>
    <row r="2" spans="2:33" s="5" customFormat="1" ht="13.5" customHeight="1">
      <c r="B2" s="428"/>
      <c r="C2" s="429"/>
      <c r="D2" s="429"/>
      <c r="E2" s="429"/>
      <c r="F2" s="429"/>
      <c r="G2" s="429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430" t="s">
        <v>88</v>
      </c>
      <c r="H3" s="430"/>
      <c r="I3" s="430"/>
      <c r="J3" s="430"/>
      <c r="K3" s="430"/>
      <c r="L3" s="430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6</v>
      </c>
      <c r="C5" s="417"/>
      <c r="D5" s="32" t="str">
        <f>'114.6月菜單'!B5</f>
        <v>香Q米飯</v>
      </c>
      <c r="E5" s="32" t="s">
        <v>15</v>
      </c>
      <c r="F5" s="1" t="s">
        <v>16</v>
      </c>
      <c r="G5" s="32" t="str">
        <f>'114.6月菜單'!B6</f>
        <v>醬爆鴨肉</v>
      </c>
      <c r="H5" s="32" t="s">
        <v>17</v>
      </c>
      <c r="I5" s="1" t="s">
        <v>16</v>
      </c>
      <c r="J5" s="32" t="str">
        <f>'114.6月菜單'!B7</f>
        <v>甜心地瓜球X2(加)</v>
      </c>
      <c r="K5" s="32" t="s">
        <v>63</v>
      </c>
      <c r="L5" s="1" t="s">
        <v>16</v>
      </c>
      <c r="M5" s="32" t="str">
        <f>'114.6月菜單'!B8</f>
        <v>酢醬蒸煮麵</v>
      </c>
      <c r="N5" s="32" t="s">
        <v>58</v>
      </c>
      <c r="O5" s="1" t="s">
        <v>16</v>
      </c>
      <c r="P5" s="32" t="str">
        <f>'114.6月菜單'!B9</f>
        <v>深色蔬菜</v>
      </c>
      <c r="Q5" s="32" t="s">
        <v>18</v>
      </c>
      <c r="R5" s="1" t="s">
        <v>16</v>
      </c>
      <c r="S5" s="32" t="str">
        <f>'114.6月菜單'!B10</f>
        <v>紫菜蛋花湯</v>
      </c>
      <c r="T5" s="32" t="s">
        <v>17</v>
      </c>
      <c r="U5" s="1" t="s">
        <v>16</v>
      </c>
      <c r="V5" s="418"/>
      <c r="W5" s="33" t="s">
        <v>44</v>
      </c>
      <c r="X5" s="34" t="s">
        <v>19</v>
      </c>
      <c r="Y5" s="3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17"/>
      <c r="D6" s="2" t="s">
        <v>57</v>
      </c>
      <c r="E6" s="2"/>
      <c r="F6" s="2">
        <v>100</v>
      </c>
      <c r="G6" s="421" t="s">
        <v>267</v>
      </c>
      <c r="H6" s="422"/>
      <c r="I6" s="2">
        <v>40</v>
      </c>
      <c r="J6" s="2" t="s">
        <v>269</v>
      </c>
      <c r="K6" s="88" t="s">
        <v>82</v>
      </c>
      <c r="L6" s="2">
        <v>20</v>
      </c>
      <c r="M6" s="2" t="s">
        <v>87</v>
      </c>
      <c r="N6" s="2"/>
      <c r="O6" s="2">
        <v>5</v>
      </c>
      <c r="P6" s="2" t="s">
        <v>60</v>
      </c>
      <c r="Q6" s="2"/>
      <c r="R6" s="2">
        <v>100</v>
      </c>
      <c r="S6" s="111" t="s">
        <v>157</v>
      </c>
      <c r="T6" s="111"/>
      <c r="U6" s="111">
        <v>1</v>
      </c>
      <c r="V6" s="419"/>
      <c r="W6" s="91">
        <v>105</v>
      </c>
      <c r="X6" s="38" t="s">
        <v>25</v>
      </c>
      <c r="Y6" s="39">
        <v>2.2999999999999998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>
      <c r="B7" s="37">
        <v>2</v>
      </c>
      <c r="C7" s="417"/>
      <c r="D7" s="2"/>
      <c r="E7" s="2"/>
      <c r="F7" s="2"/>
      <c r="G7" s="2" t="s">
        <v>268</v>
      </c>
      <c r="H7" s="2"/>
      <c r="I7" s="2">
        <v>10</v>
      </c>
      <c r="J7" s="2" t="s">
        <v>301</v>
      </c>
      <c r="K7" s="88"/>
      <c r="L7" s="2">
        <v>30</v>
      </c>
      <c r="M7" s="2" t="s">
        <v>148</v>
      </c>
      <c r="N7" s="2"/>
      <c r="O7" s="2">
        <v>50</v>
      </c>
      <c r="P7" s="2"/>
      <c r="Q7" s="2"/>
      <c r="R7" s="2"/>
      <c r="S7" s="111" t="s">
        <v>64</v>
      </c>
      <c r="T7" s="111"/>
      <c r="U7" s="111">
        <v>10</v>
      </c>
      <c r="V7" s="419"/>
      <c r="W7" s="40" t="s">
        <v>46</v>
      </c>
      <c r="X7" s="41" t="s">
        <v>27</v>
      </c>
      <c r="Y7" s="39">
        <v>1.5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>
      <c r="B8" s="37" t="s">
        <v>53</v>
      </c>
      <c r="C8" s="417"/>
      <c r="D8" s="2"/>
      <c r="E8" s="2"/>
      <c r="F8" s="2"/>
      <c r="G8" s="2"/>
      <c r="H8" s="45"/>
      <c r="I8" s="2"/>
      <c r="J8" s="2"/>
      <c r="K8" s="88"/>
      <c r="L8" s="2"/>
      <c r="M8" s="2" t="s">
        <v>124</v>
      </c>
      <c r="N8" s="2"/>
      <c r="O8" s="2">
        <v>1</v>
      </c>
      <c r="P8" s="2"/>
      <c r="Q8" s="45"/>
      <c r="R8" s="2"/>
      <c r="S8" s="2" t="s">
        <v>121</v>
      </c>
      <c r="T8" s="86"/>
      <c r="U8" s="2">
        <v>1</v>
      </c>
      <c r="V8" s="419"/>
      <c r="W8" s="89">
        <v>24</v>
      </c>
      <c r="X8" s="41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1"/>
    </row>
    <row r="9" spans="2:33" ht="27.9" customHeight="1">
      <c r="B9" s="416" t="s">
        <v>37</v>
      </c>
      <c r="C9" s="417"/>
      <c r="D9" s="2"/>
      <c r="E9" s="2"/>
      <c r="F9" s="2"/>
      <c r="G9" s="2"/>
      <c r="H9" s="45"/>
      <c r="I9" s="2"/>
      <c r="J9" s="2"/>
      <c r="K9" s="88"/>
      <c r="L9" s="2"/>
      <c r="M9" s="2" t="s">
        <v>270</v>
      </c>
      <c r="N9" s="86"/>
      <c r="O9" s="2">
        <v>10</v>
      </c>
      <c r="P9" s="2"/>
      <c r="Q9" s="45"/>
      <c r="R9" s="2"/>
      <c r="S9" s="2"/>
      <c r="T9" s="86"/>
      <c r="U9" s="2"/>
      <c r="V9" s="419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>
      <c r="B10" s="416"/>
      <c r="C10" s="417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6"/>
      <c r="U10" s="2"/>
      <c r="V10" s="419"/>
      <c r="W10" s="89">
        <v>28.6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3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19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20"/>
      <c r="W12" s="90">
        <f>W6*4+W10*4+W8*9</f>
        <v>750.4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3"/>
    </row>
    <row r="13" spans="2:33" s="36" customFormat="1" ht="27.9" customHeight="1">
      <c r="B13" s="31">
        <v>6</v>
      </c>
      <c r="C13" s="417"/>
      <c r="D13" s="32" t="str">
        <f>'114.6月菜單'!F5</f>
        <v>糙米飯</v>
      </c>
      <c r="E13" s="32" t="s">
        <v>15</v>
      </c>
      <c r="F13" s="32"/>
      <c r="G13" s="32" t="str">
        <f>'114.6月菜單'!F6</f>
        <v>招牌香嫩雞腿</v>
      </c>
      <c r="H13" s="32" t="s">
        <v>63</v>
      </c>
      <c r="I13" s="32"/>
      <c r="J13" s="32" t="str">
        <f>'114.6月菜單'!F7</f>
        <v>小魚乾豆干(豆)(海)</v>
      </c>
      <c r="K13" s="32" t="s">
        <v>17</v>
      </c>
      <c r="L13" s="32"/>
      <c r="M13" s="32" t="str">
        <f>'114.6月菜單'!F8</f>
        <v>高麗菜炒蛋(海)</v>
      </c>
      <c r="N13" s="32" t="s">
        <v>17</v>
      </c>
      <c r="O13" s="32"/>
      <c r="P13" s="32" t="str">
        <f>'114.6月菜單'!F9</f>
        <v>淺色蔬菜</v>
      </c>
      <c r="Q13" s="32" t="s">
        <v>18</v>
      </c>
      <c r="R13" s="32"/>
      <c r="S13" s="32" t="str">
        <f>'114.6月菜單'!F10</f>
        <v>冬瓜肉絲湯</v>
      </c>
      <c r="T13" s="32" t="s">
        <v>17</v>
      </c>
      <c r="U13" s="32"/>
      <c r="V13" s="418"/>
      <c r="W13" s="33" t="s">
        <v>44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17"/>
      <c r="D14" s="2" t="s">
        <v>59</v>
      </c>
      <c r="E14" s="2"/>
      <c r="F14" s="2">
        <v>60</v>
      </c>
      <c r="G14" s="421" t="s">
        <v>197</v>
      </c>
      <c r="H14" s="422"/>
      <c r="I14" s="2">
        <v>60</v>
      </c>
      <c r="J14" s="2" t="s">
        <v>183</v>
      </c>
      <c r="K14" s="2" t="s">
        <v>147</v>
      </c>
      <c r="L14" s="2">
        <v>3</v>
      </c>
      <c r="M14" s="111" t="s">
        <v>148</v>
      </c>
      <c r="N14" s="111"/>
      <c r="O14" s="111">
        <v>40</v>
      </c>
      <c r="P14" s="2" t="s">
        <v>60</v>
      </c>
      <c r="Q14" s="2"/>
      <c r="R14" s="2">
        <v>100</v>
      </c>
      <c r="S14" s="2" t="s">
        <v>94</v>
      </c>
      <c r="T14" s="2"/>
      <c r="U14" s="2">
        <v>30</v>
      </c>
      <c r="V14" s="419"/>
      <c r="W14" s="91">
        <v>98.5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3" ht="27.9" customHeight="1">
      <c r="B15" s="37">
        <v>3</v>
      </c>
      <c r="C15" s="417"/>
      <c r="D15" s="2" t="s">
        <v>141</v>
      </c>
      <c r="E15" s="2"/>
      <c r="F15" s="2">
        <v>40</v>
      </c>
      <c r="G15" s="2"/>
      <c r="H15" s="2"/>
      <c r="I15" s="2"/>
      <c r="J15" s="164" t="s">
        <v>194</v>
      </c>
      <c r="K15" s="165" t="s">
        <v>111</v>
      </c>
      <c r="L15" s="2">
        <v>40</v>
      </c>
      <c r="M15" s="111" t="s">
        <v>271</v>
      </c>
      <c r="N15" s="111" t="s">
        <v>147</v>
      </c>
      <c r="O15" s="111">
        <v>1</v>
      </c>
      <c r="P15" s="2"/>
      <c r="Q15" s="2"/>
      <c r="R15" s="2"/>
      <c r="S15" s="423" t="s">
        <v>136</v>
      </c>
      <c r="T15" s="424"/>
      <c r="U15" s="2">
        <v>5</v>
      </c>
      <c r="V15" s="419"/>
      <c r="W15" s="40" t="s">
        <v>46</v>
      </c>
      <c r="X15" s="41" t="s">
        <v>27</v>
      </c>
      <c r="Y15" s="39">
        <v>1.7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3" ht="27.9" customHeight="1">
      <c r="B16" s="37" t="s">
        <v>10</v>
      </c>
      <c r="C16" s="417"/>
      <c r="D16" s="2"/>
      <c r="E16" s="2"/>
      <c r="F16" s="2"/>
      <c r="G16" s="2"/>
      <c r="H16" s="2"/>
      <c r="I16" s="2"/>
      <c r="J16" s="423" t="s">
        <v>136</v>
      </c>
      <c r="K16" s="424"/>
      <c r="L16" s="2">
        <v>10</v>
      </c>
      <c r="M16" s="2" t="s">
        <v>64</v>
      </c>
      <c r="N16" s="2"/>
      <c r="O16" s="2">
        <v>40</v>
      </c>
      <c r="P16" s="2"/>
      <c r="Q16" s="45"/>
      <c r="R16" s="2"/>
      <c r="S16" s="2" t="s">
        <v>121</v>
      </c>
      <c r="T16" s="2"/>
      <c r="U16" s="2">
        <v>1</v>
      </c>
      <c r="V16" s="419"/>
      <c r="W16" s="89">
        <v>24.5</v>
      </c>
      <c r="X16" s="41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1"/>
    </row>
    <row r="17" spans="2:33" ht="27.9" customHeight="1">
      <c r="B17" s="416" t="s">
        <v>38</v>
      </c>
      <c r="C17" s="417"/>
      <c r="D17" s="45"/>
      <c r="E17" s="45"/>
      <c r="F17" s="2"/>
      <c r="G17" s="2"/>
      <c r="H17" s="2"/>
      <c r="I17" s="2"/>
      <c r="J17" s="2"/>
      <c r="K17" s="2"/>
      <c r="L17" s="2"/>
      <c r="M17" s="2"/>
      <c r="N17" s="120"/>
      <c r="O17" s="2"/>
      <c r="P17" s="2"/>
      <c r="Q17" s="45"/>
      <c r="R17" s="2"/>
      <c r="S17" s="2"/>
      <c r="T17" s="45"/>
      <c r="U17" s="2"/>
      <c r="V17" s="419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16"/>
      <c r="C18" s="417"/>
      <c r="D18" s="45"/>
      <c r="E18" s="45"/>
      <c r="F18" s="2"/>
      <c r="G18" s="2"/>
      <c r="H18" s="45"/>
      <c r="I18" s="2"/>
      <c r="J18" s="2"/>
      <c r="K18" s="86"/>
      <c r="L18" s="2"/>
      <c r="M18" s="2"/>
      <c r="N18" s="45"/>
      <c r="O18" s="2"/>
      <c r="P18" s="2"/>
      <c r="Q18" s="45"/>
      <c r="R18" s="2"/>
      <c r="S18" s="2"/>
      <c r="T18" s="86"/>
      <c r="U18" s="2"/>
      <c r="V18" s="419"/>
      <c r="W18" s="89">
        <v>28.5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19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20"/>
      <c r="W20" s="90">
        <f>W14*4+W18*4+W16*9</f>
        <v>728.5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3"/>
    </row>
    <row r="21" spans="2:33" s="36" customFormat="1" ht="27.9" customHeight="1">
      <c r="B21" s="31">
        <v>6</v>
      </c>
      <c r="C21" s="417"/>
      <c r="D21" s="32" t="str">
        <f>'114.6月菜單'!J5</f>
        <v>香Q米飯</v>
      </c>
      <c r="E21" s="32" t="s">
        <v>15</v>
      </c>
      <c r="F21" s="32"/>
      <c r="G21" s="32" t="str">
        <f>'114.6月菜單'!J6</f>
        <v>卡啦翅小腿X2(炸)</v>
      </c>
      <c r="H21" s="32" t="s">
        <v>61</v>
      </c>
      <c r="I21" s="32"/>
      <c r="J21" s="32" t="str">
        <f>'114.6月菜單'!J7</f>
        <v>古都肉燥(醃)</v>
      </c>
      <c r="K21" s="32" t="s">
        <v>17</v>
      </c>
      <c r="L21" s="32"/>
      <c r="M21" s="32" t="str">
        <f>'114.6月菜單'!J8</f>
        <v>拌炒毛豆莢(豆)</v>
      </c>
      <c r="N21" s="32" t="s">
        <v>84</v>
      </c>
      <c r="O21" s="32"/>
      <c r="P21" s="32" t="str">
        <f>'114.6月菜單'!J9</f>
        <v>深色蔬菜</v>
      </c>
      <c r="Q21" s="32" t="s">
        <v>18</v>
      </c>
      <c r="R21" s="32"/>
      <c r="S21" s="32" t="str">
        <f>'114.6月菜單'!J10</f>
        <v>味噌菇菇湯</v>
      </c>
      <c r="T21" s="32" t="s">
        <v>17</v>
      </c>
      <c r="U21" s="32"/>
      <c r="V21" s="418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17"/>
      <c r="D22" s="2" t="s">
        <v>108</v>
      </c>
      <c r="E22" s="2"/>
      <c r="F22" s="2">
        <v>100</v>
      </c>
      <c r="G22" s="164" t="s">
        <v>158</v>
      </c>
      <c r="H22" s="175"/>
      <c r="I22" s="2">
        <v>60</v>
      </c>
      <c r="J22" s="164" t="s">
        <v>137</v>
      </c>
      <c r="K22" s="175" t="s">
        <v>93</v>
      </c>
      <c r="L22" s="2">
        <v>28</v>
      </c>
      <c r="M22" s="2" t="s">
        <v>272</v>
      </c>
      <c r="N22" s="88" t="s">
        <v>129</v>
      </c>
      <c r="O22" s="2">
        <v>30</v>
      </c>
      <c r="P22" s="2" t="s">
        <v>60</v>
      </c>
      <c r="Q22" s="2"/>
      <c r="R22" s="2">
        <v>100</v>
      </c>
      <c r="S22" s="2" t="s">
        <v>69</v>
      </c>
      <c r="T22" s="2"/>
      <c r="U22" s="2">
        <v>20</v>
      </c>
      <c r="V22" s="419"/>
      <c r="W22" s="91">
        <v>99.5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4</v>
      </c>
      <c r="C23" s="417"/>
      <c r="D23" s="2"/>
      <c r="E23" s="2"/>
      <c r="F23" s="2"/>
      <c r="G23" s="2"/>
      <c r="H23" s="2"/>
      <c r="I23" s="2"/>
      <c r="J23" s="2" t="s">
        <v>87</v>
      </c>
      <c r="K23" s="2"/>
      <c r="L23" s="2">
        <v>35</v>
      </c>
      <c r="M23" s="425" t="s">
        <v>116</v>
      </c>
      <c r="N23" s="426"/>
      <c r="O23" s="2">
        <v>30</v>
      </c>
      <c r="P23" s="2"/>
      <c r="Q23" s="2"/>
      <c r="R23" s="2"/>
      <c r="S23" s="2" t="s">
        <v>273</v>
      </c>
      <c r="T23" s="88"/>
      <c r="U23" s="2">
        <v>10</v>
      </c>
      <c r="V23" s="419"/>
      <c r="W23" s="40" t="s">
        <v>46</v>
      </c>
      <c r="X23" s="41" t="s">
        <v>27</v>
      </c>
      <c r="Y23" s="39">
        <v>1.9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417"/>
      <c r="D24" s="2"/>
      <c r="E24" s="2"/>
      <c r="F24" s="2"/>
      <c r="G24" s="2"/>
      <c r="H24" s="45"/>
      <c r="I24" s="2"/>
      <c r="J24" s="2" t="s">
        <v>138</v>
      </c>
      <c r="K24" s="45"/>
      <c r="L24" s="2">
        <v>1</v>
      </c>
      <c r="M24" s="2"/>
      <c r="N24" s="86"/>
      <c r="O24" s="2"/>
      <c r="P24" s="2"/>
      <c r="Q24" s="45"/>
      <c r="R24" s="2"/>
      <c r="S24" s="2" t="s">
        <v>124</v>
      </c>
      <c r="T24" s="2"/>
      <c r="U24" s="2">
        <v>3</v>
      </c>
      <c r="V24" s="419"/>
      <c r="W24" s="89"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16" t="s">
        <v>39</v>
      </c>
      <c r="C25" s="417"/>
      <c r="D25" s="2"/>
      <c r="E25" s="2"/>
      <c r="F25" s="2"/>
      <c r="G25" s="2"/>
      <c r="H25" s="45"/>
      <c r="I25" s="2"/>
      <c r="J25" s="2"/>
      <c r="K25" s="45"/>
      <c r="L25" s="2"/>
      <c r="M25" s="2"/>
      <c r="N25" s="45"/>
      <c r="O25" s="2"/>
      <c r="P25" s="2"/>
      <c r="Q25" s="45"/>
      <c r="R25" s="2"/>
      <c r="S25" s="2" t="s">
        <v>81</v>
      </c>
      <c r="T25" s="45"/>
      <c r="U25" s="2">
        <v>1</v>
      </c>
      <c r="V25" s="419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16"/>
      <c r="C26" s="417"/>
      <c r="D26" s="88"/>
      <c r="E26" s="45"/>
      <c r="F26" s="2"/>
      <c r="G26" s="193"/>
      <c r="H26" s="194"/>
      <c r="I26" s="2"/>
      <c r="J26" s="423"/>
      <c r="K26" s="424"/>
      <c r="L26" s="2"/>
      <c r="M26" s="2"/>
      <c r="N26" s="88"/>
      <c r="O26" s="2"/>
      <c r="P26" s="2"/>
      <c r="Q26" s="45"/>
      <c r="R26" s="2"/>
      <c r="S26" s="2" t="s">
        <v>83</v>
      </c>
      <c r="T26" s="45"/>
      <c r="U26" s="2">
        <v>1</v>
      </c>
      <c r="V26" s="419"/>
      <c r="W26" s="89">
        <v>28.7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88"/>
      <c r="O27" s="2"/>
      <c r="P27" s="2"/>
      <c r="Q27" s="45"/>
      <c r="R27" s="2"/>
      <c r="S27" s="2"/>
      <c r="T27" s="45"/>
      <c r="U27" s="2"/>
      <c r="V27" s="419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20"/>
      <c r="W28" s="90">
        <f>W22*4+W26*4+W24*9</f>
        <v>733.3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3"/>
    </row>
    <row r="29" spans="2:33" s="36" customFormat="1" ht="27.9" customHeight="1">
      <c r="B29" s="31">
        <v>6</v>
      </c>
      <c r="C29" s="417"/>
      <c r="D29" s="32" t="str">
        <f>'114.6月菜單'!N5</f>
        <v>地瓜飯</v>
      </c>
      <c r="E29" s="32" t="s">
        <v>65</v>
      </c>
      <c r="F29" s="32"/>
      <c r="G29" s="32" t="str">
        <f>'114.6月菜單'!N6</f>
        <v>香脆雙拼魚條(海加)(炸)</v>
      </c>
      <c r="H29" s="32" t="s">
        <v>61</v>
      </c>
      <c r="I29" s="32"/>
      <c r="J29" s="32" t="str">
        <f>'114.6月菜單'!N7</f>
        <v>菜脯炒蛋(醃)</v>
      </c>
      <c r="K29" s="94" t="s">
        <v>52</v>
      </c>
      <c r="L29" s="32"/>
      <c r="M29" s="32" t="str">
        <f>'114.6月菜單'!N8</f>
        <v>白花椰拌蝦仁(海)</v>
      </c>
      <c r="N29" s="32" t="s">
        <v>66</v>
      </c>
      <c r="O29" s="32"/>
      <c r="P29" s="32" t="str">
        <f>'114.6月菜單'!N9</f>
        <v>有機蔬菜</v>
      </c>
      <c r="Q29" s="32" t="s">
        <v>68</v>
      </c>
      <c r="R29" s="32"/>
      <c r="S29" s="32" t="str">
        <f>'114.6月菜單'!N10</f>
        <v>綠豆地瓜湯</v>
      </c>
      <c r="T29" s="32" t="s">
        <v>66</v>
      </c>
      <c r="U29" s="32"/>
      <c r="V29" s="418"/>
      <c r="W29" s="33" t="s">
        <v>44</v>
      </c>
      <c r="X29" s="34" t="s">
        <v>19</v>
      </c>
      <c r="Y29" s="35">
        <v>5.7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17"/>
      <c r="D30" s="2" t="s">
        <v>24</v>
      </c>
      <c r="E30" s="2"/>
      <c r="F30" s="2">
        <v>80</v>
      </c>
      <c r="G30" s="2" t="s">
        <v>276</v>
      </c>
      <c r="H30" s="2" t="s">
        <v>112</v>
      </c>
      <c r="I30" s="2">
        <v>30</v>
      </c>
      <c r="J30" s="2" t="s">
        <v>64</v>
      </c>
      <c r="K30" s="2"/>
      <c r="L30" s="2">
        <v>50</v>
      </c>
      <c r="M30" s="2" t="s">
        <v>171</v>
      </c>
      <c r="N30" s="2"/>
      <c r="O30" s="2">
        <v>60</v>
      </c>
      <c r="P30" s="2" t="s">
        <v>60</v>
      </c>
      <c r="Q30" s="2"/>
      <c r="R30" s="2">
        <v>100</v>
      </c>
      <c r="S30" s="2" t="s">
        <v>325</v>
      </c>
      <c r="T30" s="2"/>
      <c r="U30" s="2">
        <v>10</v>
      </c>
      <c r="V30" s="419"/>
      <c r="W30" s="91">
        <v>109.5</v>
      </c>
      <c r="X30" s="38" t="s">
        <v>25</v>
      </c>
      <c r="Y30" s="39">
        <v>2.2999999999999998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1"/>
    </row>
    <row r="31" spans="2:33" ht="27.9" customHeight="1">
      <c r="B31" s="37">
        <v>5</v>
      </c>
      <c r="C31" s="417"/>
      <c r="D31" s="2" t="s">
        <v>99</v>
      </c>
      <c r="E31" s="2"/>
      <c r="F31" s="2">
        <v>55</v>
      </c>
      <c r="G31" s="164" t="s">
        <v>116</v>
      </c>
      <c r="H31" s="165"/>
      <c r="I31" s="2">
        <v>25</v>
      </c>
      <c r="J31" s="164" t="s">
        <v>297</v>
      </c>
      <c r="K31" s="211" t="s">
        <v>93</v>
      </c>
      <c r="L31" s="2">
        <v>20</v>
      </c>
      <c r="M31" s="164" t="s">
        <v>196</v>
      </c>
      <c r="N31" s="165" t="s">
        <v>147</v>
      </c>
      <c r="O31" s="2">
        <v>10</v>
      </c>
      <c r="P31" s="2"/>
      <c r="Q31" s="2"/>
      <c r="R31" s="2"/>
      <c r="S31" s="164" t="s">
        <v>97</v>
      </c>
      <c r="T31" s="165"/>
      <c r="U31" s="2">
        <v>10</v>
      </c>
      <c r="V31" s="419"/>
      <c r="W31" s="40" t="s">
        <v>46</v>
      </c>
      <c r="X31" s="41" t="s">
        <v>27</v>
      </c>
      <c r="Y31" s="39">
        <v>1.8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17"/>
      <c r="D32" s="45"/>
      <c r="E32" s="45"/>
      <c r="F32" s="2"/>
      <c r="G32" s="2"/>
      <c r="H32" s="45"/>
      <c r="I32" s="2"/>
      <c r="J32" s="2"/>
      <c r="K32" s="45"/>
      <c r="L32" s="2"/>
      <c r="M32" s="2" t="s">
        <v>124</v>
      </c>
      <c r="N32" s="2"/>
      <c r="O32" s="2">
        <v>1</v>
      </c>
      <c r="P32" s="2"/>
      <c r="Q32" s="45"/>
      <c r="R32" s="2"/>
      <c r="S32" s="2" t="s">
        <v>326</v>
      </c>
      <c r="T32" s="2"/>
      <c r="U32" s="2">
        <v>10</v>
      </c>
      <c r="V32" s="419"/>
      <c r="W32" s="89">
        <v>24</v>
      </c>
      <c r="X32" s="41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1"/>
    </row>
    <row r="33" spans="2:33" ht="27.9" customHeight="1">
      <c r="B33" s="416" t="s">
        <v>40</v>
      </c>
      <c r="C33" s="417"/>
      <c r="D33" s="45"/>
      <c r="E33" s="45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2"/>
      <c r="U33" s="2"/>
      <c r="V33" s="419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16"/>
      <c r="C34" s="417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19"/>
      <c r="W34" s="89">
        <v>28.9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19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20"/>
      <c r="W36" s="90">
        <f>W30*4+W34*4+W32*9</f>
        <v>769.6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3"/>
    </row>
    <row r="37" spans="2:33" s="36" customFormat="1" ht="27.9" customHeight="1">
      <c r="B37" s="31">
        <v>6</v>
      </c>
      <c r="C37" s="417"/>
      <c r="D37" s="32" t="str">
        <f>'114.6月菜單'!R5</f>
        <v>經典義式肉醬麵</v>
      </c>
      <c r="E37" s="32" t="s">
        <v>17</v>
      </c>
      <c r="F37" s="32"/>
      <c r="G37" s="32" t="str">
        <f>'114.6月菜單'!R6</f>
        <v>獨門醬燒雞翅</v>
      </c>
      <c r="H37" s="32" t="s">
        <v>63</v>
      </c>
      <c r="I37" s="32"/>
      <c r="J37" s="32" t="str">
        <f>'114.6月菜單'!R7</f>
        <v>誠實豆沙包(冷)</v>
      </c>
      <c r="K37" s="32" t="s">
        <v>15</v>
      </c>
      <c r="L37" s="32"/>
      <c r="M37" s="32" t="str">
        <f>'114.6月菜單'!R8</f>
        <v>招牌沙茶鮮筍</v>
      </c>
      <c r="N37" s="32" t="s">
        <v>52</v>
      </c>
      <c r="O37" s="32"/>
      <c r="P37" s="32" t="str">
        <f>'114.6月菜單'!R9</f>
        <v>深色蔬菜</v>
      </c>
      <c r="Q37" s="32" t="s">
        <v>68</v>
      </c>
      <c r="R37" s="32"/>
      <c r="S37" s="32" t="str">
        <f>'114.6月菜單'!R10</f>
        <v>玉米濃湯(芡)</v>
      </c>
      <c r="T37" s="32" t="s">
        <v>166</v>
      </c>
      <c r="U37" s="32"/>
      <c r="V37" s="418"/>
      <c r="W37" s="33" t="s">
        <v>44</v>
      </c>
      <c r="X37" s="34" t="s">
        <v>19</v>
      </c>
      <c r="Y37" s="35">
        <v>4.8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417"/>
      <c r="D38" s="2" t="s">
        <v>161</v>
      </c>
      <c r="E38" s="2"/>
      <c r="F38" s="2">
        <v>120</v>
      </c>
      <c r="G38" s="421" t="s">
        <v>156</v>
      </c>
      <c r="H38" s="422"/>
      <c r="I38" s="111">
        <v>60</v>
      </c>
      <c r="J38" s="2" t="s">
        <v>300</v>
      </c>
      <c r="K38" s="2" t="s">
        <v>132</v>
      </c>
      <c r="L38" s="2">
        <v>30</v>
      </c>
      <c r="M38" s="111" t="s">
        <v>173</v>
      </c>
      <c r="N38" s="111"/>
      <c r="O38" s="111">
        <v>30</v>
      </c>
      <c r="P38" s="2" t="s">
        <v>67</v>
      </c>
      <c r="Q38" s="2"/>
      <c r="R38" s="2">
        <v>100</v>
      </c>
      <c r="S38" s="2" t="s">
        <v>125</v>
      </c>
      <c r="T38" s="2"/>
      <c r="U38" s="2">
        <v>20</v>
      </c>
      <c r="V38" s="419"/>
      <c r="W38" s="91">
        <v>95.5</v>
      </c>
      <c r="X38" s="38" t="s">
        <v>25</v>
      </c>
      <c r="Y38" s="39">
        <v>2.5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>
      <c r="B39" s="37">
        <v>6</v>
      </c>
      <c r="C39" s="417"/>
      <c r="D39" s="2" t="s">
        <v>80</v>
      </c>
      <c r="E39" s="2"/>
      <c r="F39" s="2">
        <v>10</v>
      </c>
      <c r="G39" s="2"/>
      <c r="H39" s="45"/>
      <c r="I39" s="2"/>
      <c r="J39" s="2"/>
      <c r="K39" s="2"/>
      <c r="L39" s="2"/>
      <c r="M39" s="111" t="s">
        <v>148</v>
      </c>
      <c r="N39" s="112"/>
      <c r="O39" s="111">
        <v>30</v>
      </c>
      <c r="P39" s="2"/>
      <c r="Q39" s="2"/>
      <c r="R39" s="2"/>
      <c r="S39" s="2" t="s">
        <v>110</v>
      </c>
      <c r="T39" s="2"/>
      <c r="U39" s="2">
        <v>1</v>
      </c>
      <c r="V39" s="419"/>
      <c r="W39" s="40" t="s">
        <v>46</v>
      </c>
      <c r="X39" s="41" t="s">
        <v>27</v>
      </c>
      <c r="Y39" s="39">
        <v>1.7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417"/>
      <c r="D40" s="164" t="s">
        <v>87</v>
      </c>
      <c r="E40" s="118"/>
      <c r="F40" s="180">
        <v>20</v>
      </c>
      <c r="G40" s="2"/>
      <c r="H40" s="2"/>
      <c r="I40" s="2"/>
      <c r="J40" s="2"/>
      <c r="K40" s="45"/>
      <c r="L40" s="2"/>
      <c r="M40" s="2" t="s">
        <v>124</v>
      </c>
      <c r="N40" s="45"/>
      <c r="O40" s="2">
        <v>3</v>
      </c>
      <c r="P40" s="2"/>
      <c r="Q40" s="2"/>
      <c r="R40" s="2"/>
      <c r="S40" s="2"/>
      <c r="T40" s="45"/>
      <c r="U40" s="2"/>
      <c r="V40" s="419"/>
      <c r="W40" s="89">
        <v>25</v>
      </c>
      <c r="X40" s="41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3" ht="27.9" customHeight="1">
      <c r="B41" s="416" t="s">
        <v>32</v>
      </c>
      <c r="C41" s="417"/>
      <c r="D41" s="164" t="s">
        <v>110</v>
      </c>
      <c r="E41" s="118"/>
      <c r="F41" s="180">
        <v>1</v>
      </c>
      <c r="G41" s="2"/>
      <c r="H41" s="2"/>
      <c r="I41" s="2"/>
      <c r="J41" s="2"/>
      <c r="K41" s="45"/>
      <c r="L41" s="2"/>
      <c r="M41" s="2" t="s">
        <v>81</v>
      </c>
      <c r="N41" s="45"/>
      <c r="O41" s="2">
        <v>1</v>
      </c>
      <c r="P41" s="2"/>
      <c r="Q41" s="2"/>
      <c r="R41" s="2"/>
      <c r="S41" s="2"/>
      <c r="T41" s="45"/>
      <c r="U41" s="2"/>
      <c r="V41" s="419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416"/>
      <c r="C42" s="417"/>
      <c r="D42" s="166"/>
      <c r="E42" s="167"/>
      <c r="F42" s="111"/>
      <c r="G42" s="2"/>
      <c r="H42" s="45"/>
      <c r="I42" s="2"/>
      <c r="J42" s="2"/>
      <c r="K42" s="45"/>
      <c r="L42" s="2"/>
      <c r="M42" s="434" t="s">
        <v>120</v>
      </c>
      <c r="N42" s="435"/>
      <c r="O42" s="2">
        <v>10</v>
      </c>
      <c r="P42" s="2"/>
      <c r="Q42" s="45"/>
      <c r="R42" s="2"/>
      <c r="S42" s="2"/>
      <c r="T42" s="45"/>
      <c r="U42" s="2"/>
      <c r="V42" s="419"/>
      <c r="W42" s="89">
        <v>28.8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3" ht="27.9" customHeight="1">
      <c r="B43" s="47" t="s">
        <v>36</v>
      </c>
      <c r="C43" s="48"/>
      <c r="D43" s="2"/>
      <c r="E43" s="168"/>
      <c r="F43" s="169"/>
      <c r="G43" s="138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19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15"/>
      <c r="D44" s="137"/>
      <c r="E44" s="71"/>
      <c r="F44" s="72"/>
      <c r="G44" s="139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20"/>
      <c r="W44" s="90">
        <f>W38*4+W42*4+W40*9</f>
        <v>722.2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3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433"/>
      <c r="U45" s="433"/>
      <c r="V45" s="433"/>
      <c r="W45" s="433"/>
      <c r="X45" s="433"/>
      <c r="Y45" s="433"/>
      <c r="Z45" s="74"/>
      <c r="AB45" s="56"/>
    </row>
    <row r="46" spans="2:33">
      <c r="B46" s="56"/>
      <c r="C46" s="61"/>
      <c r="D46" s="431"/>
      <c r="E46" s="431"/>
      <c r="F46" s="432"/>
      <c r="G46" s="432"/>
      <c r="H46" s="75"/>
      <c r="K46" s="75"/>
      <c r="N46" s="75"/>
      <c r="Q46" s="75"/>
      <c r="T46" s="75"/>
    </row>
  </sheetData>
  <mergeCells count="28">
    <mergeCell ref="D46:G46"/>
    <mergeCell ref="C29:C34"/>
    <mergeCell ref="V29:V36"/>
    <mergeCell ref="C21:C26"/>
    <mergeCell ref="V21:V28"/>
    <mergeCell ref="J45:Y45"/>
    <mergeCell ref="C37:C42"/>
    <mergeCell ref="V37:V44"/>
    <mergeCell ref="M42:N42"/>
    <mergeCell ref="B1:Y1"/>
    <mergeCell ref="B2:G2"/>
    <mergeCell ref="C5:C10"/>
    <mergeCell ref="V5:V12"/>
    <mergeCell ref="B9:B10"/>
    <mergeCell ref="G3:L3"/>
    <mergeCell ref="G6:H6"/>
    <mergeCell ref="B41:B42"/>
    <mergeCell ref="C13:C18"/>
    <mergeCell ref="V13:V20"/>
    <mergeCell ref="B17:B18"/>
    <mergeCell ref="B25:B26"/>
    <mergeCell ref="B33:B34"/>
    <mergeCell ref="G14:H14"/>
    <mergeCell ref="G38:H38"/>
    <mergeCell ref="J26:K26"/>
    <mergeCell ref="M23:N23"/>
    <mergeCell ref="S15:T15"/>
    <mergeCell ref="J16:K1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51"/>
  <sheetViews>
    <sheetView topLeftCell="A23" zoomScale="60" workbookViewId="0">
      <selection activeCell="W44" sqref="W44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27" t="s">
        <v>324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"/>
      <c r="AB1" s="6"/>
    </row>
    <row r="2" spans="2:33" ht="32.25" customHeight="1" thickBot="1">
      <c r="B2" s="81" t="s">
        <v>43</v>
      </c>
      <c r="C2" s="10"/>
      <c r="D2" s="11"/>
      <c r="E2" s="11"/>
      <c r="F2" s="11"/>
      <c r="G2" s="430" t="s">
        <v>88</v>
      </c>
      <c r="H2" s="430"/>
      <c r="I2" s="430"/>
      <c r="J2" s="430"/>
      <c r="K2" s="430"/>
      <c r="L2" s="430"/>
      <c r="M2" s="11"/>
      <c r="N2" s="11"/>
      <c r="O2" s="11"/>
      <c r="P2" s="11"/>
      <c r="Q2" s="11"/>
      <c r="R2" s="11"/>
      <c r="S2" s="5"/>
      <c r="T2" s="11"/>
      <c r="U2" s="11"/>
      <c r="V2" s="11"/>
      <c r="W2" s="12"/>
      <c r="X2" s="13"/>
      <c r="Y2" s="14"/>
      <c r="Z2" s="15"/>
    </row>
    <row r="3" spans="2:33" s="30" customFormat="1" ht="100.2">
      <c r="B3" s="18" t="s">
        <v>0</v>
      </c>
      <c r="C3" s="19" t="s">
        <v>1</v>
      </c>
      <c r="D3" s="20" t="s">
        <v>2</v>
      </c>
      <c r="E3" s="21" t="s">
        <v>41</v>
      </c>
      <c r="F3" s="20"/>
      <c r="G3" s="20" t="s">
        <v>3</v>
      </c>
      <c r="H3" s="21" t="s">
        <v>41</v>
      </c>
      <c r="I3" s="20"/>
      <c r="J3" s="20" t="s">
        <v>4</v>
      </c>
      <c r="K3" s="21" t="s">
        <v>41</v>
      </c>
      <c r="L3" s="22"/>
      <c r="M3" s="20" t="s">
        <v>4</v>
      </c>
      <c r="N3" s="21" t="s">
        <v>41</v>
      </c>
      <c r="O3" s="20"/>
      <c r="P3" s="20" t="s">
        <v>4</v>
      </c>
      <c r="Q3" s="21" t="s">
        <v>41</v>
      </c>
      <c r="R3" s="20"/>
      <c r="S3" s="23" t="s">
        <v>5</v>
      </c>
      <c r="T3" s="21" t="s">
        <v>41</v>
      </c>
      <c r="U3" s="20"/>
      <c r="V3" s="84" t="s">
        <v>48</v>
      </c>
      <c r="W3" s="24" t="s">
        <v>6</v>
      </c>
      <c r="X3" s="25" t="s">
        <v>13</v>
      </c>
      <c r="Y3" s="26" t="s">
        <v>14</v>
      </c>
      <c r="Z3" s="27"/>
      <c r="AA3" s="28"/>
      <c r="AB3" s="28"/>
      <c r="AC3" s="29"/>
      <c r="AD3" s="29"/>
      <c r="AE3" s="29"/>
      <c r="AF3" s="29"/>
    </row>
    <row r="4" spans="2:33" s="36" customFormat="1" ht="65.099999999999994" customHeight="1">
      <c r="B4" s="31">
        <v>6</v>
      </c>
      <c r="C4" s="417"/>
      <c r="D4" s="32" t="str">
        <f>'114.6月菜單'!B14</f>
        <v>香Q米飯</v>
      </c>
      <c r="E4" s="32" t="s">
        <v>15</v>
      </c>
      <c r="F4" s="1" t="s">
        <v>16</v>
      </c>
      <c r="G4" s="32" t="str">
        <f>'114.6月菜單'!B15</f>
        <v>秘製鹹豬肉</v>
      </c>
      <c r="H4" s="32" t="s">
        <v>17</v>
      </c>
      <c r="I4" s="1" t="s">
        <v>16</v>
      </c>
      <c r="J4" s="32" t="str">
        <f>'114.6月菜單'!B16</f>
        <v>五香滷蛋</v>
      </c>
      <c r="K4" s="32" t="s">
        <v>113</v>
      </c>
      <c r="L4" s="1" t="s">
        <v>16</v>
      </c>
      <c r="M4" s="32" t="str">
        <f>'114.6月菜單'!B17</f>
        <v>絞肉高麗菜</v>
      </c>
      <c r="N4" s="32" t="s">
        <v>17</v>
      </c>
      <c r="O4" s="1" t="s">
        <v>16</v>
      </c>
      <c r="P4" s="32" t="str">
        <f>'114.6月菜單'!B18</f>
        <v>深色蔬菜</v>
      </c>
      <c r="Q4" s="32" t="s">
        <v>18</v>
      </c>
      <c r="R4" s="1" t="s">
        <v>16</v>
      </c>
      <c r="S4" s="32" t="str">
        <f>'114.6月菜單'!B19</f>
        <v>酸辣湯(醃)(芡)(豆)</v>
      </c>
      <c r="T4" s="32" t="s">
        <v>166</v>
      </c>
      <c r="U4" s="1" t="s">
        <v>16</v>
      </c>
      <c r="V4" s="418"/>
      <c r="W4" s="33" t="s">
        <v>44</v>
      </c>
      <c r="X4" s="34" t="s">
        <v>19</v>
      </c>
      <c r="Y4" s="35">
        <v>5</v>
      </c>
      <c r="Z4" s="16"/>
      <c r="AA4" s="16"/>
      <c r="AB4" s="17"/>
      <c r="AC4" s="16" t="s">
        <v>20</v>
      </c>
      <c r="AD4" s="16" t="s">
        <v>21</v>
      </c>
      <c r="AE4" s="16" t="s">
        <v>22</v>
      </c>
      <c r="AF4" s="16" t="s">
        <v>23</v>
      </c>
      <c r="AG4" s="76"/>
    </row>
    <row r="5" spans="2:33" ht="27.9" customHeight="1">
      <c r="B5" s="37" t="s">
        <v>8</v>
      </c>
      <c r="C5" s="417"/>
      <c r="D5" s="2" t="s">
        <v>24</v>
      </c>
      <c r="E5" s="2"/>
      <c r="F5" s="2">
        <v>100</v>
      </c>
      <c r="G5" s="2" t="s">
        <v>80</v>
      </c>
      <c r="H5" s="2"/>
      <c r="I5" s="2">
        <v>30</v>
      </c>
      <c r="J5" s="2" t="s">
        <v>277</v>
      </c>
      <c r="K5" s="2"/>
      <c r="L5" s="2">
        <v>55</v>
      </c>
      <c r="M5" s="2" t="s">
        <v>87</v>
      </c>
      <c r="N5" s="2"/>
      <c r="O5" s="2">
        <v>5</v>
      </c>
      <c r="P5" s="2" t="s">
        <v>60</v>
      </c>
      <c r="Q5" s="2"/>
      <c r="R5" s="2">
        <v>100</v>
      </c>
      <c r="S5" s="69" t="s">
        <v>192</v>
      </c>
      <c r="T5" s="2" t="s">
        <v>93</v>
      </c>
      <c r="U5" s="2">
        <v>8</v>
      </c>
      <c r="V5" s="419"/>
      <c r="W5" s="91">
        <v>100</v>
      </c>
      <c r="X5" s="38" t="s">
        <v>25</v>
      </c>
      <c r="Y5" s="39">
        <v>2.2999999999999998</v>
      </c>
      <c r="Z5" s="15"/>
      <c r="AA5" s="17" t="s">
        <v>26</v>
      </c>
      <c r="AB5" s="17">
        <v>6</v>
      </c>
      <c r="AC5" s="17">
        <f>AB5*2</f>
        <v>12</v>
      </c>
      <c r="AD5" s="17"/>
      <c r="AE5" s="17">
        <f>AB5*15</f>
        <v>90</v>
      </c>
      <c r="AF5" s="17">
        <f>AC5*4+AE5*4</f>
        <v>408</v>
      </c>
      <c r="AG5" s="91"/>
    </row>
    <row r="6" spans="2:33" ht="27.9" customHeight="1">
      <c r="B6" s="37">
        <v>9</v>
      </c>
      <c r="C6" s="417"/>
      <c r="D6" s="2"/>
      <c r="E6" s="2"/>
      <c r="F6" s="2"/>
      <c r="G6" s="423" t="s">
        <v>136</v>
      </c>
      <c r="H6" s="424"/>
      <c r="I6" s="2">
        <v>40</v>
      </c>
      <c r="J6" s="425"/>
      <c r="K6" s="426"/>
      <c r="L6" s="2"/>
      <c r="M6" s="2" t="s">
        <v>138</v>
      </c>
      <c r="N6" s="2"/>
      <c r="O6" s="2">
        <v>1</v>
      </c>
      <c r="P6" s="2"/>
      <c r="Q6" s="2"/>
      <c r="R6" s="2"/>
      <c r="S6" s="2" t="s">
        <v>278</v>
      </c>
      <c r="T6" s="2" t="s">
        <v>93</v>
      </c>
      <c r="U6" s="2">
        <v>8</v>
      </c>
      <c r="V6" s="419"/>
      <c r="W6" s="40" t="s">
        <v>46</v>
      </c>
      <c r="X6" s="41" t="s">
        <v>27</v>
      </c>
      <c r="Y6" s="39">
        <v>2</v>
      </c>
      <c r="AA6" s="42" t="s">
        <v>28</v>
      </c>
      <c r="AB6" s="17">
        <v>2</v>
      </c>
      <c r="AC6" s="43">
        <f>AB6*7</f>
        <v>14</v>
      </c>
      <c r="AD6" s="17">
        <f>AB6*5</f>
        <v>10</v>
      </c>
      <c r="AE6" s="17" t="s">
        <v>29</v>
      </c>
      <c r="AF6" s="44">
        <f>AC6*4+AD6*9</f>
        <v>146</v>
      </c>
      <c r="AG6" s="76"/>
    </row>
    <row r="7" spans="2:33" ht="27.9" customHeight="1">
      <c r="B7" s="37" t="s">
        <v>10</v>
      </c>
      <c r="C7" s="417"/>
      <c r="D7" s="2"/>
      <c r="E7" s="45"/>
      <c r="F7" s="2"/>
      <c r="G7" s="425"/>
      <c r="H7" s="426"/>
      <c r="I7" s="2"/>
      <c r="J7" s="2"/>
      <c r="K7" s="2"/>
      <c r="L7" s="2"/>
      <c r="M7" s="2" t="s">
        <v>148</v>
      </c>
      <c r="N7" s="2"/>
      <c r="O7" s="2">
        <v>55</v>
      </c>
      <c r="P7" s="2"/>
      <c r="Q7" s="45"/>
      <c r="R7" s="2"/>
      <c r="S7" s="2" t="s">
        <v>64</v>
      </c>
      <c r="T7" s="2"/>
      <c r="U7" s="2">
        <v>3</v>
      </c>
      <c r="V7" s="419"/>
      <c r="W7" s="89">
        <v>24</v>
      </c>
      <c r="X7" s="41" t="s">
        <v>30</v>
      </c>
      <c r="Y7" s="39">
        <v>2.5</v>
      </c>
      <c r="Z7" s="15"/>
      <c r="AA7" s="16" t="s">
        <v>31</v>
      </c>
      <c r="AB7" s="17">
        <v>1.5</v>
      </c>
      <c r="AC7" s="17">
        <f>AB7*1</f>
        <v>1.5</v>
      </c>
      <c r="AD7" s="17" t="s">
        <v>29</v>
      </c>
      <c r="AE7" s="17">
        <f>AB7*5</f>
        <v>7.5</v>
      </c>
      <c r="AF7" s="17">
        <f>AC7*4+AE7*4</f>
        <v>36</v>
      </c>
      <c r="AG7" s="91"/>
    </row>
    <row r="8" spans="2:33" ht="27.9" customHeight="1">
      <c r="B8" s="416" t="s">
        <v>37</v>
      </c>
      <c r="C8" s="417"/>
      <c r="D8" s="45"/>
      <c r="E8" s="45"/>
      <c r="F8" s="2"/>
      <c r="G8" s="2"/>
      <c r="H8" s="45"/>
      <c r="I8" s="2"/>
      <c r="J8" s="2"/>
      <c r="K8" s="2"/>
      <c r="L8" s="2"/>
      <c r="M8" s="2" t="s">
        <v>124</v>
      </c>
      <c r="N8" s="86"/>
      <c r="O8" s="2">
        <v>1</v>
      </c>
      <c r="P8" s="2"/>
      <c r="Q8" s="45"/>
      <c r="R8" s="2"/>
      <c r="S8" s="2" t="s">
        <v>124</v>
      </c>
      <c r="T8" s="86"/>
      <c r="U8" s="2">
        <v>1</v>
      </c>
      <c r="V8" s="419"/>
      <c r="W8" s="40" t="s">
        <v>47</v>
      </c>
      <c r="X8" s="41" t="s">
        <v>33</v>
      </c>
      <c r="Y8" s="39">
        <v>0</v>
      </c>
      <c r="AA8" s="16" t="s">
        <v>34</v>
      </c>
      <c r="AB8" s="17">
        <v>2.5</v>
      </c>
      <c r="AC8" s="17"/>
      <c r="AD8" s="17">
        <f>AB8*5</f>
        <v>12.5</v>
      </c>
      <c r="AE8" s="17" t="s">
        <v>29</v>
      </c>
      <c r="AF8" s="17">
        <f>AD8*9</f>
        <v>112.5</v>
      </c>
      <c r="AG8" s="76"/>
    </row>
    <row r="9" spans="2:33" ht="27.9" customHeight="1">
      <c r="B9" s="416"/>
      <c r="C9" s="417"/>
      <c r="D9" s="45"/>
      <c r="E9" s="45"/>
      <c r="F9" s="2"/>
      <c r="G9" s="2"/>
      <c r="H9" s="45"/>
      <c r="I9" s="2"/>
      <c r="J9" s="2"/>
      <c r="K9" s="45"/>
      <c r="L9" s="2"/>
      <c r="M9" s="2"/>
      <c r="N9" s="2"/>
      <c r="O9" s="2"/>
      <c r="P9" s="2"/>
      <c r="Q9" s="45"/>
      <c r="R9" s="2"/>
      <c r="S9" s="2" t="s">
        <v>81</v>
      </c>
      <c r="T9" s="45"/>
      <c r="U9" s="2">
        <v>1</v>
      </c>
      <c r="V9" s="419"/>
      <c r="W9" s="89">
        <v>28.1</v>
      </c>
      <c r="X9" s="80" t="s">
        <v>42</v>
      </c>
      <c r="Y9" s="46">
        <v>0</v>
      </c>
      <c r="Z9" s="15"/>
      <c r="AA9" s="16" t="s">
        <v>35</v>
      </c>
      <c r="AE9" s="16">
        <f>AB9*15</f>
        <v>0</v>
      </c>
      <c r="AG9" s="91"/>
    </row>
    <row r="10" spans="2:33" ht="27.9" customHeight="1">
      <c r="B10" s="47" t="s">
        <v>36</v>
      </c>
      <c r="C10" s="48"/>
      <c r="D10" s="45"/>
      <c r="E10" s="45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 t="s">
        <v>115</v>
      </c>
      <c r="T10" s="88" t="s">
        <v>111</v>
      </c>
      <c r="U10" s="2">
        <v>20</v>
      </c>
      <c r="V10" s="419"/>
      <c r="W10" s="40" t="s">
        <v>12</v>
      </c>
      <c r="X10" s="49"/>
      <c r="Y10" s="39"/>
      <c r="AC10" s="16">
        <f>SUM(AC5:AC9)</f>
        <v>27.5</v>
      </c>
      <c r="AD10" s="16">
        <f>SUM(AD5:AD9)</f>
        <v>22.5</v>
      </c>
      <c r="AE10" s="16">
        <f>SUM(AE5:AE9)</f>
        <v>97.5</v>
      </c>
      <c r="AF10" s="16">
        <f>AC10*4+AD10*9+AE10*4</f>
        <v>702.5</v>
      </c>
      <c r="AG10" s="76"/>
    </row>
    <row r="11" spans="2:33" ht="27.9" customHeight="1">
      <c r="B11" s="50"/>
      <c r="C11" s="51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20"/>
      <c r="W11" s="90">
        <f>W5*4+W9*4+W7*9</f>
        <v>728.4</v>
      </c>
      <c r="X11" s="53"/>
      <c r="Y11" s="54"/>
      <c r="Z11" s="15"/>
      <c r="AC11" s="52">
        <f>AC10*4/AF10</f>
        <v>0.15658362989323843</v>
      </c>
      <c r="AD11" s="52">
        <f>AD10*9/AF10</f>
        <v>0.28825622775800713</v>
      </c>
      <c r="AE11" s="52">
        <f>AE10*4/AF10</f>
        <v>0.55516014234875444</v>
      </c>
      <c r="AG11" s="93"/>
    </row>
    <row r="12" spans="2:33" s="36" customFormat="1" ht="27.9" customHeight="1">
      <c r="B12" s="31">
        <v>6</v>
      </c>
      <c r="C12" s="417"/>
      <c r="D12" s="32" t="str">
        <f>'114.6月菜單'!F14</f>
        <v>小米飯</v>
      </c>
      <c r="E12" s="32" t="s">
        <v>65</v>
      </c>
      <c r="F12" s="32"/>
      <c r="G12" s="32" t="str">
        <f>'114.6月菜單'!F15</f>
        <v>紅燒排骨</v>
      </c>
      <c r="H12" s="32" t="s">
        <v>17</v>
      </c>
      <c r="I12" s="32"/>
      <c r="J12" s="32" t="str">
        <f>'114.6月菜單'!F16</f>
        <v>日式柴香魷魚丸(海加)</v>
      </c>
      <c r="K12" s="32" t="s">
        <v>143</v>
      </c>
      <c r="L12" s="32"/>
      <c r="M12" s="32" t="str">
        <f>'114.6月菜單'!F17</f>
        <v>絲瓜炒蛋</v>
      </c>
      <c r="N12" s="32" t="s">
        <v>17</v>
      </c>
      <c r="O12" s="32"/>
      <c r="P12" s="32" t="str">
        <f>'114.6月菜單'!F18</f>
        <v>淺色蔬菜</v>
      </c>
      <c r="Q12" s="32" t="s">
        <v>68</v>
      </c>
      <c r="R12" s="32"/>
      <c r="S12" s="32" t="str">
        <f>'114.6月菜單'!F19</f>
        <v>味噌豆腐湯(豆)/獎勵金豆奶</v>
      </c>
      <c r="T12" s="32" t="s">
        <v>17</v>
      </c>
      <c r="U12" s="32"/>
      <c r="V12" s="418" t="s">
        <v>318</v>
      </c>
      <c r="W12" s="33" t="s">
        <v>44</v>
      </c>
      <c r="X12" s="34" t="s">
        <v>19</v>
      </c>
      <c r="Y12" s="35">
        <v>5</v>
      </c>
      <c r="Z12" s="16"/>
      <c r="AA12" s="16"/>
      <c r="AB12" s="17"/>
      <c r="AC12" s="16" t="s">
        <v>20</v>
      </c>
      <c r="AD12" s="16" t="s">
        <v>21</v>
      </c>
      <c r="AE12" s="16" t="s">
        <v>22</v>
      </c>
      <c r="AF12" s="16" t="s">
        <v>23</v>
      </c>
      <c r="AG12" s="76"/>
    </row>
    <row r="13" spans="2:33" ht="27.9" customHeight="1">
      <c r="B13" s="37" t="s">
        <v>8</v>
      </c>
      <c r="C13" s="417"/>
      <c r="D13" s="2" t="s">
        <v>86</v>
      </c>
      <c r="E13" s="2"/>
      <c r="F13" s="2">
        <v>60</v>
      </c>
      <c r="G13" s="423" t="s">
        <v>127</v>
      </c>
      <c r="H13" s="424"/>
      <c r="I13" s="2">
        <v>30</v>
      </c>
      <c r="J13" s="111" t="s">
        <v>176</v>
      </c>
      <c r="K13" s="111" t="s">
        <v>112</v>
      </c>
      <c r="L13" s="111">
        <v>20</v>
      </c>
      <c r="M13" s="2" t="s">
        <v>85</v>
      </c>
      <c r="N13" s="2"/>
      <c r="O13" s="2">
        <v>70</v>
      </c>
      <c r="P13" s="2" t="s">
        <v>60</v>
      </c>
      <c r="Q13" s="2"/>
      <c r="R13" s="2">
        <v>100</v>
      </c>
      <c r="S13" s="2" t="s">
        <v>83</v>
      </c>
      <c r="T13" s="2"/>
      <c r="U13" s="2">
        <v>1</v>
      </c>
      <c r="V13" s="419"/>
      <c r="W13" s="91">
        <v>98.5</v>
      </c>
      <c r="X13" s="38" t="s">
        <v>25</v>
      </c>
      <c r="Y13" s="39">
        <v>2.4</v>
      </c>
      <c r="Z13" s="15"/>
      <c r="AA13" s="17" t="s">
        <v>26</v>
      </c>
      <c r="AB13" s="17">
        <v>6.2</v>
      </c>
      <c r="AC13" s="17">
        <f>AB13*2</f>
        <v>12.4</v>
      </c>
      <c r="AD13" s="17"/>
      <c r="AE13" s="17">
        <f>AB13*15</f>
        <v>93</v>
      </c>
      <c r="AF13" s="17">
        <f>AC13*4+AE13*4</f>
        <v>421.6</v>
      </c>
      <c r="AG13" s="91"/>
    </row>
    <row r="14" spans="2:33" ht="27.9" customHeight="1">
      <c r="B14" s="37">
        <v>10</v>
      </c>
      <c r="C14" s="417"/>
      <c r="D14" s="2" t="s">
        <v>91</v>
      </c>
      <c r="E14" s="2"/>
      <c r="F14" s="2">
        <v>40</v>
      </c>
      <c r="G14" s="2" t="s">
        <v>135</v>
      </c>
      <c r="H14" s="2"/>
      <c r="I14" s="2">
        <v>20</v>
      </c>
      <c r="J14" s="2" t="s">
        <v>271</v>
      </c>
      <c r="K14" s="2" t="s">
        <v>147</v>
      </c>
      <c r="L14" s="2">
        <v>1</v>
      </c>
      <c r="M14" s="176" t="s">
        <v>64</v>
      </c>
      <c r="N14" s="177"/>
      <c r="O14" s="2">
        <v>30</v>
      </c>
      <c r="P14" s="2"/>
      <c r="Q14" s="2"/>
      <c r="R14" s="2"/>
      <c r="S14" s="2" t="s">
        <v>115</v>
      </c>
      <c r="T14" s="2" t="s">
        <v>111</v>
      </c>
      <c r="U14" s="2">
        <v>30</v>
      </c>
      <c r="V14" s="419"/>
      <c r="W14" s="40" t="s">
        <v>46</v>
      </c>
      <c r="X14" s="41" t="s">
        <v>27</v>
      </c>
      <c r="Y14" s="39">
        <v>1.7</v>
      </c>
      <c r="AA14" s="42" t="s">
        <v>28</v>
      </c>
      <c r="AB14" s="17">
        <v>2</v>
      </c>
      <c r="AC14" s="43">
        <f>AB14*7</f>
        <v>14</v>
      </c>
      <c r="AD14" s="17">
        <f>AB14*5</f>
        <v>10</v>
      </c>
      <c r="AE14" s="17" t="s">
        <v>29</v>
      </c>
      <c r="AF14" s="44">
        <f>AC14*4+AD14*9</f>
        <v>146</v>
      </c>
      <c r="AG14" s="76"/>
    </row>
    <row r="15" spans="2:33" ht="27.9" customHeight="1">
      <c r="B15" s="37" t="s">
        <v>10</v>
      </c>
      <c r="C15" s="417"/>
      <c r="D15" s="2"/>
      <c r="E15" s="45"/>
      <c r="F15" s="2"/>
      <c r="G15" s="2"/>
      <c r="H15" s="2"/>
      <c r="I15" s="2"/>
      <c r="J15" s="2"/>
      <c r="K15" s="45"/>
      <c r="L15" s="2"/>
      <c r="M15" s="164"/>
      <c r="N15" s="165"/>
      <c r="O15" s="2"/>
      <c r="P15" s="2"/>
      <c r="Q15" s="45"/>
      <c r="R15" s="2"/>
      <c r="S15" s="2" t="s">
        <v>121</v>
      </c>
      <c r="T15" s="2"/>
      <c r="U15" s="2">
        <v>1</v>
      </c>
      <c r="V15" s="419"/>
      <c r="W15" s="89">
        <v>24.5</v>
      </c>
      <c r="X15" s="41" t="s">
        <v>30</v>
      </c>
      <c r="Y15" s="39">
        <v>2.5</v>
      </c>
      <c r="Z15" s="15"/>
      <c r="AA15" s="16" t="s">
        <v>31</v>
      </c>
      <c r="AB15" s="17">
        <v>1.7</v>
      </c>
      <c r="AC15" s="17">
        <f>AB15*1</f>
        <v>1.7</v>
      </c>
      <c r="AD15" s="17" t="s">
        <v>29</v>
      </c>
      <c r="AE15" s="17">
        <f>AB15*5</f>
        <v>8.5</v>
      </c>
      <c r="AF15" s="17">
        <f>AC15*4+AE15*4</f>
        <v>40.799999999999997</v>
      </c>
      <c r="AG15" s="91"/>
    </row>
    <row r="16" spans="2:33" ht="27.9" customHeight="1">
      <c r="B16" s="416" t="s">
        <v>38</v>
      </c>
      <c r="C16" s="417"/>
      <c r="D16" s="45"/>
      <c r="E16" s="45"/>
      <c r="F16" s="2"/>
      <c r="G16" s="2"/>
      <c r="H16" s="45"/>
      <c r="I16" s="2"/>
      <c r="J16" s="2"/>
      <c r="K16" s="45"/>
      <c r="L16" s="2"/>
      <c r="M16" s="2"/>
      <c r="N16" s="2"/>
      <c r="O16" s="2"/>
      <c r="P16" s="2"/>
      <c r="Q16" s="45"/>
      <c r="R16" s="2"/>
      <c r="S16" s="2"/>
      <c r="T16" s="2"/>
      <c r="U16" s="2"/>
      <c r="V16" s="419"/>
      <c r="W16" s="40" t="s">
        <v>47</v>
      </c>
      <c r="X16" s="41" t="s">
        <v>33</v>
      </c>
      <c r="Y16" s="39">
        <v>0</v>
      </c>
      <c r="AA16" s="16" t="s">
        <v>34</v>
      </c>
      <c r="AB16" s="17">
        <v>2.5</v>
      </c>
      <c r="AC16" s="17"/>
      <c r="AD16" s="17">
        <f>AB16*5</f>
        <v>12.5</v>
      </c>
      <c r="AE16" s="17" t="s">
        <v>29</v>
      </c>
      <c r="AF16" s="17">
        <f>AD16*9</f>
        <v>112.5</v>
      </c>
      <c r="AG16" s="76"/>
    </row>
    <row r="17" spans="2:33" ht="27.9" customHeight="1">
      <c r="B17" s="416"/>
      <c r="C17" s="417"/>
      <c r="D17" s="45"/>
      <c r="E17" s="45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45"/>
      <c r="R17" s="2"/>
      <c r="S17" s="2"/>
      <c r="T17" s="45"/>
      <c r="U17" s="2"/>
      <c r="V17" s="419"/>
      <c r="W17" s="89">
        <v>28.5</v>
      </c>
      <c r="X17" s="80" t="s">
        <v>42</v>
      </c>
      <c r="Y17" s="46">
        <v>0</v>
      </c>
      <c r="Z17" s="15"/>
      <c r="AA17" s="16" t="s">
        <v>35</v>
      </c>
      <c r="AB17" s="17">
        <v>1</v>
      </c>
      <c r="AE17" s="16">
        <f>AB17*15</f>
        <v>15</v>
      </c>
      <c r="AG17" s="91"/>
    </row>
    <row r="18" spans="2:33" ht="27.9" customHeight="1">
      <c r="B18" s="47" t="s">
        <v>36</v>
      </c>
      <c r="C18" s="48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79"/>
      <c r="U18" s="79"/>
      <c r="V18" s="419"/>
      <c r="W18" s="40" t="s">
        <v>12</v>
      </c>
      <c r="X18" s="49"/>
      <c r="Y18" s="39"/>
      <c r="AC18" s="16">
        <f>SUM(AC13:AC17)</f>
        <v>28.099999999999998</v>
      </c>
      <c r="AD18" s="16">
        <f>SUM(AD13:AD17)</f>
        <v>22.5</v>
      </c>
      <c r="AE18" s="16">
        <f>SUM(AE13:AE17)</f>
        <v>116.5</v>
      </c>
      <c r="AF18" s="16">
        <f>AC18*4+AD18*9+AE18*4</f>
        <v>780.9</v>
      </c>
      <c r="AG18" s="76"/>
    </row>
    <row r="19" spans="2:33" ht="27.9" customHeight="1">
      <c r="B19" s="50"/>
      <c r="C19" s="51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420"/>
      <c r="W19" s="90">
        <f>W13*4+W17*4+W15*9</f>
        <v>728.5</v>
      </c>
      <c r="X19" s="53"/>
      <c r="Y19" s="54"/>
      <c r="Z19" s="15"/>
      <c r="AC19" s="52">
        <f>AC18*4/AF18</f>
        <v>0.14393648354462799</v>
      </c>
      <c r="AD19" s="52">
        <f>AD18*9/AF18</f>
        <v>0.25931617364579335</v>
      </c>
      <c r="AE19" s="52">
        <f>AE18*4/AF18</f>
        <v>0.59674734280957875</v>
      </c>
      <c r="AG19" s="93"/>
    </row>
    <row r="20" spans="2:33" s="36" customFormat="1" ht="27.9" customHeight="1">
      <c r="B20" s="31">
        <v>6</v>
      </c>
      <c r="C20" s="417"/>
      <c r="D20" s="32" t="str">
        <f>'114.6月菜單'!J14</f>
        <v>香Q米飯</v>
      </c>
      <c r="E20" s="32" t="s">
        <v>15</v>
      </c>
      <c r="F20" s="32"/>
      <c r="G20" s="32" t="str">
        <f>'114.6月菜單'!J15</f>
        <v>卜蜂雞排(加)(炸)</v>
      </c>
      <c r="H20" s="32" t="s">
        <v>61</v>
      </c>
      <c r="I20" s="32"/>
      <c r="J20" s="32" t="str">
        <f>'114.6月菜單'!J16</f>
        <v>絞肉豆腐(豆)</v>
      </c>
      <c r="K20" s="32" t="s">
        <v>164</v>
      </c>
      <c r="L20" s="32"/>
      <c r="M20" s="32" t="str">
        <f>'114.6月菜單'!J17</f>
        <v>菜頭肉片</v>
      </c>
      <c r="N20" s="32" t="s">
        <v>17</v>
      </c>
      <c r="O20" s="32"/>
      <c r="P20" s="32" t="str">
        <f>'114.6月菜單'!J18</f>
        <v>深色蔬菜</v>
      </c>
      <c r="Q20" s="32" t="s">
        <v>18</v>
      </c>
      <c r="R20" s="32"/>
      <c r="S20" s="32" t="str">
        <f>'114.6月菜單'!J19</f>
        <v>海芽蛋花湯</v>
      </c>
      <c r="T20" s="32" t="s">
        <v>17</v>
      </c>
      <c r="U20" s="32"/>
      <c r="V20" s="418"/>
      <c r="W20" s="33" t="s">
        <v>44</v>
      </c>
      <c r="X20" s="34" t="s">
        <v>19</v>
      </c>
      <c r="Y20" s="35">
        <v>5</v>
      </c>
      <c r="Z20" s="16"/>
      <c r="AA20" s="16"/>
      <c r="AB20" s="17"/>
      <c r="AC20" s="16" t="s">
        <v>20</v>
      </c>
      <c r="AD20" s="16" t="s">
        <v>21</v>
      </c>
      <c r="AE20" s="16" t="s">
        <v>22</v>
      </c>
      <c r="AF20" s="16" t="s">
        <v>23</v>
      </c>
      <c r="AG20" s="76"/>
    </row>
    <row r="21" spans="2:33" s="57" customFormat="1" ht="27.75" customHeight="1">
      <c r="B21" s="37" t="s">
        <v>8</v>
      </c>
      <c r="C21" s="417"/>
      <c r="D21" s="2" t="s">
        <v>109</v>
      </c>
      <c r="E21" s="2"/>
      <c r="F21" s="2">
        <v>100</v>
      </c>
      <c r="G21" s="181" t="s">
        <v>202</v>
      </c>
      <c r="H21" s="175" t="s">
        <v>82</v>
      </c>
      <c r="I21" s="111">
        <v>50</v>
      </c>
      <c r="J21" s="111" t="s">
        <v>87</v>
      </c>
      <c r="K21" s="111"/>
      <c r="L21" s="111">
        <v>10</v>
      </c>
      <c r="M21" s="111" t="s">
        <v>193</v>
      </c>
      <c r="N21" s="111"/>
      <c r="O21" s="111">
        <v>20</v>
      </c>
      <c r="P21" s="2" t="s">
        <v>60</v>
      </c>
      <c r="Q21" s="2"/>
      <c r="R21" s="2">
        <v>100</v>
      </c>
      <c r="S21" s="2" t="s">
        <v>163</v>
      </c>
      <c r="T21" s="2"/>
      <c r="U21" s="2">
        <v>5</v>
      </c>
      <c r="V21" s="419"/>
      <c r="W21" s="91">
        <v>97.5</v>
      </c>
      <c r="X21" s="38" t="s">
        <v>25</v>
      </c>
      <c r="Y21" s="39">
        <v>2.4</v>
      </c>
      <c r="Z21" s="55"/>
      <c r="AA21" s="56" t="s">
        <v>26</v>
      </c>
      <c r="AB21" s="56">
        <v>6.2</v>
      </c>
      <c r="AC21" s="56">
        <f>AB21*2</f>
        <v>12.4</v>
      </c>
      <c r="AD21" s="56"/>
      <c r="AE21" s="56">
        <f>AB21*15</f>
        <v>93</v>
      </c>
      <c r="AF21" s="56">
        <f>AC21*4+AE21*4</f>
        <v>421.6</v>
      </c>
      <c r="AG21" s="91"/>
    </row>
    <row r="22" spans="2:33" s="57" customFormat="1" ht="27.9" customHeight="1">
      <c r="B22" s="37">
        <v>11</v>
      </c>
      <c r="C22" s="417"/>
      <c r="D22" s="2"/>
      <c r="E22" s="2"/>
      <c r="F22" s="2"/>
      <c r="G22" s="2"/>
      <c r="H22" s="2"/>
      <c r="I22" s="2"/>
      <c r="J22" s="164" t="s">
        <v>140</v>
      </c>
      <c r="K22" s="165" t="s">
        <v>111</v>
      </c>
      <c r="L22" s="111">
        <v>35</v>
      </c>
      <c r="M22" s="111" t="s">
        <v>126</v>
      </c>
      <c r="N22" s="111"/>
      <c r="O22" s="111">
        <v>30</v>
      </c>
      <c r="P22" s="2"/>
      <c r="Q22" s="2"/>
      <c r="R22" s="2"/>
      <c r="S22" s="2" t="s">
        <v>64</v>
      </c>
      <c r="T22" s="2"/>
      <c r="U22" s="2">
        <v>10</v>
      </c>
      <c r="V22" s="419"/>
      <c r="W22" s="40" t="s">
        <v>46</v>
      </c>
      <c r="X22" s="41" t="s">
        <v>27</v>
      </c>
      <c r="Y22" s="39">
        <v>1.5</v>
      </c>
      <c r="AA22" s="58" t="s">
        <v>28</v>
      </c>
      <c r="AB22" s="56">
        <v>2.1</v>
      </c>
      <c r="AC22" s="59">
        <f>AB22*7</f>
        <v>14.700000000000001</v>
      </c>
      <c r="AD22" s="56">
        <f>AB22*5</f>
        <v>10.5</v>
      </c>
      <c r="AE22" s="56" t="s">
        <v>29</v>
      </c>
      <c r="AF22" s="60">
        <f>AC22*4+AD22*9</f>
        <v>153.30000000000001</v>
      </c>
      <c r="AG22" s="76"/>
    </row>
    <row r="23" spans="2:33" s="57" customFormat="1" ht="27.9" customHeight="1">
      <c r="B23" s="37" t="s">
        <v>10</v>
      </c>
      <c r="C23" s="417"/>
      <c r="D23" s="2"/>
      <c r="E23" s="2"/>
      <c r="F23" s="2"/>
      <c r="G23" s="2"/>
      <c r="H23" s="45"/>
      <c r="I23" s="2"/>
      <c r="J23" s="2"/>
      <c r="K23" s="45"/>
      <c r="L23" s="2"/>
      <c r="M23" s="209" t="s">
        <v>124</v>
      </c>
      <c r="N23" s="2"/>
      <c r="O23" s="2">
        <v>1</v>
      </c>
      <c r="P23" s="2"/>
      <c r="Q23" s="88"/>
      <c r="R23" s="2"/>
      <c r="S23" s="2" t="s">
        <v>130</v>
      </c>
      <c r="T23" s="2"/>
      <c r="U23" s="2">
        <v>1</v>
      </c>
      <c r="V23" s="419"/>
      <c r="W23" s="89">
        <v>24.5</v>
      </c>
      <c r="X23" s="41" t="s">
        <v>30</v>
      </c>
      <c r="Y23" s="39">
        <v>2.5</v>
      </c>
      <c r="Z23" s="55"/>
      <c r="AA23" s="61" t="s">
        <v>31</v>
      </c>
      <c r="AB23" s="56">
        <v>1.6</v>
      </c>
      <c r="AC23" s="56">
        <f>AB23*1</f>
        <v>1.6</v>
      </c>
      <c r="AD23" s="56" t="s">
        <v>29</v>
      </c>
      <c r="AE23" s="56">
        <f>AB23*5</f>
        <v>8</v>
      </c>
      <c r="AF23" s="56">
        <f>AC23*4+AE23*4</f>
        <v>38.4</v>
      </c>
      <c r="AG23" s="91"/>
    </row>
    <row r="24" spans="2:33" s="57" customFormat="1" ht="27.9" customHeight="1">
      <c r="B24" s="416" t="s">
        <v>39</v>
      </c>
      <c r="C24" s="417"/>
      <c r="D24" s="2"/>
      <c r="E24" s="2"/>
      <c r="F24" s="2"/>
      <c r="G24" s="2"/>
      <c r="H24" s="45"/>
      <c r="I24" s="2"/>
      <c r="J24" s="2"/>
      <c r="K24" s="86"/>
      <c r="L24" s="2"/>
      <c r="M24" s="2" t="s">
        <v>81</v>
      </c>
      <c r="N24" s="120"/>
      <c r="O24" s="2">
        <v>1</v>
      </c>
      <c r="P24" s="2"/>
      <c r="Q24" s="45"/>
      <c r="R24" s="2"/>
      <c r="S24" s="2"/>
      <c r="T24" s="2"/>
      <c r="U24" s="2"/>
      <c r="V24" s="419"/>
      <c r="W24" s="40" t="s">
        <v>47</v>
      </c>
      <c r="X24" s="41" t="s">
        <v>33</v>
      </c>
      <c r="Y24" s="39">
        <v>0</v>
      </c>
      <c r="AA24" s="61" t="s">
        <v>34</v>
      </c>
      <c r="AB24" s="56">
        <v>2.5</v>
      </c>
      <c r="AC24" s="56"/>
      <c r="AD24" s="56">
        <f>AB24*5</f>
        <v>12.5</v>
      </c>
      <c r="AE24" s="56" t="s">
        <v>29</v>
      </c>
      <c r="AF24" s="56">
        <f>AD24*9</f>
        <v>112.5</v>
      </c>
      <c r="AG24" s="76"/>
    </row>
    <row r="25" spans="2:33" s="57" customFormat="1" ht="27.9" customHeight="1">
      <c r="B25" s="416"/>
      <c r="C25" s="417"/>
      <c r="D25" s="2"/>
      <c r="E25" s="2"/>
      <c r="F25" s="2"/>
      <c r="G25" s="2"/>
      <c r="H25" s="45"/>
      <c r="I25" s="2"/>
      <c r="J25" s="2"/>
      <c r="K25" s="45"/>
      <c r="L25" s="2"/>
      <c r="M25" s="423" t="s">
        <v>120</v>
      </c>
      <c r="N25" s="424"/>
      <c r="O25" s="2">
        <v>10</v>
      </c>
      <c r="P25" s="2"/>
      <c r="Q25" s="45"/>
      <c r="R25" s="2"/>
      <c r="S25" s="2"/>
      <c r="T25" s="86"/>
      <c r="U25" s="2"/>
      <c r="V25" s="419"/>
      <c r="W25" s="89">
        <v>28.3</v>
      </c>
      <c r="X25" s="80" t="s">
        <v>42</v>
      </c>
      <c r="Y25" s="46">
        <v>0</v>
      </c>
      <c r="Z25" s="55"/>
      <c r="AA25" s="61" t="s">
        <v>35</v>
      </c>
      <c r="AB25" s="56"/>
      <c r="AC25" s="61"/>
      <c r="AD25" s="61"/>
      <c r="AE25" s="61">
        <f>AB25*15</f>
        <v>0</v>
      </c>
      <c r="AF25" s="61"/>
      <c r="AG25" s="91"/>
    </row>
    <row r="26" spans="2:33" s="57" customFormat="1" ht="27.9" customHeight="1">
      <c r="B26" s="63" t="s">
        <v>36</v>
      </c>
      <c r="C26" s="64"/>
      <c r="D26" s="2"/>
      <c r="E26" s="45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19"/>
      <c r="W26" s="40" t="s">
        <v>12</v>
      </c>
      <c r="X26" s="49"/>
      <c r="Y26" s="39"/>
      <c r="AA26" s="61"/>
      <c r="AB26" s="56"/>
      <c r="AC26" s="61">
        <f>SUM(AC21:AC25)</f>
        <v>28.700000000000003</v>
      </c>
      <c r="AD26" s="61">
        <f>SUM(AD21:AD25)</f>
        <v>23</v>
      </c>
      <c r="AE26" s="61">
        <f>SUM(AE21:AE25)</f>
        <v>101</v>
      </c>
      <c r="AF26" s="61">
        <f>AC26*4+AD26*9+AE26*4</f>
        <v>725.8</v>
      </c>
      <c r="AG26" s="76"/>
    </row>
    <row r="27" spans="2:33" s="57" customFormat="1" ht="27.9" customHeight="1" thickBot="1">
      <c r="B27" s="65"/>
      <c r="C27" s="66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20"/>
      <c r="W27" s="90">
        <f>W21*4+W25*4+W23*9</f>
        <v>723.7</v>
      </c>
      <c r="X27" s="53"/>
      <c r="Y27" s="54"/>
      <c r="Z27" s="55"/>
      <c r="AB27" s="67"/>
      <c r="AC27" s="68">
        <f>AC26*4/AF26</f>
        <v>0.15817029484706532</v>
      </c>
      <c r="AD27" s="68">
        <f>AD26*9/AF26</f>
        <v>0.28520253513364563</v>
      </c>
      <c r="AE27" s="68">
        <f>AE26*4/AF26</f>
        <v>0.55662717001928907</v>
      </c>
      <c r="AG27" s="93"/>
    </row>
    <row r="28" spans="2:33" s="36" customFormat="1" ht="27.9" customHeight="1">
      <c r="B28" s="31">
        <v>6</v>
      </c>
      <c r="C28" s="417"/>
      <c r="D28" s="32" t="str">
        <f>'114.6月菜單'!N14</f>
        <v>地瓜飯</v>
      </c>
      <c r="E28" s="32" t="s">
        <v>15</v>
      </c>
      <c r="F28" s="32"/>
      <c r="G28" s="32" t="str">
        <f>'114.6月菜單'!N15</f>
        <v>泰式魚丁(海)(豆)</v>
      </c>
      <c r="H28" s="32" t="s">
        <v>17</v>
      </c>
      <c r="I28" s="32"/>
      <c r="J28" s="32" t="str">
        <f>'114.6月菜單'!N16</f>
        <v>蘑菇豬柳</v>
      </c>
      <c r="K28" s="32" t="s">
        <v>17</v>
      </c>
      <c r="L28" s="32"/>
      <c r="M28" s="32" t="str">
        <f>'114.6月菜單'!N17</f>
        <v>水水蒸蛋</v>
      </c>
      <c r="N28" s="32" t="s">
        <v>15</v>
      </c>
      <c r="O28" s="32"/>
      <c r="P28" s="32" t="str">
        <f>'114.6月菜單'!N18</f>
        <v>有機蔬菜</v>
      </c>
      <c r="Q28" s="32" t="s">
        <v>50</v>
      </c>
      <c r="R28" s="32"/>
      <c r="S28" s="32" t="str">
        <f>'114.6月菜單'!N19</f>
        <v>菜頭香菇湯</v>
      </c>
      <c r="T28" s="32" t="s">
        <v>49</v>
      </c>
      <c r="U28" s="32"/>
      <c r="V28" s="418"/>
      <c r="W28" s="33" t="s">
        <v>44</v>
      </c>
      <c r="X28" s="34" t="s">
        <v>19</v>
      </c>
      <c r="Y28" s="35">
        <v>5</v>
      </c>
      <c r="Z28" s="16"/>
      <c r="AA28" s="16"/>
      <c r="AB28" s="17"/>
      <c r="AC28" s="16" t="s">
        <v>20</v>
      </c>
      <c r="AD28" s="16" t="s">
        <v>21</v>
      </c>
      <c r="AE28" s="16" t="s">
        <v>22</v>
      </c>
      <c r="AF28" s="16" t="s">
        <v>23</v>
      </c>
    </row>
    <row r="29" spans="2:33" ht="27.9" customHeight="1">
      <c r="B29" s="37" t="s">
        <v>8</v>
      </c>
      <c r="C29" s="417"/>
      <c r="D29" s="2" t="s">
        <v>24</v>
      </c>
      <c r="E29" s="2"/>
      <c r="F29" s="2">
        <v>80</v>
      </c>
      <c r="G29" s="172" t="s">
        <v>159</v>
      </c>
      <c r="H29" s="178" t="s">
        <v>160</v>
      </c>
      <c r="I29" s="2">
        <v>40</v>
      </c>
      <c r="J29" s="181" t="s">
        <v>80</v>
      </c>
      <c r="K29" s="175"/>
      <c r="L29" s="2">
        <v>40</v>
      </c>
      <c r="M29" s="2" t="s">
        <v>64</v>
      </c>
      <c r="N29" s="2"/>
      <c r="O29" s="2">
        <v>55</v>
      </c>
      <c r="P29" s="2" t="s">
        <v>60</v>
      </c>
      <c r="Q29" s="2"/>
      <c r="R29" s="2">
        <v>100</v>
      </c>
      <c r="S29" s="2" t="s">
        <v>193</v>
      </c>
      <c r="T29" s="2"/>
      <c r="U29" s="2">
        <v>30</v>
      </c>
      <c r="V29" s="419"/>
      <c r="W29" s="91">
        <v>98.5</v>
      </c>
      <c r="X29" s="38" t="s">
        <v>25</v>
      </c>
      <c r="Y29" s="39">
        <v>2.2999999999999998</v>
      </c>
      <c r="Z29" s="15"/>
      <c r="AA29" s="17" t="s">
        <v>26</v>
      </c>
      <c r="AB29" s="17">
        <v>6</v>
      </c>
      <c r="AC29" s="17">
        <f>AB29*2</f>
        <v>12</v>
      </c>
      <c r="AD29" s="17"/>
      <c r="AE29" s="17">
        <f>AB29*15</f>
        <v>90</v>
      </c>
      <c r="AF29" s="17">
        <f>AC29*4+AE29*4</f>
        <v>408</v>
      </c>
    </row>
    <row r="30" spans="2:33" ht="27.9" customHeight="1">
      <c r="B30" s="37">
        <v>12</v>
      </c>
      <c r="C30" s="417"/>
      <c r="D30" s="2" t="s">
        <v>100</v>
      </c>
      <c r="E30" s="2"/>
      <c r="F30" s="2">
        <v>55</v>
      </c>
      <c r="G30" s="2" t="s">
        <v>115</v>
      </c>
      <c r="H30" s="2" t="s">
        <v>111</v>
      </c>
      <c r="I30" s="2">
        <v>30</v>
      </c>
      <c r="J30" s="423" t="s">
        <v>136</v>
      </c>
      <c r="K30" s="424"/>
      <c r="L30" s="2">
        <v>20</v>
      </c>
      <c r="M30" s="2" t="s">
        <v>138</v>
      </c>
      <c r="N30" s="2"/>
      <c r="O30" s="2">
        <v>1</v>
      </c>
      <c r="P30" s="2"/>
      <c r="Q30" s="2"/>
      <c r="R30" s="2"/>
      <c r="S30" s="2" t="s">
        <v>139</v>
      </c>
      <c r="T30" s="2"/>
      <c r="U30" s="2">
        <v>1</v>
      </c>
      <c r="V30" s="419"/>
      <c r="W30" s="40" t="s">
        <v>46</v>
      </c>
      <c r="X30" s="41" t="s">
        <v>27</v>
      </c>
      <c r="Y30" s="39">
        <v>1.7</v>
      </c>
      <c r="AA30" s="42" t="s">
        <v>28</v>
      </c>
      <c r="AB30" s="17">
        <v>2</v>
      </c>
      <c r="AC30" s="43">
        <f>AB30*7</f>
        <v>14</v>
      </c>
      <c r="AD30" s="17">
        <f>AB30*5</f>
        <v>10</v>
      </c>
      <c r="AE30" s="17" t="s">
        <v>29</v>
      </c>
      <c r="AF30" s="44">
        <f>AC30*4+AD30*9</f>
        <v>146</v>
      </c>
    </row>
    <row r="31" spans="2:33" ht="27.9" customHeight="1">
      <c r="B31" s="37" t="s">
        <v>10</v>
      </c>
      <c r="C31" s="417"/>
      <c r="D31" s="2"/>
      <c r="E31" s="45"/>
      <c r="F31" s="2"/>
      <c r="G31" s="2"/>
      <c r="H31" s="45"/>
      <c r="I31" s="2"/>
      <c r="J31" s="2"/>
      <c r="K31" s="45"/>
      <c r="L31" s="2"/>
      <c r="M31" s="2"/>
      <c r="N31" s="86"/>
      <c r="O31" s="2"/>
      <c r="P31" s="2"/>
      <c r="Q31" s="45"/>
      <c r="R31" s="2"/>
      <c r="S31" s="2"/>
      <c r="T31" s="2"/>
      <c r="U31" s="2"/>
      <c r="V31" s="419"/>
      <c r="W31" s="89">
        <v>24</v>
      </c>
      <c r="X31" s="41" t="s">
        <v>30</v>
      </c>
      <c r="Y31" s="39">
        <v>2.5</v>
      </c>
      <c r="Z31" s="15"/>
      <c r="AA31" s="16" t="s">
        <v>31</v>
      </c>
      <c r="AB31" s="17">
        <v>1.8</v>
      </c>
      <c r="AC31" s="17">
        <f>AB31*1</f>
        <v>1.8</v>
      </c>
      <c r="AD31" s="17" t="s">
        <v>29</v>
      </c>
      <c r="AE31" s="17">
        <f>AB31*5</f>
        <v>9</v>
      </c>
      <c r="AF31" s="17">
        <f>AC31*4+AE31*4</f>
        <v>43.2</v>
      </c>
    </row>
    <row r="32" spans="2:33" ht="27.9" customHeight="1">
      <c r="B32" s="416" t="s">
        <v>40</v>
      </c>
      <c r="C32" s="417"/>
      <c r="D32" s="45"/>
      <c r="E32" s="45"/>
      <c r="F32" s="2"/>
      <c r="G32" s="172"/>
      <c r="H32" s="173"/>
      <c r="I32" s="2"/>
      <c r="J32" s="2"/>
      <c r="K32" s="45"/>
      <c r="L32" s="2"/>
      <c r="M32" s="2"/>
      <c r="N32" s="2"/>
      <c r="O32" s="2"/>
      <c r="P32" s="2"/>
      <c r="Q32" s="45"/>
      <c r="R32" s="2"/>
      <c r="S32" s="2"/>
      <c r="T32" s="45"/>
      <c r="U32" s="2"/>
      <c r="V32" s="419"/>
      <c r="W32" s="40" t="s">
        <v>47</v>
      </c>
      <c r="X32" s="41" t="s">
        <v>33</v>
      </c>
      <c r="Y32" s="39">
        <v>0</v>
      </c>
      <c r="AA32" s="16" t="s">
        <v>34</v>
      </c>
      <c r="AB32" s="17">
        <v>2.5</v>
      </c>
      <c r="AC32" s="17"/>
      <c r="AD32" s="17">
        <f>AB32*5</f>
        <v>12.5</v>
      </c>
      <c r="AE32" s="17" t="s">
        <v>29</v>
      </c>
      <c r="AF32" s="17">
        <f>AD32*9</f>
        <v>112.5</v>
      </c>
    </row>
    <row r="33" spans="2:33" ht="27.9" customHeight="1">
      <c r="B33" s="416"/>
      <c r="C33" s="417"/>
      <c r="D33" s="45"/>
      <c r="E33" s="45"/>
      <c r="F33" s="2"/>
      <c r="G33" s="2"/>
      <c r="H33" s="2"/>
      <c r="I33" s="2"/>
      <c r="J33" s="2"/>
      <c r="K33" s="45"/>
      <c r="L33" s="2"/>
      <c r="M33" s="57"/>
      <c r="N33" s="88"/>
      <c r="O33" s="2"/>
      <c r="P33" s="2"/>
      <c r="Q33" s="45"/>
      <c r="R33" s="2"/>
      <c r="S33" s="2"/>
      <c r="T33" s="45"/>
      <c r="U33" s="2"/>
      <c r="V33" s="419"/>
      <c r="W33" s="89">
        <v>27.8</v>
      </c>
      <c r="X33" s="80" t="s">
        <v>42</v>
      </c>
      <c r="Y33" s="46">
        <v>0</v>
      </c>
      <c r="Z33" s="15"/>
      <c r="AA33" s="16" t="s">
        <v>35</v>
      </c>
      <c r="AB33" s="17">
        <v>1</v>
      </c>
      <c r="AE33" s="16">
        <f>AB33*15</f>
        <v>15</v>
      </c>
    </row>
    <row r="34" spans="2:33" ht="27.9" customHeight="1">
      <c r="B34" s="47" t="s">
        <v>36</v>
      </c>
      <c r="C34" s="4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19"/>
      <c r="W34" s="40" t="s">
        <v>12</v>
      </c>
      <c r="X34" s="49"/>
      <c r="Y34" s="39"/>
      <c r="AC34" s="16">
        <f>SUM(AC29:AC33)</f>
        <v>27.8</v>
      </c>
      <c r="AD34" s="16">
        <f>SUM(AD29:AD33)</f>
        <v>22.5</v>
      </c>
      <c r="AE34" s="16">
        <f>SUM(AE29:AE33)</f>
        <v>114</v>
      </c>
      <c r="AF34" s="16">
        <f>AC34*4+AD34*9+AE34*4</f>
        <v>769.7</v>
      </c>
      <c r="AG34" s="76"/>
    </row>
    <row r="35" spans="2:33" ht="27.9" customHeight="1">
      <c r="B35" s="50"/>
      <c r="C35" s="51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20"/>
      <c r="W35" s="90">
        <f>W29*4+W33*4+W31*9</f>
        <v>721.2</v>
      </c>
      <c r="X35" s="53"/>
      <c r="Y35" s="54"/>
      <c r="Z35" s="15"/>
      <c r="AC35" s="52">
        <f>AC34*4/AF34</f>
        <v>0.14447187215798363</v>
      </c>
      <c r="AD35" s="52">
        <f>AD34*9/AF34</f>
        <v>0.26308951539560865</v>
      </c>
      <c r="AE35" s="52">
        <f>AE34*4/AF34</f>
        <v>0.59243861244640761</v>
      </c>
      <c r="AG35" s="93"/>
    </row>
    <row r="36" spans="2:33" s="36" customFormat="1" ht="27.9" customHeight="1">
      <c r="B36" s="31">
        <v>6</v>
      </c>
      <c r="C36" s="417"/>
      <c r="D36" s="32" t="str">
        <f>'114.6月菜單'!R14</f>
        <v>飄香傳家拌麵</v>
      </c>
      <c r="E36" s="32" t="s">
        <v>17</v>
      </c>
      <c r="F36" s="32"/>
      <c r="G36" s="32" t="str">
        <f>'114.6月菜單'!R15</f>
        <v>照燒香烤雞排</v>
      </c>
      <c r="H36" s="32" t="s">
        <v>63</v>
      </c>
      <c r="I36" s="32"/>
      <c r="J36" s="32" t="str">
        <f>'114.6月菜單'!R16</f>
        <v>奶皇包(冷)</v>
      </c>
      <c r="K36" s="32" t="s">
        <v>15</v>
      </c>
      <c r="L36" s="32"/>
      <c r="M36" s="32" t="str">
        <f>'114.6月菜單'!R17</f>
        <v>香菇肉燥(豆)</v>
      </c>
      <c r="N36" s="32" t="s">
        <v>17</v>
      </c>
      <c r="O36" s="32"/>
      <c r="P36" s="32" t="str">
        <f>'114.6月菜單'!R18</f>
        <v>深色蔬菜</v>
      </c>
      <c r="Q36" s="32" t="s">
        <v>51</v>
      </c>
      <c r="R36" s="32"/>
      <c r="S36" s="32" t="str">
        <f>'114.6月菜單'!R19</f>
        <v>香筍肉絲湯</v>
      </c>
      <c r="T36" s="32" t="s">
        <v>17</v>
      </c>
      <c r="U36" s="32"/>
      <c r="V36" s="418"/>
      <c r="W36" s="33" t="s">
        <v>44</v>
      </c>
      <c r="X36" s="34" t="s">
        <v>19</v>
      </c>
      <c r="Y36" s="35">
        <v>4.5</v>
      </c>
      <c r="Z36" s="16"/>
      <c r="AA36" s="16"/>
      <c r="AB36" s="17"/>
      <c r="AC36" s="16" t="s">
        <v>20</v>
      </c>
      <c r="AD36" s="16" t="s">
        <v>21</v>
      </c>
      <c r="AE36" s="16" t="s">
        <v>22</v>
      </c>
      <c r="AF36" s="16" t="s">
        <v>23</v>
      </c>
      <c r="AG36" s="76"/>
    </row>
    <row r="37" spans="2:33" ht="27.9" customHeight="1">
      <c r="B37" s="37" t="s">
        <v>8</v>
      </c>
      <c r="C37" s="417"/>
      <c r="D37" s="2" t="s">
        <v>161</v>
      </c>
      <c r="E37" s="2"/>
      <c r="F37" s="2">
        <v>120</v>
      </c>
      <c r="G37" s="2" t="s">
        <v>154</v>
      </c>
      <c r="H37" s="2"/>
      <c r="I37" s="2">
        <v>60</v>
      </c>
      <c r="J37" s="2" t="s">
        <v>281</v>
      </c>
      <c r="K37" s="2" t="s">
        <v>101</v>
      </c>
      <c r="L37" s="2">
        <v>30</v>
      </c>
      <c r="M37" s="111" t="s">
        <v>140</v>
      </c>
      <c r="N37" s="111" t="s">
        <v>129</v>
      </c>
      <c r="O37" s="111">
        <v>20</v>
      </c>
      <c r="P37" s="2" t="s">
        <v>60</v>
      </c>
      <c r="Q37" s="2"/>
      <c r="R37" s="2"/>
      <c r="S37" s="2" t="s">
        <v>126</v>
      </c>
      <c r="T37" s="2"/>
      <c r="U37" s="2">
        <v>30</v>
      </c>
      <c r="V37" s="419"/>
      <c r="W37" s="91">
        <v>91</v>
      </c>
      <c r="X37" s="38" t="s">
        <v>25</v>
      </c>
      <c r="Y37" s="39">
        <v>2.5</v>
      </c>
      <c r="Z37" s="15"/>
      <c r="AA37" s="17" t="s">
        <v>26</v>
      </c>
      <c r="AB37" s="17">
        <v>6</v>
      </c>
      <c r="AC37" s="17">
        <f>AB37*2</f>
        <v>12</v>
      </c>
      <c r="AD37" s="17"/>
      <c r="AE37" s="17">
        <f>AB37*15</f>
        <v>90</v>
      </c>
      <c r="AF37" s="17">
        <f>AC37*4+AE37*4</f>
        <v>408</v>
      </c>
      <c r="AG37" s="91"/>
    </row>
    <row r="38" spans="2:33" ht="27.9" customHeight="1">
      <c r="B38" s="37">
        <v>13</v>
      </c>
      <c r="C38" s="417"/>
      <c r="D38" s="2" t="s">
        <v>131</v>
      </c>
      <c r="E38" s="2"/>
      <c r="F38" s="2">
        <v>35</v>
      </c>
      <c r="G38" s="2"/>
      <c r="H38" s="2"/>
      <c r="I38" s="2"/>
      <c r="J38" s="2"/>
      <c r="K38" s="2"/>
      <c r="L38" s="2"/>
      <c r="M38" s="2" t="s">
        <v>282</v>
      </c>
      <c r="N38" s="111"/>
      <c r="O38" s="111">
        <v>1</v>
      </c>
      <c r="P38" s="2"/>
      <c r="Q38" s="2"/>
      <c r="R38" s="2"/>
      <c r="S38" s="423" t="s">
        <v>136</v>
      </c>
      <c r="T38" s="424"/>
      <c r="U38" s="2">
        <v>5</v>
      </c>
      <c r="V38" s="419"/>
      <c r="W38" s="40" t="s">
        <v>46</v>
      </c>
      <c r="X38" s="41" t="s">
        <v>27</v>
      </c>
      <c r="Y38" s="39">
        <v>1.7</v>
      </c>
      <c r="AA38" s="42" t="s">
        <v>28</v>
      </c>
      <c r="AB38" s="17">
        <v>2.2999999999999998</v>
      </c>
      <c r="AC38" s="43">
        <f>AB38*7</f>
        <v>16.099999999999998</v>
      </c>
      <c r="AD38" s="17">
        <f>AB38*5</f>
        <v>11.5</v>
      </c>
      <c r="AE38" s="17" t="s">
        <v>29</v>
      </c>
      <c r="AF38" s="44">
        <f>AC38*4+AD38*9</f>
        <v>167.89999999999998</v>
      </c>
      <c r="AG38" s="76"/>
    </row>
    <row r="39" spans="2:33" ht="27.9" customHeight="1">
      <c r="B39" s="37" t="s">
        <v>10</v>
      </c>
      <c r="C39" s="417"/>
      <c r="D39" s="2" t="s">
        <v>128</v>
      </c>
      <c r="E39" s="2"/>
      <c r="F39" s="2">
        <v>1</v>
      </c>
      <c r="G39" s="2"/>
      <c r="H39" s="2"/>
      <c r="I39" s="2"/>
      <c r="J39" s="2"/>
      <c r="K39" s="2"/>
      <c r="L39" s="2"/>
      <c r="M39" s="2" t="s">
        <v>87</v>
      </c>
      <c r="N39" s="130"/>
      <c r="O39" s="111">
        <v>30</v>
      </c>
      <c r="P39" s="2"/>
      <c r="Q39" s="2"/>
      <c r="R39" s="2"/>
      <c r="S39" s="2"/>
      <c r="T39" s="2"/>
      <c r="U39" s="2"/>
      <c r="V39" s="419"/>
      <c r="W39" s="89">
        <v>25</v>
      </c>
      <c r="X39" s="41" t="s">
        <v>30</v>
      </c>
      <c r="Y39" s="39">
        <v>2.5</v>
      </c>
      <c r="Z39" s="15"/>
      <c r="AA39" s="16" t="s">
        <v>31</v>
      </c>
      <c r="AB39" s="17">
        <v>1.6</v>
      </c>
      <c r="AC39" s="17">
        <f>AB39*1</f>
        <v>1.6</v>
      </c>
      <c r="AD39" s="17" t="s">
        <v>29</v>
      </c>
      <c r="AE39" s="17">
        <f>AB39*5</f>
        <v>8</v>
      </c>
      <c r="AF39" s="17">
        <f>AC39*4+AE39*4</f>
        <v>38.4</v>
      </c>
      <c r="AG39" s="91"/>
    </row>
    <row r="40" spans="2:33" ht="27.9" customHeight="1">
      <c r="B40" s="416" t="s">
        <v>32</v>
      </c>
      <c r="C40" s="417"/>
      <c r="D40" s="425" t="s">
        <v>138</v>
      </c>
      <c r="E40" s="426"/>
      <c r="F40" s="2">
        <v>1</v>
      </c>
      <c r="G40" s="2"/>
      <c r="H40" s="2"/>
      <c r="I40" s="2"/>
      <c r="J40" s="2"/>
      <c r="K40" s="2"/>
      <c r="L40" s="2"/>
      <c r="M40" s="2"/>
      <c r="N40" s="45"/>
      <c r="O40" s="2"/>
      <c r="P40" s="2"/>
      <c r="Q40" s="2"/>
      <c r="R40" s="2"/>
      <c r="S40" s="2"/>
      <c r="T40" s="2"/>
      <c r="U40" s="2"/>
      <c r="V40" s="419"/>
      <c r="W40" s="40" t="s">
        <v>47</v>
      </c>
      <c r="X40" s="41" t="s">
        <v>33</v>
      </c>
      <c r="Y40" s="39">
        <v>0</v>
      </c>
      <c r="AA40" s="16" t="s">
        <v>34</v>
      </c>
      <c r="AB40" s="17">
        <v>2.5</v>
      </c>
      <c r="AC40" s="17"/>
      <c r="AD40" s="17">
        <f>AB40*5</f>
        <v>12.5</v>
      </c>
      <c r="AE40" s="17" t="s">
        <v>29</v>
      </c>
      <c r="AF40" s="17">
        <f>AD40*9</f>
        <v>112.5</v>
      </c>
      <c r="AG40" s="76"/>
    </row>
    <row r="41" spans="2:33" ht="27.9" customHeight="1">
      <c r="B41" s="416"/>
      <c r="C41" s="417"/>
      <c r="D41" s="166" t="s">
        <v>280</v>
      </c>
      <c r="E41" s="167"/>
      <c r="F41" s="111">
        <v>1</v>
      </c>
      <c r="G41" s="2"/>
      <c r="H41" s="45"/>
      <c r="I41" s="2"/>
      <c r="J41" s="2"/>
      <c r="K41" s="2"/>
      <c r="L41" s="2"/>
      <c r="M41" s="2"/>
      <c r="N41" s="86"/>
      <c r="O41" s="2"/>
      <c r="P41" s="2"/>
      <c r="Q41" s="45"/>
      <c r="R41" s="2"/>
      <c r="S41" s="2"/>
      <c r="T41" s="45"/>
      <c r="U41" s="2"/>
      <c r="V41" s="419"/>
      <c r="W41" s="89">
        <v>28.2</v>
      </c>
      <c r="X41" s="80" t="s">
        <v>42</v>
      </c>
      <c r="Y41" s="46">
        <v>0</v>
      </c>
      <c r="Z41" s="15"/>
      <c r="AA41" s="16" t="s">
        <v>35</v>
      </c>
      <c r="AE41" s="16">
        <f>AB41*15</f>
        <v>0</v>
      </c>
      <c r="AG41" s="91"/>
    </row>
    <row r="42" spans="2:33" ht="27.9" customHeight="1">
      <c r="B42" s="47" t="s">
        <v>36</v>
      </c>
      <c r="C42" s="48"/>
      <c r="D42" s="2"/>
      <c r="E42" s="168"/>
      <c r="F42" s="169"/>
      <c r="G42" s="2"/>
      <c r="H42" s="45"/>
      <c r="I42" s="2"/>
      <c r="J42" s="2"/>
      <c r="K42" s="45"/>
      <c r="L42" s="2"/>
      <c r="M42" s="179"/>
      <c r="N42" s="131"/>
      <c r="O42" s="2"/>
      <c r="P42" s="2"/>
      <c r="Q42" s="45"/>
      <c r="R42" s="2"/>
      <c r="S42" s="2"/>
      <c r="T42" s="45"/>
      <c r="U42" s="2"/>
      <c r="V42" s="419"/>
      <c r="W42" s="40" t="s">
        <v>12</v>
      </c>
      <c r="X42" s="49"/>
      <c r="Y42" s="39"/>
      <c r="AC42" s="16">
        <f>SUM(AC37:AC41)</f>
        <v>29.7</v>
      </c>
      <c r="AD42" s="16">
        <f>SUM(AD37:AD41)</f>
        <v>24</v>
      </c>
      <c r="AE42" s="16">
        <f>SUM(AE37:AE41)</f>
        <v>98</v>
      </c>
      <c r="AF42" s="16">
        <f>AC42*4+AD42*9+AE42*4</f>
        <v>726.8</v>
      </c>
      <c r="AG42" s="76"/>
    </row>
    <row r="43" spans="2:33" ht="27.9" customHeight="1" thickBot="1">
      <c r="B43" s="185"/>
      <c r="C43" s="186"/>
      <c r="D43" s="187"/>
      <c r="E43" s="187"/>
      <c r="F43" s="188"/>
      <c r="G43" s="188"/>
      <c r="H43" s="187"/>
      <c r="I43" s="188"/>
      <c r="J43" s="188"/>
      <c r="K43" s="187"/>
      <c r="L43" s="188"/>
      <c r="M43" s="188"/>
      <c r="N43" s="187"/>
      <c r="O43" s="188"/>
      <c r="P43" s="188"/>
      <c r="Q43" s="187"/>
      <c r="R43" s="188"/>
      <c r="S43" s="188"/>
      <c r="T43" s="187"/>
      <c r="U43" s="188"/>
      <c r="V43" s="436"/>
      <c r="W43" s="189">
        <f>W37*4+W41*4+W39*9</f>
        <v>701.8</v>
      </c>
      <c r="X43" s="190"/>
      <c r="Y43" s="191"/>
      <c r="Z43" s="15"/>
      <c r="AC43" s="52">
        <f>AC42*4/AF42</f>
        <v>0.16345624656026417</v>
      </c>
      <c r="AD43" s="52">
        <f>AD42*9/AF42</f>
        <v>0.29719317556411667</v>
      </c>
      <c r="AE43" s="52">
        <f>AE42*4/AF42</f>
        <v>0.53935057787561924</v>
      </c>
      <c r="AG43" s="93"/>
    </row>
    <row r="44" spans="2:33" s="36" customFormat="1" ht="27.9" customHeight="1">
      <c r="B44" s="16"/>
      <c r="C44" s="16"/>
      <c r="D44" s="17"/>
      <c r="E44" s="16"/>
      <c r="F44" s="16"/>
      <c r="G44" s="16"/>
      <c r="H44" s="16"/>
      <c r="I44" s="76"/>
    </row>
    <row r="45" spans="2:33" ht="27.9" customHeight="1">
      <c r="B45" s="15"/>
      <c r="C45" s="17"/>
      <c r="D45" s="17"/>
      <c r="E45" s="17"/>
      <c r="F45" s="17"/>
      <c r="G45" s="17"/>
      <c r="H45" s="17"/>
      <c r="I45" s="91"/>
      <c r="K45" s="16"/>
      <c r="N45" s="16"/>
      <c r="Q45" s="16"/>
      <c r="T45" s="16"/>
      <c r="W45" s="16"/>
      <c r="X45" s="16"/>
      <c r="Y45" s="16"/>
      <c r="AB45" s="16"/>
    </row>
    <row r="46" spans="2:33" ht="27.9" customHeight="1">
      <c r="B46" s="16"/>
      <c r="C46" s="42"/>
      <c r="D46" s="17"/>
      <c r="E46" s="43"/>
      <c r="F46" s="17"/>
      <c r="G46" s="17"/>
      <c r="H46" s="44"/>
      <c r="I46" s="76"/>
      <c r="K46" s="16"/>
      <c r="N46" s="16"/>
      <c r="Q46" s="16"/>
      <c r="T46" s="16"/>
      <c r="W46" s="16"/>
      <c r="X46" s="16"/>
      <c r="Y46" s="16"/>
      <c r="AB46" s="16"/>
    </row>
    <row r="47" spans="2:33" ht="27.9" customHeight="1">
      <c r="B47" s="15"/>
      <c r="D47" s="17"/>
      <c r="E47" s="17"/>
      <c r="F47" s="17"/>
      <c r="G47" s="17"/>
      <c r="H47" s="17"/>
      <c r="I47" s="91"/>
      <c r="K47" s="16"/>
      <c r="N47" s="16"/>
      <c r="Q47" s="16"/>
      <c r="T47" s="16"/>
      <c r="W47" s="16"/>
      <c r="X47" s="16"/>
      <c r="Y47" s="16"/>
      <c r="AB47" s="16"/>
    </row>
    <row r="48" spans="2:33" ht="27.9" customHeight="1">
      <c r="B48" s="16"/>
      <c r="D48" s="17"/>
      <c r="E48" s="17"/>
      <c r="F48" s="17"/>
      <c r="G48" s="17"/>
      <c r="H48" s="17"/>
      <c r="I48" s="76"/>
      <c r="K48" s="16"/>
      <c r="N48" s="16"/>
      <c r="Q48" s="16"/>
      <c r="T48" s="16"/>
      <c r="W48" s="16"/>
      <c r="X48" s="16"/>
      <c r="Y48" s="16"/>
      <c r="AB48" s="16"/>
    </row>
    <row r="49" spans="2:28" ht="27.9" customHeight="1">
      <c r="B49" s="15"/>
      <c r="D49" s="17"/>
      <c r="E49" s="16"/>
      <c r="H49" s="16"/>
      <c r="I49" s="91"/>
      <c r="K49" s="16"/>
      <c r="N49" s="16"/>
      <c r="Q49" s="16"/>
      <c r="T49" s="16"/>
      <c r="W49" s="16"/>
      <c r="X49" s="16"/>
      <c r="Y49" s="16"/>
      <c r="AB49" s="16"/>
    </row>
    <row r="50" spans="2:28" ht="27.9" customHeight="1">
      <c r="B50" s="16"/>
      <c r="D50" s="17"/>
      <c r="E50" s="16"/>
      <c r="H50" s="16"/>
      <c r="I50" s="76"/>
      <c r="K50" s="16"/>
      <c r="N50" s="16"/>
      <c r="Q50" s="16"/>
      <c r="T50" s="16"/>
      <c r="W50" s="16"/>
      <c r="X50" s="16"/>
      <c r="Y50" s="16"/>
      <c r="AB50" s="16"/>
    </row>
    <row r="51" spans="2:28" ht="27.9" customHeight="1">
      <c r="B51" s="15"/>
      <c r="D51" s="17"/>
      <c r="E51" s="52"/>
      <c r="F51" s="52"/>
      <c r="G51" s="52"/>
      <c r="H51" s="16"/>
      <c r="I51" s="93"/>
      <c r="K51" s="16"/>
      <c r="N51" s="16"/>
      <c r="Q51" s="16"/>
      <c r="T51" s="16"/>
      <c r="W51" s="16"/>
      <c r="X51" s="16"/>
      <c r="Y51" s="16"/>
      <c r="AB51" s="16"/>
    </row>
  </sheetData>
  <mergeCells count="25">
    <mergeCell ref="C12:C17"/>
    <mergeCell ref="V12:V19"/>
    <mergeCell ref="B16:B17"/>
    <mergeCell ref="B1:Y1"/>
    <mergeCell ref="C4:C9"/>
    <mergeCell ref="V4:V11"/>
    <mergeCell ref="B8:B9"/>
    <mergeCell ref="G2:L2"/>
    <mergeCell ref="G7:H7"/>
    <mergeCell ref="G13:H13"/>
    <mergeCell ref="J6:K6"/>
    <mergeCell ref="G6:H6"/>
    <mergeCell ref="C36:C41"/>
    <mergeCell ref="V36:V43"/>
    <mergeCell ref="B40:B41"/>
    <mergeCell ref="D40:E40"/>
    <mergeCell ref="C20:C25"/>
    <mergeCell ref="V20:V27"/>
    <mergeCell ref="B24:B25"/>
    <mergeCell ref="C28:C33"/>
    <mergeCell ref="V28:V35"/>
    <mergeCell ref="B32:B33"/>
    <mergeCell ref="J30:K30"/>
    <mergeCell ref="M25:N25"/>
    <mergeCell ref="S38:T38"/>
  </mergeCells>
  <phoneticPr fontId="19" type="noConversion"/>
  <pageMargins left="1.23" right="0.17" top="0.18" bottom="0.17" header="0.5" footer="0.23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46"/>
  <sheetViews>
    <sheetView topLeftCell="A24" zoomScale="60" zoomScaleNormal="60" workbookViewId="0">
      <selection activeCell="N41" sqref="N4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8" s="5" customFormat="1" ht="39">
      <c r="B1" s="427" t="s">
        <v>322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</row>
    <row r="2" spans="2:28" s="5" customFormat="1" ht="13.5" customHeight="1">
      <c r="B2" s="440" t="s">
        <v>226</v>
      </c>
      <c r="C2" s="429"/>
      <c r="D2" s="429"/>
      <c r="E2" s="429"/>
      <c r="F2" s="429"/>
      <c r="G2" s="429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8" ht="31.5" customHeight="1" thickBot="1">
      <c r="B3" s="81" t="s">
        <v>43</v>
      </c>
      <c r="C3" s="10"/>
      <c r="D3" s="11"/>
      <c r="E3" s="11"/>
      <c r="F3" s="11"/>
      <c r="G3" s="430" t="s">
        <v>88</v>
      </c>
      <c r="H3" s="430"/>
      <c r="I3" s="430"/>
      <c r="J3" s="430"/>
      <c r="K3" s="430"/>
      <c r="L3" s="430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  <c r="AB3" s="17"/>
    </row>
    <row r="4" spans="2:28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8" s="36" customFormat="1" ht="65.099999999999994" customHeight="1">
      <c r="B5" s="31">
        <v>6</v>
      </c>
      <c r="C5" s="417"/>
      <c r="D5" s="32" t="str">
        <f>'114.6月菜單'!B23</f>
        <v>香Q米飯</v>
      </c>
      <c r="E5" s="32" t="s">
        <v>54</v>
      </c>
      <c r="F5" s="1" t="s">
        <v>16</v>
      </c>
      <c r="G5" s="32" t="str">
        <f>'114.6月菜單'!B24</f>
        <v>特濃咖哩肉</v>
      </c>
      <c r="H5" s="32" t="s">
        <v>17</v>
      </c>
      <c r="I5" s="1" t="s">
        <v>16</v>
      </c>
      <c r="J5" s="32" t="str">
        <f>'114.6月菜單'!B25</f>
        <v>蔥花炒蛋</v>
      </c>
      <c r="K5" s="32" t="s">
        <v>17</v>
      </c>
      <c r="L5" s="1" t="s">
        <v>16</v>
      </c>
      <c r="M5" s="32" t="str">
        <f>'114.6月菜單'!B26</f>
        <v>冬蝦花椰菜(海)</v>
      </c>
      <c r="N5" s="32" t="s">
        <v>84</v>
      </c>
      <c r="O5" s="1" t="s">
        <v>16</v>
      </c>
      <c r="P5" s="32" t="str">
        <f>'114.6月菜單'!B27</f>
        <v>深色蔬菜</v>
      </c>
      <c r="Q5" s="32" t="s">
        <v>55</v>
      </c>
      <c r="R5" s="1" t="s">
        <v>16</v>
      </c>
      <c r="S5" s="32" t="str">
        <f>'114.6月菜單'!B28</f>
        <v>金針菇蛋花湯</v>
      </c>
      <c r="T5" s="32" t="s">
        <v>17</v>
      </c>
      <c r="U5" s="1" t="s">
        <v>16</v>
      </c>
      <c r="V5" s="418"/>
      <c r="W5" s="33" t="s">
        <v>44</v>
      </c>
      <c r="X5" s="34" t="s">
        <v>19</v>
      </c>
      <c r="Y5" s="35">
        <v>5.5</v>
      </c>
    </row>
    <row r="6" spans="2:28" ht="27.9" customHeight="1">
      <c r="B6" s="37" t="s">
        <v>8</v>
      </c>
      <c r="C6" s="417"/>
      <c r="D6" s="2" t="s">
        <v>59</v>
      </c>
      <c r="E6" s="2"/>
      <c r="F6" s="2">
        <v>100</v>
      </c>
      <c r="G6" s="441" t="s">
        <v>127</v>
      </c>
      <c r="H6" s="442"/>
      <c r="I6" s="2">
        <v>40</v>
      </c>
      <c r="J6" s="2" t="s">
        <v>64</v>
      </c>
      <c r="K6" s="2"/>
      <c r="L6" s="2">
        <v>55</v>
      </c>
      <c r="M6" s="111" t="s">
        <v>199</v>
      </c>
      <c r="N6" s="111" t="s">
        <v>147</v>
      </c>
      <c r="O6" s="111">
        <v>1</v>
      </c>
      <c r="P6" s="2" t="s">
        <v>60</v>
      </c>
      <c r="Q6" s="2"/>
      <c r="R6" s="2">
        <v>100</v>
      </c>
      <c r="S6" s="2" t="s">
        <v>69</v>
      </c>
      <c r="T6" s="2"/>
      <c r="U6" s="2">
        <v>20</v>
      </c>
      <c r="V6" s="419"/>
      <c r="W6" s="91">
        <v>107.5</v>
      </c>
      <c r="X6" s="38" t="s">
        <v>25</v>
      </c>
      <c r="Y6" s="39">
        <v>2.2000000000000002</v>
      </c>
    </row>
    <row r="7" spans="2:28" ht="27.9" customHeight="1">
      <c r="B7" s="37">
        <v>16</v>
      </c>
      <c r="C7" s="417"/>
      <c r="D7" s="2"/>
      <c r="E7" s="2"/>
      <c r="F7" s="2"/>
      <c r="G7" s="2" t="s">
        <v>165</v>
      </c>
      <c r="H7" s="88"/>
      <c r="I7" s="2">
        <v>40</v>
      </c>
      <c r="J7" s="2" t="s">
        <v>293</v>
      </c>
      <c r="K7" s="2"/>
      <c r="L7" s="2">
        <v>5</v>
      </c>
      <c r="M7" s="111" t="s">
        <v>171</v>
      </c>
      <c r="N7" s="111"/>
      <c r="O7" s="111">
        <v>70</v>
      </c>
      <c r="P7" s="2"/>
      <c r="Q7" s="2"/>
      <c r="R7" s="2"/>
      <c r="S7" s="2" t="s">
        <v>273</v>
      </c>
      <c r="T7" s="2"/>
      <c r="U7" s="2">
        <v>10</v>
      </c>
      <c r="V7" s="419"/>
      <c r="W7" s="40" t="s">
        <v>46</v>
      </c>
      <c r="X7" s="41" t="s">
        <v>27</v>
      </c>
      <c r="Y7" s="39">
        <v>2</v>
      </c>
    </row>
    <row r="8" spans="2:28" ht="27.9" customHeight="1">
      <c r="B8" s="37" t="s">
        <v>10</v>
      </c>
      <c r="C8" s="417"/>
      <c r="D8" s="2"/>
      <c r="E8" s="2"/>
      <c r="F8" s="2"/>
      <c r="G8" s="2" t="s">
        <v>124</v>
      </c>
      <c r="H8" s="88"/>
      <c r="I8" s="2">
        <v>1</v>
      </c>
      <c r="J8" s="2"/>
      <c r="K8" s="2"/>
      <c r="L8" s="2"/>
      <c r="M8" s="174" t="s">
        <v>124</v>
      </c>
      <c r="N8" s="118"/>
      <c r="O8" s="138">
        <v>1</v>
      </c>
      <c r="P8" s="2"/>
      <c r="Q8" s="45"/>
      <c r="R8" s="2"/>
      <c r="S8" s="2" t="s">
        <v>64</v>
      </c>
      <c r="T8" s="2"/>
      <c r="U8" s="2">
        <v>10</v>
      </c>
      <c r="V8" s="419"/>
      <c r="W8" s="89">
        <v>23.5</v>
      </c>
      <c r="X8" s="41" t="s">
        <v>30</v>
      </c>
      <c r="Y8" s="39">
        <v>2.5</v>
      </c>
    </row>
    <row r="9" spans="2:28" ht="27.9" customHeight="1">
      <c r="B9" s="416" t="s">
        <v>37</v>
      </c>
      <c r="C9" s="417"/>
      <c r="D9" s="2"/>
      <c r="E9" s="2"/>
      <c r="F9" s="2"/>
      <c r="G9" s="2" t="s">
        <v>283</v>
      </c>
      <c r="H9" s="45"/>
      <c r="I9" s="2">
        <v>1</v>
      </c>
      <c r="J9" s="2"/>
      <c r="K9" s="86"/>
      <c r="L9" s="2"/>
      <c r="M9" s="111"/>
      <c r="N9" s="111"/>
      <c r="O9" s="111"/>
      <c r="P9" s="2"/>
      <c r="Q9" s="45"/>
      <c r="R9" s="2"/>
      <c r="S9" s="2" t="s">
        <v>124</v>
      </c>
      <c r="T9" s="45"/>
      <c r="U9" s="2">
        <v>1</v>
      </c>
      <c r="V9" s="419"/>
      <c r="W9" s="40" t="s">
        <v>47</v>
      </c>
      <c r="X9" s="41" t="s">
        <v>33</v>
      </c>
      <c r="Y9" s="39">
        <v>0</v>
      </c>
    </row>
    <row r="10" spans="2:28" ht="27.9" customHeight="1">
      <c r="B10" s="416"/>
      <c r="C10" s="417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 t="s">
        <v>81</v>
      </c>
      <c r="T10" s="86"/>
      <c r="U10" s="2">
        <v>1</v>
      </c>
      <c r="V10" s="419"/>
      <c r="W10" s="89">
        <v>28.4</v>
      </c>
      <c r="X10" s="80" t="s">
        <v>42</v>
      </c>
      <c r="Y10" s="46">
        <v>0</v>
      </c>
    </row>
    <row r="11" spans="2:28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19"/>
      <c r="W11" s="40" t="s">
        <v>12</v>
      </c>
      <c r="X11" s="49"/>
      <c r="Y11" s="39"/>
    </row>
    <row r="12" spans="2:28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20"/>
      <c r="W12" s="90">
        <f>W6*4+W10*4+W8*9</f>
        <v>755.1</v>
      </c>
      <c r="X12" s="53"/>
      <c r="Y12" s="54"/>
    </row>
    <row r="13" spans="2:28" s="36" customFormat="1" ht="27.9" customHeight="1">
      <c r="B13" s="31">
        <v>6</v>
      </c>
      <c r="C13" s="417"/>
      <c r="D13" s="32" t="str">
        <f>'114.6月菜單'!F23</f>
        <v>麥片飯</v>
      </c>
      <c r="E13" s="32" t="s">
        <v>78</v>
      </c>
      <c r="F13" s="32"/>
      <c r="G13" s="32" t="str">
        <f>'114.6月菜單'!F24</f>
        <v>日式BBQ雞翅</v>
      </c>
      <c r="H13" s="32" t="s">
        <v>63</v>
      </c>
      <c r="I13" s="32"/>
      <c r="J13" s="32" t="str">
        <f>'114.6月菜單'!F25</f>
        <v>醬油蒸蛋</v>
      </c>
      <c r="K13" s="32" t="s">
        <v>15</v>
      </c>
      <c r="L13" s="32"/>
      <c r="M13" s="32" t="str">
        <f>'114.6月菜單'!F26</f>
        <v>涮涮沙茶肉片</v>
      </c>
      <c r="N13" s="32" t="s">
        <v>162</v>
      </c>
      <c r="O13" s="32"/>
      <c r="P13" s="32" t="str">
        <f>'114.6月菜單'!F27</f>
        <v>淺色蔬菜</v>
      </c>
      <c r="Q13" s="32" t="s">
        <v>18</v>
      </c>
      <c r="R13" s="32"/>
      <c r="S13" s="32" t="str">
        <f>'114.6月菜單'!F28</f>
        <v>冬瓜鮮菇湯</v>
      </c>
      <c r="T13" s="32" t="s">
        <v>17</v>
      </c>
      <c r="U13" s="32"/>
      <c r="V13" s="418"/>
      <c r="W13" s="33" t="s">
        <v>44</v>
      </c>
      <c r="X13" s="34" t="s">
        <v>19</v>
      </c>
      <c r="Y13" s="35">
        <v>5</v>
      </c>
    </row>
    <row r="14" spans="2:28" ht="27.9" customHeight="1">
      <c r="B14" s="37" t="s">
        <v>155</v>
      </c>
      <c r="C14" s="417"/>
      <c r="D14" s="2" t="s">
        <v>24</v>
      </c>
      <c r="E14" s="2"/>
      <c r="F14" s="2">
        <v>60</v>
      </c>
      <c r="G14" s="210" t="s">
        <v>156</v>
      </c>
      <c r="H14" s="170"/>
      <c r="I14" s="117">
        <v>60</v>
      </c>
      <c r="J14" s="181" t="s">
        <v>64</v>
      </c>
      <c r="K14" s="175"/>
      <c r="L14" s="2">
        <v>55</v>
      </c>
      <c r="M14" s="2" t="s">
        <v>80</v>
      </c>
      <c r="N14" s="2"/>
      <c r="O14" s="2">
        <v>50</v>
      </c>
      <c r="P14" s="2" t="s">
        <v>177</v>
      </c>
      <c r="Q14" s="2"/>
      <c r="R14" s="2">
        <v>100</v>
      </c>
      <c r="S14" s="2" t="s">
        <v>94</v>
      </c>
      <c r="T14" s="2"/>
      <c r="U14" s="2">
        <v>30</v>
      </c>
      <c r="V14" s="419"/>
      <c r="W14" s="91">
        <v>99</v>
      </c>
      <c r="X14" s="38" t="s">
        <v>25</v>
      </c>
      <c r="Y14" s="39">
        <v>2.2999999999999998</v>
      </c>
    </row>
    <row r="15" spans="2:28" ht="27.9" customHeight="1">
      <c r="B15" s="37">
        <v>17</v>
      </c>
      <c r="C15" s="417"/>
      <c r="D15" s="2" t="s">
        <v>142</v>
      </c>
      <c r="E15" s="2"/>
      <c r="F15" s="2">
        <v>40</v>
      </c>
      <c r="G15" s="179"/>
      <c r="H15" s="119"/>
      <c r="I15" s="180"/>
      <c r="J15" s="2"/>
      <c r="K15" s="2"/>
      <c r="L15" s="2"/>
      <c r="M15" s="423" t="s">
        <v>120</v>
      </c>
      <c r="N15" s="424"/>
      <c r="O15" s="2">
        <v>20</v>
      </c>
      <c r="P15" s="2"/>
      <c r="Q15" s="2"/>
      <c r="R15" s="2"/>
      <c r="S15" s="2" t="s">
        <v>273</v>
      </c>
      <c r="T15" s="88"/>
      <c r="U15" s="2">
        <v>10</v>
      </c>
      <c r="V15" s="419"/>
      <c r="W15" s="40" t="s">
        <v>46</v>
      </c>
      <c r="X15" s="41" t="s">
        <v>27</v>
      </c>
      <c r="Y15" s="39">
        <v>1.8</v>
      </c>
    </row>
    <row r="16" spans="2:28" ht="27.9" customHeight="1">
      <c r="B16" s="37" t="s">
        <v>10</v>
      </c>
      <c r="C16" s="417"/>
      <c r="D16" s="2"/>
      <c r="E16" s="45"/>
      <c r="F16" s="2"/>
      <c r="G16" s="2"/>
      <c r="H16" s="45"/>
      <c r="I16" s="2"/>
      <c r="J16" s="2"/>
      <c r="K16" s="45"/>
      <c r="L16" s="2"/>
      <c r="M16" s="2"/>
      <c r="N16" s="86"/>
      <c r="O16" s="2"/>
      <c r="P16" s="2"/>
      <c r="Q16" s="45"/>
      <c r="R16" s="2"/>
      <c r="S16" s="2" t="s">
        <v>121</v>
      </c>
      <c r="T16" s="2"/>
      <c r="U16" s="2">
        <v>1</v>
      </c>
      <c r="V16" s="419"/>
      <c r="W16" s="89">
        <v>24</v>
      </c>
      <c r="X16" s="41" t="s">
        <v>30</v>
      </c>
      <c r="Y16" s="39">
        <v>2.5</v>
      </c>
    </row>
    <row r="17" spans="2:25" ht="27.9" customHeight="1">
      <c r="B17" s="416" t="s">
        <v>38</v>
      </c>
      <c r="C17" s="417"/>
      <c r="D17" s="45"/>
      <c r="E17" s="45"/>
      <c r="F17" s="2"/>
      <c r="G17" s="2"/>
      <c r="H17" s="45"/>
      <c r="I17" s="2"/>
      <c r="J17" s="2"/>
      <c r="K17" s="2"/>
      <c r="L17" s="2"/>
      <c r="M17" s="2"/>
      <c r="N17" s="86"/>
      <c r="O17" s="2"/>
      <c r="P17" s="2"/>
      <c r="Q17" s="45"/>
      <c r="R17" s="2"/>
      <c r="S17" s="2"/>
      <c r="T17" s="2"/>
      <c r="U17" s="2"/>
      <c r="V17" s="419"/>
      <c r="W17" s="40" t="s">
        <v>47</v>
      </c>
      <c r="X17" s="41" t="s">
        <v>33</v>
      </c>
      <c r="Y17" s="39">
        <v>0</v>
      </c>
    </row>
    <row r="18" spans="2:25" ht="27.9" customHeight="1">
      <c r="B18" s="416"/>
      <c r="C18" s="417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0"/>
      <c r="U18" s="2"/>
      <c r="V18" s="419"/>
      <c r="W18" s="89">
        <v>27.9</v>
      </c>
      <c r="X18" s="80" t="s">
        <v>42</v>
      </c>
      <c r="Y18" s="46">
        <v>0</v>
      </c>
    </row>
    <row r="19" spans="2:25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120"/>
      <c r="U19" s="120"/>
      <c r="V19" s="419"/>
      <c r="W19" s="40" t="s">
        <v>12</v>
      </c>
      <c r="X19" s="49"/>
      <c r="Y19" s="39"/>
    </row>
    <row r="20" spans="2:25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20"/>
      <c r="W20" s="90">
        <f>W14*4+W18*4+W16*9</f>
        <v>723.6</v>
      </c>
      <c r="X20" s="53"/>
      <c r="Y20" s="54"/>
    </row>
    <row r="21" spans="2:25" s="36" customFormat="1" ht="27.9" customHeight="1">
      <c r="B21" s="31">
        <v>6</v>
      </c>
      <c r="C21" s="417"/>
      <c r="D21" s="32" t="str">
        <f>'114.6月菜單'!J23</f>
        <v>香Q米飯</v>
      </c>
      <c r="E21" s="32" t="s">
        <v>54</v>
      </c>
      <c r="F21" s="32"/>
      <c r="G21" s="32" t="str">
        <f>'114.6月菜單'!J24</f>
        <v>雙拼魚塊(海)(炸)</v>
      </c>
      <c r="H21" s="32" t="s">
        <v>61</v>
      </c>
      <c r="I21" s="32"/>
      <c r="J21" s="32" t="str">
        <f>'114.6月菜單'!J25</f>
        <v>桂竹肉香(醃)</v>
      </c>
      <c r="K21" s="32" t="s">
        <v>17</v>
      </c>
      <c r="L21" s="32"/>
      <c r="M21" s="32" t="str">
        <f>'114.6月菜單'!J26</f>
        <v>偽東山滷味(豆)</v>
      </c>
      <c r="N21" s="32" t="s">
        <v>178</v>
      </c>
      <c r="O21" s="32"/>
      <c r="P21" s="32" t="str">
        <f>'114.6月菜單'!J27</f>
        <v>深色蔬菜</v>
      </c>
      <c r="Q21" s="32" t="s">
        <v>18</v>
      </c>
      <c r="R21" s="32"/>
      <c r="S21" s="32" t="str">
        <f>'114.6月菜單'!J28</f>
        <v>玉米濃湯(芡)</v>
      </c>
      <c r="T21" s="32" t="s">
        <v>166</v>
      </c>
      <c r="U21" s="32"/>
      <c r="V21" s="418"/>
      <c r="W21" s="33" t="s">
        <v>44</v>
      </c>
      <c r="X21" s="34" t="s">
        <v>19</v>
      </c>
      <c r="Y21" s="35">
        <v>5.2</v>
      </c>
    </row>
    <row r="22" spans="2:25" s="57" customFormat="1" ht="27.75" customHeight="1">
      <c r="B22" s="37" t="s">
        <v>8</v>
      </c>
      <c r="C22" s="417"/>
      <c r="D22" s="2" t="s">
        <v>24</v>
      </c>
      <c r="E22" s="2"/>
      <c r="F22" s="2">
        <v>100</v>
      </c>
      <c r="G22" s="2" t="s">
        <v>159</v>
      </c>
      <c r="H22" s="2" t="s">
        <v>147</v>
      </c>
      <c r="I22" s="2">
        <v>60</v>
      </c>
      <c r="J22" s="2" t="s">
        <v>284</v>
      </c>
      <c r="K22" s="2" t="s">
        <v>93</v>
      </c>
      <c r="L22" s="2">
        <v>30</v>
      </c>
      <c r="M22" s="2" t="s">
        <v>193</v>
      </c>
      <c r="N22" s="2"/>
      <c r="O22" s="2">
        <v>20</v>
      </c>
      <c r="P22" s="2" t="s">
        <v>79</v>
      </c>
      <c r="Q22" s="2"/>
      <c r="R22" s="2">
        <v>100</v>
      </c>
      <c r="S22" s="2" t="s">
        <v>125</v>
      </c>
      <c r="T22" s="2"/>
      <c r="U22" s="2">
        <v>20</v>
      </c>
      <c r="V22" s="419"/>
      <c r="W22" s="91">
        <v>102</v>
      </c>
      <c r="X22" s="38" t="s">
        <v>25</v>
      </c>
      <c r="Y22" s="39">
        <v>2.2999999999999998</v>
      </c>
    </row>
    <row r="23" spans="2:25" s="57" customFormat="1" ht="27.9" customHeight="1">
      <c r="B23" s="37">
        <v>18</v>
      </c>
      <c r="C23" s="417"/>
      <c r="D23" s="2"/>
      <c r="E23" s="2"/>
      <c r="F23" s="2"/>
      <c r="G23" s="2" t="s">
        <v>116</v>
      </c>
      <c r="H23" s="2"/>
      <c r="I23" s="2">
        <v>30</v>
      </c>
      <c r="J23" s="423" t="s">
        <v>127</v>
      </c>
      <c r="K23" s="424"/>
      <c r="L23" s="2">
        <v>30</v>
      </c>
      <c r="M23" s="164" t="s">
        <v>285</v>
      </c>
      <c r="N23" s="165" t="s">
        <v>111</v>
      </c>
      <c r="O23" s="2">
        <v>20</v>
      </c>
      <c r="P23" s="2"/>
      <c r="Q23" s="2"/>
      <c r="R23" s="2"/>
      <c r="S23" s="2" t="s">
        <v>110</v>
      </c>
      <c r="T23" s="2"/>
      <c r="U23" s="2">
        <v>1</v>
      </c>
      <c r="V23" s="419"/>
      <c r="W23" s="40" t="s">
        <v>46</v>
      </c>
      <c r="X23" s="41" t="s">
        <v>27</v>
      </c>
      <c r="Y23" s="39">
        <v>1.8</v>
      </c>
    </row>
    <row r="24" spans="2:25" s="57" customFormat="1" ht="27.9" customHeight="1">
      <c r="B24" s="37" t="s">
        <v>10</v>
      </c>
      <c r="C24" s="417"/>
      <c r="D24" s="2"/>
      <c r="E24" s="2"/>
      <c r="F24" s="2"/>
      <c r="G24" s="2"/>
      <c r="H24" s="45"/>
      <c r="I24" s="2"/>
      <c r="J24" s="2"/>
      <c r="K24" s="2"/>
      <c r="L24" s="2"/>
      <c r="M24" s="2" t="s">
        <v>194</v>
      </c>
      <c r="N24" s="165" t="s">
        <v>111</v>
      </c>
      <c r="O24" s="2">
        <v>20</v>
      </c>
      <c r="P24" s="2"/>
      <c r="Q24" s="45"/>
      <c r="R24" s="2"/>
      <c r="S24" s="423"/>
      <c r="T24" s="424"/>
      <c r="U24" s="2"/>
      <c r="V24" s="419"/>
      <c r="W24" s="89">
        <v>24</v>
      </c>
      <c r="X24" s="41" t="s">
        <v>30</v>
      </c>
      <c r="Y24" s="39">
        <v>2.5</v>
      </c>
    </row>
    <row r="25" spans="2:25" s="57" customFormat="1" ht="27.9" customHeight="1">
      <c r="B25" s="416" t="s">
        <v>62</v>
      </c>
      <c r="C25" s="417"/>
      <c r="D25" s="2"/>
      <c r="E25" s="2"/>
      <c r="F25" s="2"/>
      <c r="G25" s="2"/>
      <c r="H25" s="45"/>
      <c r="I25" s="2"/>
      <c r="J25" s="2"/>
      <c r="K25" s="2"/>
      <c r="L25" s="2"/>
      <c r="M25" s="2" t="s">
        <v>124</v>
      </c>
      <c r="N25" s="45"/>
      <c r="O25" s="2">
        <v>1</v>
      </c>
      <c r="P25" s="2"/>
      <c r="Q25" s="45"/>
      <c r="R25" s="2"/>
      <c r="S25" s="2"/>
      <c r="T25" s="2"/>
      <c r="U25" s="2"/>
      <c r="V25" s="419"/>
      <c r="W25" s="40" t="s">
        <v>47</v>
      </c>
      <c r="X25" s="41" t="s">
        <v>33</v>
      </c>
      <c r="Y25" s="39">
        <v>0</v>
      </c>
    </row>
    <row r="26" spans="2:25" s="57" customFormat="1" ht="27.9" customHeight="1">
      <c r="B26" s="416"/>
      <c r="C26" s="417"/>
      <c r="D26" s="88"/>
      <c r="E26" s="45"/>
      <c r="F26" s="2"/>
      <c r="G26" s="62"/>
      <c r="H26" s="45"/>
      <c r="I26" s="2"/>
      <c r="J26" s="2"/>
      <c r="K26" s="45"/>
      <c r="L26" s="2"/>
      <c r="N26" s="88"/>
      <c r="O26" s="2"/>
      <c r="P26" s="2"/>
      <c r="Q26" s="45"/>
      <c r="R26" s="2"/>
      <c r="S26" s="2"/>
      <c r="T26" s="45"/>
      <c r="U26" s="2"/>
      <c r="V26" s="419"/>
      <c r="W26" s="89">
        <v>28.3</v>
      </c>
      <c r="X26" s="80" t="s">
        <v>42</v>
      </c>
      <c r="Y26" s="46">
        <v>0</v>
      </c>
    </row>
    <row r="27" spans="2:25" s="57" customFormat="1" ht="27.9" customHeight="1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30"/>
      <c r="N27" s="88"/>
      <c r="O27" s="2"/>
      <c r="P27" s="2"/>
      <c r="Q27" s="45"/>
      <c r="R27" s="2"/>
      <c r="S27" s="2"/>
      <c r="T27" s="45"/>
      <c r="U27" s="2"/>
      <c r="V27" s="419"/>
      <c r="W27" s="40" t="s">
        <v>12</v>
      </c>
      <c r="X27" s="49"/>
      <c r="Y27" s="39"/>
    </row>
    <row r="28" spans="2:25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20"/>
      <c r="W28" s="90">
        <f>W22*4+W26*4+W24*9</f>
        <v>737.2</v>
      </c>
      <c r="X28" s="53"/>
      <c r="Y28" s="54"/>
    </row>
    <row r="29" spans="2:25" s="36" customFormat="1" ht="27.9" customHeight="1">
      <c r="B29" s="31">
        <v>6</v>
      </c>
      <c r="C29" s="417"/>
      <c r="D29" s="32" t="str">
        <f>'114.6月菜單'!N23</f>
        <v>地瓜飯</v>
      </c>
      <c r="E29" s="32" t="s">
        <v>54</v>
      </c>
      <c r="F29" s="32"/>
      <c r="G29" s="32" t="str">
        <f>'114.6月菜單'!N24</f>
        <v>醬爆肉絲(豆)</v>
      </c>
      <c r="H29" s="32" t="s">
        <v>17</v>
      </c>
      <c r="I29" s="32"/>
      <c r="J29" s="32" t="str">
        <f>'114.6月菜單'!N25</f>
        <v>卡啦翅小腿(炸)</v>
      </c>
      <c r="K29" s="32" t="s">
        <v>61</v>
      </c>
      <c r="L29" s="32"/>
      <c r="M29" s="32" t="str">
        <f>'114.6月菜單'!N26</f>
        <v>聰明鮪魚蛋(海加)</v>
      </c>
      <c r="N29" s="32" t="s">
        <v>178</v>
      </c>
      <c r="O29" s="32"/>
      <c r="P29" s="32" t="str">
        <f>'114.6月菜單'!N27</f>
        <v>有機蔬菜</v>
      </c>
      <c r="Q29" s="32" t="s">
        <v>18</v>
      </c>
      <c r="R29" s="32"/>
      <c r="S29" s="32" t="str">
        <f>'114.6月菜單'!N28</f>
        <v>濃郁綠豆湯</v>
      </c>
      <c r="T29" s="32" t="s">
        <v>17</v>
      </c>
      <c r="U29" s="32"/>
      <c r="V29" s="418"/>
      <c r="W29" s="33" t="s">
        <v>44</v>
      </c>
      <c r="X29" s="34" t="s">
        <v>19</v>
      </c>
      <c r="Y29" s="35">
        <v>5.5</v>
      </c>
    </row>
    <row r="30" spans="2:25" ht="27.9" customHeight="1">
      <c r="B30" s="37" t="s">
        <v>8</v>
      </c>
      <c r="C30" s="417"/>
      <c r="D30" s="2" t="s">
        <v>24</v>
      </c>
      <c r="E30" s="2"/>
      <c r="F30" s="2">
        <v>80</v>
      </c>
      <c r="G30" s="421" t="s">
        <v>136</v>
      </c>
      <c r="H30" s="422"/>
      <c r="I30" s="2">
        <v>30</v>
      </c>
      <c r="J30" s="195" t="s">
        <v>158</v>
      </c>
      <c r="K30" s="196"/>
      <c r="L30" s="197">
        <v>30</v>
      </c>
      <c r="M30" s="2" t="s">
        <v>80</v>
      </c>
      <c r="N30" s="2"/>
      <c r="O30" s="2">
        <v>50</v>
      </c>
      <c r="P30" s="2" t="s">
        <v>79</v>
      </c>
      <c r="Q30" s="2"/>
      <c r="R30" s="2">
        <v>100</v>
      </c>
      <c r="S30" s="2" t="s">
        <v>325</v>
      </c>
      <c r="T30" s="2"/>
      <c r="U30" s="2">
        <v>10</v>
      </c>
      <c r="V30" s="419"/>
      <c r="W30" s="91">
        <v>105.5</v>
      </c>
      <c r="X30" s="38" t="s">
        <v>25</v>
      </c>
      <c r="Y30" s="39">
        <v>2.4</v>
      </c>
    </row>
    <row r="31" spans="2:25" ht="27.9" customHeight="1">
      <c r="B31" s="37">
        <v>19</v>
      </c>
      <c r="C31" s="417"/>
      <c r="D31" s="2" t="s">
        <v>97</v>
      </c>
      <c r="E31" s="2"/>
      <c r="F31" s="2">
        <v>55</v>
      </c>
      <c r="G31" s="164" t="s">
        <v>175</v>
      </c>
      <c r="H31" s="165" t="s">
        <v>111</v>
      </c>
      <c r="I31" s="2">
        <v>20</v>
      </c>
      <c r="J31" s="195"/>
      <c r="K31" s="196"/>
      <c r="L31" s="197"/>
      <c r="M31" s="2" t="s">
        <v>205</v>
      </c>
      <c r="N31" s="2" t="s">
        <v>112</v>
      </c>
      <c r="O31" s="2">
        <v>3</v>
      </c>
      <c r="P31" s="2"/>
      <c r="Q31" s="2"/>
      <c r="R31" s="2"/>
      <c r="S31" s="2" t="s">
        <v>326</v>
      </c>
      <c r="T31" s="2"/>
      <c r="U31" s="2">
        <v>10</v>
      </c>
      <c r="V31" s="419"/>
      <c r="W31" s="40" t="s">
        <v>46</v>
      </c>
      <c r="X31" s="41" t="s">
        <v>27</v>
      </c>
      <c r="Y31" s="39">
        <v>1.6</v>
      </c>
    </row>
    <row r="32" spans="2:25" ht="27.9" customHeight="1">
      <c r="B32" s="37" t="s">
        <v>10</v>
      </c>
      <c r="C32" s="417"/>
      <c r="D32" s="2"/>
      <c r="E32" s="2"/>
      <c r="F32" s="2"/>
      <c r="G32" s="2"/>
      <c r="H32" s="45"/>
      <c r="I32" s="2"/>
      <c r="J32" s="198"/>
      <c r="K32" s="199"/>
      <c r="L32" s="200"/>
      <c r="M32" s="2" t="s">
        <v>64</v>
      </c>
      <c r="N32" s="86"/>
      <c r="O32" s="2">
        <v>30</v>
      </c>
      <c r="P32" s="2"/>
      <c r="Q32" s="45"/>
      <c r="R32" s="2"/>
      <c r="S32" s="2"/>
      <c r="T32" s="2"/>
      <c r="U32" s="2"/>
      <c r="V32" s="419"/>
      <c r="W32" s="89">
        <v>24.5</v>
      </c>
      <c r="X32" s="41" t="s">
        <v>30</v>
      </c>
      <c r="Y32" s="39">
        <v>2.5</v>
      </c>
    </row>
    <row r="33" spans="2:25" ht="27.9" customHeight="1">
      <c r="B33" s="416" t="s">
        <v>40</v>
      </c>
      <c r="C33" s="417"/>
      <c r="D33" s="2"/>
      <c r="E33" s="2"/>
      <c r="F33" s="2"/>
      <c r="G33" s="2"/>
      <c r="H33" s="45"/>
      <c r="I33" s="2"/>
      <c r="J33" s="196"/>
      <c r="K33" s="201"/>
      <c r="L33" s="202"/>
      <c r="M33" s="2" t="s">
        <v>124</v>
      </c>
      <c r="N33" s="45"/>
      <c r="O33" s="2">
        <v>1</v>
      </c>
      <c r="P33" s="2"/>
      <c r="Q33" s="45"/>
      <c r="R33" s="2"/>
      <c r="S33" s="2"/>
      <c r="T33" s="2"/>
      <c r="U33" s="2"/>
      <c r="V33" s="419"/>
      <c r="W33" s="40" t="s">
        <v>47</v>
      </c>
      <c r="X33" s="41" t="s">
        <v>33</v>
      </c>
      <c r="Y33" s="39">
        <v>0</v>
      </c>
    </row>
    <row r="34" spans="2:25" ht="27.9" customHeight="1">
      <c r="B34" s="416"/>
      <c r="C34" s="417"/>
      <c r="D34" s="88"/>
      <c r="E34" s="45"/>
      <c r="F34" s="2"/>
      <c r="G34" s="62"/>
      <c r="H34" s="45"/>
      <c r="I34" s="2"/>
      <c r="J34" s="2"/>
      <c r="K34" s="45"/>
      <c r="L34" s="2"/>
      <c r="M34" s="57"/>
      <c r="N34" s="88"/>
      <c r="O34" s="2"/>
      <c r="P34" s="2"/>
      <c r="Q34" s="45"/>
      <c r="R34" s="2"/>
      <c r="S34" s="2"/>
      <c r="T34" s="45"/>
      <c r="U34" s="2"/>
      <c r="V34" s="419"/>
      <c r="W34" s="89">
        <v>28.9</v>
      </c>
      <c r="X34" s="80" t="s">
        <v>42</v>
      </c>
      <c r="Y34" s="46">
        <v>0</v>
      </c>
    </row>
    <row r="35" spans="2:25" ht="27.9" customHeight="1">
      <c r="B35" s="47" t="s">
        <v>36</v>
      </c>
      <c r="C35" s="48"/>
      <c r="D35" s="2"/>
      <c r="E35" s="45"/>
      <c r="F35" s="2"/>
      <c r="G35" s="2"/>
      <c r="H35" s="45"/>
      <c r="I35" s="2"/>
      <c r="J35" s="2"/>
      <c r="K35" s="45"/>
      <c r="L35" s="2"/>
      <c r="M35" s="30"/>
      <c r="N35" s="88"/>
      <c r="O35" s="2"/>
      <c r="P35" s="2"/>
      <c r="Q35" s="45"/>
      <c r="R35" s="2"/>
      <c r="S35" s="2"/>
      <c r="T35" s="45"/>
      <c r="U35" s="2"/>
      <c r="V35" s="419"/>
      <c r="W35" s="40" t="s">
        <v>12</v>
      </c>
      <c r="X35" s="49"/>
      <c r="Y35" s="39"/>
    </row>
    <row r="36" spans="2:2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20"/>
      <c r="W36" s="90">
        <f>W30*4+W34*4+W32*9</f>
        <v>758.1</v>
      </c>
      <c r="X36" s="53"/>
      <c r="Y36" s="54"/>
    </row>
    <row r="37" spans="2:25" s="36" customFormat="1" ht="27.9" customHeight="1">
      <c r="B37" s="31">
        <v>6</v>
      </c>
      <c r="C37" s="417"/>
      <c r="D37" s="32" t="str">
        <f>'114.6月菜單'!R23</f>
        <v>夏威夷炒飯(加)</v>
      </c>
      <c r="E37" s="32" t="s">
        <v>17</v>
      </c>
      <c r="F37" s="32"/>
      <c r="G37" s="32" t="str">
        <f>'114.6月菜單'!R24</f>
        <v>烤肉醬豬肉排</v>
      </c>
      <c r="H37" s="32" t="s">
        <v>113</v>
      </c>
      <c r="I37" s="32"/>
      <c r="J37" s="32" t="str">
        <f>'114.6月菜單'!R25</f>
        <v>爆汁湯包(冷)</v>
      </c>
      <c r="K37" s="32" t="s">
        <v>15</v>
      </c>
      <c r="L37" s="32"/>
      <c r="M37" s="32" t="str">
        <f>'114.6月菜單'!R26</f>
        <v>海鮮什錦(海)</v>
      </c>
      <c r="N37" s="32" t="s">
        <v>178</v>
      </c>
      <c r="O37" s="32"/>
      <c r="P37" s="32" t="str">
        <f>'114.6月菜單'!R27</f>
        <v>深色蔬菜</v>
      </c>
      <c r="Q37" s="32" t="s">
        <v>18</v>
      </c>
      <c r="R37" s="32"/>
      <c r="S37" s="32" t="str">
        <f>'114.6月菜單'!R28</f>
        <v>日式豆腐湯(豆)</v>
      </c>
      <c r="T37" s="32" t="s">
        <v>17</v>
      </c>
      <c r="U37" s="32"/>
      <c r="V37" s="418"/>
      <c r="W37" s="33" t="s">
        <v>44</v>
      </c>
      <c r="X37" s="34" t="s">
        <v>19</v>
      </c>
      <c r="Y37" s="35">
        <v>5.5</v>
      </c>
    </row>
    <row r="38" spans="2:25" ht="27.9" customHeight="1">
      <c r="B38" s="37" t="s">
        <v>8</v>
      </c>
      <c r="C38" s="417"/>
      <c r="D38" s="2" t="s">
        <v>24</v>
      </c>
      <c r="E38" s="2"/>
      <c r="F38" s="2">
        <v>100</v>
      </c>
      <c r="G38" s="438" t="s">
        <v>122</v>
      </c>
      <c r="H38" s="439"/>
      <c r="I38" s="2">
        <v>40</v>
      </c>
      <c r="J38" s="2" t="s">
        <v>286</v>
      </c>
      <c r="K38" s="2" t="s">
        <v>101</v>
      </c>
      <c r="L38" s="2">
        <v>20</v>
      </c>
      <c r="M38" s="2" t="s">
        <v>69</v>
      </c>
      <c r="N38" s="2"/>
      <c r="O38" s="2">
        <v>10</v>
      </c>
      <c r="P38" s="2" t="s">
        <v>79</v>
      </c>
      <c r="Q38" s="2"/>
      <c r="R38" s="2">
        <v>100</v>
      </c>
      <c r="S38" s="2" t="s">
        <v>83</v>
      </c>
      <c r="T38" s="2"/>
      <c r="U38" s="2">
        <v>1</v>
      </c>
      <c r="V38" s="419"/>
      <c r="W38" s="91">
        <v>106.5</v>
      </c>
      <c r="X38" s="38" t="s">
        <v>25</v>
      </c>
      <c r="Y38" s="39">
        <v>2.2999999999999998</v>
      </c>
    </row>
    <row r="39" spans="2:25" ht="27.9" customHeight="1">
      <c r="B39" s="37">
        <v>20</v>
      </c>
      <c r="C39" s="417"/>
      <c r="D39" s="2" t="s">
        <v>110</v>
      </c>
      <c r="E39" s="2"/>
      <c r="F39" s="2">
        <v>1</v>
      </c>
      <c r="G39" s="164"/>
      <c r="H39" s="165"/>
      <c r="I39" s="2"/>
      <c r="J39" s="2"/>
      <c r="K39" s="2"/>
      <c r="L39" s="2"/>
      <c r="M39" s="2" t="s">
        <v>273</v>
      </c>
      <c r="N39" s="2"/>
      <c r="O39" s="2">
        <v>5</v>
      </c>
      <c r="P39" s="2"/>
      <c r="Q39" s="2"/>
      <c r="R39" s="2"/>
      <c r="S39" s="2" t="s">
        <v>115</v>
      </c>
      <c r="T39" s="2" t="s">
        <v>111</v>
      </c>
      <c r="U39" s="2">
        <v>30</v>
      </c>
      <c r="V39" s="419"/>
      <c r="W39" s="40" t="s">
        <v>46</v>
      </c>
      <c r="X39" s="41" t="s">
        <v>27</v>
      </c>
      <c r="Y39" s="39">
        <v>1.8</v>
      </c>
    </row>
    <row r="40" spans="2:25" ht="27.9" customHeight="1">
      <c r="B40" s="37" t="s">
        <v>10</v>
      </c>
      <c r="C40" s="417"/>
      <c r="D40" s="2" t="s">
        <v>200</v>
      </c>
      <c r="E40" s="2" t="s">
        <v>82</v>
      </c>
      <c r="F40" s="2">
        <v>10</v>
      </c>
      <c r="G40" s="2"/>
      <c r="H40" s="45"/>
      <c r="I40" s="2"/>
      <c r="J40" s="2"/>
      <c r="K40" s="2"/>
      <c r="L40" s="2"/>
      <c r="M40" s="2" t="s">
        <v>126</v>
      </c>
      <c r="N40" s="86"/>
      <c r="O40" s="2">
        <v>50</v>
      </c>
      <c r="P40" s="2"/>
      <c r="Q40" s="45"/>
      <c r="R40" s="2"/>
      <c r="S40" s="2" t="s">
        <v>167</v>
      </c>
      <c r="T40" s="2"/>
      <c r="U40" s="2">
        <v>1</v>
      </c>
      <c r="V40" s="419"/>
      <c r="W40" s="89">
        <v>24</v>
      </c>
      <c r="X40" s="41" t="s">
        <v>30</v>
      </c>
      <c r="Y40" s="39">
        <v>2.5</v>
      </c>
    </row>
    <row r="41" spans="2:25" ht="27.9" customHeight="1">
      <c r="B41" s="416" t="s">
        <v>56</v>
      </c>
      <c r="C41" s="417"/>
      <c r="D41" s="2" t="s">
        <v>87</v>
      </c>
      <c r="E41" s="2"/>
      <c r="F41" s="2">
        <v>10</v>
      </c>
      <c r="G41" s="2"/>
      <c r="H41" s="45"/>
      <c r="I41" s="2"/>
      <c r="J41" s="2"/>
      <c r="K41" s="2"/>
      <c r="L41" s="2"/>
      <c r="M41" s="57" t="s">
        <v>124</v>
      </c>
      <c r="N41" s="88"/>
      <c r="O41" s="2">
        <v>1</v>
      </c>
      <c r="P41" s="2"/>
      <c r="Q41" s="45"/>
      <c r="R41" s="2"/>
      <c r="S41" s="2"/>
      <c r="T41" s="2"/>
      <c r="U41" s="2"/>
      <c r="V41" s="419"/>
      <c r="W41" s="40" t="s">
        <v>47</v>
      </c>
      <c r="X41" s="41" t="s">
        <v>33</v>
      </c>
      <c r="Y41" s="39">
        <v>0</v>
      </c>
    </row>
    <row r="42" spans="2:25" ht="27.9" customHeight="1">
      <c r="B42" s="416"/>
      <c r="C42" s="417"/>
      <c r="D42" s="88" t="s">
        <v>80</v>
      </c>
      <c r="E42" s="45"/>
      <c r="F42" s="2">
        <v>10</v>
      </c>
      <c r="G42" s="62"/>
      <c r="H42" s="45"/>
      <c r="I42" s="2"/>
      <c r="J42" s="2"/>
      <c r="K42" s="45"/>
      <c r="L42" s="2"/>
      <c r="M42" s="57" t="s">
        <v>196</v>
      </c>
      <c r="N42" s="88" t="s">
        <v>147</v>
      </c>
      <c r="O42" s="2">
        <v>15</v>
      </c>
      <c r="P42" s="2"/>
      <c r="Q42" s="45"/>
      <c r="R42" s="2"/>
      <c r="S42" s="2"/>
      <c r="T42" s="45"/>
      <c r="U42" s="2"/>
      <c r="V42" s="419"/>
      <c r="W42" s="89">
        <v>28.9</v>
      </c>
      <c r="X42" s="80" t="s">
        <v>42</v>
      </c>
      <c r="Y42" s="46">
        <v>0</v>
      </c>
    </row>
    <row r="43" spans="2:25" ht="27.9" customHeight="1">
      <c r="B43" s="47" t="s">
        <v>36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30"/>
      <c r="N43" s="88"/>
      <c r="O43" s="2"/>
      <c r="P43" s="2"/>
      <c r="Q43" s="45"/>
      <c r="R43" s="2"/>
      <c r="S43" s="2"/>
      <c r="T43" s="45"/>
      <c r="U43" s="2"/>
      <c r="V43" s="419"/>
      <c r="W43" s="40" t="s">
        <v>12</v>
      </c>
      <c r="X43" s="49"/>
      <c r="Y43" s="39"/>
    </row>
    <row r="44" spans="2:25" ht="27.9" customHeight="1" thickBot="1">
      <c r="B44" s="185"/>
      <c r="C44" s="186"/>
      <c r="D44" s="187"/>
      <c r="E44" s="187"/>
      <c r="F44" s="188"/>
      <c r="G44" s="188"/>
      <c r="H44" s="187"/>
      <c r="I44" s="188"/>
      <c r="J44" s="188"/>
      <c r="K44" s="187"/>
      <c r="L44" s="188"/>
      <c r="M44" s="188"/>
      <c r="N44" s="187"/>
      <c r="O44" s="188"/>
      <c r="P44" s="188"/>
      <c r="Q44" s="187"/>
      <c r="R44" s="188"/>
      <c r="S44" s="188"/>
      <c r="T44" s="187"/>
      <c r="U44" s="188"/>
      <c r="V44" s="436"/>
      <c r="W44" s="189">
        <f>W38*4+W42*4+W40*9</f>
        <v>757.6</v>
      </c>
      <c r="X44" s="190"/>
      <c r="Y44" s="191"/>
    </row>
    <row r="45" spans="2:2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</row>
    <row r="46" spans="2:25">
      <c r="B46" s="56"/>
      <c r="C46" s="61"/>
      <c r="D46" s="431"/>
      <c r="E46" s="431"/>
      <c r="F46" s="432"/>
      <c r="G46" s="432"/>
      <c r="H46" s="75"/>
      <c r="K46" s="75"/>
      <c r="N46" s="75"/>
      <c r="Q46" s="75"/>
      <c r="T46" s="75"/>
    </row>
  </sheetData>
  <mergeCells count="26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G6:H6"/>
    <mergeCell ref="M15:N15"/>
    <mergeCell ref="C21:C26"/>
    <mergeCell ref="V21:V28"/>
    <mergeCell ref="B25:B26"/>
    <mergeCell ref="C29:C34"/>
    <mergeCell ref="V29:V36"/>
    <mergeCell ref="B33:B34"/>
    <mergeCell ref="G30:H30"/>
    <mergeCell ref="S24:T24"/>
    <mergeCell ref="J23:K23"/>
    <mergeCell ref="C37:C42"/>
    <mergeCell ref="V37:V44"/>
    <mergeCell ref="B41:B42"/>
    <mergeCell ref="J45:Y45"/>
    <mergeCell ref="D46:G46"/>
    <mergeCell ref="G38:H3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topLeftCell="A22" zoomScale="60" zoomScaleNormal="60" workbookViewId="0">
      <selection activeCell="J45" sqref="J45:Y45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427" t="s">
        <v>321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"/>
      <c r="AB1" s="6"/>
    </row>
    <row r="2" spans="2:36" s="5" customFormat="1" ht="18.899999999999999" customHeight="1">
      <c r="B2" s="428"/>
      <c r="C2" s="429"/>
      <c r="D2" s="429"/>
      <c r="E2" s="429"/>
      <c r="F2" s="429"/>
      <c r="G2" s="429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430" t="s">
        <v>88</v>
      </c>
      <c r="H3" s="430"/>
      <c r="I3" s="430"/>
      <c r="J3" s="430"/>
      <c r="K3" s="430"/>
      <c r="L3" s="430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41">
        <v>6</v>
      </c>
      <c r="C5" s="443"/>
      <c r="D5" s="110" t="str">
        <f>'114.6月菜單'!B32</f>
        <v>香Q米飯</v>
      </c>
      <c r="E5" s="110" t="s">
        <v>15</v>
      </c>
      <c r="F5" s="1" t="s">
        <v>16</v>
      </c>
      <c r="G5" s="110" t="str">
        <f>'114.6月菜單'!B33</f>
        <v>香香雞柳條X2(加)(炸)</v>
      </c>
      <c r="H5" s="110" t="s">
        <v>61</v>
      </c>
      <c r="I5" s="1" t="s">
        <v>16</v>
      </c>
      <c r="J5" s="110" t="str">
        <f>'114.6月菜單'!B34</f>
        <v>下飯瓜仔肉(醃)</v>
      </c>
      <c r="K5" s="110" t="s">
        <v>17</v>
      </c>
      <c r="L5" s="1" t="s">
        <v>16</v>
      </c>
      <c r="M5" s="110" t="str">
        <f>'114.6月菜單'!B35</f>
        <v>泡菜豆腐鍋(豆)</v>
      </c>
      <c r="N5" s="110" t="s">
        <v>17</v>
      </c>
      <c r="O5" s="1" t="s">
        <v>16</v>
      </c>
      <c r="P5" s="110" t="str">
        <f>'114.6月菜單'!B36</f>
        <v>深色蔬菜</v>
      </c>
      <c r="Q5" s="110" t="s">
        <v>18</v>
      </c>
      <c r="R5" s="1" t="s">
        <v>16</v>
      </c>
      <c r="S5" s="110" t="str">
        <f>'114.6月菜單'!B37</f>
        <v>蘿蔔香菇湯</v>
      </c>
      <c r="T5" s="110" t="s">
        <v>17</v>
      </c>
      <c r="U5" s="1" t="s">
        <v>16</v>
      </c>
      <c r="V5" s="444"/>
      <c r="W5" s="33" t="s">
        <v>44</v>
      </c>
      <c r="X5" s="34" t="s">
        <v>19</v>
      </c>
      <c r="Y5" s="35">
        <v>5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42" t="s">
        <v>8</v>
      </c>
      <c r="C6" s="443"/>
      <c r="D6" s="2" t="s">
        <v>24</v>
      </c>
      <c r="E6" s="2"/>
      <c r="F6" s="2">
        <v>100</v>
      </c>
      <c r="G6" s="164" t="s">
        <v>287</v>
      </c>
      <c r="H6" s="175" t="s">
        <v>82</v>
      </c>
      <c r="I6" s="111">
        <v>60</v>
      </c>
      <c r="J6" s="164" t="s">
        <v>137</v>
      </c>
      <c r="K6" s="175" t="s">
        <v>93</v>
      </c>
      <c r="L6" s="2">
        <v>28</v>
      </c>
      <c r="M6" s="111" t="s">
        <v>273</v>
      </c>
      <c r="N6" s="111"/>
      <c r="O6" s="111">
        <v>10</v>
      </c>
      <c r="P6" s="2" t="s">
        <v>60</v>
      </c>
      <c r="Q6" s="2"/>
      <c r="R6" s="2">
        <v>100</v>
      </c>
      <c r="S6" s="111" t="s">
        <v>193</v>
      </c>
      <c r="T6" s="111"/>
      <c r="U6" s="111">
        <v>30</v>
      </c>
      <c r="V6" s="445"/>
      <c r="W6" s="91">
        <v>101</v>
      </c>
      <c r="X6" s="38" t="s">
        <v>25</v>
      </c>
      <c r="Y6" s="39">
        <v>2.2999999999999998</v>
      </c>
      <c r="Z6" s="15"/>
      <c r="AA6" s="17"/>
      <c r="AC6" s="17"/>
      <c r="AD6" s="17"/>
      <c r="AE6" s="17"/>
      <c r="AF6" s="17"/>
      <c r="AG6" s="91"/>
      <c r="AH6" s="91"/>
      <c r="AI6" s="92"/>
      <c r="AJ6" s="3"/>
    </row>
    <row r="7" spans="2:36" ht="27.9" customHeight="1">
      <c r="B7" s="142">
        <v>23</v>
      </c>
      <c r="C7" s="443"/>
      <c r="D7" s="2"/>
      <c r="E7" s="2"/>
      <c r="F7" s="2"/>
      <c r="G7" s="2"/>
      <c r="H7" s="45"/>
      <c r="I7" s="2"/>
      <c r="J7" s="2" t="s">
        <v>87</v>
      </c>
      <c r="K7" s="2"/>
      <c r="L7" s="2">
        <v>35</v>
      </c>
      <c r="M7" s="2" t="s">
        <v>133</v>
      </c>
      <c r="N7" s="88"/>
      <c r="O7" s="2">
        <v>50</v>
      </c>
      <c r="P7" s="111"/>
      <c r="Q7" s="111"/>
      <c r="R7" s="111"/>
      <c r="S7" s="111" t="s">
        <v>139</v>
      </c>
      <c r="T7" s="111"/>
      <c r="U7" s="111">
        <v>1</v>
      </c>
      <c r="V7" s="445"/>
      <c r="W7" s="40" t="s">
        <v>46</v>
      </c>
      <c r="X7" s="41" t="s">
        <v>27</v>
      </c>
      <c r="Y7" s="39">
        <v>2.2000000000000002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42" t="s">
        <v>10</v>
      </c>
      <c r="C8" s="443"/>
      <c r="D8" s="2"/>
      <c r="E8" s="2"/>
      <c r="F8" s="2"/>
      <c r="G8" s="111"/>
      <c r="H8" s="111"/>
      <c r="I8" s="111"/>
      <c r="J8" s="2" t="s">
        <v>138</v>
      </c>
      <c r="K8" s="45"/>
      <c r="L8" s="2">
        <v>1</v>
      </c>
      <c r="M8" s="2" t="s">
        <v>115</v>
      </c>
      <c r="N8" s="2" t="s">
        <v>111</v>
      </c>
      <c r="O8" s="2">
        <v>20</v>
      </c>
      <c r="P8" s="111"/>
      <c r="Q8" s="111"/>
      <c r="R8" s="111"/>
      <c r="S8" s="452"/>
      <c r="T8" s="453"/>
      <c r="U8" s="111"/>
      <c r="V8" s="445"/>
      <c r="W8" s="89">
        <v>24</v>
      </c>
      <c r="X8" s="41" t="s">
        <v>30</v>
      </c>
      <c r="Y8" s="39">
        <v>2.5</v>
      </c>
      <c r="Z8" s="15"/>
      <c r="AC8" s="17"/>
      <c r="AD8" s="17"/>
      <c r="AE8" s="17"/>
      <c r="AF8" s="17"/>
      <c r="AG8" s="91"/>
      <c r="AH8" s="91"/>
      <c r="AI8" s="78"/>
      <c r="AJ8" s="3"/>
    </row>
    <row r="9" spans="2:36" ht="27.9" customHeight="1">
      <c r="B9" s="451" t="s">
        <v>37</v>
      </c>
      <c r="C9" s="443"/>
      <c r="D9" s="143"/>
      <c r="E9" s="112"/>
      <c r="F9" s="111"/>
      <c r="G9" s="111"/>
      <c r="H9" s="111"/>
      <c r="I9" s="111"/>
      <c r="J9" s="111"/>
      <c r="K9" s="111"/>
      <c r="L9" s="111"/>
      <c r="M9" s="111" t="s">
        <v>124</v>
      </c>
      <c r="N9" s="111"/>
      <c r="O9" s="111">
        <v>1</v>
      </c>
      <c r="P9" s="111"/>
      <c r="Q9" s="111"/>
      <c r="R9" s="111"/>
      <c r="S9" s="111"/>
      <c r="T9" s="111"/>
      <c r="U9" s="111"/>
      <c r="V9" s="445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451"/>
      <c r="C10" s="443"/>
      <c r="D10" s="143"/>
      <c r="E10" s="112"/>
      <c r="F10" s="111"/>
      <c r="G10" s="111"/>
      <c r="H10" s="112"/>
      <c r="I10" s="111"/>
      <c r="J10" s="111"/>
      <c r="K10" s="112"/>
      <c r="L10" s="111"/>
      <c r="M10" s="111" t="s">
        <v>280</v>
      </c>
      <c r="N10" s="112"/>
      <c r="O10" s="111">
        <v>1</v>
      </c>
      <c r="P10" s="111"/>
      <c r="Q10" s="112"/>
      <c r="R10" s="111"/>
      <c r="S10" s="111"/>
      <c r="T10" s="112"/>
      <c r="U10" s="111"/>
      <c r="V10" s="445"/>
      <c r="W10" s="89">
        <v>28.3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>
      <c r="B11" s="144" t="s">
        <v>36</v>
      </c>
      <c r="C11" s="115"/>
      <c r="D11" s="143"/>
      <c r="E11" s="112"/>
      <c r="F11" s="111"/>
      <c r="G11" s="111"/>
      <c r="H11" s="112"/>
      <c r="I11" s="111"/>
      <c r="J11" s="111"/>
      <c r="K11" s="112"/>
      <c r="L11" s="111"/>
      <c r="M11" s="111" t="s">
        <v>288</v>
      </c>
      <c r="N11" s="112"/>
      <c r="O11" s="111">
        <v>1</v>
      </c>
      <c r="P11" s="111"/>
      <c r="Q11" s="112"/>
      <c r="R11" s="111"/>
      <c r="S11" s="111"/>
      <c r="T11" s="112"/>
      <c r="U11" s="111"/>
      <c r="V11" s="445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45"/>
      <c r="C12" s="146"/>
      <c r="D12" s="147"/>
      <c r="E12" s="148"/>
      <c r="F12" s="149"/>
      <c r="G12" s="149"/>
      <c r="H12" s="148"/>
      <c r="I12" s="149"/>
      <c r="J12" s="149"/>
      <c r="K12" s="148"/>
      <c r="L12" s="149"/>
      <c r="M12" s="149"/>
      <c r="N12" s="148"/>
      <c r="O12" s="149"/>
      <c r="P12" s="149"/>
      <c r="Q12" s="148"/>
      <c r="R12" s="149"/>
      <c r="S12" s="149"/>
      <c r="T12" s="148"/>
      <c r="U12" s="149"/>
      <c r="V12" s="450"/>
      <c r="W12" s="90">
        <f>W6*4+W10*4+W8*9</f>
        <v>733.2</v>
      </c>
      <c r="X12" s="150"/>
      <c r="Y12" s="151"/>
      <c r="Z12" s="15"/>
      <c r="AC12" s="52"/>
      <c r="AD12" s="52"/>
      <c r="AE12" s="52"/>
      <c r="AG12" s="93"/>
      <c r="AH12" s="93"/>
      <c r="AI12" s="13"/>
      <c r="AJ12" s="3"/>
    </row>
    <row r="13" spans="2:36" s="36" customFormat="1" ht="27.9" customHeight="1">
      <c r="B13" s="37">
        <v>6</v>
      </c>
      <c r="C13" s="447"/>
      <c r="D13" s="152" t="str">
        <f>'114.6月菜單'!F32</f>
        <v>糙米飯</v>
      </c>
      <c r="E13" s="152" t="s">
        <v>15</v>
      </c>
      <c r="F13" s="152"/>
      <c r="G13" s="152" t="str">
        <f>'114.6月菜單'!F33</f>
        <v>和風軟嫩里肌</v>
      </c>
      <c r="H13" s="152" t="s">
        <v>113</v>
      </c>
      <c r="I13" s="152"/>
      <c r="J13" s="152" t="str">
        <f>'114.6月菜單'!F34</f>
        <v>雞堡肉(加)</v>
      </c>
      <c r="K13" s="152" t="s">
        <v>63</v>
      </c>
      <c r="L13" s="152"/>
      <c r="M13" s="152" t="str">
        <f>'114.6月菜單'!F35</f>
        <v>佛跳牆(醃)</v>
      </c>
      <c r="N13" s="152" t="s">
        <v>66</v>
      </c>
      <c r="O13" s="152"/>
      <c r="P13" s="152" t="str">
        <f>'114.6月菜單'!F36</f>
        <v>淺色蔬菜</v>
      </c>
      <c r="Q13" s="152" t="s">
        <v>18</v>
      </c>
      <c r="R13" s="152"/>
      <c r="S13" s="152" t="str">
        <f>'114.6月菜單'!F37</f>
        <v>紫菜蛋花湯</v>
      </c>
      <c r="T13" s="152" t="s">
        <v>17</v>
      </c>
      <c r="U13" s="152"/>
      <c r="V13" s="419"/>
      <c r="W13" s="33" t="s">
        <v>44</v>
      </c>
      <c r="X13" s="41" t="s">
        <v>19</v>
      </c>
      <c r="Y13" s="39">
        <v>5.0999999999999996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417"/>
      <c r="D14" s="2" t="s">
        <v>24</v>
      </c>
      <c r="E14" s="2"/>
      <c r="F14" s="2">
        <v>60</v>
      </c>
      <c r="G14" s="448" t="s">
        <v>122</v>
      </c>
      <c r="H14" s="449"/>
      <c r="I14" s="117">
        <v>40</v>
      </c>
      <c r="J14" s="2" t="s">
        <v>289</v>
      </c>
      <c r="K14" s="2" t="s">
        <v>82</v>
      </c>
      <c r="L14" s="2">
        <v>30</v>
      </c>
      <c r="M14" s="111" t="s">
        <v>172</v>
      </c>
      <c r="N14" s="111"/>
      <c r="O14" s="111">
        <v>60</v>
      </c>
      <c r="P14" s="2" t="s">
        <v>60</v>
      </c>
      <c r="Q14" s="2"/>
      <c r="R14" s="2">
        <v>100</v>
      </c>
      <c r="S14" s="111" t="s">
        <v>157</v>
      </c>
      <c r="T14" s="111"/>
      <c r="U14" s="111">
        <v>1</v>
      </c>
      <c r="V14" s="419"/>
      <c r="W14" s="91">
        <v>100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>
        <v>24</v>
      </c>
      <c r="C15" s="417"/>
      <c r="D15" s="2" t="s">
        <v>141</v>
      </c>
      <c r="E15" s="2"/>
      <c r="F15" s="2">
        <v>40</v>
      </c>
      <c r="G15" s="2"/>
      <c r="H15" s="2"/>
      <c r="I15" s="2"/>
      <c r="J15" s="423"/>
      <c r="K15" s="424"/>
      <c r="L15" s="2"/>
      <c r="M15" s="183" t="s">
        <v>181</v>
      </c>
      <c r="N15" s="182"/>
      <c r="O15" s="111">
        <v>10</v>
      </c>
      <c r="P15" s="111"/>
      <c r="Q15" s="111"/>
      <c r="R15" s="111"/>
      <c r="S15" s="111" t="s">
        <v>64</v>
      </c>
      <c r="T15" s="111"/>
      <c r="U15" s="111">
        <v>10</v>
      </c>
      <c r="V15" s="419"/>
      <c r="W15" s="40" t="s">
        <v>46</v>
      </c>
      <c r="X15" s="41" t="s">
        <v>27</v>
      </c>
      <c r="Y15" s="39">
        <v>1.7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417"/>
      <c r="D16" s="2"/>
      <c r="E16" s="45"/>
      <c r="F16" s="2"/>
      <c r="G16" s="2"/>
      <c r="H16" s="45"/>
      <c r="I16" s="2"/>
      <c r="J16" s="2"/>
      <c r="K16" s="86"/>
      <c r="L16" s="2"/>
      <c r="M16" s="111" t="s">
        <v>182</v>
      </c>
      <c r="N16" s="111" t="s">
        <v>170</v>
      </c>
      <c r="O16" s="111">
        <v>10</v>
      </c>
      <c r="P16" s="111"/>
      <c r="Q16" s="111"/>
      <c r="R16" s="111"/>
      <c r="S16" s="111" t="s">
        <v>121</v>
      </c>
      <c r="T16" s="112"/>
      <c r="U16" s="111">
        <v>1</v>
      </c>
      <c r="V16" s="419"/>
      <c r="W16" s="89">
        <v>24.5</v>
      </c>
      <c r="X16" s="41" t="s">
        <v>30</v>
      </c>
      <c r="Y16" s="39">
        <v>2.5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1"/>
    </row>
    <row r="17" spans="2:33" ht="27.9" customHeight="1">
      <c r="B17" s="416" t="s">
        <v>38</v>
      </c>
      <c r="C17" s="417"/>
      <c r="D17" s="45"/>
      <c r="E17" s="45"/>
      <c r="F17" s="2"/>
      <c r="G17" s="2"/>
      <c r="H17" s="45"/>
      <c r="I17" s="2"/>
      <c r="J17" s="2"/>
      <c r="K17" s="45"/>
      <c r="L17" s="2"/>
      <c r="M17" s="111" t="s">
        <v>128</v>
      </c>
      <c r="N17" s="111"/>
      <c r="O17" s="111">
        <v>5</v>
      </c>
      <c r="P17" s="111"/>
      <c r="Q17" s="112"/>
      <c r="R17" s="111"/>
      <c r="S17" s="2"/>
      <c r="T17" s="2"/>
      <c r="U17" s="2"/>
      <c r="V17" s="419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16"/>
      <c r="C18" s="417"/>
      <c r="D18" s="45"/>
      <c r="E18" s="45"/>
      <c r="F18" s="2"/>
      <c r="G18" s="2"/>
      <c r="H18" s="45"/>
      <c r="I18" s="2"/>
      <c r="J18" s="57"/>
      <c r="K18" s="88"/>
      <c r="L18" s="2"/>
      <c r="M18" s="2" t="s">
        <v>174</v>
      </c>
      <c r="N18" s="45"/>
      <c r="O18" s="2">
        <v>1</v>
      </c>
      <c r="P18" s="2"/>
      <c r="Q18" s="45"/>
      <c r="R18" s="2"/>
      <c r="S18" s="2"/>
      <c r="T18" s="45"/>
      <c r="U18" s="2"/>
      <c r="V18" s="419"/>
      <c r="W18" s="89">
        <v>28.7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144" t="s">
        <v>36</v>
      </c>
      <c r="C19" s="153"/>
      <c r="D19" s="45"/>
      <c r="E19" s="45"/>
      <c r="F19" s="2"/>
      <c r="G19" s="2"/>
      <c r="H19" s="45"/>
      <c r="I19" s="2"/>
      <c r="J19" s="30"/>
      <c r="K19" s="88"/>
      <c r="L19" s="2"/>
      <c r="M19" s="2"/>
      <c r="N19" s="45"/>
      <c r="O19" s="2"/>
      <c r="P19" s="2"/>
      <c r="Q19" s="45"/>
      <c r="R19" s="2"/>
      <c r="S19" s="2"/>
      <c r="T19" s="45"/>
      <c r="U19" s="2"/>
      <c r="V19" s="419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54"/>
      <c r="C20" s="155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20"/>
      <c r="W20" s="90">
        <f>W14*4+W18*4+W16*9</f>
        <v>735.3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3"/>
    </row>
    <row r="21" spans="2:33" s="36" customFormat="1" ht="27.9" customHeight="1">
      <c r="B21" s="31">
        <v>6</v>
      </c>
      <c r="C21" s="443"/>
      <c r="D21" s="110" t="str">
        <f>'114.6月菜單'!J32</f>
        <v>香Q米飯</v>
      </c>
      <c r="E21" s="110" t="s">
        <v>15</v>
      </c>
      <c r="F21" s="110"/>
      <c r="G21" s="110" t="str">
        <f>'114.6月菜單'!J33</f>
        <v>特製鹹豬肉片</v>
      </c>
      <c r="H21" s="110" t="s">
        <v>17</v>
      </c>
      <c r="I21" s="110"/>
      <c r="J21" s="110" t="str">
        <f>'114.6月菜單'!J34</f>
        <v>卡啦翅小腿(炸)</v>
      </c>
      <c r="K21" s="110" t="s">
        <v>61</v>
      </c>
      <c r="L21" s="134"/>
      <c r="M21" s="135" t="str">
        <f>'114.6月菜單'!J35</f>
        <v>黃金玉米炒蛋</v>
      </c>
      <c r="N21" s="110" t="s">
        <v>17</v>
      </c>
      <c r="O21" s="110"/>
      <c r="P21" s="110" t="str">
        <f>'114.6月菜單'!J36</f>
        <v>深色蔬菜</v>
      </c>
      <c r="Q21" s="110" t="s">
        <v>18</v>
      </c>
      <c r="R21" s="110"/>
      <c r="S21" s="110" t="str">
        <f>'114.6月菜單'!J37</f>
        <v>味噌菇菇湯</v>
      </c>
      <c r="T21" s="110" t="s">
        <v>17</v>
      </c>
      <c r="U21" s="110"/>
      <c r="V21" s="444"/>
      <c r="W21" s="33" t="s">
        <v>44</v>
      </c>
      <c r="X21" s="34" t="s">
        <v>19</v>
      </c>
      <c r="Y21" s="35">
        <v>5.2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43"/>
      <c r="D22" s="2" t="s">
        <v>24</v>
      </c>
      <c r="E22" s="2"/>
      <c r="F22" s="2">
        <v>100</v>
      </c>
      <c r="G22" s="438" t="s">
        <v>120</v>
      </c>
      <c r="H22" s="439"/>
      <c r="I22" s="2">
        <v>40</v>
      </c>
      <c r="J22" s="2" t="s">
        <v>158</v>
      </c>
      <c r="K22" s="2"/>
      <c r="L22" s="2">
        <v>30</v>
      </c>
      <c r="M22" s="111" t="s">
        <v>125</v>
      </c>
      <c r="N22" s="111"/>
      <c r="O22" s="111">
        <v>20</v>
      </c>
      <c r="P22" s="2" t="s">
        <v>60</v>
      </c>
      <c r="Q22" s="2"/>
      <c r="R22" s="2">
        <v>100</v>
      </c>
      <c r="S22" s="2" t="s">
        <v>69</v>
      </c>
      <c r="T22" s="2"/>
      <c r="U22" s="2">
        <v>20</v>
      </c>
      <c r="V22" s="445"/>
      <c r="W22" s="91">
        <v>101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25</v>
      </c>
      <c r="C23" s="443"/>
      <c r="D23" s="2"/>
      <c r="E23" s="2"/>
      <c r="F23" s="2"/>
      <c r="G23" s="2" t="s">
        <v>168</v>
      </c>
      <c r="H23" s="2"/>
      <c r="I23" s="2">
        <v>30</v>
      </c>
      <c r="J23" s="2"/>
      <c r="K23" s="2"/>
      <c r="L23" s="2"/>
      <c r="M23" s="111" t="s">
        <v>64</v>
      </c>
      <c r="N23" s="111"/>
      <c r="O23" s="111">
        <v>40</v>
      </c>
      <c r="P23" s="111"/>
      <c r="Q23" s="111"/>
      <c r="R23" s="111"/>
      <c r="S23" s="2" t="s">
        <v>273</v>
      </c>
      <c r="T23" s="88"/>
      <c r="U23" s="2">
        <v>10</v>
      </c>
      <c r="V23" s="445"/>
      <c r="W23" s="40" t="s">
        <v>46</v>
      </c>
      <c r="X23" s="41" t="s">
        <v>27</v>
      </c>
      <c r="Y23" s="39">
        <v>1.6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443"/>
      <c r="D24" s="2"/>
      <c r="E24" s="2"/>
      <c r="F24" s="2"/>
      <c r="G24" s="2"/>
      <c r="H24" s="45"/>
      <c r="I24" s="2"/>
      <c r="J24" s="2"/>
      <c r="K24" s="88"/>
      <c r="L24" s="2"/>
      <c r="M24" s="174" t="s">
        <v>110</v>
      </c>
      <c r="N24" s="118"/>
      <c r="O24" s="138">
        <v>1</v>
      </c>
      <c r="P24" s="111"/>
      <c r="Q24" s="112"/>
      <c r="R24" s="111"/>
      <c r="S24" s="2" t="s">
        <v>124</v>
      </c>
      <c r="T24" s="2"/>
      <c r="U24" s="2">
        <v>3</v>
      </c>
      <c r="V24" s="445"/>
      <c r="W24" s="89"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16" t="s">
        <v>39</v>
      </c>
      <c r="C25" s="443"/>
      <c r="D25" s="2"/>
      <c r="E25" s="2"/>
      <c r="F25" s="2"/>
      <c r="G25" s="2"/>
      <c r="H25" s="45"/>
      <c r="I25" s="2"/>
      <c r="J25" s="2"/>
      <c r="K25" s="2"/>
      <c r="L25" s="2"/>
      <c r="M25" s="111"/>
      <c r="N25" s="111"/>
      <c r="O25" s="111"/>
      <c r="P25" s="111"/>
      <c r="Q25" s="112"/>
      <c r="R25" s="111"/>
      <c r="S25" s="2" t="s">
        <v>81</v>
      </c>
      <c r="T25" s="45"/>
      <c r="U25" s="2">
        <v>1</v>
      </c>
      <c r="V25" s="445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16"/>
      <c r="C26" s="443"/>
      <c r="D26" s="2"/>
      <c r="E26" s="2"/>
      <c r="F26" s="2"/>
      <c r="G26" s="62"/>
      <c r="H26" s="45"/>
      <c r="I26" s="2"/>
      <c r="J26" s="111"/>
      <c r="K26" s="112"/>
      <c r="L26" s="111"/>
      <c r="M26" s="111"/>
      <c r="N26" s="112"/>
      <c r="O26" s="111"/>
      <c r="P26" s="111"/>
      <c r="Q26" s="112"/>
      <c r="R26" s="111"/>
      <c r="S26" s="2" t="s">
        <v>83</v>
      </c>
      <c r="T26" s="45"/>
      <c r="U26" s="2">
        <v>1</v>
      </c>
      <c r="V26" s="445"/>
      <c r="W26" s="89">
        <v>28.8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144" t="s">
        <v>36</v>
      </c>
      <c r="C27" s="113"/>
      <c r="D27" s="2"/>
      <c r="E27" s="45"/>
      <c r="F27" s="2"/>
      <c r="G27" s="111"/>
      <c r="H27" s="112"/>
      <c r="I27" s="111"/>
      <c r="J27" s="111"/>
      <c r="K27" s="112"/>
      <c r="L27" s="111"/>
      <c r="M27" s="111"/>
      <c r="N27" s="112"/>
      <c r="O27" s="111"/>
      <c r="P27" s="111"/>
      <c r="Q27" s="112"/>
      <c r="R27" s="111"/>
      <c r="S27" s="2"/>
      <c r="T27" s="45"/>
      <c r="U27" s="2"/>
      <c r="V27" s="445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156"/>
      <c r="C28" s="114"/>
      <c r="D28" s="112"/>
      <c r="E28" s="112"/>
      <c r="F28" s="111"/>
      <c r="G28" s="111"/>
      <c r="H28" s="112"/>
      <c r="I28" s="111"/>
      <c r="J28" s="111"/>
      <c r="K28" s="112"/>
      <c r="L28" s="111"/>
      <c r="M28" s="111"/>
      <c r="N28" s="112"/>
      <c r="O28" s="111"/>
      <c r="P28" s="111"/>
      <c r="Q28" s="112"/>
      <c r="R28" s="111"/>
      <c r="S28" s="111"/>
      <c r="T28" s="112"/>
      <c r="U28" s="111"/>
      <c r="V28" s="446"/>
      <c r="W28" s="90">
        <f>W22*4+W26*4+W24*9</f>
        <v>739.7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3"/>
    </row>
    <row r="29" spans="2:33" s="36" customFormat="1" ht="27.9" customHeight="1">
      <c r="B29" s="31">
        <v>6</v>
      </c>
      <c r="C29" s="443"/>
      <c r="D29" s="110" t="str">
        <f>'114.6月菜單'!N32</f>
        <v>地瓜飯</v>
      </c>
      <c r="E29" s="110" t="s">
        <v>15</v>
      </c>
      <c r="F29" s="110"/>
      <c r="G29" s="110" t="str">
        <f>'114.6月菜單'!N33</f>
        <v>豆瓣魚丁(海)(豆)</v>
      </c>
      <c r="H29" s="110" t="s">
        <v>17</v>
      </c>
      <c r="I29" s="110"/>
      <c r="J29" s="110" t="str">
        <f>'114.6月菜單'!N34</f>
        <v>蒸蛋</v>
      </c>
      <c r="K29" s="203" t="s">
        <v>15</v>
      </c>
      <c r="L29" s="110"/>
      <c r="M29" s="110" t="str">
        <f>'114.6月菜單'!N35</f>
        <v>高麗菜粉絲</v>
      </c>
      <c r="N29" s="110" t="s">
        <v>17</v>
      </c>
      <c r="O29" s="110"/>
      <c r="P29" s="110" t="str">
        <f>'114.6月菜單'!N36</f>
        <v>有機蔬菜</v>
      </c>
      <c r="Q29" s="110" t="s">
        <v>18</v>
      </c>
      <c r="R29" s="110"/>
      <c r="S29" s="110" t="str">
        <f>'114.6月菜單'!N37</f>
        <v>冬瓜肉絲湯</v>
      </c>
      <c r="T29" s="110" t="s">
        <v>17</v>
      </c>
      <c r="U29" s="110"/>
      <c r="V29" s="444"/>
      <c r="W29" s="33" t="s">
        <v>44</v>
      </c>
      <c r="X29" s="34" t="s">
        <v>19</v>
      </c>
      <c r="Y29" s="35">
        <v>5.5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106</v>
      </c>
      <c r="C30" s="443"/>
      <c r="D30" s="2" t="s">
        <v>24</v>
      </c>
      <c r="E30" s="2"/>
      <c r="F30" s="2">
        <v>80</v>
      </c>
      <c r="G30" s="111" t="s">
        <v>159</v>
      </c>
      <c r="H30" s="111" t="s">
        <v>147</v>
      </c>
      <c r="I30" s="111">
        <v>40</v>
      </c>
      <c r="J30" s="184" t="s">
        <v>64</v>
      </c>
      <c r="K30" s="204"/>
      <c r="L30" s="2">
        <v>55</v>
      </c>
      <c r="M30" s="2" t="s">
        <v>123</v>
      </c>
      <c r="N30" s="2"/>
      <c r="O30" s="2">
        <v>20</v>
      </c>
      <c r="P30" s="2" t="s">
        <v>60</v>
      </c>
      <c r="Q30" s="2"/>
      <c r="R30" s="2">
        <v>100</v>
      </c>
      <c r="S30" s="2" t="s">
        <v>94</v>
      </c>
      <c r="T30" s="2"/>
      <c r="U30" s="2">
        <v>30</v>
      </c>
      <c r="V30" s="445"/>
      <c r="W30" s="91">
        <v>106</v>
      </c>
      <c r="X30" s="38" t="s">
        <v>25</v>
      </c>
      <c r="Y30" s="39">
        <v>2.2999999999999998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37">
        <v>26</v>
      </c>
      <c r="C31" s="443"/>
      <c r="D31" s="2" t="s">
        <v>107</v>
      </c>
      <c r="E31" s="2"/>
      <c r="F31" s="2">
        <v>55</v>
      </c>
      <c r="G31" s="2" t="s">
        <v>115</v>
      </c>
      <c r="H31" s="2" t="s">
        <v>111</v>
      </c>
      <c r="I31" s="2">
        <v>30</v>
      </c>
      <c r="J31" s="2" t="s">
        <v>138</v>
      </c>
      <c r="K31" s="2"/>
      <c r="L31" s="2">
        <v>1</v>
      </c>
      <c r="M31" s="2" t="s">
        <v>169</v>
      </c>
      <c r="N31" s="86"/>
      <c r="O31" s="2">
        <v>15</v>
      </c>
      <c r="P31" s="2"/>
      <c r="Q31" s="45"/>
      <c r="R31" s="2"/>
      <c r="S31" s="423" t="s">
        <v>136</v>
      </c>
      <c r="T31" s="424"/>
      <c r="U31" s="2">
        <v>5</v>
      </c>
      <c r="V31" s="445"/>
      <c r="W31" s="40" t="s">
        <v>46</v>
      </c>
      <c r="X31" s="41" t="s">
        <v>27</v>
      </c>
      <c r="Y31" s="39">
        <v>1.7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43"/>
      <c r="D32" s="112"/>
      <c r="E32" s="112"/>
      <c r="F32" s="111"/>
      <c r="G32" s="2"/>
      <c r="H32" s="45"/>
      <c r="I32" s="2"/>
      <c r="J32" s="2"/>
      <c r="K32" s="45"/>
      <c r="L32" s="2"/>
      <c r="M32" s="2" t="s">
        <v>92</v>
      </c>
      <c r="N32" s="86"/>
      <c r="O32" s="2">
        <v>8</v>
      </c>
      <c r="P32" s="2"/>
      <c r="Q32" s="45"/>
      <c r="R32" s="2"/>
      <c r="S32" s="2" t="s">
        <v>121</v>
      </c>
      <c r="T32" s="2"/>
      <c r="U32" s="2">
        <v>1</v>
      </c>
      <c r="V32" s="445"/>
      <c r="W32" s="89">
        <v>24</v>
      </c>
      <c r="X32" s="41" t="s">
        <v>30</v>
      </c>
      <c r="Y32" s="39">
        <v>2.5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416" t="s">
        <v>40</v>
      </c>
      <c r="C33" s="443"/>
      <c r="D33" s="112"/>
      <c r="E33" s="112"/>
      <c r="F33" s="111"/>
      <c r="G33" s="111"/>
      <c r="H33" s="112"/>
      <c r="I33" s="111"/>
      <c r="J33" s="2"/>
      <c r="K33" s="45"/>
      <c r="L33" s="2"/>
      <c r="M33" s="2" t="s">
        <v>124</v>
      </c>
      <c r="N33" s="2"/>
      <c r="O33" s="2">
        <v>3</v>
      </c>
      <c r="P33" s="111"/>
      <c r="Q33" s="112"/>
      <c r="R33" s="111"/>
      <c r="S33" s="2"/>
      <c r="T33" s="86"/>
      <c r="U33" s="2"/>
      <c r="V33" s="445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16"/>
      <c r="C34" s="443"/>
      <c r="D34" s="112"/>
      <c r="E34" s="112"/>
      <c r="F34" s="111"/>
      <c r="G34" s="111"/>
      <c r="H34" s="112"/>
      <c r="I34" s="111"/>
      <c r="J34" s="111"/>
      <c r="K34" s="112"/>
      <c r="L34" s="111"/>
      <c r="M34" s="2" t="s">
        <v>81</v>
      </c>
      <c r="N34" s="2"/>
      <c r="O34" s="2">
        <v>1</v>
      </c>
      <c r="P34" s="111"/>
      <c r="Q34" s="112"/>
      <c r="R34" s="111"/>
      <c r="S34" s="2"/>
      <c r="T34" s="45"/>
      <c r="U34" s="2"/>
      <c r="V34" s="445"/>
      <c r="W34" s="89">
        <v>28.8</v>
      </c>
      <c r="X34" s="80" t="s">
        <v>42</v>
      </c>
      <c r="Y34" s="46">
        <v>0</v>
      </c>
      <c r="Z34" s="136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144" t="s">
        <v>36</v>
      </c>
      <c r="C35" s="115"/>
      <c r="D35" s="112"/>
      <c r="E35" s="112"/>
      <c r="F35" s="111"/>
      <c r="G35" s="111"/>
      <c r="H35" s="112"/>
      <c r="I35" s="111"/>
      <c r="J35" s="111"/>
      <c r="K35" s="112"/>
      <c r="L35" s="111"/>
      <c r="M35" s="425" t="s">
        <v>87</v>
      </c>
      <c r="N35" s="426"/>
      <c r="O35" s="2">
        <v>3</v>
      </c>
      <c r="P35" s="111"/>
      <c r="Q35" s="112"/>
      <c r="R35" s="111"/>
      <c r="S35" s="111"/>
      <c r="T35" s="111"/>
      <c r="U35" s="111"/>
      <c r="V35" s="445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57"/>
      <c r="C36" s="11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446"/>
      <c r="W36" s="90">
        <f>W30*4+W34*4+W32*9</f>
        <v>755.2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3"/>
    </row>
    <row r="37" spans="2:33" s="36" customFormat="1" ht="27.9" customHeight="1">
      <c r="B37" s="31">
        <v>6</v>
      </c>
      <c r="C37" s="443"/>
      <c r="D37" s="110" t="str">
        <f>'114.6月菜單'!R32</f>
        <v>台式蛋炒飯</v>
      </c>
      <c r="E37" s="110" t="s">
        <v>17</v>
      </c>
      <c r="F37" s="110"/>
      <c r="G37" s="110" t="str">
        <f>'114.6月菜單'!R33</f>
        <v>壽喜燒豚肉</v>
      </c>
      <c r="H37" s="110" t="s">
        <v>17</v>
      </c>
      <c r="I37" s="110"/>
      <c r="J37" s="110" t="str">
        <f>'114.6月菜單'!R34</f>
        <v>港式蘿蔔糕(冷)</v>
      </c>
      <c r="K37" s="110" t="s">
        <v>63</v>
      </c>
      <c r="L37" s="110"/>
      <c r="M37" s="110" t="str">
        <f>'114.6月菜單'!R35</f>
        <v>關東煮(豆)</v>
      </c>
      <c r="N37" s="110" t="s">
        <v>17</v>
      </c>
      <c r="O37" s="110"/>
      <c r="P37" s="110" t="str">
        <f>'114.6月菜單'!R36</f>
        <v>深色蔬菜</v>
      </c>
      <c r="Q37" s="110" t="s">
        <v>18</v>
      </c>
      <c r="R37" s="110"/>
      <c r="S37" s="110" t="str">
        <f>'114.6月菜單'!R37</f>
        <v>竹筍湯</v>
      </c>
      <c r="T37" s="110" t="s">
        <v>17</v>
      </c>
      <c r="U37" s="110"/>
      <c r="V37" s="444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105</v>
      </c>
      <c r="C38" s="443"/>
      <c r="D38" s="2" t="s">
        <v>24</v>
      </c>
      <c r="E38" s="2"/>
      <c r="F38" s="2">
        <v>80</v>
      </c>
      <c r="G38" s="438" t="s">
        <v>127</v>
      </c>
      <c r="H38" s="439"/>
      <c r="I38" s="111">
        <v>35</v>
      </c>
      <c r="J38" s="181" t="s">
        <v>290</v>
      </c>
      <c r="K38" s="111" t="s">
        <v>101</v>
      </c>
      <c r="L38" s="111">
        <v>30</v>
      </c>
      <c r="M38" s="2" t="s">
        <v>291</v>
      </c>
      <c r="N38" s="2"/>
      <c r="O38" s="2">
        <v>10</v>
      </c>
      <c r="P38" s="2" t="s">
        <v>60</v>
      </c>
      <c r="Q38" s="2"/>
      <c r="R38" s="2">
        <v>100</v>
      </c>
      <c r="S38" s="2" t="s">
        <v>126</v>
      </c>
      <c r="T38" s="2"/>
      <c r="U38" s="2">
        <v>30</v>
      </c>
      <c r="V38" s="445"/>
      <c r="W38" s="91">
        <v>100.5</v>
      </c>
      <c r="X38" s="38" t="s">
        <v>25</v>
      </c>
      <c r="Y38" s="39">
        <v>2.4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>
      <c r="B39" s="37">
        <v>27</v>
      </c>
      <c r="C39" s="443"/>
      <c r="D39" s="2" t="s">
        <v>80</v>
      </c>
      <c r="E39" s="2"/>
      <c r="F39" s="2">
        <v>10</v>
      </c>
      <c r="G39" s="2" t="s">
        <v>148</v>
      </c>
      <c r="H39" s="45"/>
      <c r="I39" s="2">
        <v>40</v>
      </c>
      <c r="J39" s="111"/>
      <c r="K39" s="111"/>
      <c r="L39" s="111"/>
      <c r="M39" s="2" t="s">
        <v>194</v>
      </c>
      <c r="N39" s="2" t="s">
        <v>111</v>
      </c>
      <c r="O39" s="2">
        <v>15</v>
      </c>
      <c r="P39" s="2"/>
      <c r="Q39" s="45"/>
      <c r="R39" s="2"/>
      <c r="S39" s="2"/>
      <c r="T39" s="2"/>
      <c r="U39" s="2"/>
      <c r="V39" s="445"/>
      <c r="W39" s="40" t="s">
        <v>46</v>
      </c>
      <c r="X39" s="41" t="s">
        <v>27</v>
      </c>
      <c r="Y39" s="39">
        <v>2.1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37" t="s">
        <v>10</v>
      </c>
      <c r="C40" s="443"/>
      <c r="D40" s="425" t="s">
        <v>87</v>
      </c>
      <c r="E40" s="426"/>
      <c r="F40" s="2">
        <v>10</v>
      </c>
      <c r="G40" s="111"/>
      <c r="H40" s="112"/>
      <c r="I40" s="111"/>
      <c r="J40" s="2"/>
      <c r="K40" s="130"/>
      <c r="L40" s="111"/>
      <c r="M40" s="2" t="s">
        <v>285</v>
      </c>
      <c r="N40" s="86" t="s">
        <v>111</v>
      </c>
      <c r="O40" s="2">
        <v>20</v>
      </c>
      <c r="P40" s="2"/>
      <c r="Q40" s="45"/>
      <c r="R40" s="2"/>
      <c r="S40" s="2"/>
      <c r="T40" s="2"/>
      <c r="U40" s="2"/>
      <c r="V40" s="445"/>
      <c r="W40" s="89">
        <v>24.5</v>
      </c>
      <c r="X40" s="41" t="s">
        <v>30</v>
      </c>
      <c r="Y40" s="39">
        <v>2.5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>
      <c r="B41" s="416" t="s">
        <v>32</v>
      </c>
      <c r="C41" s="443"/>
      <c r="D41" s="2" t="s">
        <v>110</v>
      </c>
      <c r="E41" s="2"/>
      <c r="F41" s="2">
        <v>1</v>
      </c>
      <c r="G41" s="111"/>
      <c r="H41" s="112"/>
      <c r="I41" s="111"/>
      <c r="J41" s="111"/>
      <c r="K41" s="112"/>
      <c r="L41" s="111"/>
      <c r="M41" s="2" t="s">
        <v>193</v>
      </c>
      <c r="N41" s="88"/>
      <c r="O41" s="2">
        <v>20</v>
      </c>
      <c r="P41" s="111"/>
      <c r="Q41" s="112"/>
      <c r="R41" s="111"/>
      <c r="S41" s="2"/>
      <c r="T41" s="86"/>
      <c r="U41" s="2"/>
      <c r="V41" s="445"/>
      <c r="W41" s="40" t="s">
        <v>47</v>
      </c>
      <c r="X41" s="41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416"/>
      <c r="C42" s="443"/>
      <c r="D42" s="111" t="s">
        <v>64</v>
      </c>
      <c r="E42" s="111"/>
      <c r="F42" s="111">
        <v>10</v>
      </c>
      <c r="G42" s="111"/>
      <c r="H42" s="112"/>
      <c r="I42" s="111"/>
      <c r="J42" s="111"/>
      <c r="K42" s="112"/>
      <c r="L42" s="111"/>
      <c r="M42" s="2"/>
      <c r="N42" s="88"/>
      <c r="O42" s="2"/>
      <c r="P42" s="111"/>
      <c r="Q42" s="112"/>
      <c r="R42" s="111"/>
      <c r="S42" s="2"/>
      <c r="T42" s="45"/>
      <c r="U42" s="2"/>
      <c r="V42" s="445"/>
      <c r="W42" s="89">
        <v>28.9</v>
      </c>
      <c r="X42" s="80" t="s">
        <v>42</v>
      </c>
      <c r="Y42" s="46">
        <v>0</v>
      </c>
      <c r="Z42" s="15"/>
      <c r="AE42" s="16">
        <f>AB42*15</f>
        <v>0</v>
      </c>
      <c r="AG42" s="91"/>
    </row>
    <row r="43" spans="2:33" ht="27.9" customHeight="1">
      <c r="B43" s="144" t="s">
        <v>36</v>
      </c>
      <c r="C43" s="115"/>
      <c r="D43" s="112"/>
      <c r="E43" s="112"/>
      <c r="F43" s="111"/>
      <c r="G43" s="111"/>
      <c r="H43" s="112"/>
      <c r="I43" s="111"/>
      <c r="J43" s="111"/>
      <c r="K43" s="112"/>
      <c r="L43" s="111"/>
      <c r="M43" s="2"/>
      <c r="N43" s="2"/>
      <c r="O43" s="2"/>
      <c r="P43" s="111"/>
      <c r="Q43" s="112"/>
      <c r="R43" s="111"/>
      <c r="S43" s="111"/>
      <c r="T43" s="111"/>
      <c r="U43" s="111"/>
      <c r="V43" s="445"/>
      <c r="W43" s="40" t="s">
        <v>12</v>
      </c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60"/>
      <c r="C44" s="161"/>
      <c r="D44" s="162"/>
      <c r="E44" s="162"/>
      <c r="F44" s="163"/>
      <c r="G44" s="163"/>
      <c r="H44" s="162"/>
      <c r="I44" s="163"/>
      <c r="J44" s="163"/>
      <c r="K44" s="162"/>
      <c r="L44" s="163"/>
      <c r="M44" s="163"/>
      <c r="N44" s="162"/>
      <c r="O44" s="163"/>
      <c r="P44" s="163"/>
      <c r="Q44" s="162"/>
      <c r="R44" s="163"/>
      <c r="S44" s="163"/>
      <c r="T44" s="112"/>
      <c r="U44" s="111"/>
      <c r="V44" s="446"/>
      <c r="W44" s="90">
        <f>W38*4+W42*4+W40*9</f>
        <v>738.1</v>
      </c>
      <c r="X44" s="53"/>
      <c r="Y44" s="54"/>
      <c r="Z44" s="15"/>
      <c r="AC44" s="52"/>
      <c r="AD44" s="52" t="e">
        <f>AD43*9/AF43</f>
        <v>#DIV/0!</v>
      </c>
      <c r="AE44" s="52" t="e">
        <f>AE43*4/AF43</f>
        <v>#DIV/0!</v>
      </c>
      <c r="AG44" s="93"/>
    </row>
    <row r="45" spans="2:33" s="61" customFormat="1" ht="21.75" customHeight="1">
      <c r="B45" s="17"/>
      <c r="C45" s="16"/>
      <c r="D45" s="16"/>
      <c r="E45" s="73"/>
      <c r="F45" s="159"/>
      <c r="G45" s="16"/>
      <c r="H45" s="73"/>
      <c r="I45" s="16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3"/>
      <c r="U45" s="433"/>
      <c r="V45" s="433"/>
      <c r="W45" s="433"/>
      <c r="X45" s="433"/>
      <c r="Y45" s="433"/>
      <c r="Z45" s="74"/>
      <c r="AB45" s="56"/>
    </row>
    <row r="46" spans="2:33">
      <c r="B46" s="56"/>
      <c r="C46" s="61"/>
      <c r="D46" s="431"/>
      <c r="E46" s="431"/>
      <c r="F46" s="432"/>
      <c r="G46" s="432"/>
      <c r="H46" s="75"/>
      <c r="K46" s="75"/>
      <c r="N46" s="75"/>
      <c r="Q46" s="75"/>
      <c r="T46" s="75"/>
    </row>
    <row r="47" spans="2:33" ht="28.2">
      <c r="D47" s="132"/>
      <c r="E47" s="132"/>
      <c r="F47" s="132"/>
    </row>
    <row r="48" spans="2:33" ht="28.2">
      <c r="D48" s="132"/>
      <c r="E48" s="132"/>
      <c r="F48" s="132"/>
    </row>
    <row r="49" spans="4:6" ht="28.2">
      <c r="D49" s="132"/>
      <c r="E49" s="132"/>
      <c r="F49" s="132"/>
    </row>
    <row r="50" spans="4:6" ht="28.2">
      <c r="D50" s="132"/>
      <c r="E50" s="132"/>
      <c r="F50" s="132"/>
    </row>
  </sheetData>
  <mergeCells count="28">
    <mergeCell ref="B1:Y1"/>
    <mergeCell ref="B2:G2"/>
    <mergeCell ref="G3:L3"/>
    <mergeCell ref="C5:C10"/>
    <mergeCell ref="V5:V12"/>
    <mergeCell ref="B9:B10"/>
    <mergeCell ref="S8:T8"/>
    <mergeCell ref="C13:C18"/>
    <mergeCell ref="V13:V20"/>
    <mergeCell ref="B17:B18"/>
    <mergeCell ref="C21:C26"/>
    <mergeCell ref="V21:V28"/>
    <mergeCell ref="B25:B26"/>
    <mergeCell ref="G14:H14"/>
    <mergeCell ref="G22:H22"/>
    <mergeCell ref="J15:K15"/>
    <mergeCell ref="J45:Y45"/>
    <mergeCell ref="D46:G46"/>
    <mergeCell ref="C29:C34"/>
    <mergeCell ref="V29:V36"/>
    <mergeCell ref="B33:B34"/>
    <mergeCell ref="C37:C42"/>
    <mergeCell ref="V37:V44"/>
    <mergeCell ref="B41:B42"/>
    <mergeCell ref="D40:E40"/>
    <mergeCell ref="G38:H38"/>
    <mergeCell ref="M35:N35"/>
    <mergeCell ref="S31:T31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F8E-49AC-4631-B637-B6055BFA72D0}">
  <sheetPr>
    <pageSetUpPr fitToPage="1"/>
  </sheetPr>
  <dimension ref="B1:AJ50"/>
  <sheetViews>
    <sheetView zoomScale="60" zoomScaleNormal="60" workbookViewId="0">
      <selection activeCell="R10" sqref="R10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427" t="s">
        <v>320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"/>
      <c r="AB1" s="6"/>
    </row>
    <row r="2" spans="2:36" s="5" customFormat="1" ht="18.899999999999999" customHeight="1">
      <c r="B2" s="428"/>
      <c r="C2" s="429"/>
      <c r="D2" s="429"/>
      <c r="E2" s="429"/>
      <c r="F2" s="429"/>
      <c r="G2" s="429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430" t="s">
        <v>88</v>
      </c>
      <c r="H3" s="430"/>
      <c r="I3" s="430"/>
      <c r="J3" s="430"/>
      <c r="K3" s="430"/>
      <c r="L3" s="430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41">
        <v>6</v>
      </c>
      <c r="C5" s="443"/>
      <c r="D5" s="110" t="str">
        <f>'114.6月菜單'!B41</f>
        <v>香Q米飯</v>
      </c>
      <c r="E5" s="110" t="s">
        <v>15</v>
      </c>
      <c r="F5" s="1" t="s">
        <v>16</v>
      </c>
      <c r="G5" s="110" t="str">
        <f>'114.6月菜單'!B42</f>
        <v>新鮮嫩雞排</v>
      </c>
      <c r="H5" s="110" t="s">
        <v>63</v>
      </c>
      <c r="I5" s="1" t="s">
        <v>16</v>
      </c>
      <c r="J5" s="110" t="str">
        <f>'114.6月菜單'!B43</f>
        <v>炸醬汁滷蛋(豆)</v>
      </c>
      <c r="K5" s="110" t="s">
        <v>17</v>
      </c>
      <c r="L5" s="1" t="s">
        <v>16</v>
      </c>
      <c r="M5" s="110" t="str">
        <f>'114.6月菜單'!B44</f>
        <v>蝦仁韭菜銀芽(海)</v>
      </c>
      <c r="N5" s="110" t="s">
        <v>17</v>
      </c>
      <c r="O5" s="1" t="s">
        <v>16</v>
      </c>
      <c r="P5" s="110" t="str">
        <f>'114.6月菜單'!B45</f>
        <v>深色蔬菜</v>
      </c>
      <c r="Q5" s="110" t="s">
        <v>18</v>
      </c>
      <c r="R5" s="1" t="s">
        <v>16</v>
      </c>
      <c r="S5" s="110" t="str">
        <f>'114.6月菜單'!B46</f>
        <v>榨菜肉絲湯(醃)</v>
      </c>
      <c r="T5" s="110" t="s">
        <v>17</v>
      </c>
      <c r="U5" s="1" t="s">
        <v>16</v>
      </c>
      <c r="V5" s="444"/>
      <c r="W5" s="33" t="s">
        <v>44</v>
      </c>
      <c r="X5" s="34" t="s">
        <v>19</v>
      </c>
      <c r="Y5" s="35">
        <v>5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42" t="s">
        <v>8</v>
      </c>
      <c r="C6" s="443"/>
      <c r="D6" s="2" t="s">
        <v>24</v>
      </c>
      <c r="E6" s="2"/>
      <c r="F6" s="2">
        <v>100</v>
      </c>
      <c r="G6" s="164" t="s">
        <v>154</v>
      </c>
      <c r="H6" s="175"/>
      <c r="I6" s="111">
        <v>60</v>
      </c>
      <c r="J6" s="111" t="s">
        <v>87</v>
      </c>
      <c r="K6" s="111"/>
      <c r="L6" s="111">
        <v>10</v>
      </c>
      <c r="M6" s="111" t="s">
        <v>196</v>
      </c>
      <c r="N6" s="111" t="s">
        <v>147</v>
      </c>
      <c r="O6" s="111">
        <v>15</v>
      </c>
      <c r="P6" s="2" t="s">
        <v>60</v>
      </c>
      <c r="Q6" s="2"/>
      <c r="R6" s="2">
        <v>100</v>
      </c>
      <c r="S6" s="111" t="s">
        <v>192</v>
      </c>
      <c r="T6" s="111" t="s">
        <v>93</v>
      </c>
      <c r="U6" s="111">
        <v>30</v>
      </c>
      <c r="V6" s="445"/>
      <c r="W6" s="91">
        <v>99.5</v>
      </c>
      <c r="X6" s="38" t="s">
        <v>25</v>
      </c>
      <c r="Y6" s="39">
        <v>2.4</v>
      </c>
      <c r="Z6" s="15"/>
      <c r="AA6" s="17"/>
      <c r="AC6" s="17"/>
      <c r="AD6" s="17"/>
      <c r="AE6" s="17"/>
      <c r="AF6" s="17"/>
      <c r="AG6" s="91"/>
      <c r="AH6" s="91"/>
      <c r="AI6" s="92"/>
      <c r="AJ6" s="3"/>
    </row>
    <row r="7" spans="2:36" ht="27.9" customHeight="1">
      <c r="B7" s="142">
        <v>30</v>
      </c>
      <c r="C7" s="443"/>
      <c r="D7" s="2"/>
      <c r="E7" s="2"/>
      <c r="F7" s="2"/>
      <c r="G7" s="2"/>
      <c r="H7" s="45"/>
      <c r="I7" s="2"/>
      <c r="J7" s="111" t="s">
        <v>277</v>
      </c>
      <c r="K7" s="111"/>
      <c r="L7" s="111">
        <v>55</v>
      </c>
      <c r="M7" s="2" t="s">
        <v>292</v>
      </c>
      <c r="N7" s="88"/>
      <c r="O7" s="2">
        <v>1</v>
      </c>
      <c r="P7" s="111"/>
      <c r="Q7" s="111"/>
      <c r="R7" s="111"/>
      <c r="S7" s="441" t="s">
        <v>136</v>
      </c>
      <c r="T7" s="442"/>
      <c r="U7" s="111">
        <v>10</v>
      </c>
      <c r="V7" s="445"/>
      <c r="W7" s="40" t="s">
        <v>46</v>
      </c>
      <c r="X7" s="41" t="s">
        <v>27</v>
      </c>
      <c r="Y7" s="39">
        <v>1.9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42" t="s">
        <v>10</v>
      </c>
      <c r="C8" s="443"/>
      <c r="D8" s="2"/>
      <c r="E8" s="2"/>
      <c r="F8" s="2"/>
      <c r="G8" s="111"/>
      <c r="H8" s="111"/>
      <c r="I8" s="111"/>
      <c r="J8" s="111" t="s">
        <v>194</v>
      </c>
      <c r="K8" s="111" t="s">
        <v>111</v>
      </c>
      <c r="L8" s="111">
        <v>10</v>
      </c>
      <c r="M8" s="2" t="s">
        <v>123</v>
      </c>
      <c r="N8" s="2"/>
      <c r="O8" s="2">
        <v>60</v>
      </c>
      <c r="P8" s="111"/>
      <c r="Q8" s="111"/>
      <c r="R8" s="111"/>
      <c r="S8" s="452" t="s">
        <v>121</v>
      </c>
      <c r="T8" s="453"/>
      <c r="U8" s="111">
        <v>1</v>
      </c>
      <c r="V8" s="445"/>
      <c r="W8" s="89">
        <v>24.5</v>
      </c>
      <c r="X8" s="41" t="s">
        <v>30</v>
      </c>
      <c r="Y8" s="39">
        <v>2.5</v>
      </c>
      <c r="Z8" s="15"/>
      <c r="AC8" s="17"/>
      <c r="AD8" s="17"/>
      <c r="AE8" s="17"/>
      <c r="AF8" s="17"/>
      <c r="AG8" s="91"/>
      <c r="AH8" s="91"/>
      <c r="AI8" s="78"/>
      <c r="AJ8" s="3"/>
    </row>
    <row r="9" spans="2:36" ht="27.9" customHeight="1">
      <c r="B9" s="451" t="s">
        <v>37</v>
      </c>
      <c r="C9" s="443"/>
      <c r="D9" s="143"/>
      <c r="E9" s="112"/>
      <c r="F9" s="111"/>
      <c r="G9" s="111"/>
      <c r="H9" s="111"/>
      <c r="I9" s="111"/>
      <c r="J9" s="111"/>
      <c r="K9" s="111"/>
      <c r="L9" s="111"/>
      <c r="M9" s="111" t="s">
        <v>124</v>
      </c>
      <c r="N9" s="111"/>
      <c r="O9" s="111">
        <v>1</v>
      </c>
      <c r="P9" s="111"/>
      <c r="Q9" s="111"/>
      <c r="R9" s="111"/>
      <c r="S9" s="111"/>
      <c r="T9" s="111"/>
      <c r="U9" s="111"/>
      <c r="V9" s="445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451"/>
      <c r="C10" s="443"/>
      <c r="D10" s="143"/>
      <c r="E10" s="112"/>
      <c r="F10" s="111"/>
      <c r="G10" s="111"/>
      <c r="H10" s="112"/>
      <c r="I10" s="111"/>
      <c r="J10" s="111"/>
      <c r="K10" s="112"/>
      <c r="L10" s="111"/>
      <c r="M10" s="111"/>
      <c r="N10" s="112"/>
      <c r="O10" s="111"/>
      <c r="P10" s="111"/>
      <c r="Q10" s="112"/>
      <c r="R10" s="111"/>
      <c r="S10" s="111"/>
      <c r="T10" s="112"/>
      <c r="U10" s="111"/>
      <c r="V10" s="445"/>
      <c r="W10" s="89">
        <v>28.7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>
      <c r="B11" s="144" t="s">
        <v>36</v>
      </c>
      <c r="C11" s="115"/>
      <c r="D11" s="143"/>
      <c r="E11" s="112"/>
      <c r="F11" s="111"/>
      <c r="G11" s="111"/>
      <c r="H11" s="112"/>
      <c r="I11" s="111"/>
      <c r="J11" s="111"/>
      <c r="K11" s="112"/>
      <c r="L11" s="111"/>
      <c r="M11" s="111"/>
      <c r="N11" s="112"/>
      <c r="O11" s="111"/>
      <c r="P11" s="111"/>
      <c r="Q11" s="112"/>
      <c r="R11" s="111"/>
      <c r="S11" s="111"/>
      <c r="T11" s="112"/>
      <c r="U11" s="111"/>
      <c r="V11" s="445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45"/>
      <c r="C12" s="146"/>
      <c r="D12" s="147"/>
      <c r="E12" s="148"/>
      <c r="F12" s="149"/>
      <c r="G12" s="149"/>
      <c r="H12" s="148"/>
      <c r="I12" s="149"/>
      <c r="J12" s="149"/>
      <c r="K12" s="148"/>
      <c r="L12" s="149"/>
      <c r="M12" s="149"/>
      <c r="N12" s="148"/>
      <c r="O12" s="149"/>
      <c r="P12" s="149"/>
      <c r="Q12" s="148"/>
      <c r="R12" s="149"/>
      <c r="S12" s="149"/>
      <c r="T12" s="148"/>
      <c r="U12" s="149"/>
      <c r="V12" s="450"/>
      <c r="W12" s="90">
        <f>W6*4+W10*4+W8*9</f>
        <v>733.3</v>
      </c>
      <c r="X12" s="150"/>
      <c r="Y12" s="151"/>
      <c r="Z12" s="15"/>
      <c r="AC12" s="52"/>
      <c r="AD12" s="52"/>
      <c r="AE12" s="52"/>
      <c r="AG12" s="93"/>
      <c r="AH12" s="93"/>
      <c r="AI12" s="13"/>
      <c r="AJ12" s="3"/>
    </row>
    <row r="13" spans="2:36" s="36" customFormat="1" ht="27.9" customHeight="1">
      <c r="B13" s="37"/>
      <c r="C13" s="447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419"/>
      <c r="W13" s="33"/>
      <c r="X13" s="41"/>
      <c r="Y13" s="39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417"/>
      <c r="D14" s="2"/>
      <c r="E14" s="2"/>
      <c r="F14" s="2"/>
      <c r="G14" s="448"/>
      <c r="H14" s="449"/>
      <c r="I14" s="117"/>
      <c r="J14" s="2"/>
      <c r="K14" s="2"/>
      <c r="L14" s="2"/>
      <c r="M14" s="111"/>
      <c r="N14" s="111"/>
      <c r="O14" s="111"/>
      <c r="P14" s="2"/>
      <c r="Q14" s="2"/>
      <c r="R14" s="2"/>
      <c r="S14" s="111"/>
      <c r="T14" s="111"/>
      <c r="U14" s="111"/>
      <c r="V14" s="419"/>
      <c r="W14" s="91"/>
      <c r="X14" s="38"/>
      <c r="Y14" s="39"/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/>
      <c r="C15" s="417"/>
      <c r="D15" s="2"/>
      <c r="E15" s="2"/>
      <c r="F15" s="2"/>
      <c r="G15" s="2"/>
      <c r="H15" s="2"/>
      <c r="I15" s="2"/>
      <c r="J15" s="423"/>
      <c r="K15" s="424"/>
      <c r="L15" s="2"/>
      <c r="M15" s="183"/>
      <c r="N15" s="182"/>
      <c r="O15" s="111"/>
      <c r="P15" s="111"/>
      <c r="Q15" s="111"/>
      <c r="R15" s="111"/>
      <c r="S15" s="111"/>
      <c r="T15" s="111"/>
      <c r="U15" s="111"/>
      <c r="V15" s="419"/>
      <c r="W15" s="40"/>
      <c r="X15" s="41"/>
      <c r="Y15" s="39"/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417"/>
      <c r="D16" s="2"/>
      <c r="E16" s="45"/>
      <c r="F16" s="2"/>
      <c r="G16" s="2"/>
      <c r="H16" s="45"/>
      <c r="I16" s="2"/>
      <c r="J16" s="2"/>
      <c r="K16" s="86"/>
      <c r="L16" s="2"/>
      <c r="M16" s="111"/>
      <c r="N16" s="111"/>
      <c r="O16" s="111"/>
      <c r="P16" s="111"/>
      <c r="Q16" s="111"/>
      <c r="R16" s="111"/>
      <c r="S16" s="111"/>
      <c r="T16" s="112"/>
      <c r="U16" s="111"/>
      <c r="V16" s="419"/>
      <c r="W16" s="89"/>
      <c r="X16" s="41"/>
      <c r="Y16" s="39"/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1"/>
    </row>
    <row r="17" spans="2:33" ht="27.9" customHeight="1">
      <c r="B17" s="416" t="s">
        <v>38</v>
      </c>
      <c r="C17" s="417"/>
      <c r="D17" s="45"/>
      <c r="E17" s="45"/>
      <c r="F17" s="2"/>
      <c r="G17" s="2"/>
      <c r="H17" s="45"/>
      <c r="I17" s="2"/>
      <c r="J17" s="2"/>
      <c r="K17" s="45"/>
      <c r="L17" s="2"/>
      <c r="M17" s="111"/>
      <c r="N17" s="111"/>
      <c r="O17" s="111"/>
      <c r="P17" s="111"/>
      <c r="Q17" s="112"/>
      <c r="R17" s="111"/>
      <c r="S17" s="2"/>
      <c r="T17" s="2"/>
      <c r="U17" s="2"/>
      <c r="V17" s="419"/>
      <c r="W17" s="40"/>
      <c r="X17" s="41"/>
      <c r="Y17" s="39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16"/>
      <c r="C18" s="417"/>
      <c r="D18" s="45"/>
      <c r="E18" s="45"/>
      <c r="F18" s="2"/>
      <c r="G18" s="2"/>
      <c r="H18" s="45"/>
      <c r="I18" s="2"/>
      <c r="J18" s="57"/>
      <c r="K18" s="88"/>
      <c r="L18" s="2"/>
      <c r="M18" s="2"/>
      <c r="N18" s="45"/>
      <c r="O18" s="2"/>
      <c r="P18" s="2"/>
      <c r="Q18" s="45"/>
      <c r="R18" s="2"/>
      <c r="S18" s="2"/>
      <c r="T18" s="45"/>
      <c r="U18" s="2"/>
      <c r="V18" s="419"/>
      <c r="W18" s="89"/>
      <c r="X18" s="80"/>
      <c r="Y18" s="46"/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144" t="s">
        <v>36</v>
      </c>
      <c r="C19" s="153"/>
      <c r="D19" s="45"/>
      <c r="E19" s="45"/>
      <c r="F19" s="2"/>
      <c r="G19" s="2"/>
      <c r="H19" s="45"/>
      <c r="I19" s="2"/>
      <c r="J19" s="30"/>
      <c r="K19" s="88"/>
      <c r="L19" s="2"/>
      <c r="M19" s="2"/>
      <c r="N19" s="45"/>
      <c r="O19" s="2"/>
      <c r="P19" s="2"/>
      <c r="Q19" s="45"/>
      <c r="R19" s="2"/>
      <c r="S19" s="2"/>
      <c r="T19" s="45"/>
      <c r="U19" s="2"/>
      <c r="V19" s="419"/>
      <c r="W19" s="40"/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54"/>
      <c r="C20" s="155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20"/>
      <c r="W20" s="90"/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3"/>
    </row>
    <row r="21" spans="2:33" s="36" customFormat="1" ht="27.9" customHeight="1">
      <c r="B21" s="31"/>
      <c r="C21" s="443"/>
      <c r="D21" s="110"/>
      <c r="E21" s="110"/>
      <c r="F21" s="110"/>
      <c r="G21" s="110"/>
      <c r="H21" s="110"/>
      <c r="I21" s="110"/>
      <c r="J21" s="110"/>
      <c r="K21" s="110"/>
      <c r="L21" s="134"/>
      <c r="M21" s="135"/>
      <c r="N21" s="110"/>
      <c r="O21" s="110"/>
      <c r="P21" s="110"/>
      <c r="Q21" s="110"/>
      <c r="R21" s="110"/>
      <c r="S21" s="110"/>
      <c r="T21" s="110"/>
      <c r="U21" s="110"/>
      <c r="V21" s="444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43"/>
      <c r="D22" s="2"/>
      <c r="E22" s="2"/>
      <c r="F22" s="2"/>
      <c r="G22" s="438"/>
      <c r="H22" s="439"/>
      <c r="I22" s="2"/>
      <c r="J22" s="2"/>
      <c r="K22" s="2"/>
      <c r="L22" s="2"/>
      <c r="M22" s="111"/>
      <c r="N22" s="111"/>
      <c r="O22" s="111"/>
      <c r="P22" s="2"/>
      <c r="Q22" s="2"/>
      <c r="R22" s="2"/>
      <c r="S22" s="2"/>
      <c r="T22" s="2"/>
      <c r="U22" s="2"/>
      <c r="V22" s="445"/>
      <c r="W22" s="91"/>
      <c r="X22" s="38"/>
      <c r="Y22" s="39"/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/>
      <c r="C23" s="443"/>
      <c r="D23" s="2"/>
      <c r="E23" s="2"/>
      <c r="F23" s="2"/>
      <c r="G23" s="2"/>
      <c r="H23" s="2"/>
      <c r="I23" s="2"/>
      <c r="J23" s="2"/>
      <c r="K23" s="2"/>
      <c r="L23" s="2"/>
      <c r="M23" s="111"/>
      <c r="N23" s="111"/>
      <c r="O23" s="111"/>
      <c r="P23" s="111"/>
      <c r="Q23" s="111"/>
      <c r="R23" s="111"/>
      <c r="S23" s="2"/>
      <c r="T23" s="2"/>
      <c r="U23" s="2"/>
      <c r="V23" s="445"/>
      <c r="W23" s="40"/>
      <c r="X23" s="41"/>
      <c r="Y23" s="39"/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443"/>
      <c r="D24" s="2"/>
      <c r="E24" s="2"/>
      <c r="F24" s="2"/>
      <c r="G24" s="2"/>
      <c r="H24" s="45"/>
      <c r="I24" s="2"/>
      <c r="J24" s="2"/>
      <c r="K24" s="88"/>
      <c r="L24" s="2"/>
      <c r="M24" s="174"/>
      <c r="N24" s="118"/>
      <c r="O24" s="138"/>
      <c r="P24" s="111"/>
      <c r="Q24" s="112"/>
      <c r="R24" s="111"/>
      <c r="S24" s="2"/>
      <c r="T24" s="2"/>
      <c r="U24" s="2"/>
      <c r="V24" s="445"/>
      <c r="W24" s="89"/>
      <c r="X24" s="41"/>
      <c r="Y24" s="39"/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16" t="s">
        <v>39</v>
      </c>
      <c r="C25" s="443"/>
      <c r="D25" s="2"/>
      <c r="E25" s="2"/>
      <c r="F25" s="2"/>
      <c r="G25" s="2"/>
      <c r="H25" s="45"/>
      <c r="I25" s="2"/>
      <c r="J25" s="2"/>
      <c r="K25" s="2"/>
      <c r="L25" s="2"/>
      <c r="M25" s="111"/>
      <c r="N25" s="111"/>
      <c r="O25" s="111"/>
      <c r="P25" s="111"/>
      <c r="Q25" s="112"/>
      <c r="R25" s="111"/>
      <c r="S25" s="2"/>
      <c r="T25" s="45"/>
      <c r="U25" s="2"/>
      <c r="V25" s="445"/>
      <c r="W25" s="40"/>
      <c r="X25" s="41"/>
      <c r="Y25" s="39"/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16"/>
      <c r="C26" s="443"/>
      <c r="D26" s="2"/>
      <c r="E26" s="2"/>
      <c r="F26" s="2"/>
      <c r="G26" s="62"/>
      <c r="H26" s="45"/>
      <c r="I26" s="2"/>
      <c r="J26" s="111"/>
      <c r="K26" s="112"/>
      <c r="L26" s="111"/>
      <c r="M26" s="111"/>
      <c r="N26" s="112"/>
      <c r="O26" s="111"/>
      <c r="P26" s="111"/>
      <c r="Q26" s="112"/>
      <c r="R26" s="111"/>
      <c r="S26" s="2"/>
      <c r="T26" s="45"/>
      <c r="U26" s="2"/>
      <c r="V26" s="445"/>
      <c r="W26" s="89"/>
      <c r="X26" s="80"/>
      <c r="Y26" s="46"/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144" t="s">
        <v>36</v>
      </c>
      <c r="C27" s="113"/>
      <c r="D27" s="2"/>
      <c r="E27" s="45"/>
      <c r="F27" s="2"/>
      <c r="G27" s="111"/>
      <c r="H27" s="112"/>
      <c r="I27" s="111"/>
      <c r="J27" s="111"/>
      <c r="K27" s="112"/>
      <c r="L27" s="111"/>
      <c r="M27" s="111"/>
      <c r="N27" s="112"/>
      <c r="O27" s="111"/>
      <c r="P27" s="111"/>
      <c r="Q27" s="112"/>
      <c r="R27" s="111"/>
      <c r="S27" s="111"/>
      <c r="T27" s="112"/>
      <c r="U27" s="111"/>
      <c r="V27" s="445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156"/>
      <c r="C28" s="208"/>
      <c r="D28" s="112"/>
      <c r="E28" s="112"/>
      <c r="F28" s="111"/>
      <c r="G28" s="111"/>
      <c r="H28" s="112"/>
      <c r="I28" s="111"/>
      <c r="J28" s="111"/>
      <c r="K28" s="112"/>
      <c r="L28" s="111"/>
      <c r="M28" s="111"/>
      <c r="N28" s="112"/>
      <c r="O28" s="111"/>
      <c r="P28" s="111"/>
      <c r="Q28" s="112"/>
      <c r="R28" s="111"/>
      <c r="S28" s="111"/>
      <c r="T28" s="112"/>
      <c r="U28" s="111"/>
      <c r="V28" s="446"/>
      <c r="W28" s="90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3"/>
    </row>
    <row r="29" spans="2:33" s="36" customFormat="1" ht="27.9" customHeight="1">
      <c r="B29" s="31"/>
      <c r="C29" s="443"/>
      <c r="D29" s="110"/>
      <c r="E29" s="110"/>
      <c r="F29" s="110"/>
      <c r="G29" s="110"/>
      <c r="H29" s="110"/>
      <c r="I29" s="110"/>
      <c r="J29" s="110"/>
      <c r="K29" s="203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444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105</v>
      </c>
      <c r="C30" s="443"/>
      <c r="D30" s="2"/>
      <c r="E30" s="2"/>
      <c r="F30" s="2"/>
      <c r="G30" s="111"/>
      <c r="H30" s="111"/>
      <c r="I30" s="111"/>
      <c r="J30" s="184"/>
      <c r="K30" s="204"/>
      <c r="L30" s="2"/>
      <c r="M30" s="2"/>
      <c r="N30" s="2"/>
      <c r="O30" s="2"/>
      <c r="P30" s="2"/>
      <c r="Q30" s="2"/>
      <c r="R30" s="2"/>
      <c r="S30" s="2"/>
      <c r="T30" s="2"/>
      <c r="U30" s="2"/>
      <c r="V30" s="445"/>
      <c r="W30" s="91"/>
      <c r="X30" s="38"/>
      <c r="Y30" s="39"/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37"/>
      <c r="C31" s="443"/>
      <c r="D31" s="2"/>
      <c r="E31" s="2"/>
      <c r="F31" s="2"/>
      <c r="G31" s="2"/>
      <c r="H31" s="2"/>
      <c r="I31" s="2"/>
      <c r="J31" s="2"/>
      <c r="K31" s="2"/>
      <c r="L31" s="2"/>
      <c r="M31" s="2"/>
      <c r="N31" s="86"/>
      <c r="O31" s="2"/>
      <c r="P31" s="2"/>
      <c r="Q31" s="45"/>
      <c r="R31" s="2"/>
      <c r="S31" s="423"/>
      <c r="T31" s="424"/>
      <c r="U31" s="2"/>
      <c r="V31" s="445"/>
      <c r="W31" s="40"/>
      <c r="X31" s="41"/>
      <c r="Y31" s="39"/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43"/>
      <c r="D32" s="112"/>
      <c r="E32" s="112"/>
      <c r="F32" s="111"/>
      <c r="G32" s="2"/>
      <c r="H32" s="45"/>
      <c r="I32" s="2"/>
      <c r="J32" s="2"/>
      <c r="K32" s="45"/>
      <c r="L32" s="2"/>
      <c r="M32" s="2"/>
      <c r="N32" s="86"/>
      <c r="O32" s="2"/>
      <c r="P32" s="2"/>
      <c r="Q32" s="45"/>
      <c r="R32" s="2"/>
      <c r="S32" s="2"/>
      <c r="T32" s="2"/>
      <c r="U32" s="2"/>
      <c r="V32" s="445"/>
      <c r="W32" s="89"/>
      <c r="X32" s="41"/>
      <c r="Y32" s="39"/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416" t="s">
        <v>40</v>
      </c>
      <c r="C33" s="443"/>
      <c r="D33" s="112"/>
      <c r="E33" s="112"/>
      <c r="F33" s="111"/>
      <c r="G33" s="111"/>
      <c r="H33" s="112"/>
      <c r="I33" s="111"/>
      <c r="J33" s="2"/>
      <c r="K33" s="45"/>
      <c r="L33" s="2"/>
      <c r="M33" s="2"/>
      <c r="N33" s="2"/>
      <c r="O33" s="2"/>
      <c r="P33" s="111"/>
      <c r="Q33" s="112"/>
      <c r="R33" s="111"/>
      <c r="S33" s="2"/>
      <c r="T33" s="86"/>
      <c r="U33" s="2"/>
      <c r="V33" s="445"/>
      <c r="W33" s="40"/>
      <c r="X33" s="41"/>
      <c r="Y33" s="39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16"/>
      <c r="C34" s="443"/>
      <c r="D34" s="112"/>
      <c r="E34" s="112"/>
      <c r="F34" s="111"/>
      <c r="G34" s="111"/>
      <c r="H34" s="112"/>
      <c r="I34" s="111"/>
      <c r="J34" s="111"/>
      <c r="K34" s="112"/>
      <c r="L34" s="111"/>
      <c r="M34" s="2"/>
      <c r="N34" s="2"/>
      <c r="O34" s="2"/>
      <c r="P34" s="111"/>
      <c r="Q34" s="112"/>
      <c r="R34" s="111"/>
      <c r="S34" s="2"/>
      <c r="T34" s="45"/>
      <c r="U34" s="2"/>
      <c r="V34" s="445"/>
      <c r="W34" s="89"/>
      <c r="X34" s="80"/>
      <c r="Y34" s="46"/>
      <c r="Z34" s="136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144" t="s">
        <v>36</v>
      </c>
      <c r="C35" s="115"/>
      <c r="D35" s="112"/>
      <c r="E35" s="112"/>
      <c r="F35" s="111"/>
      <c r="G35" s="111"/>
      <c r="H35" s="112"/>
      <c r="I35" s="111"/>
      <c r="J35" s="111"/>
      <c r="K35" s="112"/>
      <c r="L35" s="111"/>
      <c r="M35" s="425"/>
      <c r="N35" s="426"/>
      <c r="O35" s="2"/>
      <c r="P35" s="111"/>
      <c r="Q35" s="112"/>
      <c r="R35" s="111"/>
      <c r="S35" s="111"/>
      <c r="T35" s="111"/>
      <c r="U35" s="111"/>
      <c r="V35" s="445"/>
      <c r="W35" s="40"/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57"/>
      <c r="C36" s="11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446"/>
      <c r="W36" s="90"/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3"/>
    </row>
    <row r="37" spans="2:33" s="36" customFormat="1" ht="27.9" customHeight="1">
      <c r="B37" s="31"/>
      <c r="C37" s="443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444"/>
      <c r="W37" s="33"/>
      <c r="X37" s="34"/>
      <c r="Y37" s="35"/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105</v>
      </c>
      <c r="C38" s="443"/>
      <c r="D38" s="2"/>
      <c r="E38" s="2"/>
      <c r="F38" s="2"/>
      <c r="G38" s="438"/>
      <c r="H38" s="439"/>
      <c r="I38" s="111"/>
      <c r="J38" s="181"/>
      <c r="K38" s="111"/>
      <c r="L38" s="111"/>
      <c r="M38" s="2"/>
      <c r="N38" s="2"/>
      <c r="O38" s="2"/>
      <c r="P38" s="2"/>
      <c r="Q38" s="2"/>
      <c r="R38" s="2"/>
      <c r="S38" s="2"/>
      <c r="T38" s="2"/>
      <c r="U38" s="2"/>
      <c r="V38" s="445"/>
      <c r="W38" s="91"/>
      <c r="X38" s="38"/>
      <c r="Y38" s="39"/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>
      <c r="B39" s="37"/>
      <c r="C39" s="443"/>
      <c r="D39" s="2"/>
      <c r="E39" s="2"/>
      <c r="F39" s="2"/>
      <c r="G39" s="2"/>
      <c r="H39" s="45"/>
      <c r="I39" s="2"/>
      <c r="J39" s="111"/>
      <c r="K39" s="111"/>
      <c r="L39" s="111"/>
      <c r="M39" s="2"/>
      <c r="N39" s="2"/>
      <c r="O39" s="2"/>
      <c r="P39" s="2"/>
      <c r="Q39" s="45"/>
      <c r="R39" s="2"/>
      <c r="S39" s="2"/>
      <c r="T39" s="2"/>
      <c r="U39" s="2"/>
      <c r="V39" s="445"/>
      <c r="W39" s="40"/>
      <c r="X39" s="41"/>
      <c r="Y39" s="39"/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37" t="s">
        <v>10</v>
      </c>
      <c r="C40" s="443"/>
      <c r="D40" s="425"/>
      <c r="E40" s="426"/>
      <c r="F40" s="2"/>
      <c r="G40" s="111"/>
      <c r="H40" s="112"/>
      <c r="I40" s="111"/>
      <c r="J40" s="2"/>
      <c r="K40" s="130"/>
      <c r="L40" s="111"/>
      <c r="M40" s="2"/>
      <c r="N40" s="86"/>
      <c r="O40" s="2"/>
      <c r="P40" s="2"/>
      <c r="Q40" s="45"/>
      <c r="R40" s="2"/>
      <c r="S40" s="2"/>
      <c r="T40" s="2"/>
      <c r="U40" s="2"/>
      <c r="V40" s="445"/>
      <c r="W40" s="89"/>
      <c r="X40" s="41"/>
      <c r="Y40" s="39"/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>
      <c r="B41" s="416" t="s">
        <v>32</v>
      </c>
      <c r="C41" s="443"/>
      <c r="D41" s="2"/>
      <c r="E41" s="2"/>
      <c r="F41" s="2"/>
      <c r="G41" s="111"/>
      <c r="H41" s="112"/>
      <c r="I41" s="111"/>
      <c r="J41" s="111"/>
      <c r="K41" s="112"/>
      <c r="L41" s="111"/>
      <c r="M41" s="2"/>
      <c r="N41" s="88"/>
      <c r="O41" s="2"/>
      <c r="P41" s="111"/>
      <c r="Q41" s="112"/>
      <c r="R41" s="111"/>
      <c r="S41" s="2"/>
      <c r="T41" s="86"/>
      <c r="U41" s="2"/>
      <c r="V41" s="445"/>
      <c r="W41" s="40"/>
      <c r="X41" s="41"/>
      <c r="Y41" s="39"/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416"/>
      <c r="C42" s="443"/>
      <c r="D42" s="111"/>
      <c r="E42" s="111"/>
      <c r="F42" s="111"/>
      <c r="G42" s="111"/>
      <c r="H42" s="112"/>
      <c r="I42" s="111"/>
      <c r="J42" s="111"/>
      <c r="K42" s="112"/>
      <c r="L42" s="111"/>
      <c r="M42" s="2"/>
      <c r="N42" s="88"/>
      <c r="O42" s="2"/>
      <c r="P42" s="111"/>
      <c r="Q42" s="112"/>
      <c r="R42" s="111"/>
      <c r="S42" s="2"/>
      <c r="T42" s="45"/>
      <c r="U42" s="2"/>
      <c r="V42" s="445"/>
      <c r="W42" s="89"/>
      <c r="X42" s="80"/>
      <c r="Y42" s="46"/>
      <c r="Z42" s="15"/>
      <c r="AE42" s="16">
        <f>AB42*15</f>
        <v>0</v>
      </c>
      <c r="AG42" s="91"/>
    </row>
    <row r="43" spans="2:33" ht="27.9" customHeight="1">
      <c r="B43" s="144" t="s">
        <v>36</v>
      </c>
      <c r="C43" s="115"/>
      <c r="D43" s="112"/>
      <c r="E43" s="112"/>
      <c r="F43" s="111"/>
      <c r="G43" s="111"/>
      <c r="H43" s="112"/>
      <c r="I43" s="111"/>
      <c r="J43" s="111"/>
      <c r="K43" s="112"/>
      <c r="L43" s="111"/>
      <c r="M43" s="2"/>
      <c r="N43" s="2"/>
      <c r="O43" s="2"/>
      <c r="P43" s="111"/>
      <c r="Q43" s="112"/>
      <c r="R43" s="111"/>
      <c r="S43" s="111"/>
      <c r="T43" s="111"/>
      <c r="U43" s="111"/>
      <c r="V43" s="445"/>
      <c r="W43" s="40"/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60"/>
      <c r="C44" s="161"/>
      <c r="D44" s="162"/>
      <c r="E44" s="162"/>
      <c r="F44" s="163"/>
      <c r="G44" s="163"/>
      <c r="H44" s="162"/>
      <c r="I44" s="163"/>
      <c r="J44" s="163"/>
      <c r="K44" s="162"/>
      <c r="L44" s="163"/>
      <c r="M44" s="163"/>
      <c r="N44" s="162"/>
      <c r="O44" s="163"/>
      <c r="P44" s="163"/>
      <c r="Q44" s="162"/>
      <c r="R44" s="163"/>
      <c r="S44" s="163"/>
      <c r="T44" s="112"/>
      <c r="U44" s="111"/>
      <c r="V44" s="446"/>
      <c r="W44" s="90"/>
      <c r="X44" s="53"/>
      <c r="Y44" s="54"/>
      <c r="Z44" s="15"/>
      <c r="AC44" s="52"/>
      <c r="AD44" s="52" t="e">
        <f>AD43*9/AF43</f>
        <v>#DIV/0!</v>
      </c>
      <c r="AE44" s="52" t="e">
        <f>AE43*4/AF43</f>
        <v>#DIV/0!</v>
      </c>
      <c r="AG44" s="93"/>
    </row>
    <row r="45" spans="2:33" s="61" customFormat="1" ht="21.75" customHeight="1">
      <c r="B45" s="17"/>
      <c r="C45" s="16"/>
      <c r="D45" s="16"/>
      <c r="E45" s="73"/>
      <c r="F45" s="159"/>
      <c r="G45" s="16"/>
      <c r="H45" s="73"/>
      <c r="I45" s="16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3"/>
      <c r="U45" s="433"/>
      <c r="V45" s="433"/>
      <c r="W45" s="433"/>
      <c r="X45" s="433"/>
      <c r="Y45" s="433"/>
      <c r="Z45" s="74"/>
      <c r="AB45" s="56"/>
    </row>
    <row r="46" spans="2:33">
      <c r="B46" s="56"/>
      <c r="C46" s="61"/>
      <c r="D46" s="431"/>
      <c r="E46" s="431"/>
      <c r="F46" s="432"/>
      <c r="G46" s="432"/>
      <c r="H46" s="75"/>
      <c r="K46" s="75"/>
      <c r="N46" s="75"/>
      <c r="Q46" s="75"/>
      <c r="T46" s="75"/>
    </row>
    <row r="47" spans="2:33" ht="28.2">
      <c r="D47" s="132"/>
      <c r="E47" s="132"/>
      <c r="F47" s="132"/>
    </row>
    <row r="48" spans="2:33" ht="28.2">
      <c r="D48" s="132"/>
      <c r="E48" s="132"/>
      <c r="F48" s="132"/>
    </row>
    <row r="49" spans="4:6" ht="28.2">
      <c r="D49" s="132"/>
      <c r="E49" s="132"/>
      <c r="F49" s="132"/>
    </row>
    <row r="50" spans="4:6" ht="28.2">
      <c r="D50" s="132"/>
      <c r="E50" s="132"/>
      <c r="F50" s="132"/>
    </row>
  </sheetData>
  <mergeCells count="29">
    <mergeCell ref="G22:H22"/>
    <mergeCell ref="J45:Y45"/>
    <mergeCell ref="D46:G46"/>
    <mergeCell ref="C29:C34"/>
    <mergeCell ref="V29:V36"/>
    <mergeCell ref="S31:T31"/>
    <mergeCell ref="B33:B34"/>
    <mergeCell ref="M35:N35"/>
    <mergeCell ref="C37:C42"/>
    <mergeCell ref="V37:V44"/>
    <mergeCell ref="G38:H38"/>
    <mergeCell ref="D40:E40"/>
    <mergeCell ref="B41:B42"/>
    <mergeCell ref="B25:B26"/>
    <mergeCell ref="B1:Y1"/>
    <mergeCell ref="B2:G2"/>
    <mergeCell ref="G3:L3"/>
    <mergeCell ref="C5:C10"/>
    <mergeCell ref="V5:V12"/>
    <mergeCell ref="S8:T8"/>
    <mergeCell ref="B9:B10"/>
    <mergeCell ref="C13:C18"/>
    <mergeCell ref="V13:V20"/>
    <mergeCell ref="G14:H14"/>
    <mergeCell ref="J15:K15"/>
    <mergeCell ref="B17:B18"/>
    <mergeCell ref="S7:T7"/>
    <mergeCell ref="C21:C26"/>
    <mergeCell ref="V21:V28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114.6月菜單</vt:lpstr>
      <vt:lpstr>第一週明細</vt:lpstr>
      <vt:lpstr>第二週明細</vt:lpstr>
      <vt:lpstr>第三週明細 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2025-04-17T04:06:29Z</cp:lastPrinted>
  <dcterms:created xsi:type="dcterms:W3CDTF">2013-10-17T10:44:48Z</dcterms:created>
  <dcterms:modified xsi:type="dcterms:W3CDTF">2025-05-08T03:29:24Z</dcterms:modified>
</cp:coreProperties>
</file>