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學年度\"/>
    </mc:Choice>
  </mc:AlternateContent>
  <xr:revisionPtr revIDLastSave="0" documentId="13_ncr:1_{4F8EDC93-D4F8-4BE4-8209-4380A3CA6290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6月菜單" sheetId="6" r:id="rId1"/>
    <sheet name="第1週明細" sheetId="3" r:id="rId2"/>
    <sheet name="第2週明細" sheetId="4" r:id="rId3"/>
    <sheet name="第3周明細" sheetId="5" r:id="rId4"/>
    <sheet name="第4周明細" sheetId="7" r:id="rId5"/>
    <sheet name="第5週明細" sheetId="8" r:id="rId6"/>
  </sheets>
  <calcPr calcId="191029"/>
</workbook>
</file>

<file path=xl/calcChain.xml><?xml version="1.0" encoding="utf-8"?>
<calcChain xmlns="http://schemas.openxmlformats.org/spreadsheetml/2006/main">
  <c r="S37" i="4" l="1"/>
  <c r="W32" i="4" l="1"/>
  <c r="W36" i="4" s="1"/>
  <c r="E19" i="6" l="1"/>
  <c r="C19" i="6"/>
  <c r="S29" i="8" l="1"/>
  <c r="P29" i="8"/>
  <c r="M29" i="8"/>
  <c r="J29" i="8"/>
  <c r="G29" i="8"/>
  <c r="D29" i="8"/>
  <c r="S21" i="8"/>
  <c r="P21" i="8"/>
  <c r="M21" i="8"/>
  <c r="G21" i="8"/>
  <c r="D21" i="8"/>
  <c r="J21" i="8"/>
  <c r="I46" i="6" l="1"/>
  <c r="G46" i="6"/>
  <c r="E46" i="6"/>
  <c r="C46" i="6"/>
  <c r="S13" i="8" l="1"/>
  <c r="P13" i="8"/>
  <c r="M13" i="8"/>
  <c r="J13" i="8"/>
  <c r="G13" i="8"/>
  <c r="D13" i="8"/>
  <c r="S5" i="8" l="1"/>
  <c r="P5" i="8"/>
  <c r="P6" i="8" s="1"/>
  <c r="M5" i="8"/>
  <c r="J5" i="8"/>
  <c r="G5" i="8"/>
  <c r="D5" i="8"/>
  <c r="M29" i="3" l="1"/>
  <c r="O19" i="6"/>
  <c r="M10" i="6"/>
  <c r="K10" i="6"/>
  <c r="I10" i="6"/>
  <c r="G10" i="6"/>
  <c r="W42" i="8" l="1"/>
  <c r="E10" i="6"/>
  <c r="W32" i="5"/>
  <c r="W24" i="5"/>
  <c r="W28" i="5" s="1"/>
  <c r="S37" i="5"/>
  <c r="P37" i="5"/>
  <c r="P38" i="5" s="1"/>
  <c r="M37" i="5"/>
  <c r="J37" i="5"/>
  <c r="G37" i="5"/>
  <c r="D37" i="5"/>
  <c r="D29" i="5"/>
  <c r="G29" i="5"/>
  <c r="J29" i="5"/>
  <c r="M29" i="5"/>
  <c r="P29" i="5"/>
  <c r="P30" i="5" s="1"/>
  <c r="S29" i="5"/>
  <c r="S21" i="5"/>
  <c r="P21" i="5"/>
  <c r="P22" i="5" s="1"/>
  <c r="M21" i="5"/>
  <c r="J21" i="5"/>
  <c r="G21" i="5"/>
  <c r="D21" i="5"/>
  <c r="W44" i="5" l="1"/>
  <c r="W36" i="5"/>
  <c r="P5" i="3"/>
  <c r="P6" i="3" s="1"/>
  <c r="P37" i="8" l="1"/>
  <c r="M37" i="8"/>
  <c r="J37" i="8"/>
  <c r="G37" i="8"/>
  <c r="D37" i="8"/>
  <c r="AE42" i="8" l="1"/>
  <c r="AD41" i="8"/>
  <c r="AF41" i="8" s="1"/>
  <c r="AE40" i="8"/>
  <c r="AC40" i="8"/>
  <c r="W40" i="8"/>
  <c r="AD39" i="8"/>
  <c r="AC39" i="8"/>
  <c r="AE38" i="8"/>
  <c r="AC38" i="8"/>
  <c r="AE34" i="8"/>
  <c r="AD33" i="8"/>
  <c r="AF33" i="8" s="1"/>
  <c r="AE32" i="8"/>
  <c r="AC32" i="8"/>
  <c r="W32" i="8"/>
  <c r="AD31" i="8"/>
  <c r="AC31" i="8"/>
  <c r="AE30" i="8"/>
  <c r="AC30" i="8"/>
  <c r="AF30" i="8" s="1"/>
  <c r="AE26" i="8"/>
  <c r="AD25" i="8"/>
  <c r="AF25" i="8" s="1"/>
  <c r="AE24" i="8"/>
  <c r="AC24" i="8"/>
  <c r="W24" i="8"/>
  <c r="AD23" i="8"/>
  <c r="AC23" i="8"/>
  <c r="AE22" i="8"/>
  <c r="AC22" i="8"/>
  <c r="AE18" i="8"/>
  <c r="AD17" i="8"/>
  <c r="AF17" i="8" s="1"/>
  <c r="AE16" i="8"/>
  <c r="AC16" i="8"/>
  <c r="W16" i="8"/>
  <c r="I45" i="6" s="1"/>
  <c r="AD15" i="8"/>
  <c r="AC15" i="8"/>
  <c r="AE14" i="8"/>
  <c r="AC14" i="8"/>
  <c r="AE10" i="8"/>
  <c r="AD9" i="8"/>
  <c r="AF9" i="8" s="1"/>
  <c r="AE8" i="8"/>
  <c r="AC8" i="8"/>
  <c r="E45" i="6"/>
  <c r="AD7" i="8"/>
  <c r="AC7" i="8"/>
  <c r="AE6" i="8"/>
  <c r="AC6" i="8"/>
  <c r="W24" i="7"/>
  <c r="W16" i="7"/>
  <c r="W8" i="4"/>
  <c r="E18" i="6" s="1"/>
  <c r="W40" i="3"/>
  <c r="W32" i="3"/>
  <c r="M9" i="6"/>
  <c r="I9" i="6"/>
  <c r="W8" i="3"/>
  <c r="E9" i="6" s="1"/>
  <c r="AF31" i="8" l="1"/>
  <c r="AE43" i="8"/>
  <c r="AD43" i="8"/>
  <c r="C10" i="6"/>
  <c r="AD19" i="8"/>
  <c r="AF40" i="8"/>
  <c r="W36" i="8"/>
  <c r="AF15" i="8"/>
  <c r="AF39" i="8"/>
  <c r="AF8" i="8"/>
  <c r="AF22" i="8"/>
  <c r="AE19" i="8"/>
  <c r="AD27" i="8"/>
  <c r="AE35" i="8"/>
  <c r="AE11" i="8"/>
  <c r="AC19" i="8"/>
  <c r="AF24" i="8"/>
  <c r="AC43" i="8"/>
  <c r="AD11" i="8"/>
  <c r="W36" i="3"/>
  <c r="W44" i="8"/>
  <c r="W12" i="5"/>
  <c r="AF6" i="8"/>
  <c r="AC27" i="8"/>
  <c r="AE27" i="8"/>
  <c r="W20" i="8"/>
  <c r="G45" i="6" s="1"/>
  <c r="AF32" i="8"/>
  <c r="AD35" i="8"/>
  <c r="W12" i="8"/>
  <c r="C45" i="6" s="1"/>
  <c r="W28" i="8"/>
  <c r="AC11" i="8"/>
  <c r="AF14" i="8"/>
  <c r="AF23" i="8"/>
  <c r="AF7" i="8"/>
  <c r="AF16" i="8"/>
  <c r="AF38" i="8"/>
  <c r="AC35" i="8"/>
  <c r="W44" i="4"/>
  <c r="W44" i="3"/>
  <c r="W28" i="4"/>
  <c r="W28" i="7"/>
  <c r="W20" i="3"/>
  <c r="G9" i="6" s="1"/>
  <c r="W44" i="7"/>
  <c r="W28" i="3"/>
  <c r="K9" i="6" s="1"/>
  <c r="W12" i="4"/>
  <c r="C18" i="6" s="1"/>
  <c r="W20" i="5"/>
  <c r="W12" i="7"/>
  <c r="W20" i="7"/>
  <c r="W20" i="4"/>
  <c r="W12" i="3"/>
  <c r="C9" i="6" s="1"/>
  <c r="AF43" i="8" l="1"/>
  <c r="AE44" i="8" s="1"/>
  <c r="AF19" i="8"/>
  <c r="AE20" i="8" s="1"/>
  <c r="AF27" i="8"/>
  <c r="AE28" i="8" s="1"/>
  <c r="AF11" i="8"/>
  <c r="AF35" i="8"/>
  <c r="AC36" i="8" s="1"/>
  <c r="AD28" i="8" l="1"/>
  <c r="AC44" i="8"/>
  <c r="AD44" i="8"/>
  <c r="AD20" i="8"/>
  <c r="AC20" i="8"/>
  <c r="AC28" i="8"/>
  <c r="AE12" i="8"/>
  <c r="AD12" i="8"/>
  <c r="AE36" i="8"/>
  <c r="AD36" i="8"/>
  <c r="AC12" i="8"/>
  <c r="R48" i="7"/>
  <c r="O48" i="7"/>
  <c r="O10" i="6"/>
  <c r="O9" i="6" l="1"/>
  <c r="J37" i="3" l="1"/>
  <c r="G5" i="5" l="1"/>
  <c r="J21" i="4"/>
  <c r="J13" i="3"/>
  <c r="J29" i="4" l="1"/>
  <c r="M5" i="3" l="1"/>
  <c r="U37" i="6" l="1"/>
  <c r="U36" i="6"/>
  <c r="S37" i="6"/>
  <c r="S36" i="6"/>
  <c r="Q37" i="6"/>
  <c r="Q36" i="6"/>
  <c r="O37" i="6"/>
  <c r="O36" i="6"/>
  <c r="M37" i="6"/>
  <c r="M36" i="6"/>
  <c r="K37" i="6"/>
  <c r="K36" i="6"/>
  <c r="I37" i="6"/>
  <c r="I36" i="6"/>
  <c r="G37" i="6"/>
  <c r="G36" i="6"/>
  <c r="E37" i="6"/>
  <c r="E36" i="6"/>
  <c r="C37" i="6"/>
  <c r="C36" i="6"/>
  <c r="S37" i="7"/>
  <c r="P37" i="7"/>
  <c r="P38" i="7" s="1"/>
  <c r="M37" i="7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U28" i="6"/>
  <c r="U27" i="6"/>
  <c r="S28" i="6"/>
  <c r="S27" i="6"/>
  <c r="Q28" i="6"/>
  <c r="Q27" i="6"/>
  <c r="O28" i="6"/>
  <c r="O27" i="6"/>
  <c r="M28" i="6"/>
  <c r="M27" i="6"/>
  <c r="K28" i="6"/>
  <c r="K27" i="6"/>
  <c r="I28" i="6"/>
  <c r="I27" i="6"/>
  <c r="G28" i="6"/>
  <c r="G27" i="6"/>
  <c r="E28" i="6"/>
  <c r="E27" i="6"/>
  <c r="C28" i="6"/>
  <c r="C27" i="6"/>
  <c r="U19" i="6"/>
  <c r="U18" i="6"/>
  <c r="S19" i="6"/>
  <c r="S18" i="6"/>
  <c r="Q19" i="6"/>
  <c r="Q18" i="6"/>
  <c r="O18" i="6"/>
  <c r="M19" i="6"/>
  <c r="M18" i="6"/>
  <c r="K19" i="6"/>
  <c r="K18" i="6"/>
  <c r="I19" i="6"/>
  <c r="I18" i="6"/>
  <c r="G19" i="6"/>
  <c r="G18" i="6"/>
  <c r="U10" i="6"/>
  <c r="U9" i="6"/>
  <c r="S10" i="6"/>
  <c r="S9" i="6"/>
  <c r="Q10" i="6"/>
  <c r="Q9" i="6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P38" i="3" s="1"/>
  <c r="M37" i="3"/>
  <c r="G37" i="3"/>
  <c r="D37" i="3"/>
  <c r="S29" i="3"/>
  <c r="P29" i="3"/>
  <c r="P30" i="3" s="1"/>
  <c r="G29" i="3"/>
  <c r="D29" i="3"/>
  <c r="S21" i="3"/>
  <c r="P21" i="3"/>
  <c r="P22" i="3" s="1"/>
  <c r="M21" i="3"/>
  <c r="J21" i="3"/>
  <c r="G21" i="3"/>
  <c r="D21" i="3"/>
  <c r="S13" i="3"/>
  <c r="P13" i="3"/>
  <c r="P14" i="3" s="1"/>
  <c r="M13" i="3"/>
  <c r="D13" i="3"/>
  <c r="S5" i="3"/>
  <c r="J5" i="3"/>
  <c r="G5" i="3"/>
  <c r="D5" i="3"/>
  <c r="AC6" i="3"/>
  <c r="AE6" i="3"/>
  <c r="AC7" i="3"/>
  <c r="AD7" i="3"/>
  <c r="AC8" i="3"/>
  <c r="AE8" i="3"/>
  <c r="AD9" i="3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9" i="3"/>
  <c r="AF14" i="5" l="1"/>
  <c r="AF38" i="7"/>
  <c r="AD35" i="7"/>
  <c r="AF7" i="7"/>
  <c r="AF15" i="7"/>
  <c r="AF39" i="7"/>
  <c r="AF32" i="3"/>
  <c r="AF23" i="5"/>
  <c r="AF15" i="5"/>
  <c r="AD27" i="4"/>
  <c r="AF14" i="4"/>
  <c r="AF7" i="4"/>
  <c r="AF6" i="4"/>
  <c r="AE35" i="7"/>
  <c r="AF6" i="3"/>
  <c r="AF7" i="3"/>
  <c r="AD19" i="7"/>
  <c r="AD43" i="7"/>
  <c r="AF30" i="5"/>
  <c r="AF14" i="3"/>
  <c r="AE11" i="5"/>
  <c r="AE11" i="3"/>
  <c r="AD43" i="5"/>
  <c r="AD35" i="5"/>
  <c r="AD19" i="4"/>
  <c r="AF7" i="5"/>
  <c r="AF23" i="4"/>
  <c r="AF23" i="3"/>
  <c r="AE43" i="3"/>
  <c r="AC11" i="5"/>
  <c r="AF30" i="4"/>
  <c r="AC27" i="5"/>
  <c r="AE19" i="5"/>
  <c r="AF16" i="5"/>
  <c r="AC43" i="7"/>
  <c r="AF6" i="5"/>
  <c r="AE43" i="4"/>
  <c r="AE35" i="4"/>
  <c r="AD43" i="3"/>
  <c r="AD35" i="3"/>
  <c r="AF24" i="3"/>
  <c r="AC35" i="4"/>
  <c r="AF39" i="5"/>
  <c r="AF31" i="5"/>
  <c r="AF8" i="3"/>
  <c r="AE43" i="5"/>
  <c r="AC35" i="3"/>
  <c r="AD11" i="3"/>
  <c r="AF40" i="4"/>
  <c r="AF24" i="4"/>
  <c r="AF22" i="3"/>
  <c r="AE19" i="3"/>
  <c r="AD19" i="3"/>
  <c r="AC19" i="5"/>
  <c r="AF39" i="4"/>
  <c r="AF8" i="4"/>
  <c r="AF40" i="3"/>
  <c r="AE35" i="3"/>
  <c r="AC11" i="4"/>
  <c r="AF31" i="4"/>
  <c r="AE27" i="4"/>
  <c r="AE19" i="4"/>
  <c r="AE11" i="4"/>
  <c r="AF15" i="3"/>
  <c r="AF22" i="7"/>
  <c r="AE27" i="5"/>
  <c r="AF39" i="3"/>
  <c r="AE35" i="5"/>
  <c r="AC43" i="4"/>
  <c r="AF38" i="3"/>
  <c r="AD19" i="5"/>
  <c r="AD35" i="4"/>
  <c r="AF8" i="5"/>
  <c r="AF31" i="3"/>
  <c r="AC27" i="3"/>
  <c r="AD11" i="5"/>
  <c r="AF16" i="4"/>
  <c r="AF30" i="3"/>
  <c r="AD27" i="3"/>
  <c r="AF8" i="7"/>
  <c r="AE19" i="7"/>
  <c r="AF32" i="7"/>
  <c r="AF40" i="7"/>
  <c r="AC43" i="5"/>
  <c r="AF24" i="5"/>
  <c r="AF32" i="4"/>
  <c r="AF15" i="4"/>
  <c r="AF16" i="3"/>
  <c r="AC11" i="7"/>
  <c r="AE43" i="7"/>
  <c r="AF23" i="7"/>
  <c r="AC27" i="7"/>
  <c r="AE27" i="7"/>
  <c r="AF6" i="7"/>
  <c r="AF30" i="7"/>
  <c r="AC35" i="5"/>
  <c r="AF40" i="5"/>
  <c r="AF22" i="4"/>
  <c r="AC27" i="4"/>
  <c r="AC43" i="3"/>
  <c r="AE27" i="3"/>
  <c r="AF16" i="7"/>
  <c r="AC35" i="7"/>
  <c r="AF31" i="7"/>
  <c r="AD43" i="4"/>
  <c r="AF32" i="5"/>
  <c r="AC19" i="4"/>
  <c r="AE11" i="7"/>
  <c r="AF14" i="7"/>
  <c r="AC19" i="7"/>
  <c r="AF38" i="5"/>
  <c r="AD27" i="7"/>
  <c r="AC19" i="3"/>
  <c r="AC11" i="3"/>
  <c r="AF22" i="5"/>
  <c r="AF38" i="4"/>
  <c r="AD11" i="4"/>
  <c r="AD11" i="7"/>
  <c r="AD27" i="5"/>
  <c r="AF24" i="7"/>
  <c r="AF43" i="7" l="1"/>
  <c r="AD44" i="7" s="1"/>
  <c r="AF35" i="4"/>
  <c r="AE36" i="4" s="1"/>
  <c r="AF11" i="5"/>
  <c r="AE12" i="5" s="1"/>
  <c r="AF11" i="4"/>
  <c r="AD12" i="4" s="1"/>
  <c r="AF35" i="3"/>
  <c r="AE36" i="3" s="1"/>
  <c r="AF27" i="7"/>
  <c r="AE28" i="7" s="1"/>
  <c r="AF11" i="7"/>
  <c r="AC12" i="7" s="1"/>
  <c r="AF43" i="5"/>
  <c r="AC44" i="5" s="1"/>
  <c r="AF19" i="5"/>
  <c r="AF43" i="4"/>
  <c r="AF35" i="5"/>
  <c r="AC36" i="5" s="1"/>
  <c r="AF11" i="3"/>
  <c r="AF43" i="3"/>
  <c r="AC44" i="3" s="1"/>
  <c r="AF35" i="7"/>
  <c r="AC36" i="7" s="1"/>
  <c r="AF27" i="5"/>
  <c r="AF27" i="3"/>
  <c r="AF19" i="3"/>
  <c r="AC20" i="3" s="1"/>
  <c r="AF27" i="4"/>
  <c r="AC28" i="4" s="1"/>
  <c r="AF19" i="7"/>
  <c r="AC20" i="7" s="1"/>
  <c r="AF19" i="4"/>
  <c r="AC20" i="4" s="1"/>
  <c r="AD36" i="4"/>
  <c r="AE44" i="7" l="1"/>
  <c r="AC44" i="7"/>
  <c r="AD12" i="5"/>
  <c r="AC12" i="5"/>
  <c r="AE12" i="4"/>
  <c r="AC12" i="4"/>
  <c r="AC36" i="4"/>
  <c r="AD28" i="7"/>
  <c r="AE44" i="5"/>
  <c r="AD44" i="5"/>
  <c r="AD36" i="3"/>
  <c r="AD12" i="7"/>
  <c r="AC28" i="7"/>
  <c r="AC36" i="3"/>
  <c r="AE20" i="5"/>
  <c r="AC20" i="5"/>
  <c r="AD20" i="5"/>
  <c r="AE12" i="7"/>
  <c r="AD28" i="3"/>
  <c r="AC28" i="3"/>
  <c r="AD12" i="3"/>
  <c r="AE12" i="3"/>
  <c r="AC28" i="5"/>
  <c r="AE28" i="5"/>
  <c r="AE28" i="3"/>
  <c r="AD36" i="5"/>
  <c r="AE36" i="5"/>
  <c r="AD28" i="5"/>
  <c r="AC44" i="4"/>
  <c r="AE44" i="4"/>
  <c r="AD44" i="4"/>
  <c r="AD20" i="4"/>
  <c r="AE20" i="4"/>
  <c r="AD20" i="3"/>
  <c r="AE20" i="3"/>
  <c r="AE44" i="3"/>
  <c r="AD44" i="3"/>
  <c r="AD28" i="4"/>
  <c r="AE28" i="4"/>
  <c r="AE20" i="7"/>
  <c r="AD20" i="7"/>
  <c r="AE36" i="7"/>
  <c r="AD36" i="7"/>
  <c r="AC12" i="3"/>
</calcChain>
</file>

<file path=xl/sharedStrings.xml><?xml version="1.0" encoding="utf-8"?>
<sst xmlns="http://schemas.openxmlformats.org/spreadsheetml/2006/main" count="1446" uniqueCount="337">
  <si>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</si>
  <si>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</si>
  <si>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</si>
  <si>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</si>
  <si>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</si>
  <si>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</si>
  <si>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</si>
  <si>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</si>
  <si>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</si>
  <si>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</si>
  <si>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</si>
  <si>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</si>
  <si>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</si>
  <si>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</si>
  <si>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</si>
  <si>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</si>
  <si>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</si>
  <si>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</si>
  <si>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</si>
  <si>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</si>
  <si>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</si>
  <si>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</si>
  <si>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</si>
  <si>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</si>
  <si>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</si>
  <si>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</si>
  <si>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</si>
  <si>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</si>
  <si>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</si>
  <si>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</si>
  <si>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</si>
  <si>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</si>
  <si>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</si>
  <si>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</si>
  <si>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</si>
  <si>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</si>
  <si>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</si>
  <si>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</si>
  <si>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</si>
  <si>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</si>
  <si>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</si>
  <si>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</si>
  <si>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</si>
  <si>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</si>
  <si>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</si>
  <si>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</si>
  <si>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</si>
  <si>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</si>
  <si>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</si>
  <si>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</si>
  <si>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</si>
  <si>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854.0K</t>
  </si>
  <si>
    <t>炸</t>
    <phoneticPr fontId="19" type="noConversion"/>
  </si>
  <si>
    <t>煮</t>
    <phoneticPr fontId="19" type="noConversion"/>
  </si>
  <si>
    <t>白米</t>
    <phoneticPr fontId="19" type="noConversion"/>
  </si>
  <si>
    <t>洋蔥</t>
    <phoneticPr fontId="19" type="noConversion"/>
  </si>
  <si>
    <t>紅蘿蔔</t>
    <phoneticPr fontId="19" type="noConversion"/>
  </si>
  <si>
    <t>白蘿蔔</t>
    <phoneticPr fontId="19" type="noConversion"/>
  </si>
  <si>
    <t>豆腐</t>
    <phoneticPr fontId="19" type="noConversion"/>
  </si>
  <si>
    <t>新鮮雞丁</t>
    <phoneticPr fontId="19" type="noConversion"/>
  </si>
  <si>
    <t>玉米粒</t>
    <phoneticPr fontId="19" type="noConversion"/>
  </si>
  <si>
    <t>冬瓜</t>
    <phoneticPr fontId="19" type="noConversion"/>
  </si>
  <si>
    <t>胚芽飯</t>
    <phoneticPr fontId="19" type="noConversion"/>
  </si>
  <si>
    <t>地瓜飯</t>
    <phoneticPr fontId="19" type="noConversion"/>
  </si>
  <si>
    <t>馬鈴薯</t>
    <phoneticPr fontId="19" type="noConversion"/>
  </si>
  <si>
    <t>生鮮豬排</t>
    <phoneticPr fontId="19" type="noConversion"/>
  </si>
  <si>
    <t>全穀米</t>
    <phoneticPr fontId="19" type="noConversion"/>
  </si>
  <si>
    <t>海帶芽</t>
    <phoneticPr fontId="19" type="noConversion"/>
  </si>
  <si>
    <t>寶島白飯</t>
    <phoneticPr fontId="19" type="noConversion"/>
  </si>
  <si>
    <t>全穀飯</t>
    <phoneticPr fontId="19" type="noConversion"/>
  </si>
  <si>
    <t>蕃茄</t>
    <phoneticPr fontId="19" type="noConversion"/>
  </si>
  <si>
    <t>新鮮竹筍</t>
    <phoneticPr fontId="19" type="noConversion"/>
  </si>
  <si>
    <t>白玉上排湯</t>
    <phoneticPr fontId="19" type="noConversion"/>
  </si>
  <si>
    <t>冬瓜豚骨湯</t>
    <phoneticPr fontId="19" type="noConversion"/>
  </si>
  <si>
    <t>白米</t>
    <phoneticPr fontId="19" type="noConversion"/>
  </si>
  <si>
    <t>木耳</t>
    <phoneticPr fontId="19" type="noConversion"/>
  </si>
  <si>
    <t>菇類</t>
    <phoneticPr fontId="19" type="noConversion"/>
  </si>
  <si>
    <t>新鮮筍絲</t>
    <phoneticPr fontId="19" type="noConversion"/>
  </si>
  <si>
    <t>地瓜</t>
    <phoneticPr fontId="19" type="noConversion"/>
  </si>
  <si>
    <t>大白菜</t>
    <phoneticPr fontId="19" type="noConversion"/>
  </si>
  <si>
    <t>生鮮豬肉片</t>
    <phoneticPr fontId="19" type="noConversion"/>
  </si>
  <si>
    <t>生鮮雞翅</t>
    <phoneticPr fontId="19" type="noConversion"/>
  </si>
  <si>
    <t>豆</t>
    <phoneticPr fontId="19" type="noConversion"/>
  </si>
  <si>
    <t>高麗菜</t>
    <phoneticPr fontId="19" type="noConversion"/>
  </si>
  <si>
    <t>深色蔬菜</t>
    <phoneticPr fontId="19" type="noConversion"/>
  </si>
  <si>
    <t>淺色蔬菜</t>
    <phoneticPr fontId="19" type="noConversion"/>
  </si>
  <si>
    <t>煮</t>
    <phoneticPr fontId="19" type="noConversion"/>
  </si>
  <si>
    <t>豬血</t>
    <phoneticPr fontId="19" type="noConversion"/>
  </si>
  <si>
    <t>新鮮豬肉絲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</si>
  <si>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</si>
  <si>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</si>
  <si>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</si>
  <si>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新鮮雞蛋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</si>
  <si>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</si>
  <si>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</si>
  <si>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</si>
  <si>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</si>
  <si>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</si>
  <si>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白米</t>
    <phoneticPr fontId="19" type="noConversion"/>
  </si>
  <si>
    <t>熱量：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</si>
  <si>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</si>
  <si>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</si>
  <si>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</si>
  <si>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新鮮豬排骨</t>
    <phoneticPr fontId="19" type="noConversion"/>
  </si>
  <si>
    <t>生鮮魷魚圈</t>
    <phoneticPr fontId="19" type="noConversion"/>
  </si>
  <si>
    <t>熱量:</t>
  </si>
  <si>
    <t>本公司所使用豬肉、牛肉及其原料產地皆來自台灣       
設計者:  鄧羽婷</t>
    <phoneticPr fontId="19" type="noConversion"/>
  </si>
  <si>
    <t>豆干</t>
    <phoneticPr fontId="19" type="noConversion"/>
  </si>
  <si>
    <t>煮</t>
    <phoneticPr fontId="19" type="noConversion"/>
  </si>
  <si>
    <t>海芽豆腐湯(豆)</t>
    <phoneticPr fontId="19" type="noConversion"/>
  </si>
  <si>
    <t>酸辣湯(芡)(豆)</t>
    <phoneticPr fontId="19" type="noConversion"/>
  </si>
  <si>
    <t>筍香蛋花湯</t>
    <phoneticPr fontId="19" type="noConversion"/>
  </si>
  <si>
    <t>小米飯</t>
    <phoneticPr fontId="19" type="noConversion"/>
  </si>
  <si>
    <t>蘿蔔排骨湯</t>
    <phoneticPr fontId="19" type="noConversion"/>
  </si>
  <si>
    <t>胡蘿蔔</t>
    <phoneticPr fontId="19" type="noConversion"/>
  </si>
  <si>
    <t>新鮮豬肉片</t>
    <phoneticPr fontId="19" type="noConversion"/>
  </si>
  <si>
    <t>豆皮</t>
    <phoneticPr fontId="19" type="noConversion"/>
  </si>
  <si>
    <t>白米</t>
    <phoneticPr fontId="19" type="noConversion"/>
  </si>
  <si>
    <t>生鮮虱目魚柳</t>
    <phoneticPr fontId="19" type="noConversion"/>
  </si>
  <si>
    <t>金針菇</t>
    <phoneticPr fontId="19" type="noConversion"/>
  </si>
  <si>
    <t>地瓜</t>
    <phoneticPr fontId="19" type="noConversion"/>
  </si>
  <si>
    <t>生鮮雞丁</t>
    <phoneticPr fontId="19" type="noConversion"/>
  </si>
  <si>
    <t>花椰菜</t>
    <phoneticPr fontId="19" type="noConversion"/>
  </si>
  <si>
    <t>筍乾</t>
    <phoneticPr fontId="19" type="noConversion"/>
  </si>
  <si>
    <t>新鮮雞排</t>
    <phoneticPr fontId="19" type="noConversion"/>
  </si>
  <si>
    <t>水煮蛋</t>
    <phoneticPr fontId="19" type="noConversion"/>
  </si>
  <si>
    <t>小肉包</t>
    <phoneticPr fontId="19" type="noConversion"/>
  </si>
  <si>
    <t>水餃</t>
    <phoneticPr fontId="19" type="noConversion"/>
  </si>
  <si>
    <t>鍋貼</t>
    <phoneticPr fontId="19" type="noConversion"/>
  </si>
  <si>
    <t>月</t>
    <phoneticPr fontId="19" type="noConversion"/>
  </si>
  <si>
    <t>新鮮雞腿</t>
    <phoneticPr fontId="19" type="noConversion"/>
  </si>
  <si>
    <t>蒸</t>
    <phoneticPr fontId="19" type="noConversion"/>
  </si>
  <si>
    <t>炒</t>
    <phoneticPr fontId="19" type="noConversion"/>
  </si>
  <si>
    <t>煮</t>
    <phoneticPr fontId="19" type="noConversion"/>
  </si>
  <si>
    <t>川燙</t>
    <phoneticPr fontId="19" type="noConversion"/>
  </si>
  <si>
    <t>小米</t>
    <phoneticPr fontId="19" type="noConversion"/>
  </si>
  <si>
    <t>新鮮翅小腿</t>
    <phoneticPr fontId="19" type="noConversion"/>
  </si>
  <si>
    <t>和風壽喜豬肉鍋</t>
    <phoneticPr fontId="19" type="noConversion"/>
  </si>
  <si>
    <t>嚴選梅花豬大排骨</t>
    <phoneticPr fontId="19" type="noConversion"/>
  </si>
  <si>
    <t>經典醬燒小肉包(冷主)</t>
    <phoneticPr fontId="19" type="noConversion"/>
  </si>
  <si>
    <t>麻婆蔥燒豆腐(豆)</t>
    <phoneticPr fontId="19" type="noConversion"/>
  </si>
  <si>
    <t>秘製招牌蜜汁燒豬</t>
    <phoneticPr fontId="19" type="noConversion"/>
  </si>
  <si>
    <t>繼光香香轟炸鹽酥雞(炸)</t>
    <phoneticPr fontId="19" type="noConversion"/>
  </si>
  <si>
    <t>勁爆蔥爆炒肉片</t>
    <phoneticPr fontId="19" type="noConversion"/>
  </si>
  <si>
    <t>海鮮魷魚鍋(海)</t>
    <phoneticPr fontId="19" type="noConversion"/>
  </si>
  <si>
    <t>無敵燒烤大雞排</t>
    <phoneticPr fontId="19" type="noConversion"/>
  </si>
  <si>
    <t>獨門爆炒肉片</t>
    <phoneticPr fontId="19" type="noConversion"/>
  </si>
  <si>
    <t>蜂蜜檸檬燒烤翅腿</t>
    <phoneticPr fontId="19" type="noConversion"/>
  </si>
  <si>
    <t>蘿蔔湯</t>
    <phoneticPr fontId="19" type="noConversion"/>
  </si>
  <si>
    <t>照燒無骨里肌肉</t>
    <phoneticPr fontId="19" type="noConversion"/>
  </si>
  <si>
    <t>和風香草烤雞翅</t>
    <phoneticPr fontId="19" type="noConversion"/>
  </si>
  <si>
    <t>川味涮涮醬蒜泥白肉</t>
    <phoneticPr fontId="19" type="noConversion"/>
  </si>
  <si>
    <t>首爾部隊春川炒雞</t>
    <phoneticPr fontId="19" type="noConversion"/>
  </si>
  <si>
    <t>霸氣無敵烤大雞腿</t>
    <phoneticPr fontId="19" type="noConversion"/>
  </si>
  <si>
    <t>醬燒蜜汁燒豬排</t>
    <phoneticPr fontId="19" type="noConversion"/>
  </si>
  <si>
    <t>泰式濃郁咖哩雞</t>
    <phoneticPr fontId="19" type="noConversion"/>
  </si>
  <si>
    <t>黃金玉米滑蛋</t>
    <phoneticPr fontId="19" type="noConversion"/>
  </si>
  <si>
    <t>什錦花椰雙菇</t>
    <phoneticPr fontId="19" type="noConversion"/>
  </si>
  <si>
    <t>蘑菇拌飯豆腐(豆)</t>
    <phoneticPr fontId="19" type="noConversion"/>
  </si>
  <si>
    <t>生鮮豬柳</t>
    <phoneticPr fontId="19" type="noConversion"/>
  </si>
  <si>
    <t>滷</t>
    <phoneticPr fontId="19" type="noConversion"/>
  </si>
  <si>
    <t>生鮮雞腿</t>
    <phoneticPr fontId="19" type="noConversion"/>
  </si>
  <si>
    <t>雞蛋</t>
    <phoneticPr fontId="19" type="noConversion"/>
  </si>
  <si>
    <t>彩椒</t>
    <phoneticPr fontId="19" type="noConversion"/>
  </si>
  <si>
    <t>豆干片</t>
    <phoneticPr fontId="19" type="noConversion"/>
  </si>
  <si>
    <t>米血</t>
    <phoneticPr fontId="19" type="noConversion"/>
  </si>
  <si>
    <t>海芽蛋花湯</t>
    <phoneticPr fontId="19" type="noConversion"/>
  </si>
  <si>
    <t>生鮮豬排骨</t>
    <phoneticPr fontId="19" type="noConversion"/>
  </si>
  <si>
    <t>加</t>
    <phoneticPr fontId="19" type="noConversion"/>
  </si>
  <si>
    <t>白油麵</t>
    <phoneticPr fontId="19" type="noConversion"/>
  </si>
  <si>
    <t>三色豆</t>
    <phoneticPr fontId="19" type="noConversion"/>
  </si>
  <si>
    <t>生鮮豬絞肉</t>
    <phoneticPr fontId="19" type="noConversion"/>
  </si>
  <si>
    <t>煮</t>
    <phoneticPr fontId="19" type="noConversion"/>
  </si>
  <si>
    <t>生鮮蝦仁</t>
    <phoneticPr fontId="19" type="noConversion"/>
  </si>
  <si>
    <t>海</t>
    <phoneticPr fontId="19" type="noConversion"/>
  </si>
  <si>
    <t>青蔥</t>
    <phoneticPr fontId="19" type="noConversion"/>
  </si>
  <si>
    <t>新鮮豬肉丁</t>
    <phoneticPr fontId="19" type="noConversion"/>
  </si>
  <si>
    <t>醃</t>
    <phoneticPr fontId="19" type="noConversion"/>
  </si>
  <si>
    <t>青花菜</t>
    <phoneticPr fontId="19" type="noConversion"/>
  </si>
  <si>
    <t>芹菜</t>
    <phoneticPr fontId="19" type="noConversion"/>
  </si>
  <si>
    <t>芹菜炒豆干(豆)</t>
    <phoneticPr fontId="19" type="noConversion"/>
  </si>
  <si>
    <t>新鮮豬絞肉</t>
    <phoneticPr fontId="19" type="noConversion"/>
  </si>
  <si>
    <t>脆瓜</t>
    <phoneticPr fontId="19" type="noConversion"/>
  </si>
  <si>
    <t>香菇</t>
    <phoneticPr fontId="19" type="noConversion"/>
  </si>
  <si>
    <t>台南腐城肉燥(醃)</t>
    <phoneticPr fontId="19" type="noConversion"/>
  </si>
  <si>
    <t>生鮮豬肉丁</t>
    <phoneticPr fontId="19" type="noConversion"/>
  </si>
  <si>
    <t>白花菜</t>
    <phoneticPr fontId="19" type="noConversion"/>
  </si>
  <si>
    <t>加.炸</t>
    <phoneticPr fontId="19" type="noConversion"/>
  </si>
  <si>
    <t>冷主</t>
    <phoneticPr fontId="19" type="noConversion"/>
  </si>
  <si>
    <t>生鮮雞排</t>
    <phoneticPr fontId="19" type="noConversion"/>
  </si>
  <si>
    <t>燕麥飯</t>
    <phoneticPr fontId="19" type="noConversion"/>
  </si>
  <si>
    <t>法式無骨菲力雞排(加)</t>
    <phoneticPr fontId="19" type="noConversion"/>
  </si>
  <si>
    <t>淺色蔬菜</t>
    <phoneticPr fontId="19" type="noConversion"/>
  </si>
  <si>
    <t>冬瓜豚骨湯</t>
    <phoneticPr fontId="19" type="noConversion"/>
  </si>
  <si>
    <t>正統鮮蔬炒冬粉</t>
    <phoneticPr fontId="19" type="noConversion"/>
  </si>
  <si>
    <t>經典不敗蘑菇鐵板肉片</t>
    <phoneticPr fontId="19" type="noConversion"/>
  </si>
  <si>
    <t>燕麥</t>
    <phoneticPr fontId="19" type="noConversion"/>
  </si>
  <si>
    <t>無骨雞排</t>
    <phoneticPr fontId="19" type="noConversion"/>
  </si>
  <si>
    <t>洋蔥</t>
    <phoneticPr fontId="19" type="noConversion"/>
  </si>
  <si>
    <t>高麗菜</t>
    <phoneticPr fontId="19" type="noConversion"/>
  </si>
  <si>
    <t>胡蘿蔔</t>
    <phoneticPr fontId="19" type="noConversion"/>
  </si>
  <si>
    <t>木耳</t>
    <phoneticPr fontId="19" type="noConversion"/>
  </si>
  <si>
    <t>冬粉</t>
    <phoneticPr fontId="19" type="noConversion"/>
  </si>
  <si>
    <t>加</t>
    <phoneticPr fontId="19" type="noConversion"/>
  </si>
  <si>
    <t>產履豆奶</t>
    <phoneticPr fontId="19" type="noConversion"/>
  </si>
  <si>
    <t>白米</t>
    <phoneticPr fontId="19" type="noConversion"/>
  </si>
  <si>
    <t>胚芽米</t>
    <phoneticPr fontId="19" type="noConversion"/>
  </si>
  <si>
    <t>彩椒</t>
    <phoneticPr fontId="19" type="noConversion"/>
  </si>
  <si>
    <t>新鮮豬大骨</t>
    <phoneticPr fontId="19" type="noConversion"/>
  </si>
  <si>
    <t>翻滾蕃茄炒蛋(豆)</t>
    <phoneticPr fontId="19" type="noConversion"/>
  </si>
  <si>
    <t>生鮮豬肉</t>
    <phoneticPr fontId="19" type="noConversion"/>
  </si>
  <si>
    <t>6月2日(一)</t>
    <phoneticPr fontId="19" type="noConversion"/>
  </si>
  <si>
    <t>6月3日(二)</t>
    <phoneticPr fontId="19" type="noConversion"/>
  </si>
  <si>
    <t>6月4日(三)</t>
    <phoneticPr fontId="19" type="noConversion"/>
  </si>
  <si>
    <t>6月5日(四)</t>
    <phoneticPr fontId="19" type="noConversion"/>
  </si>
  <si>
    <t>6月6日(五)</t>
    <phoneticPr fontId="19" type="noConversion"/>
  </si>
  <si>
    <t>6月9日(一)</t>
    <phoneticPr fontId="19" type="noConversion"/>
  </si>
  <si>
    <t>6月10日(二)</t>
    <phoneticPr fontId="19" type="noConversion"/>
  </si>
  <si>
    <t>6月11日(三)</t>
    <phoneticPr fontId="19" type="noConversion"/>
  </si>
  <si>
    <t>6月12日(四)</t>
    <phoneticPr fontId="19" type="noConversion"/>
  </si>
  <si>
    <t>6月13日(五)</t>
    <phoneticPr fontId="19" type="noConversion"/>
  </si>
  <si>
    <t>6月16日(一)</t>
    <phoneticPr fontId="19" type="noConversion"/>
  </si>
  <si>
    <t>6月17日(二)</t>
    <phoneticPr fontId="19" type="noConversion"/>
  </si>
  <si>
    <t>6月18日(三)</t>
    <phoneticPr fontId="19" type="noConversion"/>
  </si>
  <si>
    <t>6月19日(四)</t>
    <phoneticPr fontId="19" type="noConversion"/>
  </si>
  <si>
    <t>6月20日(五)</t>
    <phoneticPr fontId="19" type="noConversion"/>
  </si>
  <si>
    <t>6月23日(一)</t>
    <phoneticPr fontId="19" type="noConversion"/>
  </si>
  <si>
    <t>6月24日(二)</t>
    <phoneticPr fontId="19" type="noConversion"/>
  </si>
  <si>
    <t>6月25日(三)</t>
    <phoneticPr fontId="19" type="noConversion"/>
  </si>
  <si>
    <t>6月26日(四)</t>
    <phoneticPr fontId="19" type="noConversion"/>
  </si>
  <si>
    <t>6月27日(五)</t>
    <phoneticPr fontId="19" type="noConversion"/>
  </si>
  <si>
    <t>6月30日(一)</t>
    <phoneticPr fontId="19" type="noConversion"/>
  </si>
  <si>
    <t>法式香榭雞排</t>
    <phoneticPr fontId="19" type="noConversion"/>
  </si>
  <si>
    <t>西班牙烤大雞腿</t>
    <phoneticPr fontId="19" type="noConversion"/>
  </si>
  <si>
    <t>黃瓜湯</t>
    <phoneticPr fontId="19" type="noConversion"/>
  </si>
  <si>
    <t>消暑綠豆薏仁湯</t>
    <phoneticPr fontId="19" type="noConversion"/>
  </si>
  <si>
    <t>銷魂嘉義雞肉飯</t>
    <phoneticPr fontId="19" type="noConversion"/>
  </si>
  <si>
    <t>霸氣無敵手工糯米飯</t>
    <phoneticPr fontId="19" type="noConversion"/>
  </si>
  <si>
    <t>冬瓜湯</t>
    <phoneticPr fontId="19" type="noConversion"/>
  </si>
  <si>
    <t>什錦白菜小魚乾蛋花湯(海)</t>
    <phoneticPr fontId="19" type="noConversion"/>
  </si>
  <si>
    <t>普羅旺斯雞翅</t>
    <phoneticPr fontId="19" type="noConversion"/>
  </si>
  <si>
    <t>古法熱銷麻婆豆腐(豆)</t>
    <phoneticPr fontId="19" type="noConversion"/>
  </si>
  <si>
    <t>xo醬蘿蔔糕(冷主)</t>
    <phoneticPr fontId="19" type="noConversion"/>
  </si>
  <si>
    <t>蔥爆鹹豬肉</t>
    <phoneticPr fontId="19" type="noConversion"/>
  </si>
  <si>
    <t>饗樂鐵板蘑菇豬柳(豆)</t>
    <phoneticPr fontId="19" type="noConversion"/>
  </si>
  <si>
    <t>海芽小魚乾蛋花湯(海)</t>
    <phoneticPr fontId="19" type="noConversion"/>
  </si>
  <si>
    <t>薑絲豆腐湯(豆)</t>
    <phoneticPr fontId="19" type="noConversion"/>
  </si>
  <si>
    <t>夜市轟炸無敵大雞腿(炸)</t>
    <phoneticPr fontId="19" type="noConversion"/>
  </si>
  <si>
    <t>祖傳雙蘿燉肉</t>
    <phoneticPr fontId="19" type="noConversion"/>
  </si>
  <si>
    <t>滑嫩蕃茄歐姆蛋(豆)</t>
    <phoneticPr fontId="19" type="noConversion"/>
  </si>
  <si>
    <t>私藏日月潭茶香蛋</t>
    <phoneticPr fontId="19" type="noConversion"/>
  </si>
  <si>
    <t>懷舊維力炸醬麵(豆)</t>
    <phoneticPr fontId="19" type="noConversion"/>
  </si>
  <si>
    <t>元氣香雞堡(加)(炸)</t>
    <phoneticPr fontId="19" type="noConversion"/>
  </si>
  <si>
    <t>偽東山鴨頭(豆)</t>
    <phoneticPr fontId="19" type="noConversion"/>
  </si>
  <si>
    <t>鮮筍炒肉絲</t>
    <phoneticPr fontId="19" type="noConversion"/>
  </si>
  <si>
    <t>日式滑嫩布丁蒸蛋</t>
    <phoneticPr fontId="19" type="noConversion"/>
  </si>
  <si>
    <t>主廚古早味滷肉(醃)</t>
    <phoneticPr fontId="19" type="noConversion"/>
  </si>
  <si>
    <t>菇菇彩椒炒四季豆</t>
    <phoneticPr fontId="19" type="noConversion"/>
  </si>
  <si>
    <t>日式青春柴香高麗菜大阪燒</t>
    <phoneticPr fontId="19" type="noConversion"/>
  </si>
  <si>
    <t>彩繪蝦仁扁蒲(海)</t>
    <phoneticPr fontId="19" type="noConversion"/>
  </si>
  <si>
    <t>將軍大王茶香蛋蛋</t>
    <phoneticPr fontId="19" type="noConversion"/>
  </si>
  <si>
    <t>翻炒泰式咕咕雞(加)(過油)</t>
    <phoneticPr fontId="19" type="noConversion"/>
  </si>
  <si>
    <t>如意水餃*2(冷主)</t>
    <phoneticPr fontId="19" type="noConversion"/>
  </si>
  <si>
    <t>府城安平海鮮卷(加)</t>
    <phoneticPr fontId="19" type="noConversion"/>
  </si>
  <si>
    <t>黃金圓滾滾芝麻球(加)(炸)</t>
    <phoneticPr fontId="19" type="noConversion"/>
  </si>
  <si>
    <t>南法茄汁肉</t>
    <phoneticPr fontId="19" type="noConversion"/>
  </si>
  <si>
    <t>四季豆</t>
    <phoneticPr fontId="19" type="noConversion"/>
  </si>
  <si>
    <t>水煮蛋</t>
    <phoneticPr fontId="19" type="noConversion"/>
  </si>
  <si>
    <t>番茄</t>
    <phoneticPr fontId="19" type="noConversion"/>
  </si>
  <si>
    <t>新鮮雞蛋</t>
    <phoneticPr fontId="19" type="noConversion"/>
  </si>
  <si>
    <t>豆腐</t>
    <phoneticPr fontId="19" type="noConversion"/>
  </si>
  <si>
    <t>生鮮竹筍</t>
    <phoneticPr fontId="19" type="noConversion"/>
  </si>
  <si>
    <t>糯米</t>
    <phoneticPr fontId="19" type="noConversion"/>
  </si>
  <si>
    <t>老薑片</t>
    <phoneticPr fontId="19" type="noConversion"/>
  </si>
  <si>
    <t>蝦米</t>
    <phoneticPr fontId="19" type="noConversion"/>
  </si>
  <si>
    <t>絲瓜</t>
    <phoneticPr fontId="19" type="noConversion"/>
  </si>
  <si>
    <t>大黃瓜</t>
    <phoneticPr fontId="19" type="noConversion"/>
  </si>
  <si>
    <t>生鮮雞蛋</t>
    <phoneticPr fontId="19" type="noConversion"/>
  </si>
  <si>
    <t>香雞堡</t>
    <phoneticPr fontId="19" type="noConversion"/>
  </si>
  <si>
    <t>豆乾丁</t>
    <phoneticPr fontId="19" type="noConversion"/>
  </si>
  <si>
    <t>扁蒲</t>
    <phoneticPr fontId="19" type="noConversion"/>
  </si>
  <si>
    <t>胡蘿蔔</t>
    <phoneticPr fontId="19" type="noConversion"/>
  </si>
  <si>
    <t>生鮮蝦仁</t>
    <phoneticPr fontId="19" type="noConversion"/>
  </si>
  <si>
    <t>木耳</t>
    <phoneticPr fontId="19" type="noConversion"/>
  </si>
  <si>
    <t>蝦皮</t>
    <phoneticPr fontId="19" type="noConversion"/>
  </si>
  <si>
    <t>小魚乾</t>
    <phoneticPr fontId="19" type="noConversion"/>
  </si>
  <si>
    <t>柴魚片</t>
    <phoneticPr fontId="19" type="noConversion"/>
  </si>
  <si>
    <t>豬肉片</t>
    <phoneticPr fontId="19" type="noConversion"/>
  </si>
  <si>
    <t>薑絲</t>
    <phoneticPr fontId="19" type="noConversion"/>
  </si>
  <si>
    <t>蘿蔔糕</t>
    <phoneticPr fontId="19" type="noConversion"/>
  </si>
  <si>
    <t>大溪黑豆乾</t>
    <phoneticPr fontId="19" type="noConversion"/>
  </si>
  <si>
    <t>豆</t>
    <phoneticPr fontId="19" type="noConversion"/>
  </si>
  <si>
    <t>海帶結</t>
    <phoneticPr fontId="19" type="noConversion"/>
  </si>
  <si>
    <t>白蘿蔔</t>
    <phoneticPr fontId="19" type="noConversion"/>
  </si>
  <si>
    <t>玉米穗</t>
    <phoneticPr fontId="19" type="noConversion"/>
  </si>
  <si>
    <t>祖傳油蔥什錦手工拌麵</t>
    <phoneticPr fontId="19" type="noConversion"/>
  </si>
  <si>
    <t>生鮮豬肉絲</t>
    <phoneticPr fontId="19" type="noConversion"/>
  </si>
  <si>
    <t>冬瓜</t>
    <phoneticPr fontId="19" type="noConversion"/>
  </si>
  <si>
    <t>蝦仁捲</t>
    <phoneticPr fontId="19" type="noConversion"/>
  </si>
  <si>
    <t>竹筍</t>
    <phoneticPr fontId="19" type="noConversion"/>
  </si>
  <si>
    <t>生鮮雞肉</t>
    <phoneticPr fontId="19" type="noConversion"/>
  </si>
  <si>
    <t>調理雞丁</t>
    <phoneticPr fontId="19" type="noConversion"/>
  </si>
  <si>
    <t>海</t>
    <phoneticPr fontId="19" type="noConversion"/>
  </si>
  <si>
    <t>芝麻球</t>
    <phoneticPr fontId="19" type="noConversion"/>
  </si>
  <si>
    <t>泰式酸甜虱目魚柳(海)-申請</t>
    <phoneticPr fontId="19" type="noConversion"/>
  </si>
  <si>
    <t>招牌香酥炸大魚片(炸)(海)-申請</t>
    <phoneticPr fontId="19" type="noConversion"/>
  </si>
  <si>
    <t>招牌畢業黃金卡拉雞排(炸)</t>
    <phoneticPr fontId="19" type="noConversion"/>
  </si>
  <si>
    <t>員林國小 114年06月-豐成食品工廠</t>
    <phoneticPr fontId="19" type="noConversion"/>
  </si>
  <si>
    <t>6月第一週菜單明細(員林國小-豐成食品工廠)</t>
    <phoneticPr fontId="19" type="noConversion"/>
  </si>
  <si>
    <t>6月第二週菜單明細(員林國小-豐成食品工廠)</t>
    <phoneticPr fontId="19" type="noConversion"/>
  </si>
  <si>
    <t>6月第五週菜單明細(員林國小-豐成食品工廠)</t>
    <phoneticPr fontId="19" type="noConversion"/>
  </si>
  <si>
    <t>生鮮魚片</t>
    <phoneticPr fontId="19" type="noConversion"/>
  </si>
  <si>
    <t>特御廚經典麻辣五更煲</t>
    <phoneticPr fontId="19" type="noConversion"/>
  </si>
  <si>
    <t>摩摩喳喳</t>
    <phoneticPr fontId="19" type="noConversion"/>
  </si>
  <si>
    <t>黃瓜排骨湯</t>
    <phoneticPr fontId="19" type="noConversion"/>
  </si>
  <si>
    <t>柴香豆腐湯(豆)+產履豆奶</t>
    <phoneticPr fontId="19" type="noConversion"/>
  </si>
  <si>
    <t>豆芽菜</t>
    <phoneticPr fontId="19" type="noConversion"/>
  </si>
  <si>
    <t>金針香嫩絲瓜滑蛋</t>
    <phoneticPr fontId="19" type="noConversion"/>
  </si>
  <si>
    <t>雙色花椰佐蝦仁(海)</t>
    <phoneticPr fontId="19" type="noConversion"/>
  </si>
  <si>
    <t>椒鹽脆皮大煎餃(加)</t>
    <phoneticPr fontId="19" type="noConversion"/>
  </si>
  <si>
    <t>小瓜佐Q彈紫米丸(加)</t>
    <phoneticPr fontId="19" type="noConversion"/>
  </si>
  <si>
    <t>酥炸黃金布丁酥(炸)(加)</t>
    <phoneticPr fontId="19" type="noConversion"/>
  </si>
  <si>
    <t>布丁酥</t>
    <phoneticPr fontId="19" type="noConversion"/>
  </si>
  <si>
    <t>豆</t>
    <phoneticPr fontId="19" type="noConversion"/>
  </si>
  <si>
    <t>冷主</t>
    <phoneticPr fontId="19" type="noConversion"/>
  </si>
  <si>
    <t>正宗古早味冬瓜燒雞(冷主)</t>
    <phoneticPr fontId="19" type="noConversion"/>
  </si>
  <si>
    <t>芋頭</t>
    <phoneticPr fontId="19" type="noConversion"/>
  </si>
  <si>
    <t>西谷米</t>
    <phoneticPr fontId="19" type="noConversion"/>
  </si>
  <si>
    <t>椰漿粉</t>
    <phoneticPr fontId="19" type="noConversion"/>
  </si>
  <si>
    <t>紫米丸</t>
    <phoneticPr fontId="19" type="noConversion"/>
  </si>
  <si>
    <t>小黃瓜</t>
    <phoneticPr fontId="19" type="noConversion"/>
  </si>
  <si>
    <t>海</t>
    <phoneticPr fontId="19" type="noConversion"/>
  </si>
  <si>
    <t>特經典海霸王麻辣燙(豆)</t>
    <phoneticPr fontId="19" type="noConversion"/>
  </si>
  <si>
    <t>6月第三週菜單明細(員林國小-豐成食品工廠)</t>
    <phoneticPr fontId="19" type="noConversion"/>
  </si>
  <si>
    <t>6月第四週菜單明細(員林國小-豐成食品工廠)</t>
    <phoneticPr fontId="19" type="noConversion"/>
  </si>
  <si>
    <t>綠豆</t>
    <phoneticPr fontId="19" type="noConversion"/>
  </si>
  <si>
    <t>薏仁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</si>
</sst>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sz val="24"/>
      <name val="Arial Unicode MS"/>
      <family val="2"/>
      <charset val="136"/>
    </font>
    <font>
      <b/>
      <sz val="72"/>
      <name val="新細明體"/>
      <family val="1"/>
      <charset val="136"/>
    </font>
    <font>
      <sz val="20"/>
      <name val="標楷體"/>
      <family val="4"/>
      <charset val="136"/>
    </font>
    <font>
      <b/>
      <sz val="20"/>
      <color theme="1"/>
      <name val="新細明體"/>
      <family val="1"/>
      <charset val="136"/>
    </font>
    <font>
      <sz val="18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66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0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0" borderId="48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43" fillId="0" borderId="26" xfId="0" applyFont="1" applyBorder="1">
      <alignment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29" xfId="0" applyFont="1" applyBorder="1" applyAlignment="1">
      <alignment horizontal="right"/>
    </xf>
    <xf numFmtId="0" fontId="43" fillId="0" borderId="18" xfId="0" applyFont="1" applyBorder="1" applyAlignment="1">
      <alignment horizontal="center" vertical="center" shrinkToFit="1"/>
    </xf>
    <xf numFmtId="0" fontId="43" fillId="0" borderId="30" xfId="0" applyFont="1" applyBorder="1" applyAlignment="1">
      <alignment horizontal="center" vertical="center"/>
    </xf>
    <xf numFmtId="0" fontId="43" fillId="0" borderId="29" xfId="0" applyFont="1" applyBorder="1">
      <alignment vertical="center"/>
    </xf>
    <xf numFmtId="0" fontId="43" fillId="0" borderId="18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/>
    </xf>
    <xf numFmtId="0" fontId="43" fillId="0" borderId="18" xfId="0" applyFont="1" applyBorder="1" applyAlignment="1">
      <alignment horizontal="left" vertical="center"/>
    </xf>
    <xf numFmtId="0" fontId="43" fillId="0" borderId="18" xfId="0" applyFont="1" applyBorder="1" applyAlignment="1">
      <alignment horizontal="left"/>
    </xf>
    <xf numFmtId="0" fontId="43" fillId="0" borderId="21" xfId="0" applyFont="1" applyBorder="1" applyAlignment="1">
      <alignment horizontal="left"/>
    </xf>
    <xf numFmtId="0" fontId="43" fillId="0" borderId="49" xfId="0" applyFont="1" applyBorder="1" applyAlignment="1">
      <alignment horizontal="center" vertical="center"/>
    </xf>
    <xf numFmtId="0" fontId="43" fillId="0" borderId="50" xfId="0" applyFont="1" applyBorder="1" applyAlignment="1">
      <alignment horizontal="right"/>
    </xf>
    <xf numFmtId="0" fontId="43" fillId="0" borderId="25" xfId="0" applyFont="1" applyBorder="1" applyAlignment="1">
      <alignment horizontal="left" vertical="center"/>
    </xf>
    <xf numFmtId="0" fontId="44" fillId="0" borderId="30" xfId="0" applyFont="1" applyBorder="1" applyAlignment="1">
      <alignment horizontal="center" vertical="center"/>
    </xf>
    <xf numFmtId="0" fontId="44" fillId="0" borderId="30" xfId="0" applyFont="1" applyBorder="1" applyAlignment="1">
      <alignment horizontal="center"/>
    </xf>
    <xf numFmtId="0" fontId="43" fillId="0" borderId="30" xfId="0" applyFont="1" applyBorder="1" applyAlignment="1">
      <alignment horizontal="center"/>
    </xf>
    <xf numFmtId="0" fontId="44" fillId="0" borderId="51" xfId="0" applyFont="1" applyBorder="1" applyAlignment="1">
      <alignment horizontal="center" vertical="top"/>
    </xf>
    <xf numFmtId="0" fontId="44" fillId="0" borderId="49" xfId="0" applyFont="1" applyBorder="1" applyAlignment="1">
      <alignment horizontal="center" vertical="center"/>
    </xf>
    <xf numFmtId="0" fontId="44" fillId="0" borderId="50" xfId="0" applyFont="1" applyBorder="1" applyAlignment="1">
      <alignment horizontal="right"/>
    </xf>
    <xf numFmtId="0" fontId="44" fillId="0" borderId="52" xfId="0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top"/>
    </xf>
    <xf numFmtId="0" fontId="43" fillId="0" borderId="52" xfId="0" applyFont="1" applyBorder="1" applyAlignment="1">
      <alignment horizontal="center" vertical="center"/>
    </xf>
    <xf numFmtId="0" fontId="44" fillId="0" borderId="26" xfId="0" applyFont="1" applyBorder="1">
      <alignment vertical="center"/>
    </xf>
    <xf numFmtId="0" fontId="44" fillId="0" borderId="29" xfId="0" applyFont="1" applyBorder="1" applyAlignment="1">
      <alignment horizontal="right"/>
    </xf>
    <xf numFmtId="0" fontId="44" fillId="0" borderId="29" xfId="0" applyFont="1" applyBorder="1">
      <alignment vertical="center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5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46" fillId="25" borderId="0" xfId="0" applyFont="1" applyFill="1">
      <alignment vertical="center"/>
    </xf>
    <xf numFmtId="0" fontId="28" fillId="25" borderId="61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8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25" borderId="48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7" fillId="0" borderId="18" xfId="0" applyFont="1" applyBorder="1" applyAlignment="1">
      <alignment vertical="center" shrinkToFit="1"/>
    </xf>
    <xf numFmtId="0" fontId="47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40" fillId="0" borderId="0" xfId="22" applyFont="1"/>
    <xf numFmtId="0" fontId="45" fillId="0" borderId="18" xfId="0" applyFont="1" applyBorder="1" applyAlignment="1">
      <alignment vertical="center" textRotation="180" shrinkToFit="1"/>
    </xf>
    <xf numFmtId="0" fontId="28" fillId="0" borderId="62" xfId="0" applyFont="1" applyBorder="1" applyAlignment="1">
      <alignment horizontal="left" vertical="center" shrinkToFit="1"/>
    </xf>
    <xf numFmtId="0" fontId="28" fillId="0" borderId="62" xfId="0" applyFont="1" applyBorder="1" applyAlignment="1">
      <alignment vertical="center" textRotation="180" shrinkToFit="1"/>
    </xf>
    <xf numFmtId="0" fontId="28" fillId="24" borderId="63" xfId="0" applyFont="1" applyFill="1" applyBorder="1" applyAlignment="1">
      <alignment horizontal="center" vertical="center" shrinkToFit="1"/>
    </xf>
    <xf numFmtId="0" fontId="45" fillId="0" borderId="25" xfId="0" applyFont="1" applyBorder="1" applyAlignment="1">
      <alignment vertical="center" shrinkToFit="1"/>
    </xf>
    <xf numFmtId="0" fontId="45" fillId="25" borderId="18" xfId="0" applyFont="1" applyFill="1" applyBorder="1" applyAlignment="1">
      <alignment vertical="center" shrinkToFit="1"/>
    </xf>
    <xf numFmtId="0" fontId="45" fillId="0" borderId="18" xfId="0" applyFont="1" applyBorder="1" applyAlignment="1">
      <alignment vertical="center" shrinkToFit="1"/>
    </xf>
    <xf numFmtId="0" fontId="45" fillId="0" borderId="61" xfId="0" applyFont="1" applyBorder="1">
      <alignment vertical="center"/>
    </xf>
    <xf numFmtId="0" fontId="45" fillId="0" borderId="25" xfId="0" applyFont="1" applyBorder="1" applyAlignment="1">
      <alignment horizontal="left" vertical="center" shrinkToFit="1"/>
    </xf>
    <xf numFmtId="0" fontId="49" fillId="0" borderId="29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textRotation="180" shrinkToFit="1"/>
    </xf>
    <xf numFmtId="0" fontId="22" fillId="0" borderId="18" xfId="0" applyFont="1" applyBorder="1" applyAlignment="1">
      <alignment horizontal="left" vertical="center" textRotation="180" shrinkToFit="1"/>
    </xf>
    <xf numFmtId="0" fontId="28" fillId="0" borderId="0" xfId="0" applyFont="1" applyAlignment="1">
      <alignment horizontal="left" vertical="center" shrinkToFit="1"/>
    </xf>
    <xf numFmtId="0" fontId="51" fillId="0" borderId="18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3" fillId="0" borderId="15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39" fillId="0" borderId="0" xfId="22" applyFont="1"/>
    <xf numFmtId="0" fontId="39" fillId="0" borderId="32" xfId="22" applyFont="1" applyBorder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8" xfId="22" applyFont="1" applyBorder="1"/>
    <xf numFmtId="0" fontId="39" fillId="0" borderId="39" xfId="22" applyFont="1" applyBorder="1"/>
    <xf numFmtId="0" fontId="39" fillId="0" borderId="53" xfId="22" applyFont="1" applyBorder="1"/>
    <xf numFmtId="0" fontId="39" fillId="0" borderId="41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5" xfId="22" applyFont="1" applyBorder="1"/>
    <xf numFmtId="0" fontId="39" fillId="0" borderId="47" xfId="22" applyFont="1" applyBorder="1"/>
    <xf numFmtId="0" fontId="39" fillId="0" borderId="68" xfId="22" applyFont="1" applyBorder="1"/>
    <xf numFmtId="0" fontId="39" fillId="0" borderId="69" xfId="22" applyFont="1" applyBorder="1"/>
    <xf numFmtId="0" fontId="39" fillId="0" borderId="70" xfId="22" applyFont="1" applyBorder="1"/>
    <xf numFmtId="0" fontId="39" fillId="0" borderId="71" xfId="22" applyFont="1" applyBorder="1"/>
    <xf numFmtId="0" fontId="39" fillId="0" borderId="67" xfId="22" applyFont="1" applyBorder="1"/>
    <xf numFmtId="0" fontId="40" fillId="0" borderId="4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40" fillId="0" borderId="42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78" fontId="48" fillId="0" borderId="70" xfId="0" applyNumberFormat="1" applyFont="1" applyBorder="1" applyAlignment="1">
      <alignment horizontal="center" vertical="center" wrapText="1"/>
    </xf>
    <xf numFmtId="178" fontId="48" fillId="0" borderId="59" xfId="0" applyNumberFormat="1" applyFont="1" applyBorder="1" applyAlignment="1">
      <alignment horizontal="center" vertical="center" wrapText="1"/>
    </xf>
    <xf numFmtId="178" fontId="48" fillId="0" borderId="60" xfId="0" applyNumberFormat="1" applyFont="1" applyBorder="1" applyAlignment="1">
      <alignment horizontal="center" vertical="center" wrapText="1"/>
    </xf>
    <xf numFmtId="178" fontId="48" fillId="0" borderId="58" xfId="0" applyNumberFormat="1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/>
    </xf>
    <xf numFmtId="178" fontId="40" fillId="0" borderId="54" xfId="0" applyNumberFormat="1" applyFont="1" applyBorder="1" applyAlignment="1">
      <alignment horizontal="center" vertical="center" wrapText="1"/>
    </xf>
    <xf numFmtId="178" fontId="40" fillId="0" borderId="55" xfId="0" applyNumberFormat="1" applyFont="1" applyBorder="1" applyAlignment="1">
      <alignment horizontal="center" vertical="center" wrapText="1"/>
    </xf>
    <xf numFmtId="178" fontId="40" fillId="0" borderId="56" xfId="0" applyNumberFormat="1" applyFont="1" applyBorder="1" applyAlignment="1">
      <alignment horizontal="center" vertical="center" wrapText="1"/>
    </xf>
    <xf numFmtId="0" fontId="40" fillId="0" borderId="64" xfId="0" applyFont="1" applyBorder="1" applyAlignment="1">
      <alignment horizontal="center" vertical="center" shrinkToFit="1"/>
    </xf>
    <xf numFmtId="0" fontId="40" fillId="0" borderId="65" xfId="0" applyFont="1" applyBorder="1" applyAlignment="1">
      <alignment horizontal="center" vertical="center" shrinkToFit="1"/>
    </xf>
    <xf numFmtId="0" fontId="40" fillId="0" borderId="66" xfId="0" applyFont="1" applyBorder="1" applyAlignment="1">
      <alignment horizontal="center" vertical="center" shrinkToFit="1"/>
    </xf>
    <xf numFmtId="0" fontId="50" fillId="0" borderId="42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43" xfId="0" applyFont="1" applyBorder="1" applyAlignment="1">
      <alignment horizontal="center" vertical="center"/>
    </xf>
    <xf numFmtId="0" fontId="40" fillId="0" borderId="73" xfId="0" applyFont="1" applyBorder="1" applyAlignment="1">
      <alignment horizontal="center" vertical="center" wrapText="1"/>
    </xf>
    <xf numFmtId="0" fontId="40" fillId="0" borderId="74" xfId="0" applyFont="1" applyBorder="1" applyAlignment="1">
      <alignment horizontal="center" vertical="center" wrapText="1"/>
    </xf>
    <xf numFmtId="0" fontId="40" fillId="0" borderId="75" xfId="0" applyFont="1" applyBorder="1" applyAlignment="1">
      <alignment horizontal="center" vertical="center" wrapText="1"/>
    </xf>
    <xf numFmtId="0" fontId="40" fillId="0" borderId="72" xfId="0" applyFont="1" applyBorder="1" applyAlignment="1">
      <alignment horizontal="center" vertical="center" shrinkToFit="1"/>
    </xf>
    <xf numFmtId="0" fontId="40" fillId="0" borderId="45" xfId="22" applyFont="1" applyBorder="1" applyAlignment="1">
      <alignment horizontal="center" wrapText="1"/>
    </xf>
    <xf numFmtId="0" fontId="52" fillId="0" borderId="42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43" xfId="0" applyFont="1" applyBorder="1" applyAlignment="1">
      <alignment horizontal="center" vertical="center"/>
    </xf>
    <xf numFmtId="0" fontId="27" fillId="0" borderId="57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4" fillId="0" borderId="57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31" xfId="0" applyFont="1" applyBorder="1" applyAlignment="1">
      <alignment horizontal="center" vertical="center" textRotation="255" shrinkToFit="1"/>
    </xf>
    <xf numFmtId="0" fontId="40" fillId="27" borderId="42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 shrinkToFit="1"/>
    </xf>
    <xf numFmtId="0" fontId="40" fillId="27" borderId="42" xfId="0" applyFont="1" applyFill="1" applyBorder="1" applyAlignment="1">
      <alignment horizontal="center" vertical="center"/>
    </xf>
    <xf numFmtId="0" fontId="40" fillId="27" borderId="0" xfId="0" applyFont="1" applyFill="1" applyAlignment="1">
      <alignment horizontal="center" vertical="center"/>
    </xf>
    <xf numFmtId="0" fontId="40" fillId="27" borderId="43" xfId="0" applyFont="1" applyFill="1" applyBorder="1" applyAlignment="1">
      <alignment horizontal="center" vertical="center"/>
    </xf>
    <xf numFmtId="0" fontId="22" fillId="0" borderId="18" xfId="0" applyFont="1" applyBorder="1" applyAlignment="1">
      <alignment vertical="center" textRotation="255" shrinkToFit="1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C10CF"/>
      <color rgb="FFFD91E8"/>
      <color rgb="FFFD67E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497667</xdr:colOff>
      <xdr:row>0</xdr:row>
      <xdr:rowOff>271005</xdr:rowOff>
    </xdr:from>
    <xdr:to>
      <xdr:col>20</xdr:col>
      <xdr:colOff>502825</xdr:colOff>
      <xdr:row>0</xdr:row>
      <xdr:rowOff>884480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81267" y="271005"/>
          <a:ext cx="1211658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6"/>
  <sheetViews>
    <sheetView topLeftCell="A6" zoomScale="50" zoomScaleNormal="50" workbookViewId="0">
      <selection activeCell="N25" sqref="N25:Q25"/>
    </sheetView>
  </sheetViews>
  <sheetFormatPr defaultColWidth="9" defaultRowHeight="16.5" x14ac:dyDescent="0.25"/>
  <cols>
    <col min="1" max="1" width="4" style="185" customWidth="1"/>
    <col min="2" max="2" width="13.625" style="185" customWidth="1"/>
    <col min="3" max="3" width="14.875" style="185" customWidth="1"/>
    <col min="4" max="4" width="15.875" style="185" customWidth="1"/>
    <col min="5" max="5" width="13" style="185" customWidth="1"/>
    <col min="6" max="8" width="15.875" style="185" customWidth="1"/>
    <col min="9" max="9" width="13" style="185" customWidth="1"/>
    <col min="10" max="12" width="15.875" style="185" customWidth="1"/>
    <col min="13" max="13" width="13.625" style="185" customWidth="1"/>
    <col min="14" max="16" width="15.875" style="185" customWidth="1"/>
    <col min="17" max="17" width="13.125" style="185" customWidth="1"/>
    <col min="18" max="20" width="15.875" style="185" customWidth="1"/>
    <col min="21" max="21" width="13.625" style="185" customWidth="1"/>
    <col min="22" max="16384" width="9" style="185"/>
  </cols>
  <sheetData>
    <row r="1" spans="2:21" ht="73.150000000000006" customHeight="1" thickBot="1" x14ac:dyDescent="0.5">
      <c r="B1" s="219" t="s">
        <v>307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33" t="s">
        <v>106</v>
      </c>
      <c r="O1" s="233"/>
      <c r="P1" s="233"/>
      <c r="Q1" s="233"/>
      <c r="R1" s="233"/>
      <c r="S1" s="233"/>
      <c r="T1" s="233"/>
    </row>
    <row r="2" spans="2:21" s="162" customFormat="1" ht="28.15" customHeight="1" thickBot="1" x14ac:dyDescent="0.5">
      <c r="B2" s="218" t="s">
        <v>211</v>
      </c>
      <c r="C2" s="216"/>
      <c r="D2" s="216"/>
      <c r="E2" s="217"/>
      <c r="F2" s="218" t="s">
        <v>212</v>
      </c>
      <c r="G2" s="216"/>
      <c r="H2" s="216"/>
      <c r="I2" s="217"/>
      <c r="J2" s="218" t="s">
        <v>213</v>
      </c>
      <c r="K2" s="216"/>
      <c r="L2" s="216"/>
      <c r="M2" s="217"/>
      <c r="N2" s="218" t="s">
        <v>214</v>
      </c>
      <c r="O2" s="216"/>
      <c r="P2" s="216"/>
      <c r="Q2" s="217"/>
      <c r="R2" s="218" t="s">
        <v>215</v>
      </c>
      <c r="S2" s="216"/>
      <c r="T2" s="216"/>
      <c r="U2" s="217"/>
    </row>
    <row r="3" spans="2:21" s="162" customFormat="1" ht="28.15" customHeight="1" x14ac:dyDescent="0.45">
      <c r="B3" s="206" t="s">
        <v>68</v>
      </c>
      <c r="C3" s="207"/>
      <c r="D3" s="207"/>
      <c r="E3" s="208"/>
      <c r="F3" s="206" t="s">
        <v>63</v>
      </c>
      <c r="G3" s="207"/>
      <c r="H3" s="207"/>
      <c r="I3" s="208"/>
      <c r="J3" s="206" t="s">
        <v>68</v>
      </c>
      <c r="K3" s="207"/>
      <c r="L3" s="207"/>
      <c r="M3" s="208"/>
      <c r="N3" s="223" t="s">
        <v>190</v>
      </c>
      <c r="O3" s="224"/>
      <c r="P3" s="224"/>
      <c r="Q3" s="225"/>
      <c r="R3" s="223" t="s">
        <v>237</v>
      </c>
      <c r="S3" s="224"/>
      <c r="T3" s="224"/>
      <c r="U3" s="225"/>
    </row>
    <row r="4" spans="2:21" s="162" customFormat="1" ht="28.15" customHeight="1" x14ac:dyDescent="0.45">
      <c r="B4" s="203" t="s">
        <v>232</v>
      </c>
      <c r="C4" s="204"/>
      <c r="D4" s="204"/>
      <c r="E4" s="205"/>
      <c r="F4" s="226" t="s">
        <v>304</v>
      </c>
      <c r="G4" s="227"/>
      <c r="H4" s="227"/>
      <c r="I4" s="228"/>
      <c r="J4" s="203" t="s">
        <v>247</v>
      </c>
      <c r="K4" s="204"/>
      <c r="L4" s="204"/>
      <c r="M4" s="205"/>
      <c r="N4" s="259" t="s">
        <v>191</v>
      </c>
      <c r="O4" s="260"/>
      <c r="P4" s="260"/>
      <c r="Q4" s="261"/>
      <c r="R4" s="203" t="s">
        <v>138</v>
      </c>
      <c r="S4" s="204"/>
      <c r="T4" s="204"/>
      <c r="U4" s="205"/>
    </row>
    <row r="5" spans="2:21" s="162" customFormat="1" ht="28.15" customHeight="1" x14ac:dyDescent="0.45">
      <c r="B5" s="203" t="s">
        <v>195</v>
      </c>
      <c r="C5" s="204"/>
      <c r="D5" s="204"/>
      <c r="E5" s="205"/>
      <c r="F5" s="206" t="s">
        <v>137</v>
      </c>
      <c r="G5" s="207"/>
      <c r="H5" s="207"/>
      <c r="I5" s="208"/>
      <c r="J5" s="206" t="s">
        <v>250</v>
      </c>
      <c r="K5" s="207"/>
      <c r="L5" s="207"/>
      <c r="M5" s="208"/>
      <c r="N5" s="206" t="s">
        <v>249</v>
      </c>
      <c r="O5" s="207"/>
      <c r="P5" s="207"/>
      <c r="Q5" s="208"/>
      <c r="R5" s="206" t="s">
        <v>139</v>
      </c>
      <c r="S5" s="207"/>
      <c r="T5" s="207"/>
      <c r="U5" s="208"/>
    </row>
    <row r="6" spans="2:21" s="162" customFormat="1" ht="28.15" customHeight="1" x14ac:dyDescent="0.45">
      <c r="B6" s="259" t="s">
        <v>321</v>
      </c>
      <c r="C6" s="260"/>
      <c r="D6" s="260"/>
      <c r="E6" s="261"/>
      <c r="F6" s="206" t="s">
        <v>257</v>
      </c>
      <c r="G6" s="207"/>
      <c r="H6" s="207"/>
      <c r="I6" s="208"/>
      <c r="J6" s="206" t="s">
        <v>248</v>
      </c>
      <c r="K6" s="207"/>
      <c r="L6" s="207"/>
      <c r="M6" s="208"/>
      <c r="N6" s="206" t="s">
        <v>194</v>
      </c>
      <c r="O6" s="207"/>
      <c r="P6" s="207"/>
      <c r="Q6" s="208"/>
      <c r="R6" s="206" t="s">
        <v>312</v>
      </c>
      <c r="S6" s="207"/>
      <c r="T6" s="207"/>
      <c r="U6" s="208"/>
    </row>
    <row r="7" spans="2:21" s="162" customFormat="1" ht="28.15" customHeight="1" x14ac:dyDescent="0.45">
      <c r="B7" s="212" t="s">
        <v>84</v>
      </c>
      <c r="C7" s="213"/>
      <c r="D7" s="213"/>
      <c r="E7" s="214"/>
      <c r="F7" s="212" t="s">
        <v>85</v>
      </c>
      <c r="G7" s="213"/>
      <c r="H7" s="213"/>
      <c r="I7" s="214"/>
      <c r="J7" s="212" t="s">
        <v>84</v>
      </c>
      <c r="K7" s="213"/>
      <c r="L7" s="213"/>
      <c r="M7" s="214"/>
      <c r="N7" s="206" t="s">
        <v>192</v>
      </c>
      <c r="O7" s="207"/>
      <c r="P7" s="207"/>
      <c r="Q7" s="208"/>
      <c r="R7" s="212" t="s">
        <v>84</v>
      </c>
      <c r="S7" s="213"/>
      <c r="T7" s="213"/>
      <c r="U7" s="214"/>
    </row>
    <row r="8" spans="2:21" s="162" customFormat="1" ht="28.15" customHeight="1" thickBot="1" x14ac:dyDescent="0.5">
      <c r="B8" s="209" t="s">
        <v>113</v>
      </c>
      <c r="C8" s="210"/>
      <c r="D8" s="210"/>
      <c r="E8" s="211"/>
      <c r="F8" s="209" t="s">
        <v>166</v>
      </c>
      <c r="G8" s="210"/>
      <c r="H8" s="210"/>
      <c r="I8" s="211"/>
      <c r="J8" s="209" t="s">
        <v>110</v>
      </c>
      <c r="K8" s="210"/>
      <c r="L8" s="210"/>
      <c r="M8" s="211"/>
      <c r="N8" s="209" t="s">
        <v>193</v>
      </c>
      <c r="O8" s="210"/>
      <c r="P8" s="210"/>
      <c r="Q8" s="211"/>
      <c r="R8" s="209" t="s">
        <v>109</v>
      </c>
      <c r="S8" s="210"/>
      <c r="T8" s="210"/>
      <c r="U8" s="211"/>
    </row>
    <row r="9" spans="2:21" x14ac:dyDescent="0.25">
      <c r="B9" s="186" t="s">
        <v>33</v>
      </c>
      <c r="C9" s="187">
        <f>第1週明細!W12</f>
        <v>704.5</v>
      </c>
      <c r="D9" s="187" t="s">
        <v>9</v>
      </c>
      <c r="E9" s="187">
        <f>第1週明細!W8</f>
        <v>24.5</v>
      </c>
      <c r="F9" s="187" t="s">
        <v>33</v>
      </c>
      <c r="G9" s="187">
        <f>第1週明細!W20</f>
        <v>700</v>
      </c>
      <c r="H9" s="187" t="s">
        <v>9</v>
      </c>
      <c r="I9" s="187">
        <f>第1週明細!W16</f>
        <v>24</v>
      </c>
      <c r="J9" s="187" t="s">
        <v>33</v>
      </c>
      <c r="K9" s="187">
        <f>第1週明細!W28</f>
        <v>706.5</v>
      </c>
      <c r="L9" s="187" t="s">
        <v>9</v>
      </c>
      <c r="M9" s="187">
        <f>第1週明細!W24</f>
        <v>24.5</v>
      </c>
      <c r="N9" s="187" t="s">
        <v>33</v>
      </c>
      <c r="O9" s="187">
        <f>第1週明細!W36</f>
        <v>721.5</v>
      </c>
      <c r="P9" s="187" t="s">
        <v>9</v>
      </c>
      <c r="Q9" s="188">
        <f>第1週明細!W32</f>
        <v>25.5</v>
      </c>
      <c r="R9" s="189" t="s">
        <v>33</v>
      </c>
      <c r="S9" s="187">
        <f>第1週明細!W44</f>
        <v>734</v>
      </c>
      <c r="T9" s="187" t="s">
        <v>9</v>
      </c>
      <c r="U9" s="188">
        <f>第1週明細!W40</f>
        <v>24</v>
      </c>
    </row>
    <row r="10" spans="2:21" ht="17.25" thickBot="1" x14ac:dyDescent="0.3">
      <c r="B10" s="190" t="s">
        <v>7</v>
      </c>
      <c r="C10" s="191">
        <f>第1週明細!W6</f>
        <v>95</v>
      </c>
      <c r="D10" s="191" t="s">
        <v>11</v>
      </c>
      <c r="E10" s="191">
        <f>第1週明細!W10</f>
        <v>26</v>
      </c>
      <c r="F10" s="191" t="s">
        <v>7</v>
      </c>
      <c r="G10" s="191">
        <f>第1週明細!W14</f>
        <v>95</v>
      </c>
      <c r="H10" s="191" t="s">
        <v>11</v>
      </c>
      <c r="I10" s="191">
        <f>第1週明細!W18</f>
        <v>26</v>
      </c>
      <c r="J10" s="191" t="s">
        <v>7</v>
      </c>
      <c r="K10" s="191">
        <f>第1週明細!W22</f>
        <v>95</v>
      </c>
      <c r="L10" s="191" t="s">
        <v>11</v>
      </c>
      <c r="M10" s="191">
        <f>第1週明細!W26</f>
        <v>26.5</v>
      </c>
      <c r="N10" s="191" t="s">
        <v>7</v>
      </c>
      <c r="O10" s="191">
        <f>第1週明細!W30</f>
        <v>96</v>
      </c>
      <c r="P10" s="191" t="s">
        <v>11</v>
      </c>
      <c r="Q10" s="192">
        <f>第1週明細!W34</f>
        <v>27</v>
      </c>
      <c r="R10" s="193" t="s">
        <v>7</v>
      </c>
      <c r="S10" s="194">
        <f>第1週明細!W38</f>
        <v>103</v>
      </c>
      <c r="T10" s="194" t="s">
        <v>11</v>
      </c>
      <c r="U10" s="195">
        <f>第1週明細!W42</f>
        <v>26.5</v>
      </c>
    </row>
    <row r="11" spans="2:21" s="162" customFormat="1" ht="28.15" customHeight="1" thickBot="1" x14ac:dyDescent="0.5">
      <c r="B11" s="220" t="s">
        <v>216</v>
      </c>
      <c r="C11" s="221"/>
      <c r="D11" s="221"/>
      <c r="E11" s="222"/>
      <c r="F11" s="220" t="s">
        <v>217</v>
      </c>
      <c r="G11" s="221"/>
      <c r="H11" s="221"/>
      <c r="I11" s="222"/>
      <c r="J11" s="220" t="s">
        <v>218</v>
      </c>
      <c r="K11" s="221"/>
      <c r="L11" s="221"/>
      <c r="M11" s="222"/>
      <c r="N11" s="220" t="s">
        <v>219</v>
      </c>
      <c r="O11" s="221"/>
      <c r="P11" s="221"/>
      <c r="Q11" s="222"/>
      <c r="R11" s="220" t="s">
        <v>220</v>
      </c>
      <c r="S11" s="221"/>
      <c r="T11" s="221"/>
      <c r="U11" s="222"/>
    </row>
    <row r="12" spans="2:21" s="162" customFormat="1" ht="28.15" customHeight="1" x14ac:dyDescent="0.45">
      <c r="B12" s="206" t="s">
        <v>68</v>
      </c>
      <c r="C12" s="207"/>
      <c r="D12" s="207"/>
      <c r="E12" s="208"/>
      <c r="F12" s="206" t="s">
        <v>63</v>
      </c>
      <c r="G12" s="207"/>
      <c r="H12" s="207"/>
      <c r="I12" s="208"/>
      <c r="J12" s="206" t="s">
        <v>68</v>
      </c>
      <c r="K12" s="207"/>
      <c r="L12" s="207"/>
      <c r="M12" s="208"/>
      <c r="N12" s="223" t="s">
        <v>62</v>
      </c>
      <c r="O12" s="224"/>
      <c r="P12" s="224"/>
      <c r="Q12" s="225"/>
      <c r="R12" s="207" t="s">
        <v>251</v>
      </c>
      <c r="S12" s="207"/>
      <c r="T12" s="207"/>
      <c r="U12" s="208"/>
    </row>
    <row r="13" spans="2:21" s="162" customFormat="1" ht="28.15" customHeight="1" x14ac:dyDescent="0.45">
      <c r="B13" s="206" t="s">
        <v>233</v>
      </c>
      <c r="C13" s="207"/>
      <c r="D13" s="207"/>
      <c r="E13" s="208"/>
      <c r="F13" s="203" t="s">
        <v>141</v>
      </c>
      <c r="G13" s="204"/>
      <c r="H13" s="204"/>
      <c r="I13" s="205"/>
      <c r="J13" s="206" t="s">
        <v>142</v>
      </c>
      <c r="K13" s="207"/>
      <c r="L13" s="207"/>
      <c r="M13" s="208"/>
      <c r="N13" s="203" t="s">
        <v>151</v>
      </c>
      <c r="O13" s="204"/>
      <c r="P13" s="204"/>
      <c r="Q13" s="205"/>
      <c r="R13" s="206" t="s">
        <v>145</v>
      </c>
      <c r="S13" s="207"/>
      <c r="T13" s="207"/>
      <c r="U13" s="208"/>
    </row>
    <row r="14" spans="2:21" s="162" customFormat="1" ht="28.15" customHeight="1" x14ac:dyDescent="0.45">
      <c r="B14" s="212" t="s">
        <v>140</v>
      </c>
      <c r="C14" s="213"/>
      <c r="D14" s="213"/>
      <c r="E14" s="214"/>
      <c r="F14" s="206" t="s">
        <v>325</v>
      </c>
      <c r="G14" s="207"/>
      <c r="H14" s="207"/>
      <c r="I14" s="208"/>
      <c r="J14" s="206" t="s">
        <v>256</v>
      </c>
      <c r="K14" s="207"/>
      <c r="L14" s="207"/>
      <c r="M14" s="208"/>
      <c r="N14" s="259" t="s">
        <v>252</v>
      </c>
      <c r="O14" s="260"/>
      <c r="P14" s="260"/>
      <c r="Q14" s="261"/>
      <c r="R14" s="206" t="s">
        <v>143</v>
      </c>
      <c r="S14" s="207"/>
      <c r="T14" s="207"/>
      <c r="U14" s="208"/>
    </row>
    <row r="15" spans="2:21" s="162" customFormat="1" ht="28.15" customHeight="1" x14ac:dyDescent="0.45">
      <c r="B15" s="206" t="s">
        <v>317</v>
      </c>
      <c r="C15" s="207"/>
      <c r="D15" s="207"/>
      <c r="E15" s="208"/>
      <c r="F15" s="206" t="s">
        <v>318</v>
      </c>
      <c r="G15" s="207"/>
      <c r="H15" s="207"/>
      <c r="I15" s="208"/>
      <c r="J15" s="206" t="s">
        <v>255</v>
      </c>
      <c r="K15" s="207"/>
      <c r="L15" s="207"/>
      <c r="M15" s="208"/>
      <c r="N15" s="213" t="s">
        <v>144</v>
      </c>
      <c r="O15" s="213"/>
      <c r="P15" s="213"/>
      <c r="Q15" s="214"/>
      <c r="R15" s="259" t="s">
        <v>320</v>
      </c>
      <c r="S15" s="260"/>
      <c r="T15" s="260"/>
      <c r="U15" s="261"/>
    </row>
    <row r="16" spans="2:21" s="162" customFormat="1" ht="28.15" customHeight="1" x14ac:dyDescent="0.45">
      <c r="B16" s="212" t="s">
        <v>84</v>
      </c>
      <c r="C16" s="213"/>
      <c r="D16" s="213"/>
      <c r="E16" s="214"/>
      <c r="F16" s="212" t="s">
        <v>85</v>
      </c>
      <c r="G16" s="213"/>
      <c r="H16" s="213"/>
      <c r="I16" s="214"/>
      <c r="J16" s="212" t="s">
        <v>84</v>
      </c>
      <c r="K16" s="213"/>
      <c r="L16" s="213"/>
      <c r="M16" s="214"/>
      <c r="N16" s="212" t="s">
        <v>85</v>
      </c>
      <c r="O16" s="213"/>
      <c r="P16" s="213"/>
      <c r="Q16" s="214"/>
      <c r="R16" s="212" t="s">
        <v>84</v>
      </c>
      <c r="S16" s="213"/>
      <c r="T16" s="213"/>
      <c r="U16" s="214"/>
    </row>
    <row r="17" spans="2:26" s="162" customFormat="1" ht="28.15" customHeight="1" thickBot="1" x14ac:dyDescent="0.5">
      <c r="B17" s="229" t="s">
        <v>234</v>
      </c>
      <c r="C17" s="230"/>
      <c r="D17" s="230"/>
      <c r="E17" s="231"/>
      <c r="F17" s="209" t="s">
        <v>315</v>
      </c>
      <c r="G17" s="210"/>
      <c r="H17" s="210"/>
      <c r="I17" s="211"/>
      <c r="J17" s="209" t="s">
        <v>72</v>
      </c>
      <c r="K17" s="210"/>
      <c r="L17" s="210"/>
      <c r="M17" s="211"/>
      <c r="N17" s="209" t="s">
        <v>111</v>
      </c>
      <c r="O17" s="210"/>
      <c r="P17" s="210"/>
      <c r="Q17" s="211"/>
      <c r="R17" s="209" t="s">
        <v>313</v>
      </c>
      <c r="S17" s="210"/>
      <c r="T17" s="210"/>
      <c r="U17" s="211"/>
    </row>
    <row r="18" spans="2:26" x14ac:dyDescent="0.25">
      <c r="B18" s="186" t="s">
        <v>33</v>
      </c>
      <c r="C18" s="187">
        <f>第2週明細!W12</f>
        <v>752</v>
      </c>
      <c r="D18" s="187" t="s">
        <v>9</v>
      </c>
      <c r="E18" s="187">
        <f>第2週明細!W8</f>
        <v>24</v>
      </c>
      <c r="F18" s="187"/>
      <c r="G18" s="187">
        <f>第2週明細!W20</f>
        <v>732</v>
      </c>
      <c r="H18" s="187" t="s">
        <v>9</v>
      </c>
      <c r="I18" s="187">
        <f>第2週明細!W16</f>
        <v>24</v>
      </c>
      <c r="J18" s="187" t="s">
        <v>33</v>
      </c>
      <c r="K18" s="187">
        <f>第2週明細!W28</f>
        <v>710.2</v>
      </c>
      <c r="L18" s="187" t="s">
        <v>9</v>
      </c>
      <c r="M18" s="187">
        <f>第2週明細!W24</f>
        <v>23</v>
      </c>
      <c r="N18" s="187" t="s">
        <v>33</v>
      </c>
      <c r="O18" s="187">
        <f>第2週明細!W36</f>
        <v>738.5</v>
      </c>
      <c r="P18" s="187" t="s">
        <v>9</v>
      </c>
      <c r="Q18" s="187">
        <f>第2週明細!W32</f>
        <v>24.5</v>
      </c>
      <c r="R18" s="187" t="s">
        <v>33</v>
      </c>
      <c r="S18" s="187">
        <f>第2週明細!W44</f>
        <v>716</v>
      </c>
      <c r="T18" s="187" t="s">
        <v>9</v>
      </c>
      <c r="U18" s="188">
        <f>第2週明細!W40</f>
        <v>24</v>
      </c>
    </row>
    <row r="19" spans="2:26" ht="17.25" thickBot="1" x14ac:dyDescent="0.3">
      <c r="B19" s="196" t="s">
        <v>7</v>
      </c>
      <c r="C19" s="194">
        <f>第2週明細!W6</f>
        <v>108</v>
      </c>
      <c r="D19" s="194" t="s">
        <v>11</v>
      </c>
      <c r="E19" s="194">
        <f>第2週明細!W10</f>
        <v>26</v>
      </c>
      <c r="F19" s="194" t="s">
        <v>7</v>
      </c>
      <c r="G19" s="194">
        <f>第2週明細!W14</f>
        <v>103</v>
      </c>
      <c r="H19" s="194" t="s">
        <v>11</v>
      </c>
      <c r="I19" s="194">
        <f>第2週明細!W18</f>
        <v>26</v>
      </c>
      <c r="J19" s="194" t="s">
        <v>7</v>
      </c>
      <c r="K19" s="194">
        <f>第2週明細!W22</f>
        <v>99</v>
      </c>
      <c r="L19" s="194" t="s">
        <v>11</v>
      </c>
      <c r="M19" s="194">
        <f>第2週明細!W26</f>
        <v>26.8</v>
      </c>
      <c r="N19" s="194" t="s">
        <v>7</v>
      </c>
      <c r="O19" s="194">
        <f>第2週明細!W30</f>
        <v>103</v>
      </c>
      <c r="P19" s="194" t="s">
        <v>11</v>
      </c>
      <c r="Q19" s="194">
        <f>第2週明細!W34</f>
        <v>26.5</v>
      </c>
      <c r="R19" s="194" t="s">
        <v>7</v>
      </c>
      <c r="S19" s="194">
        <f>第2週明細!W38</f>
        <v>98</v>
      </c>
      <c r="T19" s="194" t="s">
        <v>11</v>
      </c>
      <c r="U19" s="195">
        <f>第2週明細!W42</f>
        <v>27</v>
      </c>
    </row>
    <row r="20" spans="2:26" s="162" customFormat="1" ht="28.15" customHeight="1" thickBot="1" x14ac:dyDescent="0.5">
      <c r="B20" s="220" t="s">
        <v>221</v>
      </c>
      <c r="C20" s="221"/>
      <c r="D20" s="221"/>
      <c r="E20" s="222"/>
      <c r="F20" s="220" t="s">
        <v>222</v>
      </c>
      <c r="G20" s="221"/>
      <c r="H20" s="221"/>
      <c r="I20" s="222"/>
      <c r="J20" s="220" t="s">
        <v>223</v>
      </c>
      <c r="K20" s="221"/>
      <c r="L20" s="221"/>
      <c r="M20" s="222"/>
      <c r="N20" s="220" t="s">
        <v>224</v>
      </c>
      <c r="O20" s="221"/>
      <c r="P20" s="221"/>
      <c r="Q20" s="222"/>
      <c r="R20" s="220" t="s">
        <v>225</v>
      </c>
      <c r="S20" s="221"/>
      <c r="T20" s="221"/>
      <c r="U20" s="222"/>
    </row>
    <row r="21" spans="2:26" s="162" customFormat="1" ht="28.15" customHeight="1" x14ac:dyDescent="0.45">
      <c r="B21" s="206" t="s">
        <v>68</v>
      </c>
      <c r="C21" s="207"/>
      <c r="D21" s="207"/>
      <c r="E21" s="208"/>
      <c r="F21" s="206" t="s">
        <v>63</v>
      </c>
      <c r="G21" s="207"/>
      <c r="H21" s="207"/>
      <c r="I21" s="208"/>
      <c r="J21" s="206" t="s">
        <v>68</v>
      </c>
      <c r="K21" s="207"/>
      <c r="L21" s="207"/>
      <c r="M21" s="208"/>
      <c r="N21" s="223" t="s">
        <v>69</v>
      </c>
      <c r="O21" s="224"/>
      <c r="P21" s="224"/>
      <c r="Q21" s="225"/>
      <c r="R21" s="206" t="s">
        <v>295</v>
      </c>
      <c r="S21" s="207"/>
      <c r="T21" s="207"/>
      <c r="U21" s="208"/>
    </row>
    <row r="22" spans="2:26" s="162" customFormat="1" ht="28.15" customHeight="1" x14ac:dyDescent="0.45">
      <c r="B22" s="203" t="s">
        <v>265</v>
      </c>
      <c r="C22" s="204"/>
      <c r="D22" s="204"/>
      <c r="E22" s="205"/>
      <c r="F22" s="203" t="s">
        <v>146</v>
      </c>
      <c r="G22" s="204"/>
      <c r="H22" s="204"/>
      <c r="I22" s="205"/>
      <c r="J22" s="206" t="s">
        <v>184</v>
      </c>
      <c r="K22" s="207"/>
      <c r="L22" s="207"/>
      <c r="M22" s="208"/>
      <c r="N22" s="204" t="s">
        <v>149</v>
      </c>
      <c r="O22" s="204"/>
      <c r="P22" s="204"/>
      <c r="Q22" s="205"/>
      <c r="R22" s="204" t="s">
        <v>150</v>
      </c>
      <c r="S22" s="204"/>
      <c r="T22" s="204"/>
      <c r="U22" s="205"/>
    </row>
    <row r="23" spans="2:26" s="162" customFormat="1" ht="28.15" customHeight="1" x14ac:dyDescent="0.45">
      <c r="B23" s="206" t="s">
        <v>180</v>
      </c>
      <c r="C23" s="207"/>
      <c r="D23" s="207"/>
      <c r="E23" s="207"/>
      <c r="F23" s="206" t="s">
        <v>147</v>
      </c>
      <c r="G23" s="207"/>
      <c r="H23" s="207"/>
      <c r="I23" s="207"/>
      <c r="J23" s="206" t="s">
        <v>306</v>
      </c>
      <c r="K23" s="207"/>
      <c r="L23" s="207"/>
      <c r="M23" s="208"/>
      <c r="N23" s="206" t="s">
        <v>242</v>
      </c>
      <c r="O23" s="207"/>
      <c r="P23" s="207"/>
      <c r="Q23" s="208"/>
      <c r="R23" s="206" t="s">
        <v>253</v>
      </c>
      <c r="S23" s="207"/>
      <c r="T23" s="207"/>
      <c r="U23" s="208"/>
    </row>
    <row r="24" spans="2:26" s="162" customFormat="1" ht="28.15" customHeight="1" x14ac:dyDescent="0.45">
      <c r="B24" s="206" t="s">
        <v>259</v>
      </c>
      <c r="C24" s="207"/>
      <c r="D24" s="207"/>
      <c r="E24" s="208"/>
      <c r="F24" s="206" t="s">
        <v>209</v>
      </c>
      <c r="G24" s="207"/>
      <c r="H24" s="207"/>
      <c r="I24" s="208"/>
      <c r="J24" s="206" t="s">
        <v>258</v>
      </c>
      <c r="K24" s="207"/>
      <c r="L24" s="207"/>
      <c r="M24" s="208"/>
      <c r="N24" s="206" t="s">
        <v>332</v>
      </c>
      <c r="O24" s="207"/>
      <c r="P24" s="207"/>
      <c r="Q24" s="208"/>
      <c r="R24" s="259" t="s">
        <v>319</v>
      </c>
      <c r="S24" s="260"/>
      <c r="T24" s="260"/>
      <c r="U24" s="261"/>
      <c r="W24" s="207"/>
      <c r="X24" s="207"/>
      <c r="Y24" s="207"/>
      <c r="Z24" s="207"/>
    </row>
    <row r="25" spans="2:26" s="162" customFormat="1" ht="28.15" customHeight="1" x14ac:dyDescent="0.45">
      <c r="B25" s="212" t="s">
        <v>84</v>
      </c>
      <c r="C25" s="213"/>
      <c r="D25" s="213"/>
      <c r="E25" s="214"/>
      <c r="F25" s="212" t="s">
        <v>85</v>
      </c>
      <c r="G25" s="213"/>
      <c r="H25" s="213"/>
      <c r="I25" s="214"/>
      <c r="J25" s="212" t="s">
        <v>84</v>
      </c>
      <c r="K25" s="213"/>
      <c r="L25" s="213"/>
      <c r="M25" s="214"/>
      <c r="N25" s="212" t="s">
        <v>85</v>
      </c>
      <c r="O25" s="213"/>
      <c r="P25" s="213"/>
      <c r="Q25" s="214"/>
      <c r="R25" s="212" t="s">
        <v>84</v>
      </c>
      <c r="S25" s="213"/>
      <c r="T25" s="213"/>
      <c r="U25" s="214"/>
    </row>
    <row r="26" spans="2:26" s="162" customFormat="1" ht="28.15" customHeight="1" thickBot="1" x14ac:dyDescent="0.5">
      <c r="B26" s="209" t="s">
        <v>73</v>
      </c>
      <c r="C26" s="210"/>
      <c r="D26" s="210"/>
      <c r="E26" s="210"/>
      <c r="F26" s="209" t="s">
        <v>245</v>
      </c>
      <c r="G26" s="210"/>
      <c r="H26" s="210"/>
      <c r="I26" s="211"/>
      <c r="J26" s="209" t="s">
        <v>246</v>
      </c>
      <c r="K26" s="210"/>
      <c r="L26" s="210"/>
      <c r="M26" s="211"/>
      <c r="N26" s="209" t="s">
        <v>148</v>
      </c>
      <c r="O26" s="210"/>
      <c r="P26" s="210"/>
      <c r="Q26" s="210"/>
      <c r="R26" s="209" t="s">
        <v>111</v>
      </c>
      <c r="S26" s="210"/>
      <c r="T26" s="210"/>
      <c r="U26" s="211"/>
    </row>
    <row r="27" spans="2:26" x14ac:dyDescent="0.25">
      <c r="B27" s="186" t="s">
        <v>33</v>
      </c>
      <c r="C27" s="187">
        <f>第3周明細!W12</f>
        <v>712.5</v>
      </c>
      <c r="D27" s="187" t="s">
        <v>9</v>
      </c>
      <c r="E27" s="187">
        <f>第3周明細!W8</f>
        <v>24.5</v>
      </c>
      <c r="F27" s="187" t="s">
        <v>33</v>
      </c>
      <c r="G27" s="187">
        <f>第3周明細!W20</f>
        <v>722</v>
      </c>
      <c r="H27" s="187" t="s">
        <v>9</v>
      </c>
      <c r="I27" s="187">
        <f>第3周明細!W16</f>
        <v>24</v>
      </c>
      <c r="J27" s="187" t="s">
        <v>33</v>
      </c>
      <c r="K27" s="187">
        <f>第3周明細!W28</f>
        <v>729.5</v>
      </c>
      <c r="L27" s="187" t="s">
        <v>9</v>
      </c>
      <c r="M27" s="187">
        <f>第3周明細!W24</f>
        <v>25.5</v>
      </c>
      <c r="N27" s="187" t="s">
        <v>33</v>
      </c>
      <c r="O27" s="187">
        <f>第3周明細!W36</f>
        <v>716</v>
      </c>
      <c r="P27" s="187" t="s">
        <v>9</v>
      </c>
      <c r="Q27" s="187">
        <f>第3周明細!W32</f>
        <v>22</v>
      </c>
      <c r="R27" s="187" t="s">
        <v>33</v>
      </c>
      <c r="S27" s="187">
        <f>第3周明細!W44</f>
        <v>735</v>
      </c>
      <c r="T27" s="187" t="s">
        <v>9</v>
      </c>
      <c r="U27" s="188">
        <f>第3周明細!W40</f>
        <v>23</v>
      </c>
    </row>
    <row r="28" spans="2:26" ht="17.25" thickBot="1" x14ac:dyDescent="0.3">
      <c r="B28" s="190" t="s">
        <v>7</v>
      </c>
      <c r="C28" s="191">
        <f>第3周明細!W6</f>
        <v>96</v>
      </c>
      <c r="D28" s="191" t="s">
        <v>11</v>
      </c>
      <c r="E28" s="191">
        <f>第3周明細!W10</f>
        <v>27</v>
      </c>
      <c r="F28" s="191" t="s">
        <v>7</v>
      </c>
      <c r="G28" s="191">
        <f>第3周明細!W14</f>
        <v>100</v>
      </c>
      <c r="H28" s="191" t="s">
        <v>11</v>
      </c>
      <c r="I28" s="191">
        <f>第3周明細!W18</f>
        <v>26.5</v>
      </c>
      <c r="J28" s="191" t="s">
        <v>7</v>
      </c>
      <c r="K28" s="191">
        <f>第3周明細!W22</f>
        <v>98</v>
      </c>
      <c r="L28" s="191" t="s">
        <v>11</v>
      </c>
      <c r="M28" s="191">
        <f>第3周明細!W26</f>
        <v>27</v>
      </c>
      <c r="N28" s="191" t="s">
        <v>7</v>
      </c>
      <c r="O28" s="191">
        <f>第3周明細!W30</f>
        <v>103</v>
      </c>
      <c r="P28" s="191" t="s">
        <v>11</v>
      </c>
      <c r="Q28" s="191">
        <f>第3周明細!W34</f>
        <v>26.5</v>
      </c>
      <c r="R28" s="194" t="s">
        <v>7</v>
      </c>
      <c r="S28" s="194">
        <f>第3周明細!W38</f>
        <v>105</v>
      </c>
      <c r="T28" s="194" t="s">
        <v>11</v>
      </c>
      <c r="U28" s="195">
        <f>第3周明細!W42</f>
        <v>27</v>
      </c>
    </row>
    <row r="29" spans="2:26" s="162" customFormat="1" ht="28.15" customHeight="1" thickBot="1" x14ac:dyDescent="0.5">
      <c r="B29" s="220" t="s">
        <v>226</v>
      </c>
      <c r="C29" s="221"/>
      <c r="D29" s="221"/>
      <c r="E29" s="222"/>
      <c r="F29" s="220" t="s">
        <v>227</v>
      </c>
      <c r="G29" s="221"/>
      <c r="H29" s="221"/>
      <c r="I29" s="222"/>
      <c r="J29" s="220" t="s">
        <v>228</v>
      </c>
      <c r="K29" s="221"/>
      <c r="L29" s="221"/>
      <c r="M29" s="222"/>
      <c r="N29" s="220" t="s">
        <v>229</v>
      </c>
      <c r="O29" s="221"/>
      <c r="P29" s="221"/>
      <c r="Q29" s="222"/>
      <c r="R29" s="220" t="s">
        <v>230</v>
      </c>
      <c r="S29" s="221"/>
      <c r="T29" s="221"/>
      <c r="U29" s="222"/>
    </row>
    <row r="30" spans="2:26" s="162" customFormat="1" ht="28.15" customHeight="1" x14ac:dyDescent="0.45">
      <c r="B30" s="206" t="s">
        <v>68</v>
      </c>
      <c r="C30" s="207"/>
      <c r="D30" s="207"/>
      <c r="E30" s="208"/>
      <c r="F30" s="206" t="s">
        <v>63</v>
      </c>
      <c r="G30" s="207"/>
      <c r="H30" s="207"/>
      <c r="I30" s="208"/>
      <c r="J30" s="206" t="s">
        <v>68</v>
      </c>
      <c r="K30" s="207"/>
      <c r="L30" s="207"/>
      <c r="M30" s="208"/>
      <c r="N30" s="206" t="s">
        <v>112</v>
      </c>
      <c r="O30" s="207"/>
      <c r="P30" s="207"/>
      <c r="Q30" s="208"/>
      <c r="R30" s="206" t="s">
        <v>236</v>
      </c>
      <c r="S30" s="207"/>
      <c r="T30" s="207"/>
      <c r="U30" s="208"/>
    </row>
    <row r="31" spans="2:26" s="162" customFormat="1" ht="28.15" customHeight="1" x14ac:dyDescent="0.45">
      <c r="B31" s="234" t="s">
        <v>305</v>
      </c>
      <c r="C31" s="235"/>
      <c r="D31" s="235"/>
      <c r="E31" s="236"/>
      <c r="F31" s="203" t="s">
        <v>154</v>
      </c>
      <c r="G31" s="204"/>
      <c r="H31" s="204"/>
      <c r="I31" s="205"/>
      <c r="J31" s="203" t="s">
        <v>153</v>
      </c>
      <c r="K31" s="204"/>
      <c r="L31" s="204"/>
      <c r="M31" s="205"/>
      <c r="N31" s="203" t="s">
        <v>243</v>
      </c>
      <c r="O31" s="204"/>
      <c r="P31" s="204"/>
      <c r="Q31" s="205"/>
      <c r="R31" s="262" t="s">
        <v>261</v>
      </c>
      <c r="S31" s="263"/>
      <c r="T31" s="263"/>
      <c r="U31" s="264"/>
    </row>
    <row r="32" spans="2:26" s="162" customFormat="1" ht="28.15" customHeight="1" x14ac:dyDescent="0.45">
      <c r="B32" s="206" t="s">
        <v>158</v>
      </c>
      <c r="C32" s="207"/>
      <c r="D32" s="207"/>
      <c r="E32" s="208"/>
      <c r="F32" s="203" t="s">
        <v>155</v>
      </c>
      <c r="G32" s="204"/>
      <c r="H32" s="204"/>
      <c r="I32" s="205"/>
      <c r="J32" s="203" t="s">
        <v>260</v>
      </c>
      <c r="K32" s="204"/>
      <c r="L32" s="204"/>
      <c r="M32" s="205"/>
      <c r="N32" s="206" t="s">
        <v>152</v>
      </c>
      <c r="O32" s="207"/>
      <c r="P32" s="207"/>
      <c r="Q32" s="208"/>
      <c r="R32" s="206" t="s">
        <v>254</v>
      </c>
      <c r="S32" s="207"/>
      <c r="T32" s="207"/>
      <c r="U32" s="208"/>
    </row>
    <row r="33" spans="2:21" s="162" customFormat="1" ht="28.15" customHeight="1" x14ac:dyDescent="0.45">
      <c r="B33" s="206" t="s">
        <v>156</v>
      </c>
      <c r="C33" s="207"/>
      <c r="D33" s="207"/>
      <c r="E33" s="208"/>
      <c r="F33" s="203" t="s">
        <v>157</v>
      </c>
      <c r="G33" s="204"/>
      <c r="H33" s="204"/>
      <c r="I33" s="205"/>
      <c r="J33" s="203" t="s">
        <v>244</v>
      </c>
      <c r="K33" s="204"/>
      <c r="L33" s="204"/>
      <c r="M33" s="205"/>
      <c r="N33" s="262" t="s">
        <v>263</v>
      </c>
      <c r="O33" s="263"/>
      <c r="P33" s="263"/>
      <c r="Q33" s="264"/>
      <c r="R33" s="206" t="s">
        <v>262</v>
      </c>
      <c r="S33" s="207"/>
      <c r="T33" s="207"/>
      <c r="U33" s="208"/>
    </row>
    <row r="34" spans="2:21" s="162" customFormat="1" ht="28.15" customHeight="1" x14ac:dyDescent="0.45">
      <c r="B34" s="212" t="s">
        <v>84</v>
      </c>
      <c r="C34" s="213"/>
      <c r="D34" s="213"/>
      <c r="E34" s="214"/>
      <c r="F34" s="212" t="s">
        <v>85</v>
      </c>
      <c r="G34" s="213"/>
      <c r="H34" s="213"/>
      <c r="I34" s="214"/>
      <c r="J34" s="212" t="s">
        <v>84</v>
      </c>
      <c r="K34" s="213"/>
      <c r="L34" s="213"/>
      <c r="M34" s="214"/>
      <c r="N34" s="212" t="s">
        <v>85</v>
      </c>
      <c r="O34" s="213"/>
      <c r="P34" s="213"/>
      <c r="Q34" s="214"/>
      <c r="R34" s="212" t="s">
        <v>84</v>
      </c>
      <c r="S34" s="213"/>
      <c r="T34" s="213"/>
      <c r="U34" s="214"/>
    </row>
    <row r="35" spans="2:21" s="162" customFormat="1" ht="28.15" customHeight="1" thickBot="1" x14ac:dyDescent="0.5">
      <c r="B35" s="209" t="s">
        <v>113</v>
      </c>
      <c r="C35" s="210"/>
      <c r="D35" s="210"/>
      <c r="E35" s="211"/>
      <c r="F35" s="232" t="s">
        <v>314</v>
      </c>
      <c r="G35" s="210"/>
      <c r="H35" s="210"/>
      <c r="I35" s="211"/>
      <c r="J35" s="209" t="s">
        <v>238</v>
      </c>
      <c r="K35" s="210"/>
      <c r="L35" s="210"/>
      <c r="M35" s="211"/>
      <c r="N35" s="209" t="s">
        <v>235</v>
      </c>
      <c r="O35" s="210"/>
      <c r="P35" s="210"/>
      <c r="Q35" s="211"/>
      <c r="R35" s="209" t="s">
        <v>166</v>
      </c>
      <c r="S35" s="210"/>
      <c r="T35" s="210"/>
      <c r="U35" s="211"/>
    </row>
    <row r="36" spans="2:21" x14ac:dyDescent="0.25">
      <c r="B36" s="186" t="s">
        <v>33</v>
      </c>
      <c r="C36" s="187">
        <f>第4周明細!W12</f>
        <v>707</v>
      </c>
      <c r="D36" s="187" t="s">
        <v>9</v>
      </c>
      <c r="E36" s="197">
        <f>第4周明細!W8</f>
        <v>23</v>
      </c>
      <c r="F36" s="198" t="s">
        <v>33</v>
      </c>
      <c r="G36" s="199">
        <f>第4周明細!W20</f>
        <v>709</v>
      </c>
      <c r="H36" s="199" t="s">
        <v>9</v>
      </c>
      <c r="I36" s="199">
        <f>第4周明細!W16</f>
        <v>23</v>
      </c>
      <c r="J36" s="199" t="s">
        <v>33</v>
      </c>
      <c r="K36" s="199">
        <f>第4周明細!W28</f>
        <v>707.5</v>
      </c>
      <c r="L36" s="199" t="s">
        <v>9</v>
      </c>
      <c r="M36" s="199">
        <f>第4周明細!W24</f>
        <v>23.5</v>
      </c>
      <c r="N36" s="199" t="s">
        <v>33</v>
      </c>
      <c r="O36" s="199" t="str">
        <f>第4周明細!W36</f>
        <v>854.0K</v>
      </c>
      <c r="P36" s="199" t="s">
        <v>9</v>
      </c>
      <c r="Q36" s="200">
        <f>第4周明細!W32</f>
        <v>23</v>
      </c>
      <c r="R36" s="198" t="s">
        <v>33</v>
      </c>
      <c r="S36" s="199">
        <f>第4周明細!W44</f>
        <v>745</v>
      </c>
      <c r="T36" s="199" t="s">
        <v>9</v>
      </c>
      <c r="U36" s="201">
        <f>第4周明細!W40</f>
        <v>25</v>
      </c>
    </row>
    <row r="37" spans="2:21" ht="17.25" thickBot="1" x14ac:dyDescent="0.3">
      <c r="B37" s="190" t="s">
        <v>7</v>
      </c>
      <c r="C37" s="191">
        <f>第4周明細!W6</f>
        <v>98</v>
      </c>
      <c r="D37" s="191" t="s">
        <v>11</v>
      </c>
      <c r="E37" s="202">
        <f>第4周明細!W10</f>
        <v>27</v>
      </c>
      <c r="F37" s="190" t="s">
        <v>7</v>
      </c>
      <c r="G37" s="191">
        <f>第4周明細!W14</f>
        <v>99</v>
      </c>
      <c r="H37" s="191" t="s">
        <v>11</v>
      </c>
      <c r="I37" s="191">
        <f>第4周明細!W18</f>
        <v>26.5</v>
      </c>
      <c r="J37" s="191" t="s">
        <v>7</v>
      </c>
      <c r="K37" s="191">
        <f>第4周明細!W22</f>
        <v>98</v>
      </c>
      <c r="L37" s="191" t="s">
        <v>11</v>
      </c>
      <c r="M37" s="191">
        <f>第4周明細!W26</f>
        <v>26</v>
      </c>
      <c r="N37" s="191" t="s">
        <v>7</v>
      </c>
      <c r="O37" s="191">
        <f>第4周明細!W30</f>
        <v>98</v>
      </c>
      <c r="P37" s="191" t="s">
        <v>11</v>
      </c>
      <c r="Q37" s="202">
        <f>第4周明細!W34</f>
        <v>26.4</v>
      </c>
      <c r="R37" s="190" t="s">
        <v>7</v>
      </c>
      <c r="S37" s="191">
        <f>第4周明細!W38</f>
        <v>103</v>
      </c>
      <c r="T37" s="191" t="s">
        <v>11</v>
      </c>
      <c r="U37" s="192">
        <f>第4周明細!W42</f>
        <v>27</v>
      </c>
    </row>
    <row r="38" spans="2:21" s="162" customFormat="1" ht="28.15" customHeight="1" x14ac:dyDescent="0.45">
      <c r="B38" s="215" t="s">
        <v>231</v>
      </c>
      <c r="C38" s="216"/>
      <c r="D38" s="216"/>
      <c r="E38" s="217"/>
      <c r="F38" s="218"/>
      <c r="G38" s="216"/>
      <c r="H38" s="216"/>
      <c r="I38" s="217"/>
      <c r="J38" s="218"/>
      <c r="K38" s="216"/>
      <c r="L38" s="216"/>
      <c r="M38" s="217"/>
      <c r="N38" s="216"/>
      <c r="O38" s="216"/>
      <c r="P38" s="216"/>
      <c r="Q38" s="217"/>
      <c r="R38" s="218"/>
      <c r="S38" s="216"/>
      <c r="T38" s="216"/>
      <c r="U38" s="217"/>
    </row>
    <row r="39" spans="2:21" s="162" customFormat="1" ht="28.15" customHeight="1" x14ac:dyDescent="0.45">
      <c r="B39" s="206" t="s">
        <v>68</v>
      </c>
      <c r="C39" s="207"/>
      <c r="D39" s="207"/>
      <c r="E39" s="208"/>
      <c r="F39" s="206"/>
      <c r="G39" s="207"/>
      <c r="H39" s="207"/>
      <c r="I39" s="208"/>
      <c r="J39" s="206"/>
      <c r="K39" s="207"/>
      <c r="L39" s="207"/>
      <c r="M39" s="208"/>
      <c r="N39" s="206"/>
      <c r="O39" s="207"/>
      <c r="P39" s="207"/>
      <c r="Q39" s="208"/>
      <c r="R39" s="206"/>
      <c r="S39" s="207"/>
      <c r="T39" s="207"/>
      <c r="U39" s="208"/>
    </row>
    <row r="40" spans="2:21" s="162" customFormat="1" ht="28.15" customHeight="1" x14ac:dyDescent="0.45">
      <c r="B40" s="203" t="s">
        <v>240</v>
      </c>
      <c r="C40" s="204"/>
      <c r="D40" s="204"/>
      <c r="E40" s="205"/>
      <c r="F40" s="203"/>
      <c r="G40" s="204"/>
      <c r="H40" s="204"/>
      <c r="I40" s="205"/>
      <c r="J40" s="203"/>
      <c r="K40" s="204"/>
      <c r="L40" s="204"/>
      <c r="M40" s="205"/>
      <c r="N40" s="203"/>
      <c r="O40" s="204"/>
      <c r="P40" s="204"/>
      <c r="Q40" s="205"/>
      <c r="R40" s="203"/>
      <c r="S40" s="204"/>
      <c r="T40" s="204"/>
      <c r="U40" s="205"/>
    </row>
    <row r="41" spans="2:21" s="162" customFormat="1" ht="28.15" customHeight="1" x14ac:dyDescent="0.45">
      <c r="B41" s="206" t="s">
        <v>241</v>
      </c>
      <c r="C41" s="207"/>
      <c r="D41" s="207"/>
      <c r="E41" s="208"/>
      <c r="F41" s="203"/>
      <c r="G41" s="204"/>
      <c r="H41" s="204"/>
      <c r="I41" s="205"/>
      <c r="J41" s="203"/>
      <c r="K41" s="204"/>
      <c r="L41" s="204"/>
      <c r="M41" s="205"/>
      <c r="N41" s="206"/>
      <c r="O41" s="207"/>
      <c r="P41" s="207"/>
      <c r="Q41" s="208"/>
      <c r="R41" s="206"/>
      <c r="S41" s="207"/>
      <c r="T41" s="207"/>
      <c r="U41" s="208"/>
    </row>
    <row r="42" spans="2:21" s="162" customFormat="1" ht="28.15" customHeight="1" x14ac:dyDescent="0.45">
      <c r="B42" s="259" t="s">
        <v>264</v>
      </c>
      <c r="C42" s="260"/>
      <c r="D42" s="260"/>
      <c r="E42" s="261"/>
      <c r="F42" s="206"/>
      <c r="G42" s="207"/>
      <c r="H42" s="207"/>
      <c r="I42" s="208"/>
      <c r="J42" s="203"/>
      <c r="K42" s="204"/>
      <c r="L42" s="204"/>
      <c r="M42" s="205"/>
      <c r="N42" s="203"/>
      <c r="O42" s="204"/>
      <c r="P42" s="204"/>
      <c r="Q42" s="205"/>
      <c r="R42" s="206"/>
      <c r="S42" s="207"/>
      <c r="T42" s="207"/>
      <c r="U42" s="208"/>
    </row>
    <row r="43" spans="2:21" s="162" customFormat="1" ht="28.15" customHeight="1" x14ac:dyDescent="0.45">
      <c r="B43" s="212" t="s">
        <v>84</v>
      </c>
      <c r="C43" s="213"/>
      <c r="D43" s="213"/>
      <c r="E43" s="214"/>
      <c r="F43" s="212"/>
      <c r="G43" s="213"/>
      <c r="H43" s="213"/>
      <c r="I43" s="214"/>
      <c r="J43" s="212"/>
      <c r="K43" s="213"/>
      <c r="L43" s="213"/>
      <c r="M43" s="214"/>
      <c r="N43" s="212"/>
      <c r="O43" s="213"/>
      <c r="P43" s="213"/>
      <c r="Q43" s="214"/>
      <c r="R43" s="212"/>
      <c r="S43" s="213"/>
      <c r="T43" s="213"/>
      <c r="U43" s="214"/>
    </row>
    <row r="44" spans="2:21" s="162" customFormat="1" ht="28.15" customHeight="1" thickBot="1" x14ac:dyDescent="0.5">
      <c r="B44" s="209" t="s">
        <v>239</v>
      </c>
      <c r="C44" s="210"/>
      <c r="D44" s="210"/>
      <c r="E44" s="211"/>
      <c r="F44" s="209"/>
      <c r="G44" s="210"/>
      <c r="H44" s="210"/>
      <c r="I44" s="211"/>
      <c r="J44" s="209"/>
      <c r="K44" s="210"/>
      <c r="L44" s="210"/>
      <c r="M44" s="211"/>
      <c r="N44" s="209"/>
      <c r="O44" s="210"/>
      <c r="P44" s="210"/>
      <c r="Q44" s="211"/>
      <c r="R44" s="210"/>
      <c r="S44" s="210"/>
      <c r="T44" s="210"/>
      <c r="U44" s="211"/>
    </row>
    <row r="45" spans="2:21" x14ac:dyDescent="0.25">
      <c r="B45" s="198" t="s">
        <v>33</v>
      </c>
      <c r="C45" s="199">
        <f>第5週明細!W12</f>
        <v>720</v>
      </c>
      <c r="D45" s="199" t="s">
        <v>9</v>
      </c>
      <c r="E45" s="201">
        <f>第5週明細!W8</f>
        <v>24</v>
      </c>
      <c r="F45" s="187" t="s">
        <v>105</v>
      </c>
      <c r="G45" s="187">
        <f>第5週明細!W20</f>
        <v>520</v>
      </c>
      <c r="H45" s="187" t="s">
        <v>9</v>
      </c>
      <c r="I45" s="187">
        <f>第5週明細!W16</f>
        <v>0</v>
      </c>
      <c r="J45" s="187"/>
      <c r="K45" s="187"/>
      <c r="L45" s="187"/>
      <c r="M45" s="187"/>
      <c r="N45" s="187"/>
      <c r="O45" s="187"/>
      <c r="P45" s="187"/>
      <c r="Q45" s="188"/>
      <c r="R45" s="198"/>
      <c r="S45" s="199"/>
      <c r="T45" s="199"/>
      <c r="U45" s="201"/>
    </row>
    <row r="46" spans="2:21" ht="17.25" thickBot="1" x14ac:dyDescent="0.3">
      <c r="B46" s="190" t="s">
        <v>7</v>
      </c>
      <c r="C46" s="191">
        <f>第5週明細!W6</f>
        <v>99</v>
      </c>
      <c r="D46" s="191" t="s">
        <v>11</v>
      </c>
      <c r="E46" s="192">
        <f>第5週明細!W10</f>
        <v>27</v>
      </c>
      <c r="F46" s="191" t="s">
        <v>7</v>
      </c>
      <c r="G46" s="191">
        <f>第5週明細!W14</f>
        <v>103</v>
      </c>
      <c r="H46" s="191" t="s">
        <v>11</v>
      </c>
      <c r="I46" s="191">
        <f>第5週明細!W18</f>
        <v>27</v>
      </c>
      <c r="J46" s="191"/>
      <c r="K46" s="191"/>
      <c r="L46" s="191"/>
      <c r="M46" s="191"/>
      <c r="N46" s="191"/>
      <c r="O46" s="191"/>
      <c r="P46" s="191"/>
      <c r="Q46" s="192"/>
      <c r="R46" s="190"/>
      <c r="S46" s="191"/>
      <c r="T46" s="191"/>
      <c r="U46" s="192"/>
    </row>
  </sheetData>
  <mergeCells count="178">
    <mergeCell ref="W24:Z24"/>
    <mergeCell ref="R31:U31"/>
    <mergeCell ref="R34:U34"/>
    <mergeCell ref="R35:U35"/>
    <mergeCell ref="J35:M35"/>
    <mergeCell ref="N1:T1"/>
    <mergeCell ref="N33:Q33"/>
    <mergeCell ref="B34:E34"/>
    <mergeCell ref="F34:I34"/>
    <mergeCell ref="J34:M34"/>
    <mergeCell ref="N34:Q34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B31:E31"/>
    <mergeCell ref="F31:I31"/>
    <mergeCell ref="J31:M31"/>
    <mergeCell ref="N31:Q31"/>
    <mergeCell ref="B25:E25"/>
    <mergeCell ref="F25:I25"/>
    <mergeCell ref="J25:M25"/>
    <mergeCell ref="N35:Q35"/>
    <mergeCell ref="F32:I32"/>
    <mergeCell ref="J32:M32"/>
    <mergeCell ref="N32:Q32"/>
    <mergeCell ref="B35:E35"/>
    <mergeCell ref="F35:I35"/>
    <mergeCell ref="F33:I33"/>
    <mergeCell ref="J33:M33"/>
    <mergeCell ref="B32:E32"/>
    <mergeCell ref="B24:E24"/>
    <mergeCell ref="F24:I24"/>
    <mergeCell ref="J24:M24"/>
    <mergeCell ref="N24:Q24"/>
    <mergeCell ref="R24:U24"/>
    <mergeCell ref="B23:E23"/>
    <mergeCell ref="F23:I23"/>
    <mergeCell ref="J23:M23"/>
    <mergeCell ref="R21:U21"/>
    <mergeCell ref="N23:Q23"/>
    <mergeCell ref="R23:U23"/>
    <mergeCell ref="B15:E15"/>
    <mergeCell ref="F15:I15"/>
    <mergeCell ref="J15:M15"/>
    <mergeCell ref="R17:U17"/>
    <mergeCell ref="B17:E17"/>
    <mergeCell ref="F17:I17"/>
    <mergeCell ref="J17:M17"/>
    <mergeCell ref="R22:U22"/>
    <mergeCell ref="B21:E21"/>
    <mergeCell ref="F21:I21"/>
    <mergeCell ref="J21:M21"/>
    <mergeCell ref="N21:Q21"/>
    <mergeCell ref="F22:I22"/>
    <mergeCell ref="J22:M22"/>
    <mergeCell ref="R20:U20"/>
    <mergeCell ref="R16:U16"/>
    <mergeCell ref="N15:Q15"/>
    <mergeCell ref="N16:Q16"/>
    <mergeCell ref="N17:Q17"/>
    <mergeCell ref="R6:U6"/>
    <mergeCell ref="J12:M12"/>
    <mergeCell ref="J11:M11"/>
    <mergeCell ref="J16:M16"/>
    <mergeCell ref="R7:U7"/>
    <mergeCell ref="R2:U2"/>
    <mergeCell ref="R5:U5"/>
    <mergeCell ref="R4:U4"/>
    <mergeCell ref="J4:M4"/>
    <mergeCell ref="J2:M2"/>
    <mergeCell ref="J5:M5"/>
    <mergeCell ref="N2:Q2"/>
    <mergeCell ref="J3:M3"/>
    <mergeCell ref="R3:U3"/>
    <mergeCell ref="N5:Q5"/>
    <mergeCell ref="N6:Q6"/>
    <mergeCell ref="R8:U8"/>
    <mergeCell ref="N12:Q12"/>
    <mergeCell ref="N13:Q13"/>
    <mergeCell ref="N14:Q14"/>
    <mergeCell ref="F7:I7"/>
    <mergeCell ref="J7:M7"/>
    <mergeCell ref="R14:U14"/>
    <mergeCell ref="R15:U15"/>
    <mergeCell ref="R12:U12"/>
    <mergeCell ref="R13:U13"/>
    <mergeCell ref="R11:U11"/>
    <mergeCell ref="N7:Q7"/>
    <mergeCell ref="N8:Q8"/>
    <mergeCell ref="R32:U32"/>
    <mergeCell ref="R33:U33"/>
    <mergeCell ref="B4:E4"/>
    <mergeCell ref="F4:I4"/>
    <mergeCell ref="F2:I2"/>
    <mergeCell ref="B6:E6"/>
    <mergeCell ref="B3:E3"/>
    <mergeCell ref="B5:E5"/>
    <mergeCell ref="B8:E8"/>
    <mergeCell ref="B7:E7"/>
    <mergeCell ref="B12:E12"/>
    <mergeCell ref="F12:I12"/>
    <mergeCell ref="B11:E11"/>
    <mergeCell ref="F11:I11"/>
    <mergeCell ref="B14:E14"/>
    <mergeCell ref="B20:E20"/>
    <mergeCell ref="F20:I20"/>
    <mergeCell ref="B26:E26"/>
    <mergeCell ref="F26:I26"/>
    <mergeCell ref="B33:E33"/>
    <mergeCell ref="F5:I5"/>
    <mergeCell ref="F6:I6"/>
    <mergeCell ref="B13:E13"/>
    <mergeCell ref="F13:I13"/>
    <mergeCell ref="B1:M1"/>
    <mergeCell ref="R30:U30"/>
    <mergeCell ref="R25:U25"/>
    <mergeCell ref="N25:Q25"/>
    <mergeCell ref="B2:E2"/>
    <mergeCell ref="B22:E22"/>
    <mergeCell ref="J6:M6"/>
    <mergeCell ref="F3:I3"/>
    <mergeCell ref="N11:Q11"/>
    <mergeCell ref="F14:I14"/>
    <mergeCell ref="J14:M14"/>
    <mergeCell ref="B16:E16"/>
    <mergeCell ref="F16:I16"/>
    <mergeCell ref="N22:Q22"/>
    <mergeCell ref="J26:M26"/>
    <mergeCell ref="N26:Q26"/>
    <mergeCell ref="R26:U26"/>
    <mergeCell ref="J20:M20"/>
    <mergeCell ref="N20:Q20"/>
    <mergeCell ref="J13:M13"/>
    <mergeCell ref="N3:Q3"/>
    <mergeCell ref="N4:Q4"/>
    <mergeCell ref="F8:I8"/>
    <mergeCell ref="J8:M8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B44:E44"/>
    <mergeCell ref="F44:I44"/>
    <mergeCell ref="J44:M44"/>
    <mergeCell ref="N44:Q44"/>
    <mergeCell ref="R44:U44"/>
    <mergeCell ref="B42:E42"/>
    <mergeCell ref="F42:I42"/>
    <mergeCell ref="R42:U42"/>
    <mergeCell ref="B43:E43"/>
    <mergeCell ref="F43:I43"/>
    <mergeCell ref="J43:M43"/>
    <mergeCell ref="N43:Q43"/>
    <mergeCell ref="R43:U43"/>
    <mergeCell ref="J42:M42"/>
    <mergeCell ref="N40:Q40"/>
    <mergeCell ref="N41:Q41"/>
    <mergeCell ref="N42:Q42"/>
    <mergeCell ref="B40:E40"/>
    <mergeCell ref="F40:I40"/>
    <mergeCell ref="R40:U40"/>
    <mergeCell ref="B41:E41"/>
    <mergeCell ref="F41:I41"/>
    <mergeCell ref="R41:U41"/>
    <mergeCell ref="J40:M40"/>
    <mergeCell ref="J41:M41"/>
  </mergeCells>
  <phoneticPr fontId="19" type="noConversion"/>
  <pageMargins left="0" right="0" top="3.937007874015748E-2" bottom="3.937007874015748E-2" header="0.51181102362204722" footer="0.51181102362204722"/>
  <pageSetup paperSize="9" scale="47" orientation="landscape" copies="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F46"/>
  <sheetViews>
    <sheetView zoomScale="60" workbookViewId="0">
      <selection activeCell="R38" activeCellId="3" sqref="F39 F41 O38 R38"/>
    </sheetView>
  </sheetViews>
  <sheetFormatPr defaultColWidth="9" defaultRowHeight="20.25" x14ac:dyDescent="0.25"/>
  <cols>
    <col min="1" max="1" width="1.875" style="57" customWidth="1"/>
    <col min="2" max="2" width="4.875" style="179" customWidth="1"/>
    <col min="3" max="3" width="0" style="57" hidden="1" customWidth="1"/>
    <col min="4" max="4" width="22.625" style="57" customWidth="1"/>
    <col min="5" max="5" width="5.625" style="97" customWidth="1"/>
    <col min="6" max="6" width="9.625" style="57" customWidth="1"/>
    <col min="7" max="7" width="22.625" style="57" customWidth="1"/>
    <col min="8" max="8" width="5.625" style="97" customWidth="1"/>
    <col min="9" max="9" width="9.625" style="57" customWidth="1"/>
    <col min="10" max="10" width="22.625" style="57" customWidth="1"/>
    <col min="11" max="11" width="5.625" style="97" customWidth="1"/>
    <col min="12" max="12" width="9.625" style="57" customWidth="1"/>
    <col min="13" max="13" width="22.625" style="57" customWidth="1"/>
    <col min="14" max="14" width="5.625" style="97" customWidth="1"/>
    <col min="15" max="15" width="9.625" style="57" customWidth="1"/>
    <col min="16" max="16" width="22.625" style="57" customWidth="1"/>
    <col min="17" max="17" width="5.625" style="97" customWidth="1"/>
    <col min="18" max="18" width="9.625" style="57" customWidth="1"/>
    <col min="19" max="19" width="22.625" style="57" customWidth="1"/>
    <col min="20" max="20" width="5.625" style="97" customWidth="1"/>
    <col min="21" max="21" width="9.625" style="57" customWidth="1"/>
    <col min="22" max="22" width="5.25" style="57" customWidth="1"/>
    <col min="23" max="23" width="11.75" style="100" customWidth="1"/>
    <col min="24" max="24" width="11.25" style="101" customWidth="1"/>
    <col min="25" max="25" width="6.625" style="102" customWidth="1"/>
    <col min="26" max="26" width="6.625" style="57" customWidth="1"/>
    <col min="27" max="27" width="6" style="57" hidden="1" customWidth="1"/>
    <col min="28" max="28" width="5.5" style="58" hidden="1" customWidth="1"/>
    <col min="29" max="29" width="7.75" style="57" hidden="1" customWidth="1"/>
    <col min="30" max="30" width="8" style="57" hidden="1" customWidth="1"/>
    <col min="31" max="31" width="7.875" style="57" hidden="1" customWidth="1"/>
    <col min="32" max="32" width="7.5" style="57" hidden="1" customWidth="1"/>
    <col min="33" max="16384" width="9" style="57"/>
  </cols>
  <sheetData>
    <row r="1" spans="2:32" s="46" customFormat="1" ht="38.25" x14ac:dyDescent="0.55000000000000004">
      <c r="B1" s="245" t="s">
        <v>308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45"/>
      <c r="AB1" s="47"/>
    </row>
    <row r="2" spans="2:32" s="46" customFormat="1" ht="9.75" customHeight="1" x14ac:dyDescent="0.45">
      <c r="B2" s="246"/>
      <c r="C2" s="247"/>
      <c r="D2" s="247"/>
      <c r="E2" s="247"/>
      <c r="F2" s="247"/>
      <c r="G2" s="247"/>
      <c r="H2" s="48"/>
      <c r="I2" s="45"/>
      <c r="J2" s="45"/>
      <c r="K2" s="48"/>
      <c r="L2" s="45"/>
      <c r="M2" s="45"/>
      <c r="N2" s="48"/>
      <c r="O2" s="45"/>
      <c r="P2" s="45"/>
      <c r="Q2" s="48"/>
      <c r="R2" s="45"/>
      <c r="S2" s="45"/>
      <c r="T2" s="48"/>
      <c r="U2" s="45"/>
      <c r="V2" s="45"/>
      <c r="W2" s="49"/>
      <c r="X2" s="50"/>
      <c r="Y2" s="49"/>
      <c r="Z2" s="45"/>
      <c r="AB2" s="47"/>
    </row>
    <row r="3" spans="2:32" ht="31.5" customHeight="1" thickBot="1" x14ac:dyDescent="0.45">
      <c r="B3" s="103" t="s">
        <v>32</v>
      </c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46"/>
      <c r="T3" s="52"/>
      <c r="U3" s="52"/>
      <c r="V3" s="52"/>
      <c r="W3" s="53"/>
      <c r="X3" s="54"/>
      <c r="Y3" s="55"/>
      <c r="Z3" s="56"/>
    </row>
    <row r="4" spans="2:32" s="71" customFormat="1" ht="99" x14ac:dyDescent="0.25">
      <c r="B4" s="59" t="s">
        <v>0</v>
      </c>
      <c r="C4" s="60" t="s">
        <v>1</v>
      </c>
      <c r="D4" s="61" t="s">
        <v>2</v>
      </c>
      <c r="E4" s="62" t="s">
        <v>31</v>
      </c>
      <c r="F4" s="61"/>
      <c r="G4" s="61" t="s">
        <v>3</v>
      </c>
      <c r="H4" s="62" t="s">
        <v>31</v>
      </c>
      <c r="I4" s="61"/>
      <c r="J4" s="61" t="s">
        <v>4</v>
      </c>
      <c r="K4" s="62" t="s">
        <v>31</v>
      </c>
      <c r="L4" s="63"/>
      <c r="M4" s="61" t="s">
        <v>4</v>
      </c>
      <c r="N4" s="62" t="s">
        <v>31</v>
      </c>
      <c r="O4" s="61"/>
      <c r="P4" s="61" t="s">
        <v>4</v>
      </c>
      <c r="Q4" s="62" t="s">
        <v>31</v>
      </c>
      <c r="R4" s="61"/>
      <c r="S4" s="64" t="s">
        <v>5</v>
      </c>
      <c r="T4" s="62" t="s">
        <v>31</v>
      </c>
      <c r="U4" s="61"/>
      <c r="V4" s="104" t="s">
        <v>34</v>
      </c>
      <c r="W4" s="65" t="s">
        <v>6</v>
      </c>
      <c r="X4" s="66" t="s">
        <v>13</v>
      </c>
      <c r="Y4" s="67" t="s">
        <v>14</v>
      </c>
      <c r="Z4" s="68"/>
      <c r="AA4" s="69"/>
      <c r="AB4" s="69"/>
      <c r="AC4" s="70"/>
      <c r="AD4" s="70"/>
      <c r="AE4" s="70"/>
      <c r="AF4" s="70"/>
    </row>
    <row r="5" spans="2:32" s="74" customFormat="1" ht="65.099999999999994" customHeight="1" x14ac:dyDescent="0.3">
      <c r="B5" s="72">
        <v>6</v>
      </c>
      <c r="C5" s="240"/>
      <c r="D5" s="73" t="str">
        <f>'6月菜單'!B3</f>
        <v>寶島白飯</v>
      </c>
      <c r="E5" s="73" t="s">
        <v>15</v>
      </c>
      <c r="F5" s="21" t="s">
        <v>16</v>
      </c>
      <c r="G5" s="73" t="str">
        <f>'6月菜單'!B4</f>
        <v>法式香榭雞排</v>
      </c>
      <c r="H5" s="73" t="s">
        <v>17</v>
      </c>
      <c r="I5" s="21" t="s">
        <v>16</v>
      </c>
      <c r="J5" s="73" t="str">
        <f>'6月菜單'!B5</f>
        <v>經典不敗蘑菇鐵板肉片</v>
      </c>
      <c r="K5" s="73" t="s">
        <v>52</v>
      </c>
      <c r="L5" s="21" t="s">
        <v>16</v>
      </c>
      <c r="M5" s="73" t="str">
        <f>'6月菜單'!B6</f>
        <v>酥炸黃金布丁酥(炸)(加)</v>
      </c>
      <c r="N5" s="73" t="s">
        <v>52</v>
      </c>
      <c r="O5" s="21" t="s">
        <v>16</v>
      </c>
      <c r="P5" s="73" t="str">
        <f>'6月菜單'!B7</f>
        <v>深色蔬菜</v>
      </c>
      <c r="Q5" s="73" t="s">
        <v>19</v>
      </c>
      <c r="R5" s="21" t="s">
        <v>16</v>
      </c>
      <c r="S5" s="73" t="str">
        <f>'6月菜單'!B8</f>
        <v>蘿蔔排骨湯</v>
      </c>
      <c r="T5" s="73" t="s">
        <v>17</v>
      </c>
      <c r="U5" s="21" t="s">
        <v>16</v>
      </c>
      <c r="V5" s="241"/>
      <c r="W5" s="114" t="s">
        <v>7</v>
      </c>
      <c r="X5" s="115" t="s">
        <v>35</v>
      </c>
      <c r="Y5" s="116">
        <v>5.4</v>
      </c>
      <c r="Z5" s="57"/>
      <c r="AA5" s="57"/>
      <c r="AB5" s="58"/>
      <c r="AC5" s="57" t="s">
        <v>20</v>
      </c>
      <c r="AD5" s="57" t="s">
        <v>21</v>
      </c>
      <c r="AE5" s="57" t="s">
        <v>22</v>
      </c>
      <c r="AF5" s="57" t="s">
        <v>23</v>
      </c>
    </row>
    <row r="6" spans="2:32" ht="28.15" customHeight="1" x14ac:dyDescent="0.3">
      <c r="B6" s="75" t="s">
        <v>8</v>
      </c>
      <c r="C6" s="240"/>
      <c r="D6" s="108" t="s">
        <v>74</v>
      </c>
      <c r="E6" s="108"/>
      <c r="F6" s="108">
        <v>100</v>
      </c>
      <c r="G6" s="24" t="s">
        <v>189</v>
      </c>
      <c r="H6" s="23"/>
      <c r="I6" s="23">
        <v>60</v>
      </c>
      <c r="J6" s="23" t="s">
        <v>80</v>
      </c>
      <c r="K6" s="23"/>
      <c r="L6" s="23">
        <v>15</v>
      </c>
      <c r="M6" s="23" t="s">
        <v>322</v>
      </c>
      <c r="N6" s="23" t="s">
        <v>168</v>
      </c>
      <c r="O6" s="23">
        <v>30</v>
      </c>
      <c r="P6" s="24" t="str">
        <f>P5</f>
        <v>深色蔬菜</v>
      </c>
      <c r="Q6" s="24"/>
      <c r="R6" s="24">
        <v>120</v>
      </c>
      <c r="S6" s="94" t="s">
        <v>57</v>
      </c>
      <c r="T6" s="24"/>
      <c r="U6" s="24">
        <v>40</v>
      </c>
      <c r="V6" s="242"/>
      <c r="W6" s="117">
        <v>95</v>
      </c>
      <c r="X6" s="118" t="s">
        <v>36</v>
      </c>
      <c r="Y6" s="119">
        <v>2.4</v>
      </c>
      <c r="Z6" s="56"/>
      <c r="AA6" s="58" t="s">
        <v>24</v>
      </c>
      <c r="AB6" s="58">
        <v>6</v>
      </c>
      <c r="AC6" s="58">
        <f>AB6*2</f>
        <v>12</v>
      </c>
      <c r="AD6" s="58"/>
      <c r="AE6" s="58">
        <f>AB6*15</f>
        <v>90</v>
      </c>
      <c r="AF6" s="58">
        <f>AC6*4+AE6*4</f>
        <v>408</v>
      </c>
    </row>
    <row r="7" spans="2:32" ht="28.15" customHeight="1" x14ac:dyDescent="0.3">
      <c r="B7" s="75">
        <v>2</v>
      </c>
      <c r="C7" s="240"/>
      <c r="D7" s="108"/>
      <c r="E7" s="108"/>
      <c r="F7" s="108"/>
      <c r="G7" s="24"/>
      <c r="H7" s="24"/>
      <c r="I7" s="24"/>
      <c r="J7" s="24" t="s">
        <v>55</v>
      </c>
      <c r="K7" s="24"/>
      <c r="L7" s="23">
        <v>40</v>
      </c>
      <c r="M7" s="24"/>
      <c r="N7" s="153"/>
      <c r="O7" s="24"/>
      <c r="P7" s="24"/>
      <c r="Q7" s="24"/>
      <c r="R7" s="24"/>
      <c r="S7" s="24" t="s">
        <v>167</v>
      </c>
      <c r="T7" s="24"/>
      <c r="U7" s="24">
        <v>10</v>
      </c>
      <c r="V7" s="242"/>
      <c r="W7" s="120" t="s">
        <v>9</v>
      </c>
      <c r="X7" s="121" t="s">
        <v>37</v>
      </c>
      <c r="Y7" s="119">
        <v>2.1</v>
      </c>
      <c r="AA7" s="76" t="s">
        <v>25</v>
      </c>
      <c r="AB7" s="58">
        <v>2</v>
      </c>
      <c r="AC7" s="77">
        <f>AB7*7</f>
        <v>14</v>
      </c>
      <c r="AD7" s="58">
        <f>AB7*5</f>
        <v>10</v>
      </c>
      <c r="AE7" s="58" t="s">
        <v>26</v>
      </c>
      <c r="AF7" s="78">
        <f>AC7*4+AD7*9</f>
        <v>146</v>
      </c>
    </row>
    <row r="8" spans="2:32" ht="28.15" customHeight="1" x14ac:dyDescent="0.3">
      <c r="B8" s="75" t="s">
        <v>10</v>
      </c>
      <c r="C8" s="240"/>
      <c r="D8" s="108"/>
      <c r="E8" s="108"/>
      <c r="F8" s="108"/>
      <c r="G8" s="24"/>
      <c r="H8" s="24"/>
      <c r="I8" s="24"/>
      <c r="J8" s="24" t="s">
        <v>114</v>
      </c>
      <c r="K8" s="153"/>
      <c r="L8" s="24">
        <v>10</v>
      </c>
      <c r="M8" s="154"/>
      <c r="N8" s="153"/>
      <c r="O8" s="24"/>
      <c r="P8" s="24"/>
      <c r="Q8" s="79"/>
      <c r="R8" s="24"/>
      <c r="S8" s="24"/>
      <c r="T8" s="24"/>
      <c r="U8" s="24"/>
      <c r="V8" s="242"/>
      <c r="W8" s="117">
        <f>Y6*5+Y8*5+Y10*8</f>
        <v>24.5</v>
      </c>
      <c r="X8" s="121" t="s">
        <v>38</v>
      </c>
      <c r="Y8" s="119">
        <v>2.5</v>
      </c>
      <c r="Z8" s="56"/>
      <c r="AA8" s="57" t="s">
        <v>27</v>
      </c>
      <c r="AB8" s="58">
        <v>1.7</v>
      </c>
      <c r="AC8" s="58">
        <f>AB8*1</f>
        <v>1.7</v>
      </c>
      <c r="AD8" s="58" t="s">
        <v>26</v>
      </c>
      <c r="AE8" s="58">
        <f>AB8*5</f>
        <v>8.5</v>
      </c>
      <c r="AF8" s="58">
        <f>AC8*4+AE8*4</f>
        <v>40.799999999999997</v>
      </c>
    </row>
    <row r="9" spans="2:32" ht="28.15" customHeight="1" x14ac:dyDescent="0.25">
      <c r="B9" s="244" t="s">
        <v>47</v>
      </c>
      <c r="C9" s="240"/>
      <c r="D9" s="108"/>
      <c r="E9" s="108"/>
      <c r="F9" s="108"/>
      <c r="G9" s="24"/>
      <c r="H9" s="147"/>
      <c r="I9" s="23"/>
      <c r="J9" s="24" t="s">
        <v>164</v>
      </c>
      <c r="K9" s="153" t="s">
        <v>82</v>
      </c>
      <c r="L9" s="23">
        <v>15</v>
      </c>
      <c r="M9" s="24"/>
      <c r="N9" s="28"/>
      <c r="O9" s="23"/>
      <c r="P9" s="24"/>
      <c r="Q9" s="79"/>
      <c r="R9" s="24"/>
      <c r="S9" s="24"/>
      <c r="T9" s="24"/>
      <c r="U9" s="24"/>
      <c r="V9" s="242"/>
      <c r="W9" s="120" t="s">
        <v>11</v>
      </c>
      <c r="X9" s="121" t="s">
        <v>39</v>
      </c>
      <c r="Y9" s="119"/>
      <c r="AA9" s="57" t="s">
        <v>28</v>
      </c>
      <c r="AB9" s="58">
        <v>2.5</v>
      </c>
      <c r="AC9" s="58"/>
      <c r="AD9" s="58">
        <f>AB9*5</f>
        <v>12.5</v>
      </c>
      <c r="AE9" s="58" t="s">
        <v>26</v>
      </c>
      <c r="AF9" s="58">
        <f>AD9*9</f>
        <v>112.5</v>
      </c>
    </row>
    <row r="10" spans="2:32" ht="28.15" customHeight="1" x14ac:dyDescent="0.3">
      <c r="B10" s="244"/>
      <c r="C10" s="240"/>
      <c r="D10" s="108"/>
      <c r="E10" s="108"/>
      <c r="F10" s="108"/>
      <c r="G10" s="24"/>
      <c r="H10" s="28"/>
      <c r="I10" s="23"/>
      <c r="J10" s="24"/>
      <c r="K10" s="28"/>
      <c r="L10" s="23"/>
      <c r="M10" s="24"/>
      <c r="N10" s="79"/>
      <c r="O10" s="24"/>
      <c r="P10" s="24"/>
      <c r="Q10" s="79"/>
      <c r="R10" s="24"/>
      <c r="S10" s="24"/>
      <c r="T10" s="153"/>
      <c r="U10" s="24"/>
      <c r="V10" s="242"/>
      <c r="W10" s="117">
        <v>26</v>
      </c>
      <c r="X10" s="122" t="s">
        <v>40</v>
      </c>
      <c r="Y10" s="119"/>
      <c r="Z10" s="56"/>
      <c r="AA10" s="57" t="s">
        <v>29</v>
      </c>
      <c r="AE10" s="57">
        <f>AB10*15</f>
        <v>0</v>
      </c>
    </row>
    <row r="11" spans="2:32" ht="28.15" customHeight="1" x14ac:dyDescent="0.25">
      <c r="B11" s="29" t="s">
        <v>30</v>
      </c>
      <c r="C11" s="80"/>
      <c r="D11" s="108"/>
      <c r="E11" s="142"/>
      <c r="F11" s="108"/>
      <c r="G11" s="24"/>
      <c r="H11" s="79"/>
      <c r="I11" s="24"/>
      <c r="J11" s="24"/>
      <c r="K11" s="79"/>
      <c r="L11" s="24"/>
      <c r="M11" s="24"/>
      <c r="N11" s="79"/>
      <c r="O11" s="24"/>
      <c r="P11" s="24"/>
      <c r="Q11" s="79"/>
      <c r="R11" s="24"/>
      <c r="S11" s="24"/>
      <c r="T11" s="79"/>
      <c r="U11" s="24"/>
      <c r="V11" s="242"/>
      <c r="W11" s="120" t="s">
        <v>12</v>
      </c>
      <c r="X11" s="123"/>
      <c r="Y11" s="119"/>
      <c r="AC11" s="57">
        <f>SUM(AC6:AC10)</f>
        <v>27.7</v>
      </c>
      <c r="AD11" s="57">
        <f>SUM(AD6:AD10)</f>
        <v>22.5</v>
      </c>
      <c r="AE11" s="57">
        <f>SUM(AE6:AE10)</f>
        <v>98.5</v>
      </c>
      <c r="AF11" s="57">
        <f>AC11*4+AD11*9+AE11*4</f>
        <v>707.3</v>
      </c>
    </row>
    <row r="12" spans="2:32" ht="28.15" customHeight="1" x14ac:dyDescent="0.3">
      <c r="B12" s="110"/>
      <c r="C12" s="81"/>
      <c r="D12" s="24"/>
      <c r="E12" s="79"/>
      <c r="F12" s="24"/>
      <c r="G12" s="24"/>
      <c r="H12" s="79"/>
      <c r="I12" s="24"/>
      <c r="J12" s="24"/>
      <c r="K12" s="79"/>
      <c r="L12" s="24"/>
      <c r="M12" s="24"/>
      <c r="N12" s="79"/>
      <c r="O12" s="24"/>
      <c r="P12" s="24"/>
      <c r="Q12" s="79"/>
      <c r="R12" s="24"/>
      <c r="S12" s="24"/>
      <c r="T12" s="79"/>
      <c r="U12" s="24"/>
      <c r="V12" s="243"/>
      <c r="W12" s="117">
        <f>W6*4+W8*9+W10*4</f>
        <v>704.5</v>
      </c>
      <c r="X12" s="125"/>
      <c r="Y12" s="119"/>
      <c r="Z12" s="56"/>
      <c r="AC12" s="82">
        <f>AC11*4/AF11</f>
        <v>0.1566520571186201</v>
      </c>
      <c r="AD12" s="82">
        <f>AD11*9/AF11</f>
        <v>0.28630001413827233</v>
      </c>
      <c r="AE12" s="82">
        <f>AE11*4/AF11</f>
        <v>0.5570479287431076</v>
      </c>
    </row>
    <row r="13" spans="2:32" s="74" customFormat="1" ht="28.15" customHeight="1" x14ac:dyDescent="0.3">
      <c r="B13" s="72">
        <v>6</v>
      </c>
      <c r="C13" s="240"/>
      <c r="D13" s="73" t="str">
        <f>'6月菜單'!F3</f>
        <v>地瓜飯</v>
      </c>
      <c r="E13" s="73" t="s">
        <v>15</v>
      </c>
      <c r="F13" s="73"/>
      <c r="G13" s="73" t="str">
        <f>'6月菜單'!F4</f>
        <v>泰式酸甜虱目魚柳(海)-申請</v>
      </c>
      <c r="H13" s="73" t="s">
        <v>18</v>
      </c>
      <c r="I13" s="73"/>
      <c r="J13" s="73" t="str">
        <f>'6月菜單'!F5</f>
        <v>和風壽喜豬肉鍋</v>
      </c>
      <c r="K13" s="73" t="s">
        <v>17</v>
      </c>
      <c r="L13" s="73"/>
      <c r="M13" s="73" t="str">
        <f>'6月菜單'!F6</f>
        <v>菇菇彩椒炒四季豆</v>
      </c>
      <c r="N13" s="73" t="s">
        <v>18</v>
      </c>
      <c r="O13" s="73"/>
      <c r="P13" s="73" t="str">
        <f>'6月菜單'!F7</f>
        <v>淺色蔬菜</v>
      </c>
      <c r="Q13" s="73" t="s">
        <v>19</v>
      </c>
      <c r="R13" s="73"/>
      <c r="S13" s="73" t="str">
        <f>'6月菜單'!F8</f>
        <v>海芽蛋花湯</v>
      </c>
      <c r="T13" s="73" t="s">
        <v>17</v>
      </c>
      <c r="U13" s="73"/>
      <c r="V13" s="241"/>
      <c r="W13" s="114" t="s">
        <v>7</v>
      </c>
      <c r="X13" s="115" t="s">
        <v>35</v>
      </c>
      <c r="Y13" s="116">
        <v>5</v>
      </c>
      <c r="Z13" s="57"/>
      <c r="AA13" s="57"/>
      <c r="AB13" s="58"/>
      <c r="AC13" s="57" t="s">
        <v>20</v>
      </c>
      <c r="AD13" s="57" t="s">
        <v>21</v>
      </c>
      <c r="AE13" s="57" t="s">
        <v>22</v>
      </c>
      <c r="AF13" s="57" t="s">
        <v>23</v>
      </c>
    </row>
    <row r="14" spans="2:32" ht="28.15" customHeight="1" x14ac:dyDescent="0.3">
      <c r="B14" s="75" t="s">
        <v>8</v>
      </c>
      <c r="C14" s="240"/>
      <c r="D14" s="109" t="s">
        <v>54</v>
      </c>
      <c r="E14" s="109"/>
      <c r="F14" s="109">
        <v>80</v>
      </c>
      <c r="G14" s="24" t="s">
        <v>118</v>
      </c>
      <c r="H14" s="24" t="s">
        <v>174</v>
      </c>
      <c r="I14" s="24">
        <v>60</v>
      </c>
      <c r="J14" s="24" t="s">
        <v>80</v>
      </c>
      <c r="K14" s="24"/>
      <c r="L14" s="24">
        <v>15</v>
      </c>
      <c r="M14" s="24" t="s">
        <v>266</v>
      </c>
      <c r="N14" s="24"/>
      <c r="O14" s="24">
        <v>30</v>
      </c>
      <c r="P14" s="24" t="str">
        <f>P13</f>
        <v>淺色蔬菜</v>
      </c>
      <c r="Q14" s="24"/>
      <c r="R14" s="24">
        <v>120</v>
      </c>
      <c r="S14" s="108" t="s">
        <v>67</v>
      </c>
      <c r="T14" s="108"/>
      <c r="U14" s="108">
        <v>2</v>
      </c>
      <c r="V14" s="242"/>
      <c r="W14" s="117">
        <v>95</v>
      </c>
      <c r="X14" s="118" t="s">
        <v>36</v>
      </c>
      <c r="Y14" s="119">
        <v>2.5</v>
      </c>
      <c r="Z14" s="56"/>
      <c r="AA14" s="58" t="s">
        <v>24</v>
      </c>
      <c r="AB14" s="58">
        <v>6.2</v>
      </c>
      <c r="AC14" s="58">
        <f>AB14*2</f>
        <v>12.4</v>
      </c>
      <c r="AD14" s="58"/>
      <c r="AE14" s="58">
        <f>AB14*15</f>
        <v>93</v>
      </c>
      <c r="AF14" s="58">
        <f>AC14*4+AE14*4</f>
        <v>421.6</v>
      </c>
    </row>
    <row r="15" spans="2:32" ht="28.15" customHeight="1" x14ac:dyDescent="0.3">
      <c r="B15" s="75">
        <v>3</v>
      </c>
      <c r="C15" s="240"/>
      <c r="D15" s="109" t="s">
        <v>78</v>
      </c>
      <c r="E15" s="109"/>
      <c r="F15" s="109">
        <v>55</v>
      </c>
      <c r="G15" s="24" t="s">
        <v>55</v>
      </c>
      <c r="H15" s="24"/>
      <c r="I15" s="24">
        <v>20</v>
      </c>
      <c r="J15" s="24" t="s">
        <v>83</v>
      </c>
      <c r="K15" s="24"/>
      <c r="L15" s="24">
        <v>50</v>
      </c>
      <c r="M15" s="23" t="s">
        <v>163</v>
      </c>
      <c r="N15" s="147"/>
      <c r="O15" s="23">
        <v>10</v>
      </c>
      <c r="P15" s="24"/>
      <c r="Q15" s="24"/>
      <c r="R15" s="24"/>
      <c r="S15" s="23" t="s">
        <v>92</v>
      </c>
      <c r="T15" s="108"/>
      <c r="U15" s="108">
        <v>30</v>
      </c>
      <c r="V15" s="242"/>
      <c r="W15" s="120" t="s">
        <v>9</v>
      </c>
      <c r="X15" s="121" t="s">
        <v>37</v>
      </c>
      <c r="Y15" s="119">
        <v>2.7</v>
      </c>
      <c r="AA15" s="76" t="s">
        <v>25</v>
      </c>
      <c r="AB15" s="58">
        <v>2.1</v>
      </c>
      <c r="AC15" s="77">
        <f>AB15*7</f>
        <v>14.700000000000001</v>
      </c>
      <c r="AD15" s="58">
        <f>AB15*5</f>
        <v>10.5</v>
      </c>
      <c r="AE15" s="58" t="s">
        <v>26</v>
      </c>
      <c r="AF15" s="78">
        <f>AC15*4+AD15*9</f>
        <v>153.30000000000001</v>
      </c>
    </row>
    <row r="16" spans="2:32" ht="28.15" customHeight="1" x14ac:dyDescent="0.3">
      <c r="B16" s="75" t="s">
        <v>10</v>
      </c>
      <c r="C16" s="240"/>
      <c r="D16" s="109"/>
      <c r="E16" s="109"/>
      <c r="F16" s="109"/>
      <c r="G16" s="24"/>
      <c r="H16" s="79"/>
      <c r="I16" s="24"/>
      <c r="J16" s="23" t="s">
        <v>119</v>
      </c>
      <c r="K16" s="147"/>
      <c r="L16" s="23">
        <v>15</v>
      </c>
      <c r="M16" s="23" t="s">
        <v>76</v>
      </c>
      <c r="N16" s="147"/>
      <c r="O16" s="23">
        <v>10</v>
      </c>
      <c r="P16" s="24"/>
      <c r="Q16" s="79"/>
      <c r="R16" s="24"/>
      <c r="S16" s="108"/>
      <c r="T16" s="148"/>
      <c r="U16" s="108"/>
      <c r="V16" s="242"/>
      <c r="W16" s="117">
        <v>24</v>
      </c>
      <c r="X16" s="121" t="s">
        <v>38</v>
      </c>
      <c r="Y16" s="119">
        <v>2.5</v>
      </c>
      <c r="Z16" s="56"/>
      <c r="AA16" s="57" t="s">
        <v>27</v>
      </c>
      <c r="AB16" s="58">
        <v>1.8</v>
      </c>
      <c r="AC16" s="58">
        <f>AB16*1</f>
        <v>1.8</v>
      </c>
      <c r="AD16" s="58" t="s">
        <v>26</v>
      </c>
      <c r="AE16" s="58">
        <f>AB16*5</f>
        <v>9</v>
      </c>
      <c r="AF16" s="58">
        <f>AC16*4+AE16*4</f>
        <v>43.2</v>
      </c>
    </row>
    <row r="17" spans="2:32" ht="28.15" customHeight="1" x14ac:dyDescent="0.25">
      <c r="B17" s="244" t="s">
        <v>43</v>
      </c>
      <c r="C17" s="240"/>
      <c r="D17" s="28"/>
      <c r="E17" s="28"/>
      <c r="F17" s="23"/>
      <c r="G17" s="23"/>
      <c r="H17" s="28"/>
      <c r="I17" s="23"/>
      <c r="J17" s="23" t="s">
        <v>114</v>
      </c>
      <c r="K17" s="147"/>
      <c r="L17" s="23">
        <v>15</v>
      </c>
      <c r="M17" s="23"/>
      <c r="N17" s="147"/>
      <c r="O17" s="23"/>
      <c r="P17" s="24"/>
      <c r="Q17" s="79"/>
      <c r="R17" s="24"/>
      <c r="S17" s="109"/>
      <c r="T17" s="144"/>
      <c r="U17" s="109"/>
      <c r="V17" s="242"/>
      <c r="W17" s="120" t="s">
        <v>11</v>
      </c>
      <c r="X17" s="121" t="s">
        <v>39</v>
      </c>
      <c r="Y17" s="119">
        <v>0</v>
      </c>
      <c r="AA17" s="57" t="s">
        <v>28</v>
      </c>
      <c r="AB17" s="58">
        <v>2.5</v>
      </c>
      <c r="AC17" s="58"/>
      <c r="AD17" s="58">
        <f>AB17*5</f>
        <v>12.5</v>
      </c>
      <c r="AE17" s="58" t="s">
        <v>26</v>
      </c>
      <c r="AF17" s="58">
        <f>AD17*9</f>
        <v>112.5</v>
      </c>
    </row>
    <row r="18" spans="2:32" ht="28.15" customHeight="1" x14ac:dyDescent="0.3">
      <c r="B18" s="244"/>
      <c r="C18" s="240"/>
      <c r="D18" s="28"/>
      <c r="E18" s="28"/>
      <c r="F18" s="23"/>
      <c r="G18" s="158"/>
      <c r="H18" s="28"/>
      <c r="I18" s="23"/>
      <c r="J18" s="154"/>
      <c r="K18" s="28"/>
      <c r="L18" s="23"/>
      <c r="M18" s="24"/>
      <c r="N18" s="79"/>
      <c r="O18" s="24"/>
      <c r="P18" s="24"/>
      <c r="Q18" s="79"/>
      <c r="R18" s="24"/>
      <c r="S18" s="146"/>
      <c r="T18" s="142"/>
      <c r="U18" s="108"/>
      <c r="V18" s="242"/>
      <c r="W18" s="117">
        <v>26</v>
      </c>
      <c r="X18" s="122" t="s">
        <v>40</v>
      </c>
      <c r="Y18" s="119">
        <v>0</v>
      </c>
      <c r="Z18" s="56"/>
      <c r="AA18" s="57" t="s">
        <v>29</v>
      </c>
      <c r="AB18" s="58">
        <v>1</v>
      </c>
      <c r="AE18" s="57">
        <f>AB18*15</f>
        <v>15</v>
      </c>
    </row>
    <row r="19" spans="2:32" ht="28.15" customHeight="1" x14ac:dyDescent="0.25">
      <c r="B19" s="29" t="s">
        <v>30</v>
      </c>
      <c r="C19" s="80"/>
      <c r="D19" s="28"/>
      <c r="E19" s="28"/>
      <c r="F19" s="23"/>
      <c r="G19" s="23"/>
      <c r="H19" s="28"/>
      <c r="I19" s="23"/>
      <c r="J19" s="154"/>
      <c r="K19" s="28"/>
      <c r="L19" s="28"/>
      <c r="M19" s="108"/>
      <c r="N19" s="142"/>
      <c r="O19" s="108"/>
      <c r="P19" s="24"/>
      <c r="Q19" s="79"/>
      <c r="R19" s="24"/>
      <c r="S19" s="109"/>
      <c r="T19" s="144"/>
      <c r="U19" s="109"/>
      <c r="V19" s="242"/>
      <c r="W19" s="120" t="s">
        <v>99</v>
      </c>
      <c r="X19" s="123"/>
      <c r="Y19" s="119"/>
      <c r="AC19" s="57">
        <f>SUM(AC14:AC18)</f>
        <v>28.900000000000002</v>
      </c>
      <c r="AD19" s="57">
        <f>SUM(AD14:AD18)</f>
        <v>23</v>
      </c>
      <c r="AE19" s="57">
        <f>SUM(AE14:AE18)</f>
        <v>117</v>
      </c>
      <c r="AF19" s="57">
        <f>AC19*4+AD19*9+AE19*4</f>
        <v>790.6</v>
      </c>
    </row>
    <row r="20" spans="2:32" ht="28.15" customHeight="1" x14ac:dyDescent="0.3">
      <c r="B20" s="110"/>
      <c r="C20" s="81"/>
      <c r="D20" s="79"/>
      <c r="E20" s="79"/>
      <c r="F20" s="24"/>
      <c r="G20" s="24"/>
      <c r="H20" s="79"/>
      <c r="I20" s="24"/>
      <c r="J20" s="24"/>
      <c r="K20" s="79"/>
      <c r="L20" s="24"/>
      <c r="M20" s="24"/>
      <c r="N20" s="79"/>
      <c r="O20" s="24"/>
      <c r="P20" s="24"/>
      <c r="Q20" s="79"/>
      <c r="R20" s="24"/>
      <c r="S20" s="24"/>
      <c r="T20" s="79"/>
      <c r="U20" s="24"/>
      <c r="V20" s="243"/>
      <c r="W20" s="117">
        <f>W14*4+W16*9+W18*4</f>
        <v>700</v>
      </c>
      <c r="X20" s="125"/>
      <c r="Y20" s="119"/>
      <c r="Z20" s="56"/>
      <c r="AC20" s="82">
        <f>AC19*4/AF19</f>
        <v>0.14621806223121681</v>
      </c>
      <c r="AD20" s="82">
        <f>AD19*9/AF19</f>
        <v>0.26182646091576017</v>
      </c>
      <c r="AE20" s="82">
        <f>AE19*4/AF19</f>
        <v>0.59195547685302297</v>
      </c>
    </row>
    <row r="21" spans="2:32" s="74" customFormat="1" ht="28.15" customHeight="1" x14ac:dyDescent="0.3">
      <c r="B21" s="72">
        <v>6</v>
      </c>
      <c r="C21" s="240"/>
      <c r="D21" s="73" t="str">
        <f>'6月菜單'!J3</f>
        <v>寶島白飯</v>
      </c>
      <c r="E21" s="20" t="s">
        <v>15</v>
      </c>
      <c r="F21" s="73"/>
      <c r="G21" s="73" t="str">
        <f>'6月菜單'!J4</f>
        <v>夜市轟炸無敵大雞腿(炸)</v>
      </c>
      <c r="H21" s="73" t="s">
        <v>52</v>
      </c>
      <c r="I21" s="73"/>
      <c r="J21" s="73" t="str">
        <f>'6月菜單'!J5</f>
        <v>私藏日月潭茶香蛋</v>
      </c>
      <c r="K21" s="73" t="s">
        <v>17</v>
      </c>
      <c r="L21" s="73"/>
      <c r="M21" s="73" t="str">
        <f>'6月菜單'!J6</f>
        <v>祖傳雙蘿燉肉</v>
      </c>
      <c r="N21" s="73" t="s">
        <v>160</v>
      </c>
      <c r="O21" s="73"/>
      <c r="P21" s="73" t="str">
        <f>'6月菜單'!J7</f>
        <v>深色蔬菜</v>
      </c>
      <c r="Q21" s="73" t="s">
        <v>19</v>
      </c>
      <c r="R21" s="73"/>
      <c r="S21" s="73" t="str">
        <f>'6月菜單'!J8</f>
        <v>酸辣湯(芡)(豆)</v>
      </c>
      <c r="T21" s="73" t="s">
        <v>17</v>
      </c>
      <c r="U21" s="73"/>
      <c r="V21" s="241"/>
      <c r="W21" s="114" t="s">
        <v>7</v>
      </c>
      <c r="X21" s="115" t="s">
        <v>35</v>
      </c>
      <c r="Y21" s="116">
        <v>5.5</v>
      </c>
      <c r="Z21" s="57"/>
      <c r="AA21" s="57"/>
      <c r="AB21" s="58"/>
      <c r="AC21" s="57" t="s">
        <v>20</v>
      </c>
      <c r="AD21" s="57" t="s">
        <v>21</v>
      </c>
      <c r="AE21" s="57" t="s">
        <v>22</v>
      </c>
      <c r="AF21" s="57" t="s">
        <v>23</v>
      </c>
    </row>
    <row r="22" spans="2:32" s="85" customFormat="1" ht="27.75" customHeight="1" x14ac:dyDescent="0.4">
      <c r="B22" s="75" t="s">
        <v>8</v>
      </c>
      <c r="C22" s="240"/>
      <c r="D22" s="109" t="s">
        <v>74</v>
      </c>
      <c r="E22" s="109"/>
      <c r="F22" s="109">
        <v>110</v>
      </c>
      <c r="G22" s="24" t="s">
        <v>161</v>
      </c>
      <c r="H22" s="23"/>
      <c r="I22" s="24">
        <v>50</v>
      </c>
      <c r="J22" s="23" t="s">
        <v>267</v>
      </c>
      <c r="K22" s="23"/>
      <c r="L22" s="23">
        <v>40</v>
      </c>
      <c r="M22" s="23" t="s">
        <v>57</v>
      </c>
      <c r="N22" s="23"/>
      <c r="O22" s="23">
        <v>45</v>
      </c>
      <c r="P22" s="24" t="str">
        <f>P21</f>
        <v>深色蔬菜</v>
      </c>
      <c r="Q22" s="24"/>
      <c r="R22" s="24">
        <v>120</v>
      </c>
      <c r="S22" s="94" t="s">
        <v>77</v>
      </c>
      <c r="T22" s="24"/>
      <c r="U22" s="24">
        <v>10</v>
      </c>
      <c r="V22" s="242"/>
      <c r="W22" s="117">
        <v>95</v>
      </c>
      <c r="X22" s="118" t="s">
        <v>36</v>
      </c>
      <c r="Y22" s="119">
        <v>2.2999999999999998</v>
      </c>
      <c r="Z22" s="83"/>
      <c r="AA22" s="84" t="s">
        <v>24</v>
      </c>
      <c r="AB22" s="84">
        <v>6.2</v>
      </c>
      <c r="AC22" s="84">
        <f>AB22*2</f>
        <v>12.4</v>
      </c>
      <c r="AD22" s="84"/>
      <c r="AE22" s="84">
        <f>AB22*15</f>
        <v>93</v>
      </c>
      <c r="AF22" s="84">
        <f>AC22*4+AE22*4</f>
        <v>421.6</v>
      </c>
    </row>
    <row r="23" spans="2:32" s="85" customFormat="1" ht="28.15" customHeight="1" x14ac:dyDescent="0.3">
      <c r="B23" s="75">
        <v>4</v>
      </c>
      <c r="C23" s="240"/>
      <c r="D23" s="109"/>
      <c r="E23" s="109"/>
      <c r="F23" s="109"/>
      <c r="G23" s="24"/>
      <c r="H23" s="24"/>
      <c r="I23" s="24"/>
      <c r="J23" s="23"/>
      <c r="K23" s="23"/>
      <c r="L23" s="23"/>
      <c r="M23" s="23" t="s">
        <v>114</v>
      </c>
      <c r="N23" s="23"/>
      <c r="O23" s="23">
        <v>15</v>
      </c>
      <c r="P23" s="24"/>
      <c r="Q23" s="24"/>
      <c r="R23" s="24"/>
      <c r="S23" s="24" t="s">
        <v>75</v>
      </c>
      <c r="T23" s="24"/>
      <c r="U23" s="24">
        <v>5</v>
      </c>
      <c r="V23" s="242"/>
      <c r="W23" s="120" t="s">
        <v>9</v>
      </c>
      <c r="X23" s="121" t="s">
        <v>37</v>
      </c>
      <c r="Y23" s="119">
        <v>2</v>
      </c>
      <c r="AA23" s="86" t="s">
        <v>25</v>
      </c>
      <c r="AB23" s="84">
        <v>2.2000000000000002</v>
      </c>
      <c r="AC23" s="87">
        <f>AB23*7</f>
        <v>15.400000000000002</v>
      </c>
      <c r="AD23" s="84">
        <f>AB23*5</f>
        <v>11</v>
      </c>
      <c r="AE23" s="84" t="s">
        <v>26</v>
      </c>
      <c r="AF23" s="88">
        <f>AC23*4+AD23*9</f>
        <v>160.60000000000002</v>
      </c>
    </row>
    <row r="24" spans="2:32" s="85" customFormat="1" ht="28.15" customHeight="1" x14ac:dyDescent="0.4">
      <c r="B24" s="75" t="s">
        <v>10</v>
      </c>
      <c r="C24" s="240"/>
      <c r="D24" s="109"/>
      <c r="E24" s="109"/>
      <c r="F24" s="109"/>
      <c r="G24" s="24"/>
      <c r="H24" s="79"/>
      <c r="I24" s="24"/>
      <c r="J24" s="24"/>
      <c r="K24" s="147"/>
      <c r="L24" s="23"/>
      <c r="M24" s="174" t="s">
        <v>185</v>
      </c>
      <c r="N24" s="147"/>
      <c r="O24" s="23">
        <v>5</v>
      </c>
      <c r="P24" s="24"/>
      <c r="Q24" s="79"/>
      <c r="R24" s="24"/>
      <c r="S24" s="24" t="s">
        <v>56</v>
      </c>
      <c r="T24" s="24"/>
      <c r="U24" s="24">
        <v>5</v>
      </c>
      <c r="V24" s="242"/>
      <c r="W24" s="117">
        <v>24.5</v>
      </c>
      <c r="X24" s="121" t="s">
        <v>38</v>
      </c>
      <c r="Y24" s="119">
        <v>2.5</v>
      </c>
      <c r="Z24" s="83"/>
      <c r="AA24" s="89" t="s">
        <v>27</v>
      </c>
      <c r="AB24" s="84">
        <v>1.6</v>
      </c>
      <c r="AC24" s="84">
        <f>AB24*1</f>
        <v>1.6</v>
      </c>
      <c r="AD24" s="84" t="s">
        <v>26</v>
      </c>
      <c r="AE24" s="84">
        <f>AB24*5</f>
        <v>8</v>
      </c>
      <c r="AF24" s="84">
        <f>AC24*4+AE24*4</f>
        <v>38.4</v>
      </c>
    </row>
    <row r="25" spans="2:32" s="85" customFormat="1" ht="28.15" customHeight="1" x14ac:dyDescent="0.25">
      <c r="B25" s="244" t="s">
        <v>44</v>
      </c>
      <c r="C25" s="240"/>
      <c r="D25" s="109"/>
      <c r="E25" s="109"/>
      <c r="F25" s="109"/>
      <c r="G25" s="24"/>
      <c r="H25" s="79"/>
      <c r="I25" s="24"/>
      <c r="J25" s="24"/>
      <c r="K25" s="24"/>
      <c r="L25" s="24"/>
      <c r="M25" s="153"/>
      <c r="N25" s="153"/>
      <c r="O25" s="24"/>
      <c r="P25" s="24"/>
      <c r="Q25" s="79"/>
      <c r="R25" s="24"/>
      <c r="S25" s="24" t="s">
        <v>87</v>
      </c>
      <c r="T25" s="24"/>
      <c r="U25" s="24">
        <v>5</v>
      </c>
      <c r="V25" s="242"/>
      <c r="W25" s="120" t="s">
        <v>11</v>
      </c>
      <c r="X25" s="121" t="s">
        <v>39</v>
      </c>
      <c r="Y25" s="119">
        <v>0</v>
      </c>
      <c r="AA25" s="89" t="s">
        <v>28</v>
      </c>
      <c r="AB25" s="84">
        <v>2.5</v>
      </c>
      <c r="AC25" s="84"/>
      <c r="AD25" s="84">
        <f>AB25*5</f>
        <v>12.5</v>
      </c>
      <c r="AE25" s="84" t="s">
        <v>26</v>
      </c>
      <c r="AF25" s="84">
        <f>AD25*9</f>
        <v>112.5</v>
      </c>
    </row>
    <row r="26" spans="2:32" s="85" customFormat="1" ht="28.15" customHeight="1" x14ac:dyDescent="0.4">
      <c r="B26" s="244"/>
      <c r="C26" s="240"/>
      <c r="D26" s="109"/>
      <c r="E26" s="109"/>
      <c r="F26" s="109"/>
      <c r="G26" s="173"/>
      <c r="H26" s="79"/>
      <c r="I26" s="24"/>
      <c r="J26" s="153"/>
      <c r="K26" s="153"/>
      <c r="L26" s="24"/>
      <c r="M26" s="24"/>
      <c r="N26" s="79"/>
      <c r="O26" s="24"/>
      <c r="P26" s="24"/>
      <c r="Q26" s="79"/>
      <c r="R26" s="24"/>
      <c r="S26" s="24" t="s">
        <v>58</v>
      </c>
      <c r="T26" s="153" t="s">
        <v>82</v>
      </c>
      <c r="U26" s="24">
        <v>5</v>
      </c>
      <c r="V26" s="242"/>
      <c r="W26" s="117">
        <v>26.5</v>
      </c>
      <c r="X26" s="122" t="s">
        <v>40</v>
      </c>
      <c r="Y26" s="119">
        <v>0</v>
      </c>
      <c r="Z26" s="83"/>
      <c r="AA26" s="89" t="s">
        <v>29</v>
      </c>
      <c r="AB26" s="84"/>
      <c r="AC26" s="89"/>
      <c r="AD26" s="89"/>
      <c r="AE26" s="89">
        <f>AB26*15</f>
        <v>0</v>
      </c>
      <c r="AF26" s="89"/>
    </row>
    <row r="27" spans="2:32" s="85" customFormat="1" ht="28.15" customHeight="1" x14ac:dyDescent="0.25">
      <c r="B27" s="29" t="s">
        <v>30</v>
      </c>
      <c r="C27" s="90"/>
      <c r="D27" s="109"/>
      <c r="E27" s="109"/>
      <c r="F27" s="109"/>
      <c r="G27" s="24"/>
      <c r="H27" s="79"/>
      <c r="I27" s="24"/>
      <c r="J27" s="146"/>
      <c r="K27" s="79"/>
      <c r="L27" s="24"/>
      <c r="M27" s="24"/>
      <c r="N27" s="79"/>
      <c r="O27" s="24"/>
      <c r="P27" s="24"/>
      <c r="Q27" s="79"/>
      <c r="R27" s="24"/>
      <c r="S27" s="24" t="s">
        <v>92</v>
      </c>
      <c r="T27" s="79"/>
      <c r="U27" s="24">
        <v>5</v>
      </c>
      <c r="V27" s="242"/>
      <c r="W27" s="120" t="s">
        <v>12</v>
      </c>
      <c r="X27" s="123"/>
      <c r="Y27" s="119"/>
      <c r="AA27" s="89"/>
      <c r="AB27" s="84"/>
      <c r="AC27" s="89">
        <f>SUM(AC22:AC26)</f>
        <v>29.400000000000006</v>
      </c>
      <c r="AD27" s="89">
        <f>SUM(AD22:AD26)</f>
        <v>23.5</v>
      </c>
      <c r="AE27" s="89">
        <f>SUM(AE22:AE26)</f>
        <v>101</v>
      </c>
      <c r="AF27" s="89">
        <f>AC27*4+AD27*9+AE27*4</f>
        <v>733.1</v>
      </c>
    </row>
    <row r="28" spans="2:32" s="85" customFormat="1" ht="28.15" customHeight="1" thickBot="1" x14ac:dyDescent="0.45">
      <c r="B28" s="111"/>
      <c r="C28" s="91"/>
      <c r="D28" s="109"/>
      <c r="E28" s="109"/>
      <c r="F28" s="109"/>
      <c r="G28" s="24"/>
      <c r="H28" s="79"/>
      <c r="I28" s="24"/>
      <c r="J28" s="154"/>
      <c r="K28" s="79"/>
      <c r="L28" s="24"/>
      <c r="M28" s="24"/>
      <c r="N28" s="79"/>
      <c r="O28" s="24"/>
      <c r="P28" s="24"/>
      <c r="Q28" s="79"/>
      <c r="R28" s="24"/>
      <c r="S28" s="24"/>
      <c r="T28" s="79"/>
      <c r="U28" s="24"/>
      <c r="V28" s="243"/>
      <c r="W28" s="117">
        <f>W22*4+W24*9+W26*4</f>
        <v>706.5</v>
      </c>
      <c r="X28" s="128"/>
      <c r="Y28" s="135"/>
      <c r="Z28" s="83"/>
      <c r="AB28" s="92"/>
      <c r="AC28" s="93">
        <f>AC27*4/AF27</f>
        <v>0.16041467739735374</v>
      </c>
      <c r="AD28" s="93">
        <f>AD27*9/AF27</f>
        <v>0.28850088664575091</v>
      </c>
      <c r="AE28" s="93">
        <f>AE27*4/AF27</f>
        <v>0.55108443595689538</v>
      </c>
    </row>
    <row r="29" spans="2:32" s="74" customFormat="1" ht="28.15" customHeight="1" x14ac:dyDescent="0.3">
      <c r="B29" s="72">
        <v>6</v>
      </c>
      <c r="C29" s="240"/>
      <c r="D29" s="73" t="str">
        <f>'6月菜單'!N3</f>
        <v>燕麥飯</v>
      </c>
      <c r="E29" s="73" t="s">
        <v>49</v>
      </c>
      <c r="F29" s="73"/>
      <c r="G29" s="73" t="str">
        <f>'6月菜單'!N4</f>
        <v>法式無骨菲力雞排(加)</v>
      </c>
      <c r="H29" s="73" t="s">
        <v>17</v>
      </c>
      <c r="I29" s="73"/>
      <c r="J29" s="73" t="str">
        <f>'6月菜單'!N5</f>
        <v>滑嫩蕃茄歐姆蛋(豆)</v>
      </c>
      <c r="K29" s="73" t="s">
        <v>17</v>
      </c>
      <c r="L29" s="73"/>
      <c r="M29" s="73" t="str">
        <f>'6月菜單'!N6</f>
        <v>正統鮮蔬炒冬粉</v>
      </c>
      <c r="N29" s="73" t="s">
        <v>18</v>
      </c>
      <c r="O29" s="73"/>
      <c r="P29" s="73" t="str">
        <f>'6月菜單'!N7</f>
        <v>淺色蔬菜</v>
      </c>
      <c r="Q29" s="73" t="s">
        <v>19</v>
      </c>
      <c r="R29" s="73"/>
      <c r="S29" s="73" t="str">
        <f>'6月菜單'!N8</f>
        <v>冬瓜豚骨湯</v>
      </c>
      <c r="T29" s="73" t="s">
        <v>17</v>
      </c>
      <c r="U29" s="73"/>
      <c r="V29" s="241"/>
      <c r="W29" s="114" t="s">
        <v>7</v>
      </c>
      <c r="X29" s="115" t="s">
        <v>35</v>
      </c>
      <c r="Y29" s="116">
        <v>5.5</v>
      </c>
      <c r="Z29" s="57"/>
      <c r="AA29" s="57"/>
      <c r="AB29" s="58"/>
      <c r="AC29" s="57" t="s">
        <v>20</v>
      </c>
      <c r="AD29" s="57" t="s">
        <v>21</v>
      </c>
      <c r="AE29" s="57" t="s">
        <v>22</v>
      </c>
      <c r="AF29" s="57" t="s">
        <v>23</v>
      </c>
    </row>
    <row r="30" spans="2:32" ht="28.15" customHeight="1" x14ac:dyDescent="0.3">
      <c r="B30" s="75" t="s">
        <v>8</v>
      </c>
      <c r="C30" s="240"/>
      <c r="D30" s="109" t="s">
        <v>54</v>
      </c>
      <c r="E30" s="109"/>
      <c r="F30" s="109">
        <v>60</v>
      </c>
      <c r="G30" s="24" t="s">
        <v>197</v>
      </c>
      <c r="H30" s="109" t="s">
        <v>203</v>
      </c>
      <c r="I30" s="109">
        <v>60</v>
      </c>
      <c r="J30" s="24" t="s">
        <v>268</v>
      </c>
      <c r="K30" s="109"/>
      <c r="L30" s="109">
        <v>40</v>
      </c>
      <c r="M30" s="109" t="s">
        <v>199</v>
      </c>
      <c r="N30" s="109"/>
      <c r="O30" s="109">
        <v>30</v>
      </c>
      <c r="P30" s="24" t="str">
        <f>P29</f>
        <v>淺色蔬菜</v>
      </c>
      <c r="Q30" s="24"/>
      <c r="R30" s="24">
        <v>120</v>
      </c>
      <c r="S30" s="109" t="s">
        <v>61</v>
      </c>
      <c r="T30" s="109"/>
      <c r="U30" s="109">
        <v>40</v>
      </c>
      <c r="V30" s="242"/>
      <c r="W30" s="117">
        <v>96</v>
      </c>
      <c r="X30" s="118" t="s">
        <v>36</v>
      </c>
      <c r="Y30" s="119">
        <v>2.6</v>
      </c>
      <c r="Z30" s="56"/>
      <c r="AA30" s="58" t="s">
        <v>24</v>
      </c>
      <c r="AB30" s="58">
        <v>6.2</v>
      </c>
      <c r="AC30" s="58">
        <f>AB30*2</f>
        <v>12.4</v>
      </c>
      <c r="AD30" s="58"/>
      <c r="AE30" s="58">
        <f>AB30*15</f>
        <v>93</v>
      </c>
      <c r="AF30" s="58">
        <f>AC30*4+AE30*4</f>
        <v>421.6</v>
      </c>
    </row>
    <row r="31" spans="2:32" ht="28.15" customHeight="1" x14ac:dyDescent="0.3">
      <c r="B31" s="75">
        <v>5</v>
      </c>
      <c r="C31" s="240"/>
      <c r="D31" s="109" t="s">
        <v>196</v>
      </c>
      <c r="E31" s="109"/>
      <c r="F31" s="109">
        <v>40</v>
      </c>
      <c r="G31" s="24"/>
      <c r="H31" s="108"/>
      <c r="I31" s="108"/>
      <c r="J31" s="24" t="s">
        <v>269</v>
      </c>
      <c r="K31" s="109"/>
      <c r="L31" s="109">
        <v>55</v>
      </c>
      <c r="M31" s="109" t="s">
        <v>200</v>
      </c>
      <c r="N31" s="109"/>
      <c r="O31" s="109">
        <v>10</v>
      </c>
      <c r="P31" s="24"/>
      <c r="Q31" s="24"/>
      <c r="R31" s="24"/>
      <c r="S31" s="109" t="s">
        <v>103</v>
      </c>
      <c r="T31" s="109"/>
      <c r="U31" s="109">
        <v>10</v>
      </c>
      <c r="V31" s="242"/>
      <c r="W31" s="120" t="s">
        <v>9</v>
      </c>
      <c r="X31" s="121" t="s">
        <v>37</v>
      </c>
      <c r="Y31" s="119">
        <v>2.5</v>
      </c>
      <c r="AA31" s="76" t="s">
        <v>25</v>
      </c>
      <c r="AB31" s="58">
        <v>2.1</v>
      </c>
      <c r="AC31" s="77">
        <f>AB31*7</f>
        <v>14.700000000000001</v>
      </c>
      <c r="AD31" s="58">
        <f>AB31*5</f>
        <v>10.5</v>
      </c>
      <c r="AE31" s="58" t="s">
        <v>26</v>
      </c>
      <c r="AF31" s="78">
        <f>AC31*4+AD31*9</f>
        <v>153.30000000000001</v>
      </c>
    </row>
    <row r="32" spans="2:32" ht="28.15" customHeight="1" x14ac:dyDescent="0.3">
      <c r="B32" s="75" t="s">
        <v>10</v>
      </c>
      <c r="C32" s="240"/>
      <c r="D32" s="109"/>
      <c r="E32" s="109"/>
      <c r="F32" s="109"/>
      <c r="G32" s="154"/>
      <c r="H32" s="109"/>
      <c r="I32" s="109"/>
      <c r="J32" s="24" t="s">
        <v>270</v>
      </c>
      <c r="K32" s="109" t="s">
        <v>323</v>
      </c>
      <c r="L32" s="109">
        <v>10</v>
      </c>
      <c r="M32" s="109" t="s">
        <v>201</v>
      </c>
      <c r="N32" s="109"/>
      <c r="O32" s="109">
        <v>10</v>
      </c>
      <c r="P32" s="24"/>
      <c r="Q32" s="79"/>
      <c r="R32" s="24"/>
      <c r="S32" s="109"/>
      <c r="T32" s="109"/>
      <c r="U32" s="109"/>
      <c r="V32" s="242"/>
      <c r="W32" s="117">
        <f>Y30*5+Y32*5+Y34*8</f>
        <v>25.5</v>
      </c>
      <c r="X32" s="121" t="s">
        <v>38</v>
      </c>
      <c r="Y32" s="119">
        <v>2.5</v>
      </c>
      <c r="Z32" s="56"/>
      <c r="AA32" s="57" t="s">
        <v>27</v>
      </c>
      <c r="AB32" s="58">
        <v>1.5</v>
      </c>
      <c r="AC32" s="58">
        <f>AB32*1</f>
        <v>1.5</v>
      </c>
      <c r="AD32" s="58" t="s">
        <v>26</v>
      </c>
      <c r="AE32" s="58">
        <f>AB32*5</f>
        <v>7.5</v>
      </c>
      <c r="AF32" s="58">
        <f>AC32*4+AE32*4</f>
        <v>36</v>
      </c>
    </row>
    <row r="33" spans="2:32" ht="28.15" customHeight="1" x14ac:dyDescent="0.25">
      <c r="B33" s="244" t="s">
        <v>45</v>
      </c>
      <c r="C33" s="240"/>
      <c r="D33" s="145"/>
      <c r="E33" s="142"/>
      <c r="F33" s="108"/>
      <c r="G33" s="154"/>
      <c r="H33" s="151"/>
      <c r="I33" s="152"/>
      <c r="J33" s="155"/>
      <c r="K33" s="109"/>
      <c r="L33" s="109"/>
      <c r="M33" s="109" t="s">
        <v>202</v>
      </c>
      <c r="N33" s="109"/>
      <c r="O33" s="109">
        <v>7</v>
      </c>
      <c r="P33" s="24"/>
      <c r="Q33" s="79"/>
      <c r="R33" s="24"/>
      <c r="S33" s="24"/>
      <c r="T33" s="24"/>
      <c r="U33" s="24"/>
      <c r="V33" s="242"/>
      <c r="W33" s="120" t="s">
        <v>11</v>
      </c>
      <c r="X33" s="121" t="s">
        <v>39</v>
      </c>
      <c r="Y33" s="119">
        <v>0</v>
      </c>
      <c r="AA33" s="57" t="s">
        <v>28</v>
      </c>
      <c r="AB33" s="58">
        <v>2.5</v>
      </c>
      <c r="AC33" s="58"/>
      <c r="AD33" s="58">
        <f>AB33*5</f>
        <v>12.5</v>
      </c>
      <c r="AE33" s="58" t="s">
        <v>26</v>
      </c>
      <c r="AF33" s="58">
        <f>AD33*9</f>
        <v>112.5</v>
      </c>
    </row>
    <row r="34" spans="2:32" ht="28.15" customHeight="1" x14ac:dyDescent="0.3">
      <c r="B34" s="244"/>
      <c r="C34" s="240"/>
      <c r="D34" s="145"/>
      <c r="E34" s="145"/>
      <c r="F34" s="108"/>
      <c r="G34" s="168"/>
      <c r="H34" s="144"/>
      <c r="I34" s="109"/>
      <c r="J34" s="146"/>
      <c r="K34" s="109"/>
      <c r="L34" s="109"/>
      <c r="M34" s="24"/>
      <c r="N34" s="79"/>
      <c r="O34" s="24"/>
      <c r="P34" s="24"/>
      <c r="Q34" s="79"/>
      <c r="R34" s="24"/>
      <c r="S34" s="24"/>
      <c r="T34" s="79"/>
      <c r="U34" s="24"/>
      <c r="V34" s="242"/>
      <c r="W34" s="117">
        <v>27</v>
      </c>
      <c r="X34" s="122" t="s">
        <v>40</v>
      </c>
      <c r="Y34" s="131">
        <v>0</v>
      </c>
      <c r="Z34" s="56"/>
      <c r="AA34" s="57" t="s">
        <v>29</v>
      </c>
      <c r="AB34" s="58">
        <v>1</v>
      </c>
      <c r="AE34" s="57">
        <f>AB34*15</f>
        <v>15</v>
      </c>
    </row>
    <row r="35" spans="2:32" ht="28.15" customHeight="1" x14ac:dyDescent="0.25">
      <c r="B35" s="29" t="s">
        <v>30</v>
      </c>
      <c r="C35" s="80"/>
      <c r="D35" s="79"/>
      <c r="E35" s="79"/>
      <c r="F35" s="24"/>
      <c r="G35" s="24"/>
      <c r="H35" s="79"/>
      <c r="I35" s="24"/>
      <c r="J35" s="154"/>
      <c r="K35" s="79"/>
      <c r="L35" s="24"/>
      <c r="M35" s="24"/>
      <c r="N35" s="79"/>
      <c r="O35" s="24"/>
      <c r="P35" s="24"/>
      <c r="Q35" s="79"/>
      <c r="R35" s="24"/>
      <c r="S35" s="24"/>
      <c r="T35" s="24"/>
      <c r="U35" s="24"/>
      <c r="V35" s="242"/>
      <c r="W35" s="120" t="s">
        <v>12</v>
      </c>
      <c r="X35" s="123"/>
      <c r="Y35" s="119"/>
      <c r="AC35" s="57">
        <f>SUM(AC30:AC34)</f>
        <v>28.6</v>
      </c>
      <c r="AD35" s="57">
        <f>SUM(AD30:AD34)</f>
        <v>23</v>
      </c>
      <c r="AE35" s="57">
        <f>SUM(AE30:AE34)</f>
        <v>115.5</v>
      </c>
      <c r="AF35" s="57">
        <f>AC35*4+AD35*9+AE35*4</f>
        <v>783.4</v>
      </c>
    </row>
    <row r="36" spans="2:32" ht="28.15" customHeight="1" thickBot="1" x14ac:dyDescent="0.35">
      <c r="B36" s="110"/>
      <c r="C36" s="81"/>
      <c r="D36" s="79"/>
      <c r="E36" s="79"/>
      <c r="F36" s="24"/>
      <c r="G36" s="154"/>
      <c r="H36" s="79"/>
      <c r="I36" s="24"/>
      <c r="J36" s="154"/>
      <c r="K36" s="79"/>
      <c r="L36" s="24"/>
      <c r="M36" s="24"/>
      <c r="N36" s="79"/>
      <c r="O36" s="24"/>
      <c r="P36" s="24"/>
      <c r="Q36" s="79"/>
      <c r="R36" s="24"/>
      <c r="S36" s="24"/>
      <c r="T36" s="79"/>
      <c r="U36" s="24"/>
      <c r="V36" s="243"/>
      <c r="W36" s="127">
        <f>W30*4+W32*9+W34*4</f>
        <v>721.5</v>
      </c>
      <c r="X36" s="124"/>
      <c r="Y36" s="131"/>
      <c r="Z36" s="56"/>
      <c r="AC36" s="82">
        <f>AC35*4/AF35</f>
        <v>0.14603012509573654</v>
      </c>
      <c r="AD36" s="82">
        <f>AD35*9/AF35</f>
        <v>0.26423283124840441</v>
      </c>
      <c r="AE36" s="82">
        <f>AE35*4/AF35</f>
        <v>0.58973704365585911</v>
      </c>
    </row>
    <row r="37" spans="2:32" s="74" customFormat="1" ht="28.15" customHeight="1" x14ac:dyDescent="0.3">
      <c r="B37" s="72">
        <v>6</v>
      </c>
      <c r="C37" s="240"/>
      <c r="D37" s="73" t="str">
        <f>'6月菜單'!R3</f>
        <v>霸氣無敵手工糯米飯</v>
      </c>
      <c r="E37" s="73" t="s">
        <v>17</v>
      </c>
      <c r="F37" s="73"/>
      <c r="G37" s="73" t="str">
        <f>'6月菜單'!R4</f>
        <v>嚴選梅花豬大排骨</v>
      </c>
      <c r="H37" s="73" t="s">
        <v>17</v>
      </c>
      <c r="I37" s="73"/>
      <c r="J37" s="73" t="str">
        <f>'6月菜單'!R5</f>
        <v>經典醬燒小肉包(冷主)</v>
      </c>
      <c r="K37" s="73" t="s">
        <v>15</v>
      </c>
      <c r="L37" s="73"/>
      <c r="M37" s="73" t="str">
        <f>'6月菜單'!R6</f>
        <v>特御廚經典麻辣五更煲</v>
      </c>
      <c r="N37" s="73" t="s">
        <v>17</v>
      </c>
      <c r="O37" s="73"/>
      <c r="P37" s="73" t="str">
        <f>'6月菜單'!R7</f>
        <v>深色蔬菜</v>
      </c>
      <c r="Q37" s="73" t="s">
        <v>19</v>
      </c>
      <c r="R37" s="73"/>
      <c r="S37" s="73" t="str">
        <f>'6月菜單'!R8</f>
        <v>海芽豆腐湯(豆)</v>
      </c>
      <c r="T37" s="73" t="s">
        <v>17</v>
      </c>
      <c r="U37" s="73"/>
      <c r="V37" s="241"/>
      <c r="W37" s="114" t="s">
        <v>7</v>
      </c>
      <c r="X37" s="115" t="s">
        <v>35</v>
      </c>
      <c r="Y37" s="136">
        <v>6</v>
      </c>
      <c r="Z37" s="57"/>
      <c r="AA37" s="57"/>
      <c r="AB37" s="58"/>
      <c r="AC37" s="57" t="s">
        <v>20</v>
      </c>
      <c r="AD37" s="57" t="s">
        <v>21</v>
      </c>
      <c r="AE37" s="57" t="s">
        <v>22</v>
      </c>
      <c r="AF37" s="57" t="s">
        <v>23</v>
      </c>
    </row>
    <row r="38" spans="2:32" ht="28.15" customHeight="1" x14ac:dyDescent="0.3">
      <c r="B38" s="75" t="s">
        <v>129</v>
      </c>
      <c r="C38" s="240"/>
      <c r="D38" s="108" t="s">
        <v>272</v>
      </c>
      <c r="E38" s="108"/>
      <c r="F38" s="108">
        <v>100</v>
      </c>
      <c r="G38" s="24" t="s">
        <v>65</v>
      </c>
      <c r="H38" s="23"/>
      <c r="I38" s="24">
        <v>50</v>
      </c>
      <c r="J38" s="24" t="s">
        <v>126</v>
      </c>
      <c r="K38" s="24" t="s">
        <v>188</v>
      </c>
      <c r="L38" s="24">
        <v>30</v>
      </c>
      <c r="M38" s="24" t="s">
        <v>271</v>
      </c>
      <c r="N38" s="24"/>
      <c r="O38" s="24">
        <v>60</v>
      </c>
      <c r="P38" s="24" t="str">
        <f>P37</f>
        <v>深色蔬菜</v>
      </c>
      <c r="Q38" s="24"/>
      <c r="R38" s="24">
        <v>120</v>
      </c>
      <c r="S38" s="23" t="s">
        <v>58</v>
      </c>
      <c r="T38" s="108" t="s">
        <v>82</v>
      </c>
      <c r="U38" s="108">
        <v>10</v>
      </c>
      <c r="V38" s="242"/>
      <c r="W38" s="117">
        <v>103</v>
      </c>
      <c r="X38" s="118" t="s">
        <v>36</v>
      </c>
      <c r="Y38" s="126">
        <v>2.2999999999999998</v>
      </c>
      <c r="Z38" s="56"/>
      <c r="AA38" s="58" t="s">
        <v>24</v>
      </c>
      <c r="AB38" s="58">
        <v>6</v>
      </c>
      <c r="AC38" s="58">
        <f>AB38*2</f>
        <v>12</v>
      </c>
      <c r="AD38" s="58"/>
      <c r="AE38" s="58">
        <f>AB38*15</f>
        <v>90</v>
      </c>
      <c r="AF38" s="58">
        <f>AC38*4+AE38*4</f>
        <v>408</v>
      </c>
    </row>
    <row r="39" spans="2:32" ht="28.15" customHeight="1" x14ac:dyDescent="0.3">
      <c r="B39" s="75">
        <v>6</v>
      </c>
      <c r="C39" s="240"/>
      <c r="D39" s="108" t="s">
        <v>183</v>
      </c>
      <c r="E39" s="108"/>
      <c r="F39" s="108">
        <v>20</v>
      </c>
      <c r="G39" s="24"/>
      <c r="H39" s="23"/>
      <c r="I39" s="23"/>
      <c r="J39" s="24"/>
      <c r="K39" s="24"/>
      <c r="L39" s="24"/>
      <c r="M39" s="24" t="s">
        <v>87</v>
      </c>
      <c r="N39" s="24"/>
      <c r="O39" s="24">
        <v>10</v>
      </c>
      <c r="P39" s="24"/>
      <c r="Q39" s="24"/>
      <c r="R39" s="24"/>
      <c r="S39" s="108" t="s">
        <v>67</v>
      </c>
      <c r="T39" s="108"/>
      <c r="U39" s="108">
        <v>2</v>
      </c>
      <c r="V39" s="242"/>
      <c r="W39" s="120" t="s">
        <v>9</v>
      </c>
      <c r="X39" s="121" t="s">
        <v>37</v>
      </c>
      <c r="Y39" s="126">
        <v>2.1</v>
      </c>
      <c r="AA39" s="76" t="s">
        <v>25</v>
      </c>
      <c r="AB39" s="58">
        <v>2.2000000000000002</v>
      </c>
      <c r="AC39" s="77">
        <f>AB39*7</f>
        <v>15.400000000000002</v>
      </c>
      <c r="AD39" s="58">
        <f>AB39*5</f>
        <v>11</v>
      </c>
      <c r="AE39" s="58" t="s">
        <v>26</v>
      </c>
      <c r="AF39" s="78">
        <f>AC39*4+AD39*9</f>
        <v>160.60000000000002</v>
      </c>
    </row>
    <row r="40" spans="2:32" ht="28.15" customHeight="1" x14ac:dyDescent="0.3">
      <c r="B40" s="75" t="s">
        <v>10</v>
      </c>
      <c r="C40" s="240"/>
      <c r="D40" s="108" t="s">
        <v>88</v>
      </c>
      <c r="E40" s="142"/>
      <c r="F40" s="108">
        <v>5</v>
      </c>
      <c r="G40" s="24"/>
      <c r="H40" s="23"/>
      <c r="I40" s="23"/>
      <c r="J40" s="23"/>
      <c r="K40" s="23"/>
      <c r="L40" s="23"/>
      <c r="M40" s="23" t="s">
        <v>116</v>
      </c>
      <c r="N40" s="147" t="s">
        <v>82</v>
      </c>
      <c r="O40" s="23">
        <v>5</v>
      </c>
      <c r="P40" s="24"/>
      <c r="Q40" s="24"/>
      <c r="R40" s="24"/>
      <c r="S40" s="108"/>
      <c r="T40" s="108"/>
      <c r="U40" s="108"/>
      <c r="V40" s="242"/>
      <c r="W40" s="117">
        <f>Y38*5+Y40*5+Y42*8</f>
        <v>24</v>
      </c>
      <c r="X40" s="121" t="s">
        <v>38</v>
      </c>
      <c r="Y40" s="126">
        <v>2.5</v>
      </c>
      <c r="Z40" s="56"/>
      <c r="AA40" s="57" t="s">
        <v>27</v>
      </c>
      <c r="AB40" s="58">
        <v>1.7</v>
      </c>
      <c r="AC40" s="58">
        <f>AB40*1</f>
        <v>1.7</v>
      </c>
      <c r="AD40" s="58" t="s">
        <v>26</v>
      </c>
      <c r="AE40" s="58">
        <f>AB40*5</f>
        <v>8.5</v>
      </c>
      <c r="AF40" s="58">
        <f>AC40*4+AE40*4</f>
        <v>40.799999999999997</v>
      </c>
    </row>
    <row r="41" spans="2:32" ht="28.15" customHeight="1" x14ac:dyDescent="0.25">
      <c r="B41" s="244" t="s">
        <v>46</v>
      </c>
      <c r="C41" s="240"/>
      <c r="D41" s="145" t="s">
        <v>273</v>
      </c>
      <c r="E41" s="145"/>
      <c r="F41" s="108">
        <v>5</v>
      </c>
      <c r="G41" s="153"/>
      <c r="H41" s="23"/>
      <c r="I41" s="23"/>
      <c r="J41" s="23"/>
      <c r="K41" s="147"/>
      <c r="L41" s="23"/>
      <c r="M41" s="23" t="s">
        <v>80</v>
      </c>
      <c r="N41" s="28"/>
      <c r="O41" s="24">
        <v>20</v>
      </c>
      <c r="P41" s="24"/>
      <c r="Q41" s="24"/>
      <c r="R41" s="24"/>
      <c r="S41" s="154"/>
      <c r="T41" s="107"/>
      <c r="U41" s="105"/>
      <c r="V41" s="242"/>
      <c r="W41" s="120" t="s">
        <v>11</v>
      </c>
      <c r="X41" s="121" t="s">
        <v>39</v>
      </c>
      <c r="Y41" s="126">
        <v>0</v>
      </c>
      <c r="AA41" s="57" t="s">
        <v>28</v>
      </c>
      <c r="AB41" s="58">
        <v>2.5</v>
      </c>
      <c r="AC41" s="58"/>
      <c r="AD41" s="58">
        <f>AB41*5</f>
        <v>12.5</v>
      </c>
      <c r="AE41" s="58" t="s">
        <v>26</v>
      </c>
      <c r="AF41" s="58">
        <f>AD41*9</f>
        <v>112.5</v>
      </c>
    </row>
    <row r="42" spans="2:32" ht="28.15" customHeight="1" x14ac:dyDescent="0.3">
      <c r="B42" s="244"/>
      <c r="C42" s="240"/>
      <c r="D42" s="147" t="s">
        <v>274</v>
      </c>
      <c r="E42" s="147" t="s">
        <v>174</v>
      </c>
      <c r="F42" s="108">
        <v>2</v>
      </c>
      <c r="G42" s="23"/>
      <c r="H42" s="28"/>
      <c r="I42" s="23"/>
      <c r="J42" s="23"/>
      <c r="K42" s="28"/>
      <c r="L42" s="24"/>
      <c r="M42" s="24"/>
      <c r="N42" s="79"/>
      <c r="O42" s="24"/>
      <c r="P42" s="24"/>
      <c r="Q42" s="79"/>
      <c r="R42" s="24"/>
      <c r="S42" s="154"/>
      <c r="T42" s="79"/>
      <c r="U42" s="24"/>
      <c r="V42" s="242"/>
      <c r="W42" s="117">
        <v>26.5</v>
      </c>
      <c r="X42" s="122" t="s">
        <v>40</v>
      </c>
      <c r="Y42" s="126">
        <v>0</v>
      </c>
      <c r="Z42" s="56"/>
      <c r="AA42" s="57" t="s">
        <v>29</v>
      </c>
      <c r="AE42" s="57">
        <f>AB42*15</f>
        <v>0</v>
      </c>
    </row>
    <row r="43" spans="2:32" ht="28.15" customHeight="1" x14ac:dyDescent="0.25">
      <c r="B43" s="29" t="s">
        <v>30</v>
      </c>
      <c r="C43" s="80"/>
      <c r="D43" s="145"/>
      <c r="E43" s="142"/>
      <c r="F43" s="108"/>
      <c r="G43" s="154"/>
      <c r="H43" s="163"/>
      <c r="I43" s="154"/>
      <c r="J43" s="154"/>
      <c r="K43" s="153"/>
      <c r="L43" s="24"/>
      <c r="M43" s="24"/>
      <c r="N43" s="79"/>
      <c r="O43" s="24"/>
      <c r="P43" s="24"/>
      <c r="Q43" s="79"/>
      <c r="R43" s="24"/>
      <c r="S43" s="24"/>
      <c r="T43" s="79"/>
      <c r="U43" s="24"/>
      <c r="V43" s="242"/>
      <c r="W43" s="120" t="s">
        <v>12</v>
      </c>
      <c r="X43" s="123"/>
      <c r="Y43" s="126"/>
      <c r="AC43" s="57">
        <f>SUM(AC38:AC42)</f>
        <v>29.1</v>
      </c>
      <c r="AD43" s="57">
        <f>SUM(AD38:AD42)</f>
        <v>23.5</v>
      </c>
      <c r="AE43" s="57">
        <f>SUM(AE38:AE42)</f>
        <v>98.5</v>
      </c>
      <c r="AF43" s="57">
        <f>AC43*4+AD43*9+AE43*4</f>
        <v>721.9</v>
      </c>
    </row>
    <row r="44" spans="2:32" ht="28.15" customHeight="1" thickBot="1" x14ac:dyDescent="0.35">
      <c r="B44" s="112"/>
      <c r="C44" s="81"/>
      <c r="D44" s="95"/>
      <c r="E44" s="95"/>
      <c r="F44" s="96"/>
      <c r="G44" s="96"/>
      <c r="H44" s="95"/>
      <c r="I44" s="96"/>
      <c r="J44" s="96"/>
      <c r="K44" s="95"/>
      <c r="L44" s="96"/>
      <c r="M44" s="96"/>
      <c r="N44" s="95"/>
      <c r="O44" s="96"/>
      <c r="P44" s="96"/>
      <c r="Q44" s="95"/>
      <c r="R44" s="96"/>
      <c r="S44" s="96"/>
      <c r="T44" s="95"/>
      <c r="U44" s="96"/>
      <c r="V44" s="243"/>
      <c r="W44" s="117">
        <f>W38*4+W40*9+W42*4</f>
        <v>734</v>
      </c>
      <c r="X44" s="128"/>
      <c r="Y44" s="137"/>
      <c r="Z44" s="56"/>
      <c r="AC44" s="82">
        <f>AC43*4/AF43</f>
        <v>0.1612411691369996</v>
      </c>
      <c r="AD44" s="82">
        <f>AD43*9/AF43</f>
        <v>0.29297686660202243</v>
      </c>
      <c r="AE44" s="82">
        <f>AE43*4/AF43</f>
        <v>0.54578196426097803</v>
      </c>
    </row>
    <row r="45" spans="2:32" s="89" customFormat="1" ht="21.75" customHeight="1" x14ac:dyDescent="0.25">
      <c r="B45" s="179"/>
      <c r="C45" s="57"/>
      <c r="D45" s="57"/>
      <c r="E45" s="97"/>
      <c r="F45" s="57"/>
      <c r="G45" s="57"/>
      <c r="H45" s="97"/>
      <c r="I45" s="5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98"/>
      <c r="AB45" s="84"/>
    </row>
    <row r="46" spans="2:32" x14ac:dyDescent="0.25">
      <c r="C46" s="89"/>
      <c r="D46" s="238"/>
      <c r="E46" s="238"/>
      <c r="F46" s="239"/>
      <c r="G46" s="239"/>
      <c r="H46" s="99"/>
      <c r="K46" s="99"/>
      <c r="N46" s="99"/>
      <c r="Q46" s="99"/>
      <c r="T46" s="99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8425196850393704" right="0.15748031496062992" top="0.19685039370078741" bottom="0.15748031496062992" header="0.51181102362204722" footer="0.23622047244094491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K46"/>
  <sheetViews>
    <sheetView zoomScale="60" workbookViewId="0">
      <selection activeCell="M41" sqref="M41"/>
    </sheetView>
  </sheetViews>
  <sheetFormatPr defaultColWidth="9" defaultRowHeight="20.25" x14ac:dyDescent="0.25"/>
  <cols>
    <col min="1" max="1" width="1.875" style="57" customWidth="1"/>
    <col min="2" max="2" width="4.875" style="179" customWidth="1"/>
    <col min="3" max="3" width="0" style="57" hidden="1" customWidth="1"/>
    <col min="4" max="4" width="22.625" style="57" customWidth="1"/>
    <col min="5" max="5" width="5.625" style="97" customWidth="1"/>
    <col min="6" max="6" width="9.625" style="57" customWidth="1"/>
    <col min="7" max="7" width="22.625" style="57" customWidth="1"/>
    <col min="8" max="8" width="5.625" style="97" customWidth="1"/>
    <col min="9" max="9" width="9.625" style="57" customWidth="1"/>
    <col min="10" max="10" width="22.625" style="57" customWidth="1"/>
    <col min="11" max="11" width="5.625" style="97" customWidth="1"/>
    <col min="12" max="12" width="9.625" style="57" customWidth="1"/>
    <col min="13" max="13" width="22.625" style="57" customWidth="1"/>
    <col min="14" max="14" width="5.625" style="97" customWidth="1"/>
    <col min="15" max="15" width="9.625" style="57" customWidth="1"/>
    <col min="16" max="16" width="22.625" style="57" customWidth="1"/>
    <col min="17" max="17" width="5.625" style="97" customWidth="1"/>
    <col min="18" max="18" width="9.625" style="57" customWidth="1"/>
    <col min="19" max="19" width="22.625" style="57" customWidth="1"/>
    <col min="20" max="20" width="5.625" style="97" customWidth="1"/>
    <col min="21" max="21" width="9.625" style="57" customWidth="1"/>
    <col min="22" max="22" width="5.25" style="57" customWidth="1"/>
    <col min="23" max="23" width="11.75" style="100" customWidth="1"/>
    <col min="24" max="24" width="11.25" style="101" customWidth="1"/>
    <col min="25" max="25" width="6.625" style="102" customWidth="1"/>
    <col min="26" max="26" width="6.625" style="57" customWidth="1"/>
    <col min="27" max="27" width="6" style="57" hidden="1" customWidth="1"/>
    <col min="28" max="28" width="5.5" style="58" hidden="1" customWidth="1"/>
    <col min="29" max="29" width="7.75" style="57" hidden="1" customWidth="1"/>
    <col min="30" max="30" width="8" style="57" hidden="1" customWidth="1"/>
    <col min="31" max="31" width="7.875" style="57" hidden="1" customWidth="1"/>
    <col min="32" max="32" width="7.5" style="57" hidden="1" customWidth="1"/>
    <col min="33" max="16384" width="9" style="57"/>
  </cols>
  <sheetData>
    <row r="1" spans="2:32" s="46" customFormat="1" ht="38.25" x14ac:dyDescent="0.55000000000000004">
      <c r="B1" s="245" t="s">
        <v>309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45"/>
      <c r="AB1" s="47"/>
    </row>
    <row r="2" spans="2:32" s="46" customFormat="1" ht="13.5" customHeight="1" x14ac:dyDescent="0.45">
      <c r="B2" s="246"/>
      <c r="C2" s="247"/>
      <c r="D2" s="247"/>
      <c r="E2" s="247"/>
      <c r="F2" s="247"/>
      <c r="G2" s="247"/>
      <c r="H2" s="48"/>
      <c r="I2" s="45"/>
      <c r="J2" s="45"/>
      <c r="K2" s="48"/>
      <c r="L2" s="45"/>
      <c r="M2" s="45"/>
      <c r="N2" s="48"/>
      <c r="O2" s="45"/>
      <c r="P2" s="45"/>
      <c r="Q2" s="48"/>
      <c r="R2" s="45"/>
      <c r="S2" s="45"/>
      <c r="T2" s="48"/>
      <c r="U2" s="45"/>
      <c r="V2" s="45"/>
      <c r="W2" s="49"/>
      <c r="X2" s="50"/>
      <c r="Y2" s="49"/>
      <c r="Z2" s="45"/>
      <c r="AB2" s="47"/>
    </row>
    <row r="3" spans="2:32" ht="32.25" customHeight="1" thickBot="1" x14ac:dyDescent="0.45">
      <c r="B3" s="103" t="s">
        <v>32</v>
      </c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46"/>
      <c r="T3" s="52"/>
      <c r="U3" s="52"/>
      <c r="V3" s="52"/>
      <c r="W3" s="53"/>
      <c r="X3" s="54"/>
      <c r="Y3" s="55"/>
      <c r="Z3" s="56"/>
    </row>
    <row r="4" spans="2:32" s="71" customFormat="1" ht="99" x14ac:dyDescent="0.25">
      <c r="B4" s="59" t="s">
        <v>0</v>
      </c>
      <c r="C4" s="60" t="s">
        <v>1</v>
      </c>
      <c r="D4" s="61" t="s">
        <v>2</v>
      </c>
      <c r="E4" s="62" t="s">
        <v>31</v>
      </c>
      <c r="F4" s="61"/>
      <c r="G4" s="61" t="s">
        <v>3</v>
      </c>
      <c r="H4" s="62" t="s">
        <v>31</v>
      </c>
      <c r="I4" s="61"/>
      <c r="J4" s="61" t="s">
        <v>4</v>
      </c>
      <c r="K4" s="62" t="s">
        <v>31</v>
      </c>
      <c r="L4" s="63"/>
      <c r="M4" s="61" t="s">
        <v>4</v>
      </c>
      <c r="N4" s="62" t="s">
        <v>31</v>
      </c>
      <c r="O4" s="61"/>
      <c r="P4" s="61" t="s">
        <v>4</v>
      </c>
      <c r="Q4" s="62" t="s">
        <v>31</v>
      </c>
      <c r="R4" s="61"/>
      <c r="S4" s="64" t="s">
        <v>5</v>
      </c>
      <c r="T4" s="62" t="s">
        <v>31</v>
      </c>
      <c r="U4" s="61"/>
      <c r="V4" s="104" t="s">
        <v>34</v>
      </c>
      <c r="W4" s="65" t="s">
        <v>6</v>
      </c>
      <c r="X4" s="66" t="s">
        <v>13</v>
      </c>
      <c r="Y4" s="67" t="s">
        <v>14</v>
      </c>
      <c r="Z4" s="68"/>
      <c r="AA4" s="69"/>
      <c r="AB4" s="69"/>
      <c r="AC4" s="70"/>
      <c r="AD4" s="70"/>
      <c r="AE4" s="70"/>
      <c r="AF4" s="70"/>
    </row>
    <row r="5" spans="2:32" s="74" customFormat="1" ht="65.099999999999994" customHeight="1" x14ac:dyDescent="0.3">
      <c r="B5" s="72">
        <v>6</v>
      </c>
      <c r="C5" s="240"/>
      <c r="D5" s="73" t="str">
        <f>'6月菜單'!B12</f>
        <v>寶島白飯</v>
      </c>
      <c r="E5" s="73" t="s">
        <v>41</v>
      </c>
      <c r="F5" s="21" t="s">
        <v>16</v>
      </c>
      <c r="G5" s="73" t="str">
        <f>'6月菜單'!B13</f>
        <v>西班牙烤大雞腿</v>
      </c>
      <c r="H5" s="73" t="s">
        <v>50</v>
      </c>
      <c r="I5" s="21" t="s">
        <v>16</v>
      </c>
      <c r="J5" s="73" t="str">
        <f>'6月菜單'!B14</f>
        <v>麻婆蔥燒豆腐(豆)</v>
      </c>
      <c r="K5" s="73" t="s">
        <v>17</v>
      </c>
      <c r="L5" s="21" t="s">
        <v>16</v>
      </c>
      <c r="M5" s="73" t="str">
        <f>'6月菜單'!B15</f>
        <v>金針香嫩絲瓜滑蛋</v>
      </c>
      <c r="N5" s="73" t="s">
        <v>17</v>
      </c>
      <c r="O5" s="21" t="s">
        <v>16</v>
      </c>
      <c r="P5" s="73" t="str">
        <f>'6月菜單'!B16</f>
        <v>深色蔬菜</v>
      </c>
      <c r="Q5" s="73" t="s">
        <v>19</v>
      </c>
      <c r="R5" s="21" t="s">
        <v>16</v>
      </c>
      <c r="S5" s="73" t="str">
        <f>'6月菜單'!B17</f>
        <v>黃瓜湯</v>
      </c>
      <c r="T5" s="73" t="s">
        <v>19</v>
      </c>
      <c r="U5" s="21" t="s">
        <v>16</v>
      </c>
      <c r="V5" s="241"/>
      <c r="W5" s="138" t="s">
        <v>7</v>
      </c>
      <c r="X5" s="115" t="s">
        <v>35</v>
      </c>
      <c r="Y5" s="136">
        <v>5.5</v>
      </c>
      <c r="Z5" s="57"/>
      <c r="AA5" s="57"/>
      <c r="AB5" s="58"/>
      <c r="AC5" s="57" t="s">
        <v>20</v>
      </c>
      <c r="AD5" s="57" t="s">
        <v>21</v>
      </c>
      <c r="AE5" s="57" t="s">
        <v>22</v>
      </c>
      <c r="AF5" s="57" t="s">
        <v>23</v>
      </c>
    </row>
    <row r="6" spans="2:32" ht="28.15" customHeight="1" x14ac:dyDescent="0.3">
      <c r="B6" s="75" t="s">
        <v>8</v>
      </c>
      <c r="C6" s="240"/>
      <c r="D6" s="24" t="s">
        <v>117</v>
      </c>
      <c r="E6" s="24"/>
      <c r="F6" s="24">
        <v>110</v>
      </c>
      <c r="G6" s="24" t="s">
        <v>161</v>
      </c>
      <c r="H6" s="24"/>
      <c r="I6" s="24">
        <v>50</v>
      </c>
      <c r="J6" s="24" t="s">
        <v>58</v>
      </c>
      <c r="K6" s="109" t="s">
        <v>82</v>
      </c>
      <c r="L6" s="24">
        <v>20</v>
      </c>
      <c r="M6" s="24" t="s">
        <v>92</v>
      </c>
      <c r="N6" s="24"/>
      <c r="O6" s="24">
        <v>55</v>
      </c>
      <c r="P6" s="24" t="str">
        <f>P5</f>
        <v>深色蔬菜</v>
      </c>
      <c r="Q6" s="23"/>
      <c r="R6" s="23">
        <v>120</v>
      </c>
      <c r="S6" s="94" t="s">
        <v>276</v>
      </c>
      <c r="T6" s="24"/>
      <c r="U6" s="24">
        <v>40</v>
      </c>
      <c r="V6" s="242"/>
      <c r="W6" s="139">
        <v>108</v>
      </c>
      <c r="X6" s="118" t="s">
        <v>36</v>
      </c>
      <c r="Y6" s="126">
        <v>2.6</v>
      </c>
      <c r="Z6" s="56"/>
      <c r="AA6" s="58" t="s">
        <v>24</v>
      </c>
      <c r="AB6" s="58">
        <v>6</v>
      </c>
      <c r="AC6" s="58">
        <f>AB6*2</f>
        <v>12</v>
      </c>
      <c r="AD6" s="58"/>
      <c r="AE6" s="58">
        <f>AB6*15</f>
        <v>90</v>
      </c>
      <c r="AF6" s="58">
        <f>AC6*4+AE6*4</f>
        <v>408</v>
      </c>
    </row>
    <row r="7" spans="2:32" ht="28.15" customHeight="1" x14ac:dyDescent="0.3">
      <c r="B7" s="75">
        <v>9</v>
      </c>
      <c r="C7" s="240"/>
      <c r="D7" s="23"/>
      <c r="E7" s="23"/>
      <c r="F7" s="23"/>
      <c r="G7" s="24"/>
      <c r="H7" s="24"/>
      <c r="I7" s="24"/>
      <c r="J7" s="24" t="s">
        <v>55</v>
      </c>
      <c r="K7" s="153"/>
      <c r="L7" s="24">
        <v>25</v>
      </c>
      <c r="M7" s="23" t="s">
        <v>119</v>
      </c>
      <c r="N7" s="23"/>
      <c r="O7" s="23">
        <v>10</v>
      </c>
      <c r="P7" s="23"/>
      <c r="Q7" s="23"/>
      <c r="R7" s="23"/>
      <c r="S7" s="24" t="s">
        <v>167</v>
      </c>
      <c r="T7" s="24"/>
      <c r="U7" s="24">
        <v>10</v>
      </c>
      <c r="V7" s="242"/>
      <c r="W7" s="140" t="s">
        <v>9</v>
      </c>
      <c r="X7" s="121" t="s">
        <v>37</v>
      </c>
      <c r="Y7" s="126">
        <v>2.5</v>
      </c>
      <c r="AA7" s="76" t="s">
        <v>25</v>
      </c>
      <c r="AB7" s="58">
        <v>2</v>
      </c>
      <c r="AC7" s="77">
        <f>AB7*7</f>
        <v>14</v>
      </c>
      <c r="AD7" s="58">
        <f>AB7*5</f>
        <v>10</v>
      </c>
      <c r="AE7" s="58" t="s">
        <v>26</v>
      </c>
      <c r="AF7" s="78">
        <f>AC7*4+AD7*9</f>
        <v>146</v>
      </c>
    </row>
    <row r="8" spans="2:32" ht="28.15" customHeight="1" x14ac:dyDescent="0.3">
      <c r="B8" s="75" t="s">
        <v>10</v>
      </c>
      <c r="C8" s="240"/>
      <c r="D8" s="23"/>
      <c r="E8" s="23"/>
      <c r="F8" s="23"/>
      <c r="G8" s="24"/>
      <c r="H8" s="24"/>
      <c r="I8" s="24"/>
      <c r="J8" s="24" t="s">
        <v>170</v>
      </c>
      <c r="K8" s="153"/>
      <c r="L8" s="24">
        <v>15</v>
      </c>
      <c r="M8" s="23" t="s">
        <v>275</v>
      </c>
      <c r="N8" s="24"/>
      <c r="O8" s="23">
        <v>30</v>
      </c>
      <c r="P8" s="23"/>
      <c r="Q8" s="28"/>
      <c r="R8" s="23"/>
      <c r="S8" s="24"/>
      <c r="T8" s="24"/>
      <c r="U8" s="24"/>
      <c r="V8" s="242"/>
      <c r="W8" s="139">
        <f>Y6*5+Y8*5+Y10*8</f>
        <v>24</v>
      </c>
      <c r="X8" s="121" t="s">
        <v>38</v>
      </c>
      <c r="Y8" s="126">
        <v>2.2000000000000002</v>
      </c>
      <c r="Z8" s="56"/>
      <c r="AA8" s="57" t="s">
        <v>27</v>
      </c>
      <c r="AB8" s="58">
        <v>1.5</v>
      </c>
      <c r="AC8" s="58">
        <f>AB8*1</f>
        <v>1.5</v>
      </c>
      <c r="AD8" s="58" t="s">
        <v>26</v>
      </c>
      <c r="AE8" s="58">
        <f>AB8*5</f>
        <v>7.5</v>
      </c>
      <c r="AF8" s="58">
        <f>AC8*4+AE8*4</f>
        <v>36</v>
      </c>
    </row>
    <row r="9" spans="2:32" ht="28.15" customHeight="1" x14ac:dyDescent="0.25">
      <c r="B9" s="244" t="s">
        <v>47</v>
      </c>
      <c r="C9" s="240"/>
      <c r="D9" s="23"/>
      <c r="E9" s="23"/>
      <c r="F9" s="23"/>
      <c r="G9" s="24"/>
      <c r="H9" s="24"/>
      <c r="I9" s="24"/>
      <c r="J9" s="24" t="s">
        <v>171</v>
      </c>
      <c r="K9" s="79"/>
      <c r="L9" s="24">
        <v>5</v>
      </c>
      <c r="M9" s="24" t="s">
        <v>114</v>
      </c>
      <c r="N9" s="153"/>
      <c r="O9" s="24">
        <v>10</v>
      </c>
      <c r="P9" s="23"/>
      <c r="Q9" s="28"/>
      <c r="R9" s="23"/>
      <c r="S9" s="24"/>
      <c r="T9" s="24"/>
      <c r="U9" s="24"/>
      <c r="V9" s="242"/>
      <c r="W9" s="140" t="s">
        <v>11</v>
      </c>
      <c r="X9" s="121" t="s">
        <v>39</v>
      </c>
      <c r="Y9" s="126"/>
      <c r="AA9" s="57" t="s">
        <v>28</v>
      </c>
      <c r="AB9" s="58">
        <v>2.5</v>
      </c>
      <c r="AC9" s="58"/>
      <c r="AD9" s="58">
        <f>AB9*5</f>
        <v>12.5</v>
      </c>
      <c r="AE9" s="58" t="s">
        <v>26</v>
      </c>
      <c r="AF9" s="58">
        <f>AD9*9</f>
        <v>112.5</v>
      </c>
    </row>
    <row r="10" spans="2:32" ht="28.15" customHeight="1" x14ac:dyDescent="0.3">
      <c r="B10" s="244"/>
      <c r="C10" s="240"/>
      <c r="D10" s="23"/>
      <c r="E10" s="23"/>
      <c r="F10" s="23"/>
      <c r="G10" s="24"/>
      <c r="H10" s="28"/>
      <c r="I10" s="24"/>
      <c r="J10" s="24"/>
      <c r="K10" s="153"/>
      <c r="L10" s="24"/>
      <c r="M10" s="24"/>
      <c r="N10" s="79"/>
      <c r="O10" s="24"/>
      <c r="P10" s="23"/>
      <c r="Q10" s="28"/>
      <c r="R10" s="23"/>
      <c r="S10" s="24"/>
      <c r="T10" s="153"/>
      <c r="U10" s="24"/>
      <c r="V10" s="242"/>
      <c r="W10" s="139">
        <v>26</v>
      </c>
      <c r="X10" s="122" t="s">
        <v>40</v>
      </c>
      <c r="Y10" s="126"/>
      <c r="Z10" s="56"/>
      <c r="AA10" s="57" t="s">
        <v>29</v>
      </c>
      <c r="AE10" s="57">
        <f>AB10*15</f>
        <v>0</v>
      </c>
    </row>
    <row r="11" spans="2:32" ht="28.15" customHeight="1" x14ac:dyDescent="0.25">
      <c r="B11" s="29" t="s">
        <v>30</v>
      </c>
      <c r="C11" s="80"/>
      <c r="D11" s="24"/>
      <c r="E11" s="79"/>
      <c r="F11" s="24"/>
      <c r="G11" s="23"/>
      <c r="H11" s="28"/>
      <c r="I11" s="23"/>
      <c r="J11" s="23"/>
      <c r="K11" s="28"/>
      <c r="L11" s="23"/>
      <c r="M11" s="154"/>
      <c r="N11" s="28"/>
      <c r="O11" s="24"/>
      <c r="P11" s="23"/>
      <c r="Q11" s="28"/>
      <c r="R11" s="23"/>
      <c r="S11" s="24"/>
      <c r="T11" s="79"/>
      <c r="U11" s="24"/>
      <c r="V11" s="242"/>
      <c r="W11" s="140" t="s">
        <v>12</v>
      </c>
      <c r="X11" s="123"/>
      <c r="Y11" s="126"/>
      <c r="AC11" s="57">
        <f>SUM(AC6:AC10)</f>
        <v>27.5</v>
      </c>
      <c r="AD11" s="57">
        <f>SUM(AD6:AD10)</f>
        <v>22.5</v>
      </c>
      <c r="AE11" s="57">
        <f>SUM(AE6:AE10)</f>
        <v>97.5</v>
      </c>
      <c r="AF11" s="57">
        <f>AC11*4+AD11*9+AE11*4</f>
        <v>702.5</v>
      </c>
    </row>
    <row r="12" spans="2:32" ht="28.15" customHeight="1" thickBot="1" x14ac:dyDescent="0.35">
      <c r="B12" s="110"/>
      <c r="C12" s="81"/>
      <c r="D12" s="79"/>
      <c r="E12" s="79"/>
      <c r="F12" s="24"/>
      <c r="G12" s="24"/>
      <c r="H12" s="79"/>
      <c r="I12" s="24"/>
      <c r="J12" s="24"/>
      <c r="K12" s="79"/>
      <c r="L12" s="24"/>
      <c r="M12" s="24"/>
      <c r="N12" s="79"/>
      <c r="O12" s="24"/>
      <c r="P12" s="24"/>
      <c r="Q12" s="79"/>
      <c r="R12" s="24"/>
      <c r="S12" s="24"/>
      <c r="T12" s="79"/>
      <c r="U12" s="24"/>
      <c r="V12" s="243"/>
      <c r="W12" s="139">
        <f>W6*4+W8*9+W10*4</f>
        <v>752</v>
      </c>
      <c r="X12" s="128"/>
      <c r="Y12" s="137"/>
      <c r="Z12" s="56"/>
      <c r="AC12" s="82">
        <f>AC11*4/AF11</f>
        <v>0.15658362989323843</v>
      </c>
      <c r="AD12" s="82">
        <f>AD11*9/AF11</f>
        <v>0.28825622775800713</v>
      </c>
      <c r="AE12" s="82">
        <f>AE11*4/AF11</f>
        <v>0.55516014234875444</v>
      </c>
    </row>
    <row r="13" spans="2:32" s="74" customFormat="1" ht="28.15" customHeight="1" x14ac:dyDescent="0.3">
      <c r="B13" s="72">
        <v>6</v>
      </c>
      <c r="C13" s="240"/>
      <c r="D13" s="73" t="str">
        <f>'6月菜單'!F12</f>
        <v>地瓜飯</v>
      </c>
      <c r="E13" s="73" t="s">
        <v>15</v>
      </c>
      <c r="F13" s="73"/>
      <c r="G13" s="73" t="str">
        <f>'6月菜單'!F13</f>
        <v>秘製招牌蜜汁燒豬</v>
      </c>
      <c r="H13" s="73" t="s">
        <v>17</v>
      </c>
      <c r="I13" s="73"/>
      <c r="J13" s="73" t="str">
        <f>'6月菜單'!F14</f>
        <v>正宗古早味冬瓜燒雞(冷主)</v>
      </c>
      <c r="K13" s="73" t="s">
        <v>17</v>
      </c>
      <c r="L13" s="73"/>
      <c r="M13" s="161" t="str">
        <f>'6月菜單'!F15</f>
        <v>雙色花椰佐蝦仁(海)</v>
      </c>
      <c r="N13" s="161" t="s">
        <v>17</v>
      </c>
      <c r="O13" s="161"/>
      <c r="P13" s="73" t="str">
        <f>'6月菜單'!F16</f>
        <v>淺色蔬菜</v>
      </c>
      <c r="Q13" s="73" t="s">
        <v>19</v>
      </c>
      <c r="R13" s="73"/>
      <c r="S13" s="73" t="str">
        <f>'6月菜單'!F17</f>
        <v>柴香豆腐湯(豆)+產履豆奶</v>
      </c>
      <c r="T13" s="73" t="s">
        <v>17</v>
      </c>
      <c r="U13" s="73"/>
      <c r="V13" s="241" t="s">
        <v>204</v>
      </c>
      <c r="W13" s="114" t="s">
        <v>7</v>
      </c>
      <c r="X13" s="115" t="s">
        <v>35</v>
      </c>
      <c r="Y13" s="116">
        <v>5.4</v>
      </c>
      <c r="Z13" s="57"/>
      <c r="AA13" s="57"/>
      <c r="AB13" s="58"/>
      <c r="AC13" s="57" t="s">
        <v>20</v>
      </c>
      <c r="AD13" s="57" t="s">
        <v>21</v>
      </c>
      <c r="AE13" s="57" t="s">
        <v>22</v>
      </c>
      <c r="AF13" s="57" t="s">
        <v>23</v>
      </c>
    </row>
    <row r="14" spans="2:32" ht="28.15" customHeight="1" x14ac:dyDescent="0.3">
      <c r="B14" s="75" t="s">
        <v>8</v>
      </c>
      <c r="C14" s="240"/>
      <c r="D14" s="109" t="s">
        <v>117</v>
      </c>
      <c r="E14" s="109"/>
      <c r="F14" s="109">
        <v>80</v>
      </c>
      <c r="G14" s="23" t="s">
        <v>65</v>
      </c>
      <c r="H14" s="23"/>
      <c r="I14" s="23">
        <v>50</v>
      </c>
      <c r="J14" s="108" t="s">
        <v>61</v>
      </c>
      <c r="K14" s="108"/>
      <c r="L14" s="108">
        <v>40</v>
      </c>
      <c r="M14" s="23" t="s">
        <v>122</v>
      </c>
      <c r="N14" s="23"/>
      <c r="O14" s="23">
        <v>60</v>
      </c>
      <c r="P14" s="24" t="str">
        <f>P13</f>
        <v>淺色蔬菜</v>
      </c>
      <c r="Q14" s="23"/>
      <c r="R14" s="23">
        <v>120</v>
      </c>
      <c r="S14" s="23" t="s">
        <v>67</v>
      </c>
      <c r="T14" s="23"/>
      <c r="U14" s="23">
        <v>2</v>
      </c>
      <c r="V14" s="242"/>
      <c r="W14" s="117">
        <v>103</v>
      </c>
      <c r="X14" s="118" t="s">
        <v>36</v>
      </c>
      <c r="Y14" s="119">
        <v>2.5</v>
      </c>
      <c r="Z14" s="56"/>
      <c r="AA14" s="58" t="s">
        <v>24</v>
      </c>
      <c r="AB14" s="58">
        <v>6.2</v>
      </c>
      <c r="AC14" s="58">
        <f>AB14*2</f>
        <v>12.4</v>
      </c>
      <c r="AD14" s="58"/>
      <c r="AE14" s="58">
        <f>AB14*15</f>
        <v>93</v>
      </c>
      <c r="AF14" s="58">
        <f>AC14*4+AE14*4</f>
        <v>421.6</v>
      </c>
    </row>
    <row r="15" spans="2:32" ht="28.15" customHeight="1" x14ac:dyDescent="0.3">
      <c r="B15" s="75">
        <v>10</v>
      </c>
      <c r="C15" s="240"/>
      <c r="D15" s="109" t="s">
        <v>120</v>
      </c>
      <c r="E15" s="109"/>
      <c r="F15" s="109">
        <v>55</v>
      </c>
      <c r="G15" s="23"/>
      <c r="H15" s="23"/>
      <c r="I15" s="23"/>
      <c r="J15" s="108" t="s">
        <v>121</v>
      </c>
      <c r="K15" s="108"/>
      <c r="L15" s="108">
        <v>15</v>
      </c>
      <c r="M15" s="23" t="s">
        <v>76</v>
      </c>
      <c r="N15" s="23"/>
      <c r="O15" s="23">
        <v>15</v>
      </c>
      <c r="P15" s="23"/>
      <c r="Q15" s="23"/>
      <c r="R15" s="23"/>
      <c r="S15" s="23" t="s">
        <v>58</v>
      </c>
      <c r="T15" s="23" t="s">
        <v>82</v>
      </c>
      <c r="U15" s="23">
        <v>20</v>
      </c>
      <c r="V15" s="242"/>
      <c r="W15" s="120" t="s">
        <v>9</v>
      </c>
      <c r="X15" s="121" t="s">
        <v>37</v>
      </c>
      <c r="Y15" s="119">
        <v>2.4</v>
      </c>
      <c r="AA15" s="76" t="s">
        <v>25</v>
      </c>
      <c r="AB15" s="58">
        <v>2</v>
      </c>
      <c r="AC15" s="77">
        <f>AB15*7</f>
        <v>14</v>
      </c>
      <c r="AD15" s="58">
        <f>AB15*5</f>
        <v>10</v>
      </c>
      <c r="AE15" s="58" t="s">
        <v>26</v>
      </c>
      <c r="AF15" s="78">
        <f>AC15*4+AD15*9</f>
        <v>146</v>
      </c>
    </row>
    <row r="16" spans="2:32" ht="28.15" customHeight="1" x14ac:dyDescent="0.3">
      <c r="B16" s="75" t="s">
        <v>10</v>
      </c>
      <c r="C16" s="240"/>
      <c r="D16" s="109"/>
      <c r="E16" s="109"/>
      <c r="F16" s="109"/>
      <c r="G16" s="24"/>
      <c r="H16" s="28"/>
      <c r="I16" s="23"/>
      <c r="J16" s="23" t="s">
        <v>165</v>
      </c>
      <c r="K16" s="145" t="s">
        <v>324</v>
      </c>
      <c r="L16" s="108">
        <v>15</v>
      </c>
      <c r="M16" s="174" t="s">
        <v>173</v>
      </c>
      <c r="N16" s="23" t="s">
        <v>174</v>
      </c>
      <c r="O16" s="23">
        <v>25</v>
      </c>
      <c r="P16" s="23"/>
      <c r="Q16" s="28"/>
      <c r="R16" s="23"/>
      <c r="S16" s="23" t="s">
        <v>286</v>
      </c>
      <c r="T16" s="265"/>
      <c r="U16" s="23">
        <v>1</v>
      </c>
      <c r="V16" s="242"/>
      <c r="W16" s="117">
        <v>24</v>
      </c>
      <c r="X16" s="121" t="s">
        <v>38</v>
      </c>
      <c r="Y16" s="119">
        <v>2.2000000000000002</v>
      </c>
      <c r="Z16" s="56"/>
      <c r="AA16" s="57" t="s">
        <v>27</v>
      </c>
      <c r="AB16" s="58">
        <v>1.7</v>
      </c>
      <c r="AC16" s="58">
        <f>AB16*1</f>
        <v>1.7</v>
      </c>
      <c r="AD16" s="58" t="s">
        <v>26</v>
      </c>
      <c r="AE16" s="58">
        <f>AB16*5</f>
        <v>8.5</v>
      </c>
      <c r="AF16" s="58">
        <f>AC16*4+AE16*4</f>
        <v>40.799999999999997</v>
      </c>
    </row>
    <row r="17" spans="2:37" ht="28.15" customHeight="1" x14ac:dyDescent="0.25">
      <c r="B17" s="244" t="s">
        <v>43</v>
      </c>
      <c r="C17" s="240"/>
      <c r="D17" s="28"/>
      <c r="E17" s="28"/>
      <c r="F17" s="23"/>
      <c r="G17" s="23"/>
      <c r="H17" s="28"/>
      <c r="I17" s="23"/>
      <c r="J17" s="108"/>
      <c r="K17" s="142"/>
      <c r="L17" s="108"/>
      <c r="M17" s="173"/>
      <c r="N17" s="153"/>
      <c r="O17" s="23"/>
      <c r="P17" s="23"/>
      <c r="Q17" s="28"/>
      <c r="R17" s="23"/>
      <c r="S17" s="24"/>
      <c r="T17" s="79"/>
      <c r="U17" s="24"/>
      <c r="V17" s="242"/>
      <c r="W17" s="120" t="s">
        <v>11</v>
      </c>
      <c r="X17" s="121" t="s">
        <v>39</v>
      </c>
      <c r="Y17" s="119">
        <v>0</v>
      </c>
      <c r="AA17" s="57" t="s">
        <v>28</v>
      </c>
      <c r="AB17" s="58">
        <v>2.5</v>
      </c>
      <c r="AC17" s="58"/>
      <c r="AD17" s="58">
        <f>AB17*5</f>
        <v>12.5</v>
      </c>
      <c r="AE17" s="58" t="s">
        <v>26</v>
      </c>
      <c r="AF17" s="58">
        <f>AD17*9</f>
        <v>112.5</v>
      </c>
    </row>
    <row r="18" spans="2:37" ht="28.15" customHeight="1" x14ac:dyDescent="0.3">
      <c r="B18" s="244"/>
      <c r="C18" s="240"/>
      <c r="D18" s="28"/>
      <c r="E18" s="28"/>
      <c r="F18" s="23"/>
      <c r="G18" s="143"/>
      <c r="H18" s="142"/>
      <c r="I18" s="108"/>
      <c r="J18" s="154"/>
      <c r="K18" s="142"/>
      <c r="L18" s="108"/>
      <c r="M18" s="108"/>
      <c r="N18" s="141"/>
      <c r="O18" s="108"/>
      <c r="P18" s="23"/>
      <c r="Q18" s="28"/>
      <c r="R18" s="23"/>
      <c r="S18" s="113"/>
      <c r="T18" s="113"/>
      <c r="U18" s="113"/>
      <c r="V18" s="242"/>
      <c r="W18" s="117">
        <v>26</v>
      </c>
      <c r="X18" s="122" t="s">
        <v>40</v>
      </c>
      <c r="Y18" s="131">
        <v>0</v>
      </c>
      <c r="Z18" s="56"/>
      <c r="AA18" s="57" t="s">
        <v>29</v>
      </c>
      <c r="AB18" s="58">
        <v>1</v>
      </c>
      <c r="AE18" s="57">
        <f>AB18*15</f>
        <v>15</v>
      </c>
    </row>
    <row r="19" spans="2:37" ht="28.15" customHeight="1" x14ac:dyDescent="0.25">
      <c r="B19" s="29" t="s">
        <v>30</v>
      </c>
      <c r="C19" s="80"/>
      <c r="D19" s="28"/>
      <c r="E19" s="28"/>
      <c r="F19" s="23"/>
      <c r="G19" s="23"/>
      <c r="H19" s="28"/>
      <c r="I19" s="23"/>
      <c r="J19" s="154"/>
      <c r="K19" s="28"/>
      <c r="L19" s="28"/>
      <c r="M19" s="108"/>
      <c r="N19" s="142"/>
      <c r="O19" s="108"/>
      <c r="P19" s="24"/>
      <c r="Q19" s="79"/>
      <c r="R19" s="24"/>
      <c r="S19" s="24"/>
      <c r="T19" s="113"/>
      <c r="U19" s="113"/>
      <c r="V19" s="242"/>
      <c r="W19" s="120" t="s">
        <v>12</v>
      </c>
      <c r="X19" s="123"/>
      <c r="Y19" s="119"/>
      <c r="AC19" s="57">
        <f>SUM(AC14:AC18)</f>
        <v>28.099999999999998</v>
      </c>
      <c r="AD19" s="57">
        <f>SUM(AD14:AD18)</f>
        <v>22.5</v>
      </c>
      <c r="AE19" s="57">
        <f>SUM(AE14:AE18)</f>
        <v>116.5</v>
      </c>
      <c r="AF19" s="57">
        <f>AC19*4+AD19*9+AE19*4</f>
        <v>780.9</v>
      </c>
    </row>
    <row r="20" spans="2:37" ht="28.15" customHeight="1" thickBot="1" x14ac:dyDescent="0.35">
      <c r="B20" s="110"/>
      <c r="C20" s="81"/>
      <c r="D20" s="79"/>
      <c r="E20" s="79"/>
      <c r="F20" s="24"/>
      <c r="G20" s="24"/>
      <c r="H20" s="79"/>
      <c r="I20" s="24"/>
      <c r="J20" s="24"/>
      <c r="K20" s="79"/>
      <c r="L20" s="24"/>
      <c r="M20" s="24"/>
      <c r="N20" s="79"/>
      <c r="O20" s="24"/>
      <c r="P20" s="24"/>
      <c r="Q20" s="79"/>
      <c r="R20" s="24"/>
      <c r="S20" s="24"/>
      <c r="T20" s="79"/>
      <c r="U20" s="24"/>
      <c r="V20" s="243"/>
      <c r="W20" s="127">
        <f>W14*4+W16*9+W18*4</f>
        <v>732</v>
      </c>
      <c r="X20" s="125"/>
      <c r="Y20" s="131"/>
      <c r="Z20" s="56"/>
      <c r="AC20" s="82">
        <f>AC19*4/AF19</f>
        <v>0.14393648354462799</v>
      </c>
      <c r="AD20" s="82">
        <f>AD19*9/AF19</f>
        <v>0.25931617364579335</v>
      </c>
      <c r="AE20" s="82">
        <f>AE19*4/AF19</f>
        <v>0.59674734280957875</v>
      </c>
    </row>
    <row r="21" spans="2:37" s="74" customFormat="1" ht="28.15" customHeight="1" x14ac:dyDescent="0.3">
      <c r="B21" s="72">
        <v>6</v>
      </c>
      <c r="C21" s="240"/>
      <c r="D21" s="73" t="str">
        <f>'6月菜單'!J12</f>
        <v>寶島白飯</v>
      </c>
      <c r="E21" s="20" t="s">
        <v>15</v>
      </c>
      <c r="F21" s="73"/>
      <c r="G21" s="73" t="str">
        <f>'6月菜單'!J13</f>
        <v>繼光香香轟炸鹽酥雞(炸)</v>
      </c>
      <c r="H21" s="161" t="s">
        <v>52</v>
      </c>
      <c r="I21" s="73"/>
      <c r="J21" s="73" t="str">
        <f>'6月菜單'!J14</f>
        <v>主廚古早味滷肉(醃)</v>
      </c>
      <c r="K21" s="73" t="s">
        <v>17</v>
      </c>
      <c r="L21" s="73"/>
      <c r="M21" s="161" t="str">
        <f>'6月菜單'!J15</f>
        <v>日式滑嫩布丁蒸蛋</v>
      </c>
      <c r="N21" s="161" t="s">
        <v>15</v>
      </c>
      <c r="O21" s="161"/>
      <c r="P21" s="73" t="str">
        <f>'6月菜單'!J16</f>
        <v>深色蔬菜</v>
      </c>
      <c r="Q21" s="73" t="s">
        <v>19</v>
      </c>
      <c r="R21" s="73"/>
      <c r="S21" s="73" t="str">
        <f>'6月菜單'!J17</f>
        <v>白玉上排湯</v>
      </c>
      <c r="T21" s="73" t="s">
        <v>17</v>
      </c>
      <c r="U21" s="73"/>
      <c r="V21" s="241"/>
      <c r="W21" s="114" t="s">
        <v>7</v>
      </c>
      <c r="X21" s="115" t="s">
        <v>35</v>
      </c>
      <c r="Y21" s="116">
        <v>5.5</v>
      </c>
      <c r="Z21" s="57"/>
      <c r="AA21" s="57"/>
      <c r="AB21" s="58"/>
      <c r="AC21" s="57" t="s">
        <v>20</v>
      </c>
      <c r="AD21" s="57" t="s">
        <v>21</v>
      </c>
      <c r="AE21" s="57" t="s">
        <v>22</v>
      </c>
      <c r="AF21" s="57" t="s">
        <v>23</v>
      </c>
    </row>
    <row r="22" spans="2:37" s="85" customFormat="1" ht="27.75" customHeight="1" x14ac:dyDescent="0.4">
      <c r="B22" s="75" t="s">
        <v>129</v>
      </c>
      <c r="C22" s="240"/>
      <c r="D22" s="24" t="s">
        <v>74</v>
      </c>
      <c r="E22" s="24"/>
      <c r="F22" s="24">
        <v>110</v>
      </c>
      <c r="G22" s="109" t="s">
        <v>121</v>
      </c>
      <c r="H22" s="108"/>
      <c r="I22" s="109">
        <v>50</v>
      </c>
      <c r="J22" s="24" t="s">
        <v>123</v>
      </c>
      <c r="K22" s="24" t="s">
        <v>177</v>
      </c>
      <c r="L22" s="106">
        <v>70</v>
      </c>
      <c r="M22" s="108" t="s">
        <v>277</v>
      </c>
      <c r="N22" s="108"/>
      <c r="O22" s="108">
        <v>35</v>
      </c>
      <c r="P22" s="24" t="str">
        <f>P21</f>
        <v>深色蔬菜</v>
      </c>
      <c r="Q22" s="23"/>
      <c r="R22" s="23">
        <v>120</v>
      </c>
      <c r="S22" s="94" t="s">
        <v>57</v>
      </c>
      <c r="T22" s="24"/>
      <c r="U22" s="24">
        <v>40</v>
      </c>
      <c r="V22" s="242"/>
      <c r="W22" s="117">
        <v>99</v>
      </c>
      <c r="X22" s="118" t="s">
        <v>36</v>
      </c>
      <c r="Y22" s="119">
        <v>2.4</v>
      </c>
      <c r="Z22" s="83"/>
      <c r="AA22" s="84" t="s">
        <v>24</v>
      </c>
      <c r="AB22" s="84">
        <v>6.2</v>
      </c>
      <c r="AC22" s="84">
        <f>AB22*2</f>
        <v>12.4</v>
      </c>
      <c r="AD22" s="84"/>
      <c r="AE22" s="84">
        <f>AB22*15</f>
        <v>93</v>
      </c>
      <c r="AF22" s="84">
        <f>AC22*4+AE22*4</f>
        <v>421.6</v>
      </c>
    </row>
    <row r="23" spans="2:37" s="85" customFormat="1" ht="28.15" customHeight="1" x14ac:dyDescent="0.3">
      <c r="B23" s="75">
        <v>11</v>
      </c>
      <c r="C23" s="240"/>
      <c r="D23" s="23"/>
      <c r="E23" s="23"/>
      <c r="F23" s="23"/>
      <c r="G23" s="109"/>
      <c r="H23" s="109"/>
      <c r="I23" s="109"/>
      <c r="J23" s="24" t="s">
        <v>176</v>
      </c>
      <c r="K23" s="24"/>
      <c r="L23" s="106">
        <v>20</v>
      </c>
      <c r="M23" s="108"/>
      <c r="N23" s="145"/>
      <c r="O23" s="108"/>
      <c r="P23" s="23"/>
      <c r="Q23" s="23"/>
      <c r="R23" s="23"/>
      <c r="S23" s="24" t="s">
        <v>103</v>
      </c>
      <c r="T23" s="24"/>
      <c r="U23" s="24">
        <v>10</v>
      </c>
      <c r="V23" s="242"/>
      <c r="W23" s="120" t="s">
        <v>9</v>
      </c>
      <c r="X23" s="121" t="s">
        <v>37</v>
      </c>
      <c r="Y23" s="119">
        <v>2.2999999999999998</v>
      </c>
      <c r="AA23" s="86" t="s">
        <v>25</v>
      </c>
      <c r="AB23" s="84">
        <v>2.1</v>
      </c>
      <c r="AC23" s="87">
        <f>AB23*7</f>
        <v>14.700000000000001</v>
      </c>
      <c r="AD23" s="84">
        <f>AB23*5</f>
        <v>10.5</v>
      </c>
      <c r="AE23" s="84" t="s">
        <v>26</v>
      </c>
      <c r="AF23" s="88">
        <f>AC23*4+AD23*9</f>
        <v>153.30000000000001</v>
      </c>
    </row>
    <row r="24" spans="2:37" s="85" customFormat="1" ht="28.15" customHeight="1" x14ac:dyDescent="0.4">
      <c r="B24" s="75" t="s">
        <v>10</v>
      </c>
      <c r="C24" s="240"/>
      <c r="D24" s="23"/>
      <c r="E24" s="23"/>
      <c r="F24" s="23"/>
      <c r="G24" s="109"/>
      <c r="H24" s="144"/>
      <c r="I24" s="109"/>
      <c r="J24" s="24"/>
      <c r="K24" s="79"/>
      <c r="L24" s="106"/>
      <c r="M24" s="108"/>
      <c r="N24" s="142"/>
      <c r="O24" s="108"/>
      <c r="P24" s="23"/>
      <c r="Q24" s="28"/>
      <c r="R24" s="23"/>
      <c r="S24" s="24"/>
      <c r="T24" s="24"/>
      <c r="U24" s="24"/>
      <c r="V24" s="242"/>
      <c r="W24" s="117">
        <v>23</v>
      </c>
      <c r="X24" s="121" t="s">
        <v>38</v>
      </c>
      <c r="Y24" s="119">
        <v>2.5</v>
      </c>
      <c r="Z24" s="83"/>
      <c r="AA24" s="89" t="s">
        <v>27</v>
      </c>
      <c r="AB24" s="84">
        <v>1.6</v>
      </c>
      <c r="AC24" s="84">
        <f>AB24*1</f>
        <v>1.6</v>
      </c>
      <c r="AD24" s="84" t="s">
        <v>26</v>
      </c>
      <c r="AE24" s="84">
        <f>AB24*5</f>
        <v>8</v>
      </c>
      <c r="AF24" s="84">
        <f>AC24*4+AE24*4</f>
        <v>38.4</v>
      </c>
    </row>
    <row r="25" spans="2:37" s="85" customFormat="1" ht="28.15" customHeight="1" x14ac:dyDescent="0.25">
      <c r="B25" s="244" t="s">
        <v>44</v>
      </c>
      <c r="C25" s="240"/>
      <c r="D25" s="24"/>
      <c r="E25" s="24"/>
      <c r="F25" s="24"/>
      <c r="G25" s="109"/>
      <c r="H25" s="144"/>
      <c r="I25" s="109"/>
      <c r="J25" s="109"/>
      <c r="K25" s="109"/>
      <c r="L25" s="109"/>
      <c r="M25" s="108"/>
      <c r="N25" s="142"/>
      <c r="O25" s="108"/>
      <c r="P25" s="23"/>
      <c r="Q25" s="28"/>
      <c r="R25" s="23"/>
      <c r="S25" s="24"/>
      <c r="T25" s="24"/>
      <c r="U25" s="24"/>
      <c r="V25" s="242"/>
      <c r="W25" s="120" t="s">
        <v>11</v>
      </c>
      <c r="X25" s="121" t="s">
        <v>39</v>
      </c>
      <c r="Y25" s="119">
        <v>0</v>
      </c>
      <c r="AA25" s="89" t="s">
        <v>28</v>
      </c>
      <c r="AB25" s="84">
        <v>2.5</v>
      </c>
      <c r="AC25" s="84"/>
      <c r="AD25" s="84">
        <f>AB25*5</f>
        <v>12.5</v>
      </c>
      <c r="AE25" s="84" t="s">
        <v>26</v>
      </c>
      <c r="AF25" s="84">
        <f>AD25*9</f>
        <v>112.5</v>
      </c>
    </row>
    <row r="26" spans="2:37" s="85" customFormat="1" ht="28.15" customHeight="1" x14ac:dyDescent="0.4">
      <c r="B26" s="244"/>
      <c r="C26" s="240"/>
      <c r="D26" s="153"/>
      <c r="E26" s="79"/>
      <c r="F26" s="24"/>
      <c r="G26" s="158"/>
      <c r="H26" s="28"/>
      <c r="I26" s="23"/>
      <c r="J26" s="153"/>
      <c r="K26" s="153"/>
      <c r="L26" s="24"/>
      <c r="M26" s="24"/>
      <c r="N26" s="79"/>
      <c r="O26" s="24"/>
      <c r="P26" s="24"/>
      <c r="Q26" s="79"/>
      <c r="R26" s="24"/>
      <c r="S26" s="24"/>
      <c r="T26" s="153"/>
      <c r="U26" s="24"/>
      <c r="V26" s="242"/>
      <c r="W26" s="117">
        <v>26.8</v>
      </c>
      <c r="X26" s="122" t="s">
        <v>40</v>
      </c>
      <c r="Y26" s="119">
        <v>0</v>
      </c>
      <c r="Z26" s="83"/>
      <c r="AA26" s="89" t="s">
        <v>29</v>
      </c>
      <c r="AB26" s="84"/>
      <c r="AC26" s="89"/>
      <c r="AD26" s="89"/>
      <c r="AE26" s="89">
        <f>AB26*15</f>
        <v>0</v>
      </c>
      <c r="AF26" s="89"/>
    </row>
    <row r="27" spans="2:37" s="85" customFormat="1" ht="28.15" customHeight="1" x14ac:dyDescent="0.25">
      <c r="B27" s="29" t="s">
        <v>30</v>
      </c>
      <c r="C27" s="90"/>
      <c r="D27" s="153"/>
      <c r="E27" s="79"/>
      <c r="F27" s="24"/>
      <c r="G27" s="24"/>
      <c r="H27" s="79"/>
      <c r="I27" s="24"/>
      <c r="J27" s="146"/>
      <c r="K27" s="79"/>
      <c r="L27" s="24"/>
      <c r="M27" s="24"/>
      <c r="N27" s="79"/>
      <c r="O27" s="24"/>
      <c r="P27" s="24"/>
      <c r="Q27" s="79"/>
      <c r="R27" s="24"/>
      <c r="S27" s="24"/>
      <c r="T27" s="79"/>
      <c r="U27" s="24"/>
      <c r="V27" s="242"/>
      <c r="W27" s="120" t="s">
        <v>12</v>
      </c>
      <c r="X27" s="123"/>
      <c r="Y27" s="119"/>
      <c r="AA27" s="89"/>
      <c r="AB27" s="84"/>
      <c r="AC27" s="89">
        <f>SUM(AC22:AC26)</f>
        <v>28.700000000000003</v>
      </c>
      <c r="AD27" s="89">
        <f>SUM(AD22:AD26)</f>
        <v>23</v>
      </c>
      <c r="AE27" s="89">
        <f>SUM(AE22:AE26)</f>
        <v>101</v>
      </c>
      <c r="AF27" s="89">
        <f>AC27*4+AD27*9+AE27*4</f>
        <v>725.8</v>
      </c>
    </row>
    <row r="28" spans="2:37" s="85" customFormat="1" ht="28.15" customHeight="1" thickBot="1" x14ac:dyDescent="0.45">
      <c r="B28" s="111"/>
      <c r="C28" s="91"/>
      <c r="D28" s="95"/>
      <c r="E28" s="95"/>
      <c r="F28" s="96"/>
      <c r="G28" s="164"/>
      <c r="H28" s="165"/>
      <c r="I28" s="164"/>
      <c r="J28" s="24"/>
      <c r="K28" s="79"/>
      <c r="L28" s="24"/>
      <c r="M28" s="24"/>
      <c r="N28" s="79"/>
      <c r="O28" s="24"/>
      <c r="P28" s="24"/>
      <c r="Q28" s="79"/>
      <c r="R28" s="24"/>
      <c r="S28" s="24"/>
      <c r="T28" s="79"/>
      <c r="U28" s="24"/>
      <c r="V28" s="243"/>
      <c r="W28" s="117">
        <f>W22*4+W24*9+W26*4</f>
        <v>710.2</v>
      </c>
      <c r="X28" s="125"/>
      <c r="Y28" s="119"/>
      <c r="Z28" s="83"/>
      <c r="AB28" s="92"/>
      <c r="AC28" s="93">
        <f>AC27*4/AF27</f>
        <v>0.15817029484706532</v>
      </c>
      <c r="AD28" s="93">
        <f>AD27*9/AF27</f>
        <v>0.28520253513364563</v>
      </c>
      <c r="AE28" s="93">
        <f>AE27*4/AF27</f>
        <v>0.55662717001928907</v>
      </c>
    </row>
    <row r="29" spans="2:37" s="74" customFormat="1" ht="28.15" customHeight="1" x14ac:dyDescent="0.3">
      <c r="B29" s="72">
        <v>6</v>
      </c>
      <c r="C29" s="240"/>
      <c r="D29" s="73" t="str">
        <f>'6月菜單'!N12</f>
        <v>胚芽飯</v>
      </c>
      <c r="E29" s="73" t="s">
        <v>15</v>
      </c>
      <c r="F29" s="73"/>
      <c r="G29" s="166" t="str">
        <f>'6月菜單'!N13</f>
        <v>川味涮涮醬蒜泥白肉</v>
      </c>
      <c r="H29" s="166" t="s">
        <v>17</v>
      </c>
      <c r="I29" s="166"/>
      <c r="J29" s="73" t="str">
        <f>'6月菜單'!N14</f>
        <v>元氣香雞堡(加)(炸)</v>
      </c>
      <c r="K29" s="73" t="s">
        <v>52</v>
      </c>
      <c r="L29" s="73"/>
      <c r="M29" s="73" t="str">
        <f>'6月菜單'!N15</f>
        <v>海鮮魷魚鍋(海)</v>
      </c>
      <c r="N29" s="73" t="s">
        <v>17</v>
      </c>
      <c r="O29" s="73"/>
      <c r="P29" s="73" t="str">
        <f>'6月菜單'!N16</f>
        <v>淺色蔬菜</v>
      </c>
      <c r="Q29" s="73" t="s">
        <v>19</v>
      </c>
      <c r="R29" s="73"/>
      <c r="S29" s="73" t="str">
        <f>'6月菜單'!N17</f>
        <v>筍香蛋花湯</v>
      </c>
      <c r="T29" s="73" t="s">
        <v>17</v>
      </c>
      <c r="U29" s="73"/>
      <c r="V29" s="241"/>
      <c r="W29" s="114" t="s">
        <v>7</v>
      </c>
      <c r="X29" s="115" t="s">
        <v>35</v>
      </c>
      <c r="Y29" s="116">
        <v>5.5</v>
      </c>
      <c r="Z29" s="57"/>
      <c r="AA29" s="57"/>
      <c r="AB29" s="58"/>
      <c r="AC29" s="57" t="s">
        <v>20</v>
      </c>
      <c r="AD29" s="57" t="s">
        <v>21</v>
      </c>
      <c r="AE29" s="57" t="s">
        <v>22</v>
      </c>
      <c r="AF29" s="57" t="s">
        <v>23</v>
      </c>
    </row>
    <row r="30" spans="2:37" ht="28.15" customHeight="1" x14ac:dyDescent="0.3">
      <c r="B30" s="75" t="s">
        <v>8</v>
      </c>
      <c r="C30" s="240"/>
      <c r="D30" s="24" t="s">
        <v>205</v>
      </c>
      <c r="E30" s="24"/>
      <c r="F30" s="24">
        <v>65</v>
      </c>
      <c r="G30" s="23" t="s">
        <v>115</v>
      </c>
      <c r="H30" s="108"/>
      <c r="I30" s="108">
        <v>20</v>
      </c>
      <c r="J30" s="24" t="s">
        <v>278</v>
      </c>
      <c r="K30" s="109" t="s">
        <v>187</v>
      </c>
      <c r="L30" s="109">
        <v>40</v>
      </c>
      <c r="M30" s="24" t="s">
        <v>79</v>
      </c>
      <c r="N30" s="109"/>
      <c r="O30" s="109">
        <v>50</v>
      </c>
      <c r="P30" s="24" t="str">
        <f>P29</f>
        <v>淺色蔬菜</v>
      </c>
      <c r="Q30" s="23"/>
      <c r="R30" s="23">
        <v>120</v>
      </c>
      <c r="S30" s="109" t="s">
        <v>71</v>
      </c>
      <c r="T30" s="109"/>
      <c r="U30" s="109">
        <v>30</v>
      </c>
      <c r="V30" s="242"/>
      <c r="W30" s="117">
        <v>103</v>
      </c>
      <c r="X30" s="118" t="s">
        <v>36</v>
      </c>
      <c r="Y30" s="119">
        <v>2.4</v>
      </c>
      <c r="Z30" s="56"/>
      <c r="AA30" s="58" t="s">
        <v>24</v>
      </c>
      <c r="AB30" s="58">
        <v>6</v>
      </c>
      <c r="AC30" s="58">
        <f>AB30*2</f>
        <v>12</v>
      </c>
      <c r="AD30" s="58"/>
      <c r="AE30" s="58">
        <f>AB30*15</f>
        <v>90</v>
      </c>
      <c r="AF30" s="58">
        <f>AC30*4+AE30*4</f>
        <v>408</v>
      </c>
    </row>
    <row r="31" spans="2:37" ht="28.15" customHeight="1" x14ac:dyDescent="0.3">
      <c r="B31" s="75">
        <v>12</v>
      </c>
      <c r="C31" s="240"/>
      <c r="D31" s="24" t="s">
        <v>206</v>
      </c>
      <c r="E31" s="24"/>
      <c r="F31" s="24">
        <v>45</v>
      </c>
      <c r="G31" s="108" t="s">
        <v>316</v>
      </c>
      <c r="H31" s="108"/>
      <c r="I31" s="108">
        <v>15</v>
      </c>
      <c r="J31" s="109"/>
      <c r="K31" s="109"/>
      <c r="L31" s="109"/>
      <c r="M31" s="109" t="s">
        <v>119</v>
      </c>
      <c r="N31" s="109"/>
      <c r="O31" s="109">
        <v>10</v>
      </c>
      <c r="P31" s="24"/>
      <c r="Q31" s="79"/>
      <c r="R31" s="24"/>
      <c r="S31" s="109" t="s">
        <v>92</v>
      </c>
      <c r="T31" s="109"/>
      <c r="U31" s="109">
        <v>20</v>
      </c>
      <c r="V31" s="242"/>
      <c r="W31" s="120" t="s">
        <v>9</v>
      </c>
      <c r="X31" s="121" t="s">
        <v>37</v>
      </c>
      <c r="Y31" s="119">
        <v>2.4</v>
      </c>
      <c r="AA31" s="76" t="s">
        <v>25</v>
      </c>
      <c r="AB31" s="58">
        <v>2</v>
      </c>
      <c r="AC31" s="77">
        <f>AB31*7</f>
        <v>14</v>
      </c>
      <c r="AD31" s="58">
        <f>AB31*5</f>
        <v>10</v>
      </c>
      <c r="AE31" s="58" t="s">
        <v>26</v>
      </c>
      <c r="AF31" s="78">
        <f>AC31*4+AD31*9</f>
        <v>146</v>
      </c>
      <c r="AK31"/>
    </row>
    <row r="32" spans="2:37" ht="28.15" customHeight="1" x14ac:dyDescent="0.3">
      <c r="B32" s="75" t="s">
        <v>10</v>
      </c>
      <c r="C32" s="240"/>
      <c r="D32" s="24"/>
      <c r="E32" s="24"/>
      <c r="F32" s="24"/>
      <c r="G32" s="154"/>
      <c r="H32" s="142"/>
      <c r="I32" s="108"/>
      <c r="J32" s="154"/>
      <c r="K32" s="109"/>
      <c r="L32" s="109"/>
      <c r="M32" s="24" t="s">
        <v>114</v>
      </c>
      <c r="N32" s="109"/>
      <c r="O32" s="109">
        <v>10</v>
      </c>
      <c r="P32" s="24"/>
      <c r="Q32" s="79"/>
      <c r="R32" s="24"/>
      <c r="S32" s="109"/>
      <c r="T32" s="144"/>
      <c r="U32" s="109"/>
      <c r="V32" s="242"/>
      <c r="W32" s="117">
        <f>Y30*5+Y32*5+Y34*8</f>
        <v>24.5</v>
      </c>
      <c r="X32" s="121" t="s">
        <v>38</v>
      </c>
      <c r="Y32" s="119">
        <v>2.5</v>
      </c>
      <c r="Z32" s="56"/>
      <c r="AA32" s="57" t="s">
        <v>27</v>
      </c>
      <c r="AB32" s="58">
        <v>1.8</v>
      </c>
      <c r="AC32" s="58">
        <f>AB32*1</f>
        <v>1.8</v>
      </c>
      <c r="AD32" s="58" t="s">
        <v>26</v>
      </c>
      <c r="AE32" s="58">
        <f>AB32*5</f>
        <v>9</v>
      </c>
      <c r="AF32" s="58">
        <f>AC32*4+AE32*4</f>
        <v>43.2</v>
      </c>
      <c r="AK32"/>
    </row>
    <row r="33" spans="2:34" ht="28.15" customHeight="1" x14ac:dyDescent="0.25">
      <c r="B33" s="244" t="s">
        <v>45</v>
      </c>
      <c r="C33" s="240"/>
      <c r="D33" s="147"/>
      <c r="E33" s="28"/>
      <c r="F33" s="23"/>
      <c r="G33" s="170"/>
      <c r="H33" s="151"/>
      <c r="I33" s="152"/>
      <c r="J33" s="146"/>
      <c r="K33" s="109"/>
      <c r="L33" s="109"/>
      <c r="M33" s="109" t="s">
        <v>116</v>
      </c>
      <c r="N33" s="141"/>
      <c r="O33" s="109">
        <v>5</v>
      </c>
      <c r="P33" s="23"/>
      <c r="Q33" s="28"/>
      <c r="R33" s="23"/>
      <c r="S33" s="109"/>
      <c r="T33" s="144"/>
      <c r="U33" s="109"/>
      <c r="V33" s="242"/>
      <c r="W33" s="120" t="s">
        <v>11</v>
      </c>
      <c r="X33" s="121" t="s">
        <v>39</v>
      </c>
      <c r="Y33" s="119">
        <v>0</v>
      </c>
      <c r="AA33" s="57" t="s">
        <v>28</v>
      </c>
      <c r="AB33" s="58">
        <v>2.5</v>
      </c>
      <c r="AC33" s="58"/>
      <c r="AD33" s="58">
        <f>AB33*5</f>
        <v>12.5</v>
      </c>
      <c r="AE33" s="58" t="s">
        <v>26</v>
      </c>
      <c r="AF33" s="58">
        <f>AD33*9</f>
        <v>112.5</v>
      </c>
    </row>
    <row r="34" spans="2:34" ht="28.15" customHeight="1" x14ac:dyDescent="0.3">
      <c r="B34" s="244"/>
      <c r="C34" s="240"/>
      <c r="D34" s="147"/>
      <c r="E34" s="147"/>
      <c r="F34" s="23"/>
      <c r="G34" s="154"/>
      <c r="H34" s="28"/>
      <c r="I34" s="23"/>
      <c r="J34" s="154"/>
      <c r="K34" s="28"/>
      <c r="L34" s="23"/>
      <c r="M34" s="109" t="s">
        <v>104</v>
      </c>
      <c r="N34" s="147" t="s">
        <v>174</v>
      </c>
      <c r="O34" s="24">
        <v>30</v>
      </c>
      <c r="P34" s="23"/>
      <c r="Q34" s="28"/>
      <c r="R34" s="23"/>
      <c r="S34" s="109"/>
      <c r="T34" s="144"/>
      <c r="U34" s="109"/>
      <c r="V34" s="242"/>
      <c r="W34" s="117">
        <v>26.5</v>
      </c>
      <c r="X34" s="122" t="s">
        <v>40</v>
      </c>
      <c r="Y34" s="119">
        <v>0</v>
      </c>
      <c r="Z34" s="56"/>
      <c r="AA34" s="57" t="s">
        <v>29</v>
      </c>
      <c r="AB34" s="58">
        <v>1</v>
      </c>
      <c r="AE34" s="57">
        <f>AB34*15</f>
        <v>15</v>
      </c>
    </row>
    <row r="35" spans="2:34" ht="28.15" customHeight="1" x14ac:dyDescent="0.25">
      <c r="B35" s="29" t="s">
        <v>30</v>
      </c>
      <c r="C35" s="80"/>
      <c r="D35" s="79"/>
      <c r="E35" s="79"/>
      <c r="F35" s="24"/>
      <c r="G35" s="24"/>
      <c r="H35" s="153"/>
      <c r="I35" s="24"/>
      <c r="J35" s="154"/>
      <c r="K35" s="28"/>
      <c r="L35" s="23"/>
      <c r="M35" s="23"/>
      <c r="N35" s="28"/>
      <c r="O35" s="23"/>
      <c r="P35" s="24"/>
      <c r="Q35" s="79"/>
      <c r="R35" s="24"/>
      <c r="S35" s="23"/>
      <c r="T35" s="28"/>
      <c r="U35" s="23"/>
      <c r="V35" s="242"/>
      <c r="W35" s="120" t="s">
        <v>12</v>
      </c>
      <c r="X35" s="123"/>
      <c r="Y35" s="119"/>
      <c r="AC35" s="57">
        <f>SUM(AC30:AC34)</f>
        <v>27.8</v>
      </c>
      <c r="AD35" s="57">
        <f>SUM(AD30:AD34)</f>
        <v>22.5</v>
      </c>
      <c r="AE35" s="57">
        <f>SUM(AE30:AE34)</f>
        <v>114</v>
      </c>
      <c r="AF35" s="57">
        <f>AC35*4+AD35*9+AE35*4</f>
        <v>769.7</v>
      </c>
    </row>
    <row r="36" spans="2:34" ht="28.15" customHeight="1" x14ac:dyDescent="0.3">
      <c r="B36" s="110"/>
      <c r="C36" s="81"/>
      <c r="D36" s="79"/>
      <c r="E36" s="79"/>
      <c r="F36" s="24"/>
      <c r="G36" s="24"/>
      <c r="H36" s="79"/>
      <c r="I36" s="24"/>
      <c r="J36" s="24"/>
      <c r="K36" s="79"/>
      <c r="L36" s="24"/>
      <c r="M36" s="24"/>
      <c r="N36" s="79"/>
      <c r="O36" s="24"/>
      <c r="P36" s="24"/>
      <c r="Q36" s="79"/>
      <c r="R36" s="24"/>
      <c r="S36" s="24"/>
      <c r="T36" s="79"/>
      <c r="U36" s="24"/>
      <c r="V36" s="243"/>
      <c r="W36" s="117">
        <f>W30*4+W32*9+W34*4</f>
        <v>738.5</v>
      </c>
      <c r="X36" s="125"/>
      <c r="Y36" s="119"/>
      <c r="Z36" s="56"/>
      <c r="AC36" s="82">
        <f>AC35*4/AF35</f>
        <v>0.14447187215798363</v>
      </c>
      <c r="AD36" s="82">
        <f>AD35*9/AF35</f>
        <v>0.26308951539560865</v>
      </c>
      <c r="AE36" s="82">
        <f>AE35*4/AF35</f>
        <v>0.59243861244640761</v>
      </c>
    </row>
    <row r="37" spans="2:34" s="74" customFormat="1" ht="28.15" customHeight="1" x14ac:dyDescent="0.3">
      <c r="B37" s="72">
        <v>6</v>
      </c>
      <c r="C37" s="240"/>
      <c r="D37" s="73" t="str">
        <f>'6月菜單'!R12</f>
        <v>懷舊維力炸醬麵(豆)</v>
      </c>
      <c r="E37" s="73" t="s">
        <v>17</v>
      </c>
      <c r="F37" s="73"/>
      <c r="G37" s="73" t="str">
        <f>'6月菜單'!R13</f>
        <v>無敵燒烤大雞排</v>
      </c>
      <c r="H37" s="73" t="s">
        <v>50</v>
      </c>
      <c r="I37" s="73"/>
      <c r="J37" s="73" t="str">
        <f>'6月菜單'!R14</f>
        <v>勁爆蔥爆炒肉片</v>
      </c>
      <c r="K37" s="73" t="s">
        <v>17</v>
      </c>
      <c r="L37" s="73"/>
      <c r="M37" s="73" t="str">
        <f>'6月菜單'!R15</f>
        <v>小瓜佐Q彈紫米丸(加)</v>
      </c>
      <c r="N37" s="73" t="s">
        <v>15</v>
      </c>
      <c r="O37" s="73"/>
      <c r="P37" s="73" t="str">
        <f>'6月菜單'!R16</f>
        <v>深色蔬菜</v>
      </c>
      <c r="Q37" s="73" t="s">
        <v>19</v>
      </c>
      <c r="R37" s="73"/>
      <c r="S37" s="73" t="str">
        <f>'6月菜單'!R17</f>
        <v>摩摩喳喳</v>
      </c>
      <c r="T37" s="73" t="s">
        <v>17</v>
      </c>
      <c r="U37" s="73"/>
      <c r="V37" s="241"/>
      <c r="W37" s="114" t="s">
        <v>7</v>
      </c>
      <c r="X37" s="115" t="s">
        <v>35</v>
      </c>
      <c r="Y37" s="116">
        <v>6</v>
      </c>
      <c r="Z37" s="57"/>
      <c r="AA37" s="57"/>
      <c r="AB37" s="58"/>
      <c r="AC37" s="57" t="s">
        <v>20</v>
      </c>
      <c r="AD37" s="57" t="s">
        <v>21</v>
      </c>
      <c r="AE37" s="57" t="s">
        <v>22</v>
      </c>
      <c r="AF37" s="57" t="s">
        <v>23</v>
      </c>
    </row>
    <row r="38" spans="2:34" ht="28.15" customHeight="1" x14ac:dyDescent="0.45">
      <c r="B38" s="75" t="s">
        <v>129</v>
      </c>
      <c r="C38" s="240"/>
      <c r="D38" s="108" t="s">
        <v>169</v>
      </c>
      <c r="E38" s="108"/>
      <c r="F38" s="108">
        <v>250</v>
      </c>
      <c r="G38" s="108" t="s">
        <v>124</v>
      </c>
      <c r="H38" s="108"/>
      <c r="I38" s="108">
        <v>60</v>
      </c>
      <c r="J38" s="23" t="s">
        <v>71</v>
      </c>
      <c r="K38" s="108"/>
      <c r="L38" s="108">
        <v>40</v>
      </c>
      <c r="M38" s="23" t="s">
        <v>329</v>
      </c>
      <c r="N38" s="108"/>
      <c r="O38" s="108">
        <v>30</v>
      </c>
      <c r="P38" s="24" t="str">
        <f>P37</f>
        <v>深色蔬菜</v>
      </c>
      <c r="Q38" s="24"/>
      <c r="R38" s="24">
        <v>120</v>
      </c>
      <c r="S38" s="109" t="s">
        <v>326</v>
      </c>
      <c r="T38" s="109"/>
      <c r="U38" s="109">
        <v>10</v>
      </c>
      <c r="V38" s="242"/>
      <c r="W38" s="117">
        <v>98</v>
      </c>
      <c r="X38" s="118" t="s">
        <v>36</v>
      </c>
      <c r="Y38" s="119">
        <v>2.4</v>
      </c>
      <c r="Z38" s="56"/>
      <c r="AA38" s="58" t="s">
        <v>24</v>
      </c>
      <c r="AB38" s="58">
        <v>6</v>
      </c>
      <c r="AC38" s="58">
        <f>AB38*2</f>
        <v>12</v>
      </c>
      <c r="AD38" s="58"/>
      <c r="AE38" s="58">
        <f>AB38*15</f>
        <v>90</v>
      </c>
      <c r="AF38" s="58">
        <f>AC38*4+AE38*4</f>
        <v>408</v>
      </c>
      <c r="AH38" s="162"/>
    </row>
    <row r="39" spans="2:34" ht="28.15" customHeight="1" x14ac:dyDescent="0.3">
      <c r="B39" s="75">
        <v>13</v>
      </c>
      <c r="C39" s="240"/>
      <c r="D39" s="108" t="s">
        <v>55</v>
      </c>
      <c r="E39" s="108"/>
      <c r="F39" s="108">
        <v>30</v>
      </c>
      <c r="G39" s="109"/>
      <c r="H39" s="109"/>
      <c r="I39" s="109"/>
      <c r="J39" s="23" t="s">
        <v>115</v>
      </c>
      <c r="K39" s="108"/>
      <c r="L39" s="108">
        <v>20</v>
      </c>
      <c r="M39" s="109" t="s">
        <v>330</v>
      </c>
      <c r="N39" s="145"/>
      <c r="O39" s="108">
        <v>10</v>
      </c>
      <c r="P39" s="23"/>
      <c r="Q39" s="23"/>
      <c r="R39" s="23"/>
      <c r="S39" s="109" t="s">
        <v>78</v>
      </c>
      <c r="T39" s="109"/>
      <c r="U39" s="109">
        <v>10</v>
      </c>
      <c r="V39" s="242"/>
      <c r="W39" s="120" t="s">
        <v>9</v>
      </c>
      <c r="X39" s="121" t="s">
        <v>37</v>
      </c>
      <c r="Y39" s="119">
        <v>2.2999999999999998</v>
      </c>
      <c r="AA39" s="76" t="s">
        <v>25</v>
      </c>
      <c r="AB39" s="58">
        <v>2.2999999999999998</v>
      </c>
      <c r="AC39" s="77">
        <f>AB39*7</f>
        <v>16.099999999999998</v>
      </c>
      <c r="AD39" s="58">
        <f>AB39*5</f>
        <v>11.5</v>
      </c>
      <c r="AE39" s="58" t="s">
        <v>26</v>
      </c>
      <c r="AF39" s="78">
        <f>AC39*4+AD39*9</f>
        <v>167.89999999999998</v>
      </c>
    </row>
    <row r="40" spans="2:34" ht="28.15" customHeight="1" x14ac:dyDescent="0.3">
      <c r="B40" s="75" t="s">
        <v>10</v>
      </c>
      <c r="C40" s="240"/>
      <c r="D40" s="23" t="s">
        <v>170</v>
      </c>
      <c r="E40" s="108"/>
      <c r="F40" s="108">
        <v>15</v>
      </c>
      <c r="G40" s="109"/>
      <c r="H40" s="109"/>
      <c r="I40" s="109"/>
      <c r="J40" s="109" t="s">
        <v>114</v>
      </c>
      <c r="K40" s="109"/>
      <c r="L40" s="108">
        <v>10</v>
      </c>
      <c r="M40" s="146"/>
      <c r="N40" s="141"/>
      <c r="O40" s="109"/>
      <c r="P40" s="23"/>
      <c r="Q40" s="23"/>
      <c r="R40" s="23"/>
      <c r="S40" s="109" t="s">
        <v>327</v>
      </c>
      <c r="T40" s="109"/>
      <c r="U40" s="109">
        <v>10</v>
      </c>
      <c r="V40" s="242"/>
      <c r="W40" s="117">
        <v>24</v>
      </c>
      <c r="X40" s="121" t="s">
        <v>38</v>
      </c>
      <c r="Y40" s="119">
        <v>2.2000000000000002</v>
      </c>
      <c r="Z40" s="56"/>
      <c r="AA40" s="57" t="s">
        <v>27</v>
      </c>
      <c r="AB40" s="58">
        <v>1.6</v>
      </c>
      <c r="AC40" s="58">
        <f>AB40*1</f>
        <v>1.6</v>
      </c>
      <c r="AD40" s="58" t="s">
        <v>26</v>
      </c>
      <c r="AE40" s="58">
        <f>AB40*5</f>
        <v>8</v>
      </c>
      <c r="AF40" s="58">
        <f>AC40*4+AE40*4</f>
        <v>38.4</v>
      </c>
    </row>
    <row r="41" spans="2:34" ht="28.15" customHeight="1" x14ac:dyDescent="0.25">
      <c r="B41" s="244" t="s">
        <v>46</v>
      </c>
      <c r="C41" s="240"/>
      <c r="D41" s="108" t="s">
        <v>181</v>
      </c>
      <c r="E41" s="142"/>
      <c r="F41" s="108">
        <v>5</v>
      </c>
      <c r="G41" s="108"/>
      <c r="H41" s="142"/>
      <c r="I41" s="108"/>
      <c r="J41" s="109" t="s">
        <v>175</v>
      </c>
      <c r="K41" s="109"/>
      <c r="L41" s="109">
        <v>5</v>
      </c>
      <c r="M41" s="109"/>
      <c r="N41" s="141"/>
      <c r="O41" s="109"/>
      <c r="P41" s="23"/>
      <c r="Q41" s="23"/>
      <c r="R41" s="23"/>
      <c r="S41" s="24" t="s">
        <v>328</v>
      </c>
      <c r="T41" s="24"/>
      <c r="U41" s="24">
        <v>10</v>
      </c>
      <c r="V41" s="242"/>
      <c r="W41" s="120" t="s">
        <v>11</v>
      </c>
      <c r="X41" s="121" t="s">
        <v>39</v>
      </c>
      <c r="Y41" s="119">
        <v>0</v>
      </c>
      <c r="AA41" s="57" t="s">
        <v>28</v>
      </c>
      <c r="AB41" s="58">
        <v>2.5</v>
      </c>
      <c r="AC41" s="58"/>
      <c r="AD41" s="58">
        <f>AB41*5</f>
        <v>12.5</v>
      </c>
      <c r="AE41" s="58" t="s">
        <v>26</v>
      </c>
      <c r="AF41" s="58">
        <f>AD41*9</f>
        <v>112.5</v>
      </c>
    </row>
    <row r="42" spans="2:34" ht="28.15" customHeight="1" x14ac:dyDescent="0.3">
      <c r="B42" s="244"/>
      <c r="C42" s="240"/>
      <c r="D42" s="145" t="s">
        <v>279</v>
      </c>
      <c r="E42" s="145" t="s">
        <v>82</v>
      </c>
      <c r="F42" s="108">
        <v>5</v>
      </c>
      <c r="G42" s="173"/>
      <c r="H42" s="142"/>
      <c r="I42" s="108"/>
      <c r="J42" s="154"/>
      <c r="K42" s="142"/>
      <c r="L42" s="108"/>
      <c r="M42" s="108"/>
      <c r="N42" s="141"/>
      <c r="O42" s="109"/>
      <c r="P42" s="23"/>
      <c r="Q42" s="28"/>
      <c r="R42" s="23"/>
      <c r="S42" s="24"/>
      <c r="T42" s="79"/>
      <c r="U42" s="24"/>
      <c r="V42" s="242"/>
      <c r="W42" s="117">
        <v>27</v>
      </c>
      <c r="X42" s="122" t="s">
        <v>40</v>
      </c>
      <c r="Y42" s="119">
        <v>0</v>
      </c>
      <c r="Z42" s="56"/>
      <c r="AA42" s="57" t="s">
        <v>29</v>
      </c>
      <c r="AE42" s="57">
        <f>AB42*15</f>
        <v>0</v>
      </c>
    </row>
    <row r="43" spans="2:34" ht="20.45" customHeight="1" x14ac:dyDescent="0.25">
      <c r="B43" s="29" t="s">
        <v>30</v>
      </c>
      <c r="C43" s="80"/>
      <c r="D43" s="169"/>
      <c r="E43" s="142"/>
      <c r="F43" s="108"/>
      <c r="G43" s="108"/>
      <c r="H43" s="142"/>
      <c r="I43" s="108"/>
      <c r="J43" s="146"/>
      <c r="K43" s="160"/>
      <c r="L43" s="155"/>
      <c r="M43" s="109"/>
      <c r="N43" s="144"/>
      <c r="O43" s="109"/>
      <c r="P43" s="23"/>
      <c r="Q43" s="28"/>
      <c r="R43" s="23"/>
      <c r="S43" s="24"/>
      <c r="T43" s="79"/>
      <c r="U43" s="24"/>
      <c r="V43" s="242"/>
      <c r="W43" s="120" t="s">
        <v>12</v>
      </c>
      <c r="X43" s="123"/>
      <c r="Y43" s="126"/>
      <c r="AC43" s="57">
        <f>SUM(AC38:AC42)</f>
        <v>29.7</v>
      </c>
      <c r="AD43" s="57">
        <f>SUM(AD38:AD42)</f>
        <v>24</v>
      </c>
      <c r="AE43" s="57">
        <f>SUM(AE38:AE42)</f>
        <v>98</v>
      </c>
      <c r="AF43" s="57">
        <f>AC43*4+AD43*9+AE43*4</f>
        <v>726.8</v>
      </c>
    </row>
    <row r="44" spans="2:34" ht="28.15" customHeight="1" thickBot="1" x14ac:dyDescent="0.35">
      <c r="B44" s="112"/>
      <c r="C44" s="81"/>
      <c r="D44" s="95"/>
      <c r="E44" s="95"/>
      <c r="F44" s="96"/>
      <c r="G44" s="96"/>
      <c r="H44" s="95"/>
      <c r="I44" s="96"/>
      <c r="J44" s="96"/>
      <c r="K44" s="95"/>
      <c r="L44" s="96"/>
      <c r="M44" s="24"/>
      <c r="N44" s="79"/>
      <c r="O44" s="24"/>
      <c r="P44" s="96"/>
      <c r="Q44" s="95"/>
      <c r="R44" s="96"/>
      <c r="S44" s="96"/>
      <c r="T44" s="95"/>
      <c r="U44" s="96"/>
      <c r="V44" s="243"/>
      <c r="W44" s="117">
        <f>W38*4+W40*9+W42*4</f>
        <v>716</v>
      </c>
      <c r="X44" s="128"/>
      <c r="Y44" s="137"/>
      <c r="Z44" s="56"/>
      <c r="AC44" s="82">
        <f>AC43*4/AF43</f>
        <v>0.16345624656026417</v>
      </c>
      <c r="AD44" s="82">
        <f>AD43*9/AF43</f>
        <v>0.29719317556411667</v>
      </c>
      <c r="AE44" s="82">
        <f>AE43*4/AF43</f>
        <v>0.53935057787561924</v>
      </c>
    </row>
    <row r="45" spans="2:34" s="89" customFormat="1" ht="21.75" customHeight="1" x14ac:dyDescent="0.25">
      <c r="B45" s="179"/>
      <c r="C45" s="57"/>
      <c r="D45" s="57"/>
      <c r="E45" s="97"/>
      <c r="F45" s="57"/>
      <c r="G45" s="57"/>
      <c r="H45" s="97"/>
      <c r="I45" s="5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98"/>
      <c r="AB45" s="84"/>
    </row>
    <row r="46" spans="2:34" x14ac:dyDescent="0.25">
      <c r="C46" s="89"/>
      <c r="D46" s="238"/>
      <c r="E46" s="238"/>
      <c r="F46" s="239"/>
      <c r="G46" s="239"/>
      <c r="H46" s="99"/>
      <c r="K46" s="99"/>
      <c r="N46" s="99"/>
      <c r="Q46" s="99"/>
      <c r="T46" s="99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4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topLeftCell="B26" zoomScale="60" workbookViewId="0">
      <selection activeCell="B1" sqref="B1:Y1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0" customWidth="1"/>
    <col min="6" max="6" width="9.625" style="2" customWidth="1"/>
    <col min="7" max="7" width="22.625" style="2" customWidth="1"/>
    <col min="8" max="8" width="6.375" style="40" customWidth="1"/>
    <col min="9" max="9" width="9.625" style="2" customWidth="1"/>
    <col min="10" max="10" width="22.625" style="2" customWidth="1"/>
    <col min="11" max="11" width="5.625" style="40" customWidth="1"/>
    <col min="12" max="12" width="9.625" style="2" customWidth="1"/>
    <col min="13" max="13" width="22.625" style="2" customWidth="1"/>
    <col min="14" max="14" width="5.625" style="40" customWidth="1"/>
    <col min="15" max="15" width="9.625" style="2" customWidth="1"/>
    <col min="16" max="16" width="22.625" style="2" customWidth="1"/>
    <col min="17" max="17" width="5.625" style="40" customWidth="1"/>
    <col min="18" max="18" width="9.625" style="2" customWidth="1"/>
    <col min="19" max="19" width="22.625" style="2" customWidth="1"/>
    <col min="20" max="20" width="5.625" style="40" customWidth="1"/>
    <col min="21" max="21" width="9.625" style="2" customWidth="1"/>
    <col min="22" max="22" width="5.25" style="2" customWidth="1"/>
    <col min="23" max="23" width="11.75" style="43" customWidth="1"/>
    <col min="24" max="24" width="11.25" style="101" customWidth="1"/>
    <col min="25" max="25" width="6.625" style="44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46" customFormat="1" ht="38.25" x14ac:dyDescent="0.55000000000000004">
      <c r="B1" s="245" t="s">
        <v>333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45"/>
      <c r="AB1" s="47"/>
    </row>
    <row r="2" spans="2:32" ht="16.5" customHeight="1" x14ac:dyDescent="0.45">
      <c r="B2" s="256"/>
      <c r="C2" s="257"/>
      <c r="D2" s="257"/>
      <c r="E2" s="257"/>
      <c r="F2" s="257"/>
      <c r="G2" s="257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0"/>
      <c r="Y2" s="5"/>
      <c r="Z2" s="1"/>
    </row>
    <row r="3" spans="2:32" ht="31.5" customHeight="1" thickBot="1" x14ac:dyDescent="0.45">
      <c r="B3" s="10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4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2" t="s">
        <v>31</v>
      </c>
      <c r="F4" s="13"/>
      <c r="G4" s="13" t="s">
        <v>3</v>
      </c>
      <c r="H4" s="62" t="s">
        <v>31</v>
      </c>
      <c r="I4" s="13"/>
      <c r="J4" s="13" t="s">
        <v>4</v>
      </c>
      <c r="K4" s="62" t="s">
        <v>31</v>
      </c>
      <c r="L4" s="14"/>
      <c r="M4" s="13" t="s">
        <v>4</v>
      </c>
      <c r="N4" s="62" t="s">
        <v>31</v>
      </c>
      <c r="O4" s="13"/>
      <c r="P4" s="13" t="s">
        <v>4</v>
      </c>
      <c r="Q4" s="62" t="s">
        <v>31</v>
      </c>
      <c r="R4" s="13"/>
      <c r="S4" s="15" t="s">
        <v>5</v>
      </c>
      <c r="T4" s="62" t="s">
        <v>31</v>
      </c>
      <c r="U4" s="13"/>
      <c r="V4" s="104" t="s">
        <v>34</v>
      </c>
      <c r="W4" s="16" t="s">
        <v>6</v>
      </c>
      <c r="X4" s="66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2" customFormat="1" ht="39.75" customHeight="1" x14ac:dyDescent="0.3">
      <c r="B5" s="180">
        <v>6</v>
      </c>
      <c r="C5" s="251"/>
      <c r="D5" s="20" t="str">
        <f>'6月菜單'!B21</f>
        <v>寶島白飯</v>
      </c>
      <c r="E5" s="20" t="s">
        <v>48</v>
      </c>
      <c r="F5" s="21" t="s">
        <v>16</v>
      </c>
      <c r="G5" s="20" t="str">
        <f>'6月菜單'!B22</f>
        <v>南法茄汁肉</v>
      </c>
      <c r="H5" s="20" t="s">
        <v>17</v>
      </c>
      <c r="I5" s="21" t="s">
        <v>16</v>
      </c>
      <c r="J5" s="20" t="str">
        <f>'6月菜單'!B23</f>
        <v>芹菜炒豆干(豆)</v>
      </c>
      <c r="K5" s="20" t="s">
        <v>17</v>
      </c>
      <c r="L5" s="21" t="s">
        <v>16</v>
      </c>
      <c r="M5" s="20" t="str">
        <f>'6月菜單'!B24</f>
        <v>彩繪蝦仁扁蒲(海)</v>
      </c>
      <c r="N5" s="20" t="s">
        <v>17</v>
      </c>
      <c r="O5" s="21" t="s">
        <v>16</v>
      </c>
      <c r="P5" s="20" t="str">
        <f>'6月菜單'!B25</f>
        <v>深色蔬菜</v>
      </c>
      <c r="Q5" s="20" t="s">
        <v>19</v>
      </c>
      <c r="R5" s="21" t="s">
        <v>16</v>
      </c>
      <c r="S5" s="20" t="str">
        <f>'6月菜單'!B26</f>
        <v>冬瓜豚骨湯</v>
      </c>
      <c r="T5" s="20" t="s">
        <v>17</v>
      </c>
      <c r="U5" s="21" t="s">
        <v>16</v>
      </c>
      <c r="V5" s="253"/>
      <c r="W5" s="114" t="s">
        <v>7</v>
      </c>
      <c r="X5" s="115" t="s">
        <v>35</v>
      </c>
      <c r="Y5" s="136">
        <v>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8.15" customHeight="1" x14ac:dyDescent="0.3">
      <c r="B6" s="181" t="s">
        <v>8</v>
      </c>
      <c r="C6" s="251"/>
      <c r="D6" s="109" t="s">
        <v>54</v>
      </c>
      <c r="E6" s="109"/>
      <c r="F6" s="109">
        <v>100</v>
      </c>
      <c r="G6" s="23" t="s">
        <v>210</v>
      </c>
      <c r="H6" s="108"/>
      <c r="I6" s="108">
        <v>65</v>
      </c>
      <c r="J6" s="24" t="s">
        <v>88</v>
      </c>
      <c r="K6" s="109"/>
      <c r="L6" s="156">
        <v>5</v>
      </c>
      <c r="M6" s="24" t="s">
        <v>280</v>
      </c>
      <c r="N6" s="24"/>
      <c r="O6" s="24">
        <v>60</v>
      </c>
      <c r="P6" s="24" t="str">
        <f>P5</f>
        <v>深色蔬菜</v>
      </c>
      <c r="Q6" s="23"/>
      <c r="R6" s="23">
        <v>120</v>
      </c>
      <c r="S6" s="94" t="s">
        <v>61</v>
      </c>
      <c r="T6" s="24"/>
      <c r="U6" s="24">
        <v>40</v>
      </c>
      <c r="V6" s="254"/>
      <c r="W6" s="117">
        <v>96</v>
      </c>
      <c r="X6" s="118" t="s">
        <v>36</v>
      </c>
      <c r="Y6" s="126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8.15" customHeight="1" x14ac:dyDescent="0.3">
      <c r="B7" s="181">
        <v>16</v>
      </c>
      <c r="C7" s="251"/>
      <c r="D7" s="109"/>
      <c r="E7" s="109"/>
      <c r="F7" s="109"/>
      <c r="G7" s="109" t="s">
        <v>198</v>
      </c>
      <c r="H7" s="109"/>
      <c r="I7" s="109">
        <v>15</v>
      </c>
      <c r="J7" s="109" t="s">
        <v>107</v>
      </c>
      <c r="K7" s="109" t="s">
        <v>82</v>
      </c>
      <c r="L7" s="156">
        <v>10</v>
      </c>
      <c r="M7" s="109" t="s">
        <v>281</v>
      </c>
      <c r="N7" s="109"/>
      <c r="O7" s="109">
        <v>10</v>
      </c>
      <c r="P7" s="23"/>
      <c r="Q7" s="23"/>
      <c r="R7" s="23"/>
      <c r="S7" s="24" t="s">
        <v>208</v>
      </c>
      <c r="T7" s="24"/>
      <c r="U7" s="24">
        <v>10</v>
      </c>
      <c r="V7" s="254"/>
      <c r="W7" s="120" t="s">
        <v>9</v>
      </c>
      <c r="X7" s="121" t="s">
        <v>37</v>
      </c>
      <c r="Y7" s="126">
        <v>3</v>
      </c>
      <c r="AA7" s="25" t="s">
        <v>25</v>
      </c>
      <c r="AB7" s="3">
        <v>2</v>
      </c>
      <c r="AC7" s="26">
        <f>AB7*7</f>
        <v>14</v>
      </c>
      <c r="AD7" s="3">
        <f>AB7*5</f>
        <v>10</v>
      </c>
      <c r="AE7" s="3" t="s">
        <v>26</v>
      </c>
      <c r="AF7" s="27">
        <f>AC7*4+AD7*9</f>
        <v>146</v>
      </c>
    </row>
    <row r="8" spans="2:32" ht="28.15" customHeight="1" x14ac:dyDescent="0.3">
      <c r="B8" s="181" t="s">
        <v>10</v>
      </c>
      <c r="C8" s="251"/>
      <c r="D8" s="109"/>
      <c r="E8" s="109"/>
      <c r="F8" s="109"/>
      <c r="G8" s="109" t="s">
        <v>207</v>
      </c>
      <c r="H8" s="109"/>
      <c r="I8" s="109">
        <v>10</v>
      </c>
      <c r="J8" s="109" t="s">
        <v>179</v>
      </c>
      <c r="K8" s="109"/>
      <c r="L8" s="156">
        <v>15</v>
      </c>
      <c r="M8" s="109" t="s">
        <v>282</v>
      </c>
      <c r="N8" s="141" t="s">
        <v>331</v>
      </c>
      <c r="O8" s="109">
        <v>25</v>
      </c>
      <c r="P8" s="23"/>
      <c r="Q8" s="28"/>
      <c r="R8" s="23"/>
      <c r="S8" s="24"/>
      <c r="T8" s="24"/>
      <c r="U8" s="24"/>
      <c r="V8" s="254"/>
      <c r="W8" s="117">
        <v>24.5</v>
      </c>
      <c r="X8" s="121" t="s">
        <v>38</v>
      </c>
      <c r="Y8" s="126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8.15" customHeight="1" x14ac:dyDescent="0.25">
      <c r="B9" s="252" t="s">
        <v>47</v>
      </c>
      <c r="C9" s="251"/>
      <c r="D9" s="109"/>
      <c r="E9" s="109"/>
      <c r="F9" s="109"/>
      <c r="G9" s="108"/>
      <c r="H9" s="142"/>
      <c r="I9" s="108"/>
      <c r="J9" s="24" t="s">
        <v>55</v>
      </c>
      <c r="K9" s="24"/>
      <c r="L9" s="24">
        <v>10</v>
      </c>
      <c r="M9" s="24" t="s">
        <v>283</v>
      </c>
      <c r="N9" s="24"/>
      <c r="O9" s="24">
        <v>5</v>
      </c>
      <c r="P9" s="23"/>
      <c r="Q9" s="28"/>
      <c r="R9" s="23"/>
      <c r="S9" s="24"/>
      <c r="T9" s="24"/>
      <c r="U9" s="24"/>
      <c r="V9" s="254"/>
      <c r="W9" s="120" t="s">
        <v>11</v>
      </c>
      <c r="X9" s="121" t="s">
        <v>39</v>
      </c>
      <c r="Y9" s="126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8.15" customHeight="1" x14ac:dyDescent="0.3">
      <c r="B10" s="252"/>
      <c r="C10" s="251"/>
      <c r="D10" s="109"/>
      <c r="E10" s="109"/>
      <c r="F10" s="109"/>
      <c r="G10" s="154"/>
      <c r="H10" s="142"/>
      <c r="I10" s="108"/>
      <c r="J10" s="151" t="s">
        <v>114</v>
      </c>
      <c r="K10" s="157"/>
      <c r="L10" s="108">
        <v>10</v>
      </c>
      <c r="M10" s="145" t="s">
        <v>284</v>
      </c>
      <c r="N10" s="142"/>
      <c r="O10" s="108">
        <v>1</v>
      </c>
      <c r="P10" s="23"/>
      <c r="Q10" s="28"/>
      <c r="R10" s="23"/>
      <c r="S10" s="24"/>
      <c r="T10" s="153"/>
      <c r="U10" s="24"/>
      <c r="V10" s="254"/>
      <c r="W10" s="117">
        <v>27</v>
      </c>
      <c r="X10" s="122" t="s">
        <v>40</v>
      </c>
      <c r="Y10" s="126">
        <v>0</v>
      </c>
      <c r="Z10" s="10"/>
      <c r="AA10" s="2" t="s">
        <v>29</v>
      </c>
      <c r="AE10" s="2">
        <f>AB10*15</f>
        <v>0</v>
      </c>
    </row>
    <row r="11" spans="2:32" ht="28.15" customHeight="1" x14ac:dyDescent="0.25">
      <c r="B11" s="29" t="s">
        <v>30</v>
      </c>
      <c r="C11" s="30"/>
      <c r="D11" s="23"/>
      <c r="E11" s="28"/>
      <c r="F11" s="23"/>
      <c r="G11" s="23"/>
      <c r="H11" s="28"/>
      <c r="I11" s="23"/>
      <c r="J11" s="146"/>
      <c r="K11" s="28"/>
      <c r="L11" s="23"/>
      <c r="M11" s="24"/>
      <c r="N11" s="28"/>
      <c r="O11" s="24"/>
      <c r="P11" s="23"/>
      <c r="Q11" s="28"/>
      <c r="R11" s="23"/>
      <c r="S11" s="24"/>
      <c r="T11" s="79"/>
      <c r="U11" s="24"/>
      <c r="V11" s="254"/>
      <c r="W11" s="120" t="s">
        <v>12</v>
      </c>
      <c r="X11" s="123"/>
      <c r="Y11" s="126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8.15" customHeight="1" thickBot="1" x14ac:dyDescent="0.35">
      <c r="B12" s="182"/>
      <c r="C12" s="31"/>
      <c r="D12" s="28"/>
      <c r="E12" s="28"/>
      <c r="F12" s="23"/>
      <c r="G12" s="23"/>
      <c r="H12" s="28"/>
      <c r="I12" s="23"/>
      <c r="J12" s="23"/>
      <c r="K12" s="28"/>
      <c r="L12" s="23"/>
      <c r="M12" s="24"/>
      <c r="N12" s="28"/>
      <c r="O12" s="24"/>
      <c r="P12" s="23"/>
      <c r="Q12" s="28"/>
      <c r="R12" s="23"/>
      <c r="S12" s="23"/>
      <c r="T12" s="28"/>
      <c r="U12" s="23"/>
      <c r="V12" s="255"/>
      <c r="W12" s="117">
        <f>W6*4+W8*9+W10*4</f>
        <v>712.5</v>
      </c>
      <c r="X12" s="128"/>
      <c r="Y12" s="137"/>
      <c r="Z12" s="10"/>
      <c r="AC12" s="32">
        <f>AC11*4/AF11</f>
        <v>0.15658362989323843</v>
      </c>
      <c r="AD12" s="32">
        <f>AD11*9/AF11</f>
        <v>0.28825622775800713</v>
      </c>
      <c r="AE12" s="32">
        <f>AE11*4/AF11</f>
        <v>0.55516014234875444</v>
      </c>
    </row>
    <row r="13" spans="2:32" s="22" customFormat="1" ht="28.15" customHeight="1" x14ac:dyDescent="0.3">
      <c r="B13" s="180">
        <v>6</v>
      </c>
      <c r="C13" s="251"/>
      <c r="D13" s="20" t="str">
        <f>'6月菜單'!F21</f>
        <v>地瓜飯</v>
      </c>
      <c r="E13" s="20" t="s">
        <v>15</v>
      </c>
      <c r="F13" s="20"/>
      <c r="G13" s="20" t="str">
        <f>'6月菜單'!F22</f>
        <v>獨門爆炒肉片</v>
      </c>
      <c r="H13" s="20" t="s">
        <v>172</v>
      </c>
      <c r="I13" s="20"/>
      <c r="J13" s="20" t="str">
        <f>'6月菜單'!F23</f>
        <v>蜂蜜檸檬燒烤翅腿</v>
      </c>
      <c r="K13" s="20" t="s">
        <v>17</v>
      </c>
      <c r="L13" s="20"/>
      <c r="M13" s="20" t="str">
        <f>'6月菜單'!F24</f>
        <v>翻滾蕃茄炒蛋(豆)</v>
      </c>
      <c r="N13" s="20" t="s">
        <v>18</v>
      </c>
      <c r="O13" s="20"/>
      <c r="P13" s="20" t="str">
        <f>'6月菜單'!F25</f>
        <v>淺色蔬菜</v>
      </c>
      <c r="Q13" s="20" t="s">
        <v>19</v>
      </c>
      <c r="R13" s="20"/>
      <c r="S13" s="20" t="str">
        <f>'6月菜單'!F26</f>
        <v>海芽小魚乾蛋花湯(海)</v>
      </c>
      <c r="T13" s="20" t="s">
        <v>17</v>
      </c>
      <c r="U13" s="20"/>
      <c r="V13" s="253"/>
      <c r="W13" s="114" t="s">
        <v>7</v>
      </c>
      <c r="X13" s="115" t="s">
        <v>35</v>
      </c>
      <c r="Y13" s="136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8.15" customHeight="1" x14ac:dyDescent="0.3">
      <c r="B14" s="181" t="s">
        <v>8</v>
      </c>
      <c r="C14" s="251"/>
      <c r="D14" s="109" t="s">
        <v>54</v>
      </c>
      <c r="E14" s="109"/>
      <c r="F14" s="109">
        <v>80</v>
      </c>
      <c r="G14" s="24" t="s">
        <v>115</v>
      </c>
      <c r="H14" s="109"/>
      <c r="I14" s="109">
        <v>20</v>
      </c>
      <c r="J14" s="24" t="s">
        <v>136</v>
      </c>
      <c r="K14" s="24"/>
      <c r="L14" s="24">
        <v>30</v>
      </c>
      <c r="M14" s="24" t="s">
        <v>92</v>
      </c>
      <c r="N14" s="24"/>
      <c r="O14" s="24">
        <v>40</v>
      </c>
      <c r="P14" s="24" t="str">
        <f>P13</f>
        <v>淺色蔬菜</v>
      </c>
      <c r="Q14" s="23"/>
      <c r="R14" s="23">
        <v>120</v>
      </c>
      <c r="S14" s="109" t="s">
        <v>67</v>
      </c>
      <c r="T14" s="109"/>
      <c r="U14" s="109">
        <v>3</v>
      </c>
      <c r="V14" s="254"/>
      <c r="W14" s="117">
        <v>100</v>
      </c>
      <c r="X14" s="118" t="s">
        <v>36</v>
      </c>
      <c r="Y14" s="126">
        <v>2.4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8.15" customHeight="1" x14ac:dyDescent="0.3">
      <c r="B15" s="181">
        <v>17</v>
      </c>
      <c r="C15" s="251"/>
      <c r="D15" s="109" t="s">
        <v>78</v>
      </c>
      <c r="E15" s="109"/>
      <c r="F15" s="109">
        <v>55</v>
      </c>
      <c r="G15" s="109" t="s">
        <v>55</v>
      </c>
      <c r="H15" s="109"/>
      <c r="I15" s="109">
        <v>45</v>
      </c>
      <c r="J15" s="24"/>
      <c r="K15" s="24"/>
      <c r="L15" s="24"/>
      <c r="M15" s="24" t="s">
        <v>70</v>
      </c>
      <c r="N15" s="24"/>
      <c r="O15" s="24">
        <v>40</v>
      </c>
      <c r="P15" s="23"/>
      <c r="Q15" s="23"/>
      <c r="R15" s="23"/>
      <c r="S15" s="108" t="s">
        <v>92</v>
      </c>
      <c r="T15" s="108"/>
      <c r="U15" s="108">
        <v>15</v>
      </c>
      <c r="V15" s="254"/>
      <c r="W15" s="120" t="s">
        <v>9</v>
      </c>
      <c r="X15" s="121" t="s">
        <v>37</v>
      </c>
      <c r="Y15" s="126">
        <v>2.1</v>
      </c>
      <c r="AA15" s="25" t="s">
        <v>25</v>
      </c>
      <c r="AB15" s="3">
        <v>2.2000000000000002</v>
      </c>
      <c r="AC15" s="26">
        <f>AB15*7</f>
        <v>15.400000000000002</v>
      </c>
      <c r="AD15" s="3">
        <f>AB15*5</f>
        <v>11</v>
      </c>
      <c r="AE15" s="3" t="s">
        <v>26</v>
      </c>
      <c r="AF15" s="27">
        <f>AC15*4+AD15*9</f>
        <v>160.60000000000002</v>
      </c>
    </row>
    <row r="16" spans="2:32" ht="28.15" customHeight="1" x14ac:dyDescent="0.3">
      <c r="B16" s="181" t="s">
        <v>10</v>
      </c>
      <c r="C16" s="251"/>
      <c r="D16" s="109"/>
      <c r="E16" s="109"/>
      <c r="F16" s="109"/>
      <c r="G16" s="109"/>
      <c r="H16" s="144"/>
      <c r="I16" s="109"/>
      <c r="J16" s="24"/>
      <c r="K16" s="24"/>
      <c r="L16" s="24"/>
      <c r="M16" s="24" t="s">
        <v>58</v>
      </c>
      <c r="N16" s="24" t="s">
        <v>82</v>
      </c>
      <c r="O16" s="24">
        <v>10</v>
      </c>
      <c r="P16" s="23"/>
      <c r="Q16" s="28"/>
      <c r="R16" s="23"/>
      <c r="S16" s="24" t="s">
        <v>285</v>
      </c>
      <c r="T16" s="24" t="s">
        <v>331</v>
      </c>
      <c r="U16" s="24">
        <v>5</v>
      </c>
      <c r="V16" s="254"/>
      <c r="W16" s="117">
        <v>24</v>
      </c>
      <c r="X16" s="121" t="s">
        <v>38</v>
      </c>
      <c r="Y16" s="126">
        <v>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8.15" customHeight="1" x14ac:dyDescent="0.25">
      <c r="B17" s="252" t="s">
        <v>43</v>
      </c>
      <c r="C17" s="251"/>
      <c r="D17" s="142"/>
      <c r="E17" s="142"/>
      <c r="F17" s="108"/>
      <c r="G17" s="108"/>
      <c r="H17" s="142"/>
      <c r="I17" s="108"/>
      <c r="J17" s="24"/>
      <c r="K17" s="24"/>
      <c r="L17" s="24"/>
      <c r="M17" s="24"/>
      <c r="N17" s="24"/>
      <c r="O17" s="24"/>
      <c r="P17" s="23"/>
      <c r="Q17" s="28"/>
      <c r="R17" s="23"/>
      <c r="S17" s="24"/>
      <c r="T17" s="24"/>
      <c r="U17" s="24"/>
      <c r="V17" s="254"/>
      <c r="W17" s="120" t="s">
        <v>11</v>
      </c>
      <c r="X17" s="121" t="s">
        <v>39</v>
      </c>
      <c r="Y17" s="126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8.15" customHeight="1" x14ac:dyDescent="0.3">
      <c r="B18" s="252"/>
      <c r="C18" s="251"/>
      <c r="D18" s="28"/>
      <c r="E18" s="28"/>
      <c r="F18" s="23"/>
      <c r="G18" s="154"/>
      <c r="H18" s="28"/>
      <c r="I18" s="23"/>
      <c r="J18" s="23"/>
      <c r="K18" s="28"/>
      <c r="L18" s="23"/>
      <c r="M18" s="24"/>
      <c r="N18" s="28"/>
      <c r="O18" s="24"/>
      <c r="P18" s="23"/>
      <c r="Q18" s="28"/>
      <c r="R18" s="23"/>
      <c r="S18" s="23"/>
      <c r="T18" s="28"/>
      <c r="U18" s="23"/>
      <c r="V18" s="254"/>
      <c r="W18" s="117">
        <v>26.5</v>
      </c>
      <c r="X18" s="122" t="s">
        <v>40</v>
      </c>
      <c r="Y18" s="126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8.15" customHeight="1" x14ac:dyDescent="0.25">
      <c r="B19" s="29" t="s">
        <v>30</v>
      </c>
      <c r="C19" s="30"/>
      <c r="D19" s="142"/>
      <c r="E19" s="142"/>
      <c r="F19" s="108"/>
      <c r="G19" s="108"/>
      <c r="H19" s="142"/>
      <c r="I19" s="108"/>
      <c r="J19" s="108"/>
      <c r="K19" s="142"/>
      <c r="L19" s="142"/>
      <c r="M19" s="108"/>
      <c r="N19" s="142"/>
      <c r="O19" s="108"/>
      <c r="P19" s="23"/>
      <c r="Q19" s="28"/>
      <c r="R19" s="23"/>
      <c r="S19" s="23"/>
      <c r="T19" s="28"/>
      <c r="U19" s="23"/>
      <c r="V19" s="254"/>
      <c r="W19" s="120" t="s">
        <v>12</v>
      </c>
      <c r="X19" s="123"/>
      <c r="Y19" s="119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8.15" customHeight="1" x14ac:dyDescent="0.3">
      <c r="B20" s="182"/>
      <c r="C20" s="31"/>
      <c r="D20" s="28"/>
      <c r="E20" s="28"/>
      <c r="F20" s="23"/>
      <c r="G20" s="23"/>
      <c r="H20" s="28"/>
      <c r="I20" s="23"/>
      <c r="J20" s="23"/>
      <c r="K20" s="28"/>
      <c r="L20" s="23"/>
      <c r="M20" s="24"/>
      <c r="N20" s="28"/>
      <c r="O20" s="24"/>
      <c r="P20" s="23"/>
      <c r="Q20" s="28"/>
      <c r="R20" s="23"/>
      <c r="S20" s="23"/>
      <c r="T20" s="28"/>
      <c r="U20" s="23"/>
      <c r="V20" s="255"/>
      <c r="W20" s="117">
        <f>W14*4+W16*9+W18*4</f>
        <v>722</v>
      </c>
      <c r="X20" s="125"/>
      <c r="Y20" s="119"/>
      <c r="Z20" s="10"/>
      <c r="AC20" s="32">
        <f>AC19*4/AF19</f>
        <v>0.14881334188582426</v>
      </c>
      <c r="AD20" s="32">
        <f>AD19*9/AF19</f>
        <v>0.27132777421423987</v>
      </c>
      <c r="AE20" s="32">
        <f>AE19*4/AF19</f>
        <v>0.5798588838999359</v>
      </c>
    </row>
    <row r="21" spans="2:32" s="22" customFormat="1" ht="28.15" customHeight="1" x14ac:dyDescent="0.3">
      <c r="B21" s="180">
        <v>6</v>
      </c>
      <c r="C21" s="251"/>
      <c r="D21" s="20" t="str">
        <f>'6月菜單'!J21</f>
        <v>寶島白飯</v>
      </c>
      <c r="E21" s="20" t="s">
        <v>89</v>
      </c>
      <c r="F21" s="20"/>
      <c r="G21" s="20" t="str">
        <f>'6月菜單'!J22</f>
        <v>台南腐城肉燥(醃)</v>
      </c>
      <c r="H21" s="20" t="s">
        <v>17</v>
      </c>
      <c r="I21" s="20"/>
      <c r="J21" s="20" t="str">
        <f>'6月菜單'!J23</f>
        <v>招牌畢業黃金卡拉雞排(炸)</v>
      </c>
      <c r="K21" s="20" t="s">
        <v>52</v>
      </c>
      <c r="L21" s="20"/>
      <c r="M21" s="20" t="str">
        <f>'6月菜單'!J24</f>
        <v>日式青春柴香高麗菜大阪燒</v>
      </c>
      <c r="N21" s="20" t="s">
        <v>17</v>
      </c>
      <c r="O21" s="20"/>
      <c r="P21" s="20" t="str">
        <f>'6月菜單'!J25</f>
        <v>深色蔬菜</v>
      </c>
      <c r="Q21" s="20" t="s">
        <v>93</v>
      </c>
      <c r="R21" s="20"/>
      <c r="S21" s="20" t="str">
        <f>'6月菜單'!J26</f>
        <v>薑絲豆腐湯(豆)</v>
      </c>
      <c r="T21" s="20" t="s">
        <v>91</v>
      </c>
      <c r="U21" s="20"/>
      <c r="V21" s="253"/>
      <c r="W21" s="114" t="s">
        <v>7</v>
      </c>
      <c r="X21" s="115" t="s">
        <v>35</v>
      </c>
      <c r="Y21" s="116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4" customFormat="1" ht="27.75" customHeight="1" x14ac:dyDescent="0.4">
      <c r="B22" s="181" t="s">
        <v>8</v>
      </c>
      <c r="C22" s="251"/>
      <c r="D22" s="109" t="s">
        <v>90</v>
      </c>
      <c r="E22" s="109"/>
      <c r="F22" s="109">
        <v>100</v>
      </c>
      <c r="G22" s="24" t="s">
        <v>181</v>
      </c>
      <c r="H22" s="109"/>
      <c r="I22" s="156">
        <v>15</v>
      </c>
      <c r="J22" s="24" t="s">
        <v>189</v>
      </c>
      <c r="K22" s="109"/>
      <c r="L22" s="156">
        <v>50</v>
      </c>
      <c r="M22" s="24" t="s">
        <v>83</v>
      </c>
      <c r="N22" s="109"/>
      <c r="O22" s="156">
        <v>60</v>
      </c>
      <c r="P22" s="24" t="str">
        <f>P21</f>
        <v>深色蔬菜</v>
      </c>
      <c r="Q22" s="23"/>
      <c r="R22" s="23">
        <v>120</v>
      </c>
      <c r="S22" s="109" t="s">
        <v>270</v>
      </c>
      <c r="T22" s="109"/>
      <c r="U22" s="109">
        <v>10</v>
      </c>
      <c r="V22" s="254"/>
      <c r="W22" s="117">
        <v>98</v>
      </c>
      <c r="X22" s="118" t="s">
        <v>36</v>
      </c>
      <c r="Y22" s="119">
        <v>2.6</v>
      </c>
      <c r="Z22" s="33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4" customFormat="1" ht="28.15" customHeight="1" x14ac:dyDescent="0.3">
      <c r="B23" s="181">
        <v>18</v>
      </c>
      <c r="C23" s="251"/>
      <c r="D23" s="108"/>
      <c r="E23" s="108"/>
      <c r="F23" s="108"/>
      <c r="G23" s="109" t="s">
        <v>55</v>
      </c>
      <c r="H23" s="109"/>
      <c r="I23" s="156">
        <v>40</v>
      </c>
      <c r="J23" s="109"/>
      <c r="K23" s="109"/>
      <c r="L23" s="156"/>
      <c r="M23" s="109" t="s">
        <v>162</v>
      </c>
      <c r="N23" s="109"/>
      <c r="O23" s="156">
        <v>35</v>
      </c>
      <c r="P23" s="23"/>
      <c r="Q23" s="23"/>
      <c r="R23" s="23"/>
      <c r="S23" s="109" t="s">
        <v>288</v>
      </c>
      <c r="T23" s="109"/>
      <c r="U23" s="109">
        <v>1</v>
      </c>
      <c r="V23" s="254"/>
      <c r="W23" s="120" t="s">
        <v>9</v>
      </c>
      <c r="X23" s="121" t="s">
        <v>37</v>
      </c>
      <c r="Y23" s="119">
        <v>2.6</v>
      </c>
      <c r="AA23" s="25" t="s">
        <v>25</v>
      </c>
      <c r="AB23" s="3">
        <v>2</v>
      </c>
      <c r="AC23" s="26">
        <f>AB23*7</f>
        <v>14</v>
      </c>
      <c r="AD23" s="3">
        <f>AB23*5</f>
        <v>10</v>
      </c>
      <c r="AE23" s="3" t="s">
        <v>26</v>
      </c>
      <c r="AF23" s="27">
        <f>AC23*4+AD23*9</f>
        <v>146</v>
      </c>
    </row>
    <row r="24" spans="2:32" s="34" customFormat="1" ht="28.15" customHeight="1" x14ac:dyDescent="0.4">
      <c r="B24" s="181" t="s">
        <v>10</v>
      </c>
      <c r="C24" s="251"/>
      <c r="D24" s="108"/>
      <c r="E24" s="108"/>
      <c r="F24" s="108"/>
      <c r="G24" s="24" t="s">
        <v>182</v>
      </c>
      <c r="H24" s="109" t="s">
        <v>177</v>
      </c>
      <c r="I24" s="156">
        <v>20</v>
      </c>
      <c r="J24" s="154"/>
      <c r="K24" s="109"/>
      <c r="L24" s="156"/>
      <c r="M24" s="24" t="s">
        <v>286</v>
      </c>
      <c r="N24" s="109"/>
      <c r="O24" s="156">
        <v>5</v>
      </c>
      <c r="P24" s="23"/>
      <c r="Q24" s="28"/>
      <c r="R24" s="23"/>
      <c r="S24" s="109"/>
      <c r="T24" s="109"/>
      <c r="U24" s="109"/>
      <c r="V24" s="254"/>
      <c r="W24" s="117">
        <f>Y22*5+Y24*5+Y26*8</f>
        <v>25.5</v>
      </c>
      <c r="X24" s="121" t="s">
        <v>38</v>
      </c>
      <c r="Y24" s="119">
        <v>2.5</v>
      </c>
      <c r="Z24" s="33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4" customFormat="1" ht="28.15" customHeight="1" x14ac:dyDescent="0.25">
      <c r="B25" s="252" t="s">
        <v>44</v>
      </c>
      <c r="C25" s="251"/>
      <c r="D25" s="108"/>
      <c r="E25" s="108"/>
      <c r="F25" s="108"/>
      <c r="G25" s="24" t="s">
        <v>183</v>
      </c>
      <c r="H25" s="109"/>
      <c r="I25" s="109">
        <v>10</v>
      </c>
      <c r="J25" s="154"/>
      <c r="K25" s="109"/>
      <c r="L25" s="109"/>
      <c r="M25" s="24" t="s">
        <v>114</v>
      </c>
      <c r="N25" s="109"/>
      <c r="O25" s="109">
        <v>5</v>
      </c>
      <c r="P25" s="23"/>
      <c r="Q25" s="28"/>
      <c r="R25" s="23"/>
      <c r="S25" s="24"/>
      <c r="T25" s="24"/>
      <c r="U25" s="24"/>
      <c r="V25" s="254"/>
      <c r="W25" s="120" t="s">
        <v>11</v>
      </c>
      <c r="X25" s="121" t="s">
        <v>39</v>
      </c>
      <c r="Y25" s="11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4" customFormat="1" ht="28.15" customHeight="1" x14ac:dyDescent="0.4">
      <c r="B26" s="252"/>
      <c r="C26" s="251"/>
      <c r="D26" s="109"/>
      <c r="E26" s="109"/>
      <c r="F26" s="109"/>
      <c r="G26" s="153"/>
      <c r="H26" s="141"/>
      <c r="I26" s="109"/>
      <c r="J26" s="153"/>
      <c r="K26" s="141"/>
      <c r="L26" s="109"/>
      <c r="M26" s="153" t="s">
        <v>287</v>
      </c>
      <c r="N26" s="141"/>
      <c r="O26" s="109">
        <v>5</v>
      </c>
      <c r="P26" s="23"/>
      <c r="Q26" s="28"/>
      <c r="R26" s="23"/>
      <c r="S26" s="24"/>
      <c r="T26" s="79"/>
      <c r="U26" s="24"/>
      <c r="V26" s="254"/>
      <c r="W26" s="117">
        <v>27</v>
      </c>
      <c r="X26" s="122" t="s">
        <v>40</v>
      </c>
      <c r="Y26" s="119">
        <v>0</v>
      </c>
      <c r="Z26" s="33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4" customFormat="1" ht="28.15" customHeight="1" x14ac:dyDescent="0.25">
      <c r="B27" s="29" t="s">
        <v>30</v>
      </c>
      <c r="C27" s="35"/>
      <c r="D27" s="109"/>
      <c r="E27" s="109"/>
      <c r="F27" s="109"/>
      <c r="G27" s="108"/>
      <c r="H27" s="142"/>
      <c r="I27" s="108"/>
      <c r="J27" s="153"/>
      <c r="K27" s="141"/>
      <c r="L27" s="109"/>
      <c r="M27" s="153"/>
      <c r="N27" s="141"/>
      <c r="O27" s="109"/>
      <c r="P27" s="23"/>
      <c r="Q27" s="28"/>
      <c r="R27" s="23"/>
      <c r="S27" s="23"/>
      <c r="T27" s="28"/>
      <c r="U27" s="23"/>
      <c r="V27" s="254"/>
      <c r="W27" s="120" t="s">
        <v>12</v>
      </c>
      <c r="X27" s="123"/>
      <c r="Y27" s="11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4" customFormat="1" ht="28.15" customHeight="1" thickBot="1" x14ac:dyDescent="0.45">
      <c r="B28" s="183"/>
      <c r="C28" s="36"/>
      <c r="D28" s="28"/>
      <c r="E28" s="28"/>
      <c r="F28" s="23"/>
      <c r="G28" s="23"/>
      <c r="H28" s="28"/>
      <c r="I28" s="23"/>
      <c r="J28" s="154"/>
      <c r="K28" s="28"/>
      <c r="L28" s="23"/>
      <c r="M28" s="23"/>
      <c r="N28" s="28"/>
      <c r="O28" s="23"/>
      <c r="P28" s="23"/>
      <c r="Q28" s="28"/>
      <c r="R28" s="23"/>
      <c r="S28" s="146"/>
      <c r="T28" s="28"/>
      <c r="U28" s="23"/>
      <c r="V28" s="255"/>
      <c r="W28" s="117">
        <f>W22*4+W24*9+W26*4</f>
        <v>729.5</v>
      </c>
      <c r="X28" s="125"/>
      <c r="Y28" s="119"/>
      <c r="Z28" s="33"/>
      <c r="AB28" s="37"/>
      <c r="AC28" s="32">
        <f>AC27*4/AF27</f>
        <v>0.15658362989323843</v>
      </c>
      <c r="AD28" s="32">
        <f>AD27*9/AF27</f>
        <v>0.28825622775800713</v>
      </c>
      <c r="AE28" s="32">
        <f>AE27*4/AF27</f>
        <v>0.55516014234875444</v>
      </c>
    </row>
    <row r="29" spans="2:32" s="22" customFormat="1" ht="28.15" customHeight="1" x14ac:dyDescent="0.3">
      <c r="B29" s="180">
        <v>6</v>
      </c>
      <c r="C29" s="251"/>
      <c r="D29" s="20" t="str">
        <f>'6月菜單'!N21</f>
        <v>全穀飯</v>
      </c>
      <c r="E29" s="20" t="s">
        <v>89</v>
      </c>
      <c r="F29" s="20"/>
      <c r="G29" s="20" t="str">
        <f>'6月菜單'!N22</f>
        <v>照燒無骨里肌肉</v>
      </c>
      <c r="H29" s="20" t="s">
        <v>17</v>
      </c>
      <c r="I29" s="20"/>
      <c r="J29" s="20" t="str">
        <f>'6月菜單'!N23</f>
        <v>xo醬蘿蔔糕(冷主)</v>
      </c>
      <c r="K29" s="20" t="s">
        <v>15</v>
      </c>
      <c r="L29" s="20"/>
      <c r="M29" s="20" t="str">
        <f>'6月菜單'!N24</f>
        <v>特經典海霸王麻辣燙(豆)</v>
      </c>
      <c r="N29" s="20" t="s">
        <v>17</v>
      </c>
      <c r="O29" s="20"/>
      <c r="P29" s="20" t="str">
        <f>'6月菜單'!N25</f>
        <v>淺色蔬菜</v>
      </c>
      <c r="Q29" s="20" t="s">
        <v>93</v>
      </c>
      <c r="R29" s="20"/>
      <c r="S29" s="20" t="str">
        <f>'6月菜單'!N26</f>
        <v>蘿蔔湯</v>
      </c>
      <c r="T29" s="20" t="s">
        <v>91</v>
      </c>
      <c r="U29" s="20"/>
      <c r="V29" s="241"/>
      <c r="W29" s="114" t="s">
        <v>7</v>
      </c>
      <c r="X29" s="115" t="s">
        <v>35</v>
      </c>
      <c r="Y29" s="136">
        <v>5.6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8.15" customHeight="1" x14ac:dyDescent="0.3">
      <c r="B30" s="181" t="s">
        <v>8</v>
      </c>
      <c r="C30" s="251"/>
      <c r="D30" s="109" t="s">
        <v>42</v>
      </c>
      <c r="E30" s="109"/>
      <c r="F30" s="109">
        <v>60</v>
      </c>
      <c r="G30" s="108" t="s">
        <v>65</v>
      </c>
      <c r="H30" s="108"/>
      <c r="I30" s="108">
        <v>60</v>
      </c>
      <c r="J30" s="24" t="s">
        <v>289</v>
      </c>
      <c r="K30" s="109"/>
      <c r="L30" s="109">
        <v>30</v>
      </c>
      <c r="M30" s="24" t="s">
        <v>271</v>
      </c>
      <c r="N30" s="24"/>
      <c r="O30" s="24">
        <v>50</v>
      </c>
      <c r="P30" s="24" t="str">
        <f>P29</f>
        <v>淺色蔬菜</v>
      </c>
      <c r="Q30" s="23"/>
      <c r="R30" s="23">
        <v>120</v>
      </c>
      <c r="S30" s="109" t="s">
        <v>57</v>
      </c>
      <c r="T30" s="109"/>
      <c r="U30" s="109">
        <v>40</v>
      </c>
      <c r="V30" s="242"/>
      <c r="W30" s="117">
        <v>103</v>
      </c>
      <c r="X30" s="118" t="s">
        <v>36</v>
      </c>
      <c r="Y30" s="126">
        <v>2.4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8.15" customHeight="1" x14ac:dyDescent="0.3">
      <c r="B31" s="181">
        <v>19</v>
      </c>
      <c r="C31" s="251"/>
      <c r="D31" s="109" t="s">
        <v>66</v>
      </c>
      <c r="E31" s="109"/>
      <c r="F31" s="109">
        <v>40</v>
      </c>
      <c r="G31" s="109"/>
      <c r="H31" s="108"/>
      <c r="I31" s="108"/>
      <c r="J31" s="24"/>
      <c r="K31" s="109"/>
      <c r="L31" s="109"/>
      <c r="M31" s="24" t="s">
        <v>87</v>
      </c>
      <c r="N31" s="24"/>
      <c r="O31" s="24">
        <v>5</v>
      </c>
      <c r="P31" s="24"/>
      <c r="Q31" s="79"/>
      <c r="R31" s="24"/>
      <c r="S31" s="109" t="s">
        <v>103</v>
      </c>
      <c r="T31" s="109"/>
      <c r="U31" s="109">
        <v>10</v>
      </c>
      <c r="V31" s="242"/>
      <c r="W31" s="120" t="s">
        <v>9</v>
      </c>
      <c r="X31" s="121" t="s">
        <v>37</v>
      </c>
      <c r="Y31" s="126">
        <v>2.1</v>
      </c>
      <c r="AA31" s="25" t="s">
        <v>25</v>
      </c>
      <c r="AB31" s="3">
        <v>2.2999999999999998</v>
      </c>
      <c r="AC31" s="26">
        <f>AB31*7</f>
        <v>16.099999999999998</v>
      </c>
      <c r="AD31" s="3">
        <f>AB31*5</f>
        <v>11.5</v>
      </c>
      <c r="AE31" s="3" t="s">
        <v>26</v>
      </c>
      <c r="AF31" s="27">
        <f>AC31*4+AD31*9</f>
        <v>167.89999999999998</v>
      </c>
    </row>
    <row r="32" spans="2:32" ht="28.15" customHeight="1" x14ac:dyDescent="0.3">
      <c r="B32" s="181" t="s">
        <v>10</v>
      </c>
      <c r="C32" s="251"/>
      <c r="D32" s="109"/>
      <c r="E32" s="109"/>
      <c r="F32" s="109"/>
      <c r="G32" s="109"/>
      <c r="H32" s="109"/>
      <c r="I32" s="109"/>
      <c r="J32" s="108"/>
      <c r="K32" s="108"/>
      <c r="L32" s="108"/>
      <c r="M32" s="23" t="s">
        <v>116</v>
      </c>
      <c r="N32" s="147" t="s">
        <v>82</v>
      </c>
      <c r="O32" s="23">
        <v>5</v>
      </c>
      <c r="P32" s="24"/>
      <c r="Q32" s="79"/>
      <c r="R32" s="24"/>
      <c r="S32" s="109"/>
      <c r="T32" s="144"/>
      <c r="U32" s="109"/>
      <c r="V32" s="242"/>
      <c r="W32" s="117">
        <f>Y30*5+Y32*5+Y34*8</f>
        <v>22</v>
      </c>
      <c r="X32" s="121" t="s">
        <v>38</v>
      </c>
      <c r="Y32" s="126">
        <v>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8.15" customHeight="1" x14ac:dyDescent="0.25">
      <c r="B33" s="252" t="s">
        <v>45</v>
      </c>
      <c r="C33" s="251"/>
      <c r="D33" s="108"/>
      <c r="E33" s="108"/>
      <c r="F33" s="108"/>
      <c r="G33" s="150"/>
      <c r="H33" s="151"/>
      <c r="I33" s="152"/>
      <c r="J33" s="154"/>
      <c r="K33" s="109"/>
      <c r="L33" s="109"/>
      <c r="M33" s="23" t="s">
        <v>80</v>
      </c>
      <c r="N33" s="28"/>
      <c r="O33" s="24">
        <v>20</v>
      </c>
      <c r="P33" s="23"/>
      <c r="Q33" s="28"/>
      <c r="R33" s="23"/>
      <c r="S33" s="109"/>
      <c r="T33" s="144"/>
      <c r="U33" s="109"/>
      <c r="V33" s="242"/>
      <c r="W33" s="120" t="s">
        <v>11</v>
      </c>
      <c r="X33" s="121" t="s">
        <v>39</v>
      </c>
      <c r="Y33" s="126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8.15" customHeight="1" x14ac:dyDescent="0.3">
      <c r="B34" s="252"/>
      <c r="C34" s="251"/>
      <c r="D34" s="108"/>
      <c r="E34" s="108"/>
      <c r="F34" s="108"/>
      <c r="G34" s="24"/>
      <c r="H34" s="24"/>
      <c r="I34" s="24"/>
      <c r="J34" s="154"/>
      <c r="K34" s="24"/>
      <c r="L34" s="24"/>
      <c r="M34" s="24"/>
      <c r="N34" s="28"/>
      <c r="O34" s="24"/>
      <c r="P34" s="23"/>
      <c r="Q34" s="28"/>
      <c r="R34" s="23"/>
      <c r="S34" s="154"/>
      <c r="T34" s="28"/>
      <c r="U34" s="23"/>
      <c r="V34" s="242"/>
      <c r="W34" s="117">
        <v>26.5</v>
      </c>
      <c r="X34" s="122" t="s">
        <v>40</v>
      </c>
      <c r="Y34" s="126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8.15" customHeight="1" x14ac:dyDescent="0.25">
      <c r="B35" s="29" t="s">
        <v>30</v>
      </c>
      <c r="C35" s="30"/>
      <c r="D35" s="28"/>
      <c r="E35" s="28"/>
      <c r="F35" s="23"/>
      <c r="G35" s="23"/>
      <c r="H35" s="28"/>
      <c r="I35" s="23"/>
      <c r="J35" s="154"/>
      <c r="K35" s="28"/>
      <c r="L35" s="23"/>
      <c r="M35" s="24"/>
      <c r="N35" s="28"/>
      <c r="O35" s="24"/>
      <c r="P35" s="23"/>
      <c r="Q35" s="28"/>
      <c r="R35" s="23"/>
      <c r="S35" s="146"/>
      <c r="T35" s="142"/>
      <c r="U35" s="108"/>
      <c r="V35" s="242"/>
      <c r="W35" s="120" t="s">
        <v>12</v>
      </c>
      <c r="X35" s="123"/>
      <c r="Y35" s="126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8.15" customHeight="1" x14ac:dyDescent="0.3">
      <c r="B36" s="182"/>
      <c r="C36" s="31"/>
      <c r="D36" s="28"/>
      <c r="E36" s="28"/>
      <c r="F36" s="23"/>
      <c r="G36" s="23"/>
      <c r="H36" s="28"/>
      <c r="I36" s="23"/>
      <c r="J36" s="23"/>
      <c r="K36" s="28"/>
      <c r="L36" s="23"/>
      <c r="M36" s="23"/>
      <c r="N36" s="28"/>
      <c r="O36" s="23"/>
      <c r="P36" s="23"/>
      <c r="Q36" s="28"/>
      <c r="R36" s="23"/>
      <c r="S36" s="23"/>
      <c r="T36" s="28"/>
      <c r="U36" s="23"/>
      <c r="V36" s="243"/>
      <c r="W36" s="117">
        <f>W30*4+W32*9+W34*4</f>
        <v>716</v>
      </c>
      <c r="X36" s="125"/>
      <c r="Y36" s="119"/>
      <c r="Z36" s="10"/>
      <c r="AC36" s="32">
        <f>AC35*4/AF35</f>
        <v>0.15094339622641509</v>
      </c>
      <c r="AD36" s="32">
        <f>AD35*9/AF35</f>
        <v>0.27536970933197347</v>
      </c>
      <c r="AE36" s="32">
        <f>AE35*4/AF35</f>
        <v>0.57368689444161147</v>
      </c>
    </row>
    <row r="37" spans="2:32" s="22" customFormat="1" ht="28.15" customHeight="1" x14ac:dyDescent="0.3">
      <c r="B37" s="180">
        <v>6</v>
      </c>
      <c r="C37" s="251"/>
      <c r="D37" s="20" t="str">
        <f>'6月菜單'!R21</f>
        <v>祖傳油蔥什錦手工拌麵</v>
      </c>
      <c r="E37" s="20" t="s">
        <v>95</v>
      </c>
      <c r="F37" s="20"/>
      <c r="G37" s="20" t="str">
        <f>'6月菜單'!R22</f>
        <v>和風香草烤雞翅</v>
      </c>
      <c r="H37" s="20" t="s">
        <v>50</v>
      </c>
      <c r="I37" s="20"/>
      <c r="J37" s="20" t="str">
        <f>'6月菜單'!R23</f>
        <v>偽東山鴨頭(豆)</v>
      </c>
      <c r="K37" s="20" t="s">
        <v>160</v>
      </c>
      <c r="L37" s="20"/>
      <c r="M37" s="20" t="str">
        <f>'6月菜單'!R24</f>
        <v>椒鹽脆皮大煎餃(加)</v>
      </c>
      <c r="N37" s="20" t="s">
        <v>15</v>
      </c>
      <c r="O37" s="20"/>
      <c r="P37" s="20" t="str">
        <f>'6月菜單'!R25</f>
        <v>深色蔬菜</v>
      </c>
      <c r="Q37" s="20" t="s">
        <v>94</v>
      </c>
      <c r="R37" s="20"/>
      <c r="S37" s="20" t="str">
        <f>'6月菜單'!R26</f>
        <v>筍香蛋花湯</v>
      </c>
      <c r="T37" s="20" t="s">
        <v>91</v>
      </c>
      <c r="U37" s="20"/>
      <c r="V37" s="241"/>
      <c r="W37" s="114" t="s">
        <v>7</v>
      </c>
      <c r="X37" s="115" t="s">
        <v>35</v>
      </c>
      <c r="Y37" s="116">
        <v>5.5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8.15" customHeight="1" x14ac:dyDescent="0.3">
      <c r="B38" s="181" t="s">
        <v>8</v>
      </c>
      <c r="C38" s="251"/>
      <c r="D38" s="24" t="s">
        <v>169</v>
      </c>
      <c r="E38" s="109"/>
      <c r="F38" s="109">
        <v>300</v>
      </c>
      <c r="G38" s="109" t="s">
        <v>81</v>
      </c>
      <c r="H38" s="109"/>
      <c r="I38" s="109">
        <v>50</v>
      </c>
      <c r="J38" s="23" t="s">
        <v>290</v>
      </c>
      <c r="K38" s="23" t="s">
        <v>291</v>
      </c>
      <c r="L38" s="23">
        <v>30</v>
      </c>
      <c r="M38" s="24" t="s">
        <v>128</v>
      </c>
      <c r="N38" s="109" t="s">
        <v>203</v>
      </c>
      <c r="O38" s="109">
        <v>30</v>
      </c>
      <c r="P38" s="24" t="str">
        <f>P37</f>
        <v>深色蔬菜</v>
      </c>
      <c r="Q38" s="24"/>
      <c r="R38" s="24">
        <v>120</v>
      </c>
      <c r="S38" s="24" t="s">
        <v>71</v>
      </c>
      <c r="T38" s="24"/>
      <c r="U38" s="24">
        <v>40</v>
      </c>
      <c r="V38" s="242"/>
      <c r="W38" s="117">
        <v>105</v>
      </c>
      <c r="X38" s="118" t="s">
        <v>36</v>
      </c>
      <c r="Y38" s="119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8.15" customHeight="1" x14ac:dyDescent="0.3">
      <c r="B39" s="181">
        <v>20</v>
      </c>
      <c r="C39" s="251"/>
      <c r="D39" s="108" t="s">
        <v>296</v>
      </c>
      <c r="E39" s="108"/>
      <c r="F39" s="108">
        <v>5</v>
      </c>
      <c r="G39" s="109"/>
      <c r="H39" s="108"/>
      <c r="I39" s="108"/>
      <c r="J39" s="24" t="s">
        <v>292</v>
      </c>
      <c r="K39" s="147"/>
      <c r="L39" s="23">
        <v>20</v>
      </c>
      <c r="M39" s="108"/>
      <c r="N39" s="108"/>
      <c r="O39" s="108"/>
      <c r="P39" s="24"/>
      <c r="Q39" s="24"/>
      <c r="R39" s="24"/>
      <c r="S39" s="24" t="s">
        <v>92</v>
      </c>
      <c r="T39" s="24"/>
      <c r="U39" s="24">
        <v>15</v>
      </c>
      <c r="V39" s="242"/>
      <c r="W39" s="120" t="s">
        <v>9</v>
      </c>
      <c r="X39" s="121" t="s">
        <v>37</v>
      </c>
      <c r="Y39" s="119">
        <v>2.5</v>
      </c>
      <c r="AA39" s="25" t="s">
        <v>25</v>
      </c>
      <c r="AB39" s="3">
        <v>2.2999999999999998</v>
      </c>
      <c r="AC39" s="26">
        <f>AB39*7</f>
        <v>16.099999999999998</v>
      </c>
      <c r="AD39" s="3">
        <f>AB39*5</f>
        <v>11.5</v>
      </c>
      <c r="AE39" s="3" t="s">
        <v>26</v>
      </c>
      <c r="AF39" s="27">
        <f>AC39*4+AD39*9</f>
        <v>167.89999999999998</v>
      </c>
    </row>
    <row r="40" spans="2:32" ht="28.15" customHeight="1" x14ac:dyDescent="0.3">
      <c r="B40" s="181" t="s">
        <v>10</v>
      </c>
      <c r="C40" s="251"/>
      <c r="D40" s="108" t="s">
        <v>55</v>
      </c>
      <c r="E40" s="108"/>
      <c r="F40" s="108">
        <v>10</v>
      </c>
      <c r="G40" s="108"/>
      <c r="H40" s="108"/>
      <c r="I40" s="108"/>
      <c r="J40" s="153" t="s">
        <v>281</v>
      </c>
      <c r="K40" s="153"/>
      <c r="L40" s="24">
        <v>15</v>
      </c>
      <c r="M40" s="154"/>
      <c r="N40" s="108"/>
      <c r="O40" s="108"/>
      <c r="P40" s="24"/>
      <c r="Q40" s="79"/>
      <c r="R40" s="24"/>
      <c r="S40" s="108"/>
      <c r="T40" s="148"/>
      <c r="U40" s="108"/>
      <c r="V40" s="242"/>
      <c r="W40" s="117">
        <v>23</v>
      </c>
      <c r="X40" s="121" t="s">
        <v>38</v>
      </c>
      <c r="Y40" s="119">
        <v>2.2000000000000002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8.15" customHeight="1" x14ac:dyDescent="0.25">
      <c r="B41" s="252" t="s">
        <v>46</v>
      </c>
      <c r="C41" s="251"/>
      <c r="D41" s="108" t="s">
        <v>114</v>
      </c>
      <c r="E41" s="108"/>
      <c r="F41" s="108">
        <v>10</v>
      </c>
      <c r="G41" s="108"/>
      <c r="H41" s="108"/>
      <c r="I41" s="108"/>
      <c r="J41" s="174" t="s">
        <v>293</v>
      </c>
      <c r="K41" s="79"/>
      <c r="L41" s="24">
        <v>10</v>
      </c>
      <c r="M41" s="146"/>
      <c r="N41" s="141"/>
      <c r="O41" s="108"/>
      <c r="P41" s="24"/>
      <c r="Q41" s="79"/>
      <c r="R41" s="24"/>
      <c r="S41" s="108"/>
      <c r="T41" s="145"/>
      <c r="U41" s="108"/>
      <c r="V41" s="242"/>
      <c r="W41" s="120" t="s">
        <v>11</v>
      </c>
      <c r="X41" s="121" t="s">
        <v>39</v>
      </c>
      <c r="Y41" s="11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8.15" customHeight="1" x14ac:dyDescent="0.3">
      <c r="B42" s="252"/>
      <c r="C42" s="251"/>
      <c r="D42" s="108" t="s">
        <v>83</v>
      </c>
      <c r="E42" s="108"/>
      <c r="F42" s="108">
        <v>20</v>
      </c>
      <c r="G42" s="108"/>
      <c r="H42" s="142"/>
      <c r="I42" s="108"/>
      <c r="J42" s="174" t="s">
        <v>294</v>
      </c>
      <c r="K42" s="79"/>
      <c r="L42" s="24">
        <v>5</v>
      </c>
      <c r="M42" s="23"/>
      <c r="N42" s="141"/>
      <c r="O42" s="108"/>
      <c r="P42" s="24"/>
      <c r="Q42" s="79"/>
      <c r="R42" s="24"/>
      <c r="S42" s="108"/>
      <c r="T42" s="142"/>
      <c r="U42" s="108"/>
      <c r="V42" s="242"/>
      <c r="W42" s="117">
        <v>27</v>
      </c>
      <c r="X42" s="122" t="s">
        <v>40</v>
      </c>
      <c r="Y42" s="119">
        <v>0</v>
      </c>
      <c r="Z42" s="10"/>
      <c r="AA42" s="2" t="s">
        <v>29</v>
      </c>
      <c r="AE42" s="2">
        <f>AB42*15</f>
        <v>0</v>
      </c>
    </row>
    <row r="43" spans="2:32" ht="28.15" customHeight="1" x14ac:dyDescent="0.25">
      <c r="B43" s="29" t="s">
        <v>30</v>
      </c>
      <c r="C43" s="30"/>
      <c r="D43" s="169"/>
      <c r="E43" s="142"/>
      <c r="F43" s="108"/>
      <c r="G43" s="108"/>
      <c r="H43" s="142"/>
      <c r="I43" s="108"/>
      <c r="J43" s="154"/>
      <c r="K43" s="141"/>
      <c r="L43" s="109"/>
      <c r="M43" s="108"/>
      <c r="N43" s="142"/>
      <c r="O43" s="108"/>
      <c r="P43" s="24"/>
      <c r="Q43" s="79"/>
      <c r="R43" s="24"/>
      <c r="S43" s="108"/>
      <c r="T43" s="142"/>
      <c r="U43" s="108"/>
      <c r="V43" s="242"/>
      <c r="W43" s="120" t="s">
        <v>12</v>
      </c>
      <c r="X43" s="123"/>
      <c r="Y43" s="11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8.15" customHeight="1" thickBot="1" x14ac:dyDescent="0.35">
      <c r="B44" s="184"/>
      <c r="C44" s="31"/>
      <c r="D44" s="167"/>
      <c r="E44" s="38"/>
      <c r="F44" s="39"/>
      <c r="G44" s="39"/>
      <c r="H44" s="38"/>
      <c r="I44" s="39"/>
      <c r="J44" s="154"/>
      <c r="K44" s="38"/>
      <c r="L44" s="39"/>
      <c r="M44" s="24"/>
      <c r="N44" s="28"/>
      <c r="O44" s="24"/>
      <c r="P44" s="39"/>
      <c r="Q44" s="38"/>
      <c r="R44" s="39"/>
      <c r="S44" s="39"/>
      <c r="T44" s="38"/>
      <c r="U44" s="39"/>
      <c r="V44" s="243"/>
      <c r="W44" s="117">
        <f>W38*4+W40*9+W42*4</f>
        <v>735</v>
      </c>
      <c r="X44" s="125"/>
      <c r="Y44" s="119"/>
      <c r="Z44" s="10"/>
      <c r="AC44" s="32">
        <f>AC43*4/AF43</f>
        <v>0.16345624656026417</v>
      </c>
      <c r="AD44" s="32">
        <f>AD43*9/AF43</f>
        <v>0.29719317556411667</v>
      </c>
      <c r="AE44" s="32">
        <f>AE43*4/AF43</f>
        <v>0.53935057787561924</v>
      </c>
    </row>
    <row r="45" spans="2:32" ht="21.75" customHeight="1" x14ac:dyDescent="0.25"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41"/>
    </row>
    <row r="46" spans="2:32" x14ac:dyDescent="0.25">
      <c r="D46" s="249"/>
      <c r="E46" s="249"/>
      <c r="F46" s="250"/>
      <c r="G46" s="250"/>
      <c r="H46" s="42"/>
      <c r="K46" s="42"/>
      <c r="N46" s="42"/>
      <c r="Q46" s="42"/>
      <c r="T46" s="42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99212598425197" right="0.15748031496062992" top="0.19685039370078741" bottom="0.15748031496062992" header="0.51181102362204722" footer="0.23622047244094491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F48"/>
  <sheetViews>
    <sheetView zoomScale="60" workbookViewId="0">
      <selection activeCell="A38" sqref="A38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0" customWidth="1"/>
    <col min="6" max="6" width="9.625" style="2" customWidth="1"/>
    <col min="7" max="7" width="22.625" style="2" customWidth="1"/>
    <col min="8" max="8" width="5.625" style="40" customWidth="1"/>
    <col min="9" max="9" width="9.625" style="2" customWidth="1"/>
    <col min="10" max="10" width="22.625" style="2" customWidth="1"/>
    <col min="11" max="11" width="5.625" style="40" customWidth="1"/>
    <col min="12" max="12" width="9.625" style="2" customWidth="1"/>
    <col min="13" max="13" width="22.625" style="2" customWidth="1"/>
    <col min="14" max="14" width="5.625" style="40" customWidth="1"/>
    <col min="15" max="15" width="9.625" style="2" customWidth="1"/>
    <col min="16" max="16" width="22.625" style="2" customWidth="1"/>
    <col min="17" max="17" width="5.625" style="40" customWidth="1"/>
    <col min="18" max="18" width="9.625" style="2" customWidth="1"/>
    <col min="19" max="19" width="22.625" style="2" customWidth="1"/>
    <col min="20" max="20" width="5.625" style="40" customWidth="1"/>
    <col min="21" max="21" width="9.625" style="2" customWidth="1"/>
    <col min="22" max="22" width="5.25" style="2" customWidth="1"/>
    <col min="23" max="23" width="11.75" style="43" customWidth="1"/>
    <col min="24" max="24" width="11.25" style="101" customWidth="1"/>
    <col min="25" max="25" width="6.625" style="44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46" customFormat="1" ht="38.25" x14ac:dyDescent="0.55000000000000004">
      <c r="B1" s="245" t="s">
        <v>334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45"/>
      <c r="AB1" s="47"/>
    </row>
    <row r="2" spans="2:32" ht="16.5" customHeight="1" x14ac:dyDescent="0.45">
      <c r="B2" s="256"/>
      <c r="C2" s="257"/>
      <c r="D2" s="257"/>
      <c r="E2" s="257"/>
      <c r="F2" s="257"/>
      <c r="G2" s="257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0"/>
      <c r="Y2" s="5"/>
      <c r="Z2" s="1"/>
    </row>
    <row r="3" spans="2:32" ht="31.5" customHeight="1" thickBot="1" x14ac:dyDescent="0.45">
      <c r="B3" s="10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4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2" t="s">
        <v>31</v>
      </c>
      <c r="F4" s="13"/>
      <c r="G4" s="13" t="s">
        <v>3</v>
      </c>
      <c r="H4" s="62" t="s">
        <v>31</v>
      </c>
      <c r="I4" s="13"/>
      <c r="J4" s="13" t="s">
        <v>4</v>
      </c>
      <c r="K4" s="62" t="s">
        <v>31</v>
      </c>
      <c r="L4" s="14"/>
      <c r="M4" s="13" t="s">
        <v>4</v>
      </c>
      <c r="N4" s="62" t="s">
        <v>31</v>
      </c>
      <c r="O4" s="13"/>
      <c r="P4" s="13" t="s">
        <v>4</v>
      </c>
      <c r="Q4" s="62" t="s">
        <v>31</v>
      </c>
      <c r="R4" s="13"/>
      <c r="S4" s="15" t="s">
        <v>5</v>
      </c>
      <c r="T4" s="62" t="s">
        <v>31</v>
      </c>
      <c r="U4" s="13"/>
      <c r="V4" s="104" t="s">
        <v>34</v>
      </c>
      <c r="W4" s="16" t="s">
        <v>6</v>
      </c>
      <c r="X4" s="66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2" customFormat="1" ht="65.099999999999994" customHeight="1" x14ac:dyDescent="0.3">
      <c r="B5" s="180">
        <v>6</v>
      </c>
      <c r="C5" s="251"/>
      <c r="D5" s="20" t="str">
        <f>'6月菜單'!B30</f>
        <v>寶島白飯</v>
      </c>
      <c r="E5" s="20" t="s">
        <v>15</v>
      </c>
      <c r="F5" s="21" t="s">
        <v>16</v>
      </c>
      <c r="G5" s="20" t="str">
        <f>'6月菜單'!B31</f>
        <v>招牌香酥炸大魚片(炸)(海)-申請</v>
      </c>
      <c r="H5" s="20" t="s">
        <v>52</v>
      </c>
      <c r="I5" s="21" t="s">
        <v>16</v>
      </c>
      <c r="J5" s="20" t="str">
        <f>'6月菜單'!B32</f>
        <v>蘑菇拌飯豆腐(豆)</v>
      </c>
      <c r="K5" s="20" t="s">
        <v>53</v>
      </c>
      <c r="L5" s="21" t="s">
        <v>16</v>
      </c>
      <c r="M5" s="20" t="str">
        <f>'6月菜單'!B33</f>
        <v>黃金玉米滑蛋</v>
      </c>
      <c r="N5" s="20" t="s">
        <v>17</v>
      </c>
      <c r="O5" s="21" t="s">
        <v>16</v>
      </c>
      <c r="P5" s="20" t="str">
        <f>'6月菜單'!B34</f>
        <v>深色蔬菜</v>
      </c>
      <c r="Q5" s="20" t="s">
        <v>19</v>
      </c>
      <c r="R5" s="21" t="s">
        <v>16</v>
      </c>
      <c r="S5" s="20" t="str">
        <f>'6月菜單'!B35</f>
        <v>蘿蔔排骨湯</v>
      </c>
      <c r="T5" s="20" t="s">
        <v>17</v>
      </c>
      <c r="U5" s="21" t="s">
        <v>16</v>
      </c>
      <c r="V5" s="253"/>
      <c r="W5" s="114" t="s">
        <v>7</v>
      </c>
      <c r="X5" s="115" t="s">
        <v>35</v>
      </c>
      <c r="Y5" s="136">
        <v>5.3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8.15" customHeight="1" x14ac:dyDescent="0.3">
      <c r="B6" s="181" t="s">
        <v>8</v>
      </c>
      <c r="C6" s="251"/>
      <c r="D6" s="108" t="s">
        <v>54</v>
      </c>
      <c r="E6" s="108"/>
      <c r="F6" s="108">
        <v>100</v>
      </c>
      <c r="G6" s="23" t="s">
        <v>311</v>
      </c>
      <c r="H6" s="23" t="s">
        <v>174</v>
      </c>
      <c r="I6" s="23">
        <v>40</v>
      </c>
      <c r="J6" s="24" t="s">
        <v>58</v>
      </c>
      <c r="K6" s="24" t="s">
        <v>82</v>
      </c>
      <c r="L6" s="106">
        <v>30</v>
      </c>
      <c r="M6" s="23" t="s">
        <v>92</v>
      </c>
      <c r="N6" s="23"/>
      <c r="O6" s="23">
        <v>50</v>
      </c>
      <c r="P6" s="108" t="str">
        <f>P5</f>
        <v>深色蔬菜</v>
      </c>
      <c r="Q6" s="108"/>
      <c r="R6" s="24">
        <v>120</v>
      </c>
      <c r="S6" s="23" t="s">
        <v>57</v>
      </c>
      <c r="T6" s="23"/>
      <c r="U6" s="23">
        <v>40</v>
      </c>
      <c r="V6" s="254"/>
      <c r="W6" s="117">
        <v>98</v>
      </c>
      <c r="X6" s="118" t="s">
        <v>36</v>
      </c>
      <c r="Y6" s="126">
        <v>2.6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8.15" customHeight="1" x14ac:dyDescent="0.3">
      <c r="B7" s="181">
        <v>23</v>
      </c>
      <c r="C7" s="251"/>
      <c r="D7" s="108"/>
      <c r="E7" s="108"/>
      <c r="F7" s="108"/>
      <c r="G7" s="109"/>
      <c r="H7" s="109"/>
      <c r="I7" s="109"/>
      <c r="J7" s="24" t="s">
        <v>55</v>
      </c>
      <c r="K7" s="79"/>
      <c r="L7" s="106">
        <v>20</v>
      </c>
      <c r="M7" s="23" t="s">
        <v>55</v>
      </c>
      <c r="N7" s="23"/>
      <c r="O7" s="23">
        <v>20</v>
      </c>
      <c r="P7" s="108"/>
      <c r="Q7" s="108"/>
      <c r="R7" s="108"/>
      <c r="S7" s="23" t="s">
        <v>103</v>
      </c>
      <c r="T7" s="23"/>
      <c r="U7" s="23">
        <v>10</v>
      </c>
      <c r="V7" s="254"/>
      <c r="W7" s="120" t="s">
        <v>9</v>
      </c>
      <c r="X7" s="121" t="s">
        <v>37</v>
      </c>
      <c r="Y7" s="126">
        <v>2.2000000000000002</v>
      </c>
      <c r="AA7" s="25" t="s">
        <v>25</v>
      </c>
      <c r="AB7" s="3">
        <v>2</v>
      </c>
      <c r="AC7" s="26">
        <f>AB7*7</f>
        <v>14</v>
      </c>
      <c r="AD7" s="3">
        <f>AB7*5</f>
        <v>10</v>
      </c>
      <c r="AE7" s="3" t="s">
        <v>26</v>
      </c>
      <c r="AF7" s="27">
        <f>AC7*4+AD7*9</f>
        <v>146</v>
      </c>
    </row>
    <row r="8" spans="2:32" ht="28.15" customHeight="1" x14ac:dyDescent="0.3">
      <c r="B8" s="181" t="s">
        <v>10</v>
      </c>
      <c r="C8" s="251"/>
      <c r="D8" s="108"/>
      <c r="E8" s="108"/>
      <c r="F8" s="108"/>
      <c r="G8" s="154"/>
      <c r="H8" s="109"/>
      <c r="I8" s="109"/>
      <c r="J8" s="24" t="s">
        <v>170</v>
      </c>
      <c r="K8" s="24"/>
      <c r="L8" s="106">
        <v>15</v>
      </c>
      <c r="M8" s="24" t="s">
        <v>60</v>
      </c>
      <c r="N8" s="28"/>
      <c r="O8" s="24">
        <v>25</v>
      </c>
      <c r="P8" s="108"/>
      <c r="Q8" s="142"/>
      <c r="R8" s="108"/>
      <c r="S8" s="24"/>
      <c r="T8" s="24"/>
      <c r="U8" s="24"/>
      <c r="V8" s="254"/>
      <c r="W8" s="117">
        <v>23</v>
      </c>
      <c r="X8" s="121" t="s">
        <v>38</v>
      </c>
      <c r="Y8" s="126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8.15" customHeight="1" x14ac:dyDescent="0.25">
      <c r="B9" s="252" t="s">
        <v>47</v>
      </c>
      <c r="C9" s="251"/>
      <c r="D9" s="108"/>
      <c r="E9" s="108"/>
      <c r="F9" s="108"/>
      <c r="G9" s="108"/>
      <c r="H9" s="142"/>
      <c r="I9" s="108"/>
      <c r="J9" s="24" t="s">
        <v>181</v>
      </c>
      <c r="K9" s="79"/>
      <c r="L9" s="106">
        <v>10</v>
      </c>
      <c r="M9" s="24"/>
      <c r="N9" s="153"/>
      <c r="O9" s="24"/>
      <c r="P9" s="108"/>
      <c r="Q9" s="142"/>
      <c r="R9" s="108"/>
      <c r="S9" s="154"/>
      <c r="T9" s="79"/>
      <c r="U9" s="24"/>
      <c r="V9" s="254"/>
      <c r="W9" s="120" t="s">
        <v>11</v>
      </c>
      <c r="X9" s="121" t="s">
        <v>39</v>
      </c>
      <c r="Y9" s="126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8.15" customHeight="1" x14ac:dyDescent="0.3">
      <c r="B10" s="252"/>
      <c r="C10" s="251"/>
      <c r="D10" s="108"/>
      <c r="E10" s="108"/>
      <c r="F10" s="108"/>
      <c r="G10" s="108"/>
      <c r="H10" s="142"/>
      <c r="I10" s="108"/>
      <c r="J10" s="151"/>
      <c r="K10" s="157"/>
      <c r="L10" s="108"/>
      <c r="M10" s="145"/>
      <c r="N10" s="142"/>
      <c r="O10" s="108"/>
      <c r="P10" s="108"/>
      <c r="Q10" s="142"/>
      <c r="R10" s="108"/>
      <c r="S10" s="109"/>
      <c r="T10" s="144"/>
      <c r="U10" s="109"/>
      <c r="V10" s="254"/>
      <c r="W10" s="117">
        <v>27</v>
      </c>
      <c r="X10" s="122" t="s">
        <v>40</v>
      </c>
      <c r="Y10" s="126">
        <v>0</v>
      </c>
      <c r="Z10" s="10"/>
      <c r="AA10" s="2" t="s">
        <v>29</v>
      </c>
      <c r="AE10" s="2">
        <f>AB10*15</f>
        <v>0</v>
      </c>
    </row>
    <row r="11" spans="2:32" ht="28.15" customHeight="1" x14ac:dyDescent="0.25">
      <c r="B11" s="29" t="s">
        <v>30</v>
      </c>
      <c r="C11" s="30"/>
      <c r="D11" s="108"/>
      <c r="E11" s="142"/>
      <c r="F11" s="108"/>
      <c r="G11" s="24"/>
      <c r="H11" s="79"/>
      <c r="I11" s="24"/>
      <c r="J11" s="24"/>
      <c r="K11" s="79"/>
      <c r="L11" s="24"/>
      <c r="M11" s="24"/>
      <c r="N11" s="79"/>
      <c r="O11" s="24"/>
      <c r="P11" s="108"/>
      <c r="Q11" s="142"/>
      <c r="R11" s="108"/>
      <c r="S11" s="108"/>
      <c r="T11" s="108"/>
      <c r="U11" s="108"/>
      <c r="V11" s="254"/>
      <c r="W11" s="120" t="s">
        <v>12</v>
      </c>
      <c r="X11" s="123"/>
      <c r="Y11" s="129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8.15" customHeight="1" thickBot="1" x14ac:dyDescent="0.35">
      <c r="B12" s="182"/>
      <c r="C12" s="31"/>
      <c r="D12" s="28"/>
      <c r="E12" s="28"/>
      <c r="F12" s="23"/>
      <c r="G12" s="23"/>
      <c r="H12" s="28"/>
      <c r="I12" s="23"/>
      <c r="J12" s="23"/>
      <c r="K12" s="28"/>
      <c r="L12" s="23"/>
      <c r="M12" s="24"/>
      <c r="N12" s="28"/>
      <c r="O12" s="24"/>
      <c r="P12" s="23"/>
      <c r="Q12" s="28"/>
      <c r="R12" s="23"/>
      <c r="S12" s="23"/>
      <c r="T12" s="28"/>
      <c r="U12" s="23"/>
      <c r="V12" s="255"/>
      <c r="W12" s="127">
        <f>W6*4+W8*9+W10*4</f>
        <v>707</v>
      </c>
      <c r="X12" s="125"/>
      <c r="Y12" s="130"/>
      <c r="Z12" s="10"/>
      <c r="AC12" s="32">
        <f>AC11*4/AF11</f>
        <v>0.15658362989323843</v>
      </c>
      <c r="AD12" s="32">
        <f>AD11*9/AF11</f>
        <v>0.28825622775800713</v>
      </c>
      <c r="AE12" s="32">
        <f>AE11*4/AF11</f>
        <v>0.55516014234875444</v>
      </c>
    </row>
    <row r="13" spans="2:32" s="22" customFormat="1" ht="28.15" customHeight="1" x14ac:dyDescent="0.3">
      <c r="B13" s="180">
        <v>6</v>
      </c>
      <c r="C13" s="251"/>
      <c r="D13" s="20" t="str">
        <f>'6月菜單'!F30</f>
        <v>地瓜飯</v>
      </c>
      <c r="E13" s="20" t="s">
        <v>15</v>
      </c>
      <c r="F13" s="20"/>
      <c r="G13" s="20" t="str">
        <f>'6月菜單'!F31</f>
        <v>醬燒蜜汁燒豬排</v>
      </c>
      <c r="H13" s="20" t="s">
        <v>17</v>
      </c>
      <c r="I13" s="20"/>
      <c r="J13" s="20" t="str">
        <f>'6月菜單'!F32</f>
        <v>泰式濃郁咖哩雞</v>
      </c>
      <c r="K13" s="20" t="s">
        <v>17</v>
      </c>
      <c r="L13" s="20"/>
      <c r="M13" s="20" t="str">
        <f>'6月菜單'!F33</f>
        <v>什錦花椰雙菇</v>
      </c>
      <c r="N13" s="20" t="s">
        <v>18</v>
      </c>
      <c r="O13" s="20"/>
      <c r="P13" s="20" t="str">
        <f>'6月菜單'!F34</f>
        <v>淺色蔬菜</v>
      </c>
      <c r="Q13" s="20" t="s">
        <v>19</v>
      </c>
      <c r="R13" s="20"/>
      <c r="S13" s="20" t="str">
        <f>'6月菜單'!F35</f>
        <v>黃瓜排骨湯</v>
      </c>
      <c r="T13" s="20" t="s">
        <v>17</v>
      </c>
      <c r="U13" s="20"/>
      <c r="V13" s="253"/>
      <c r="W13" s="114" t="s">
        <v>7</v>
      </c>
      <c r="X13" s="115" t="s">
        <v>35</v>
      </c>
      <c r="Y13" s="116">
        <v>5.3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8.15" customHeight="1" x14ac:dyDescent="0.3">
      <c r="B14" s="181" t="s">
        <v>8</v>
      </c>
      <c r="C14" s="251"/>
      <c r="D14" s="109" t="s">
        <v>54</v>
      </c>
      <c r="E14" s="109"/>
      <c r="F14" s="109">
        <v>80</v>
      </c>
      <c r="G14" s="108" t="s">
        <v>65</v>
      </c>
      <c r="H14" s="108"/>
      <c r="I14" s="108">
        <v>50</v>
      </c>
      <c r="J14" s="24" t="s">
        <v>59</v>
      </c>
      <c r="K14" s="109"/>
      <c r="L14" s="109">
        <v>40</v>
      </c>
      <c r="M14" s="23" t="s">
        <v>178</v>
      </c>
      <c r="N14" s="108"/>
      <c r="O14" s="108">
        <v>40</v>
      </c>
      <c r="P14" s="108" t="str">
        <f>P13</f>
        <v>淺色蔬菜</v>
      </c>
      <c r="Q14" s="108"/>
      <c r="R14" s="24">
        <v>120</v>
      </c>
      <c r="S14" s="23" t="s">
        <v>276</v>
      </c>
      <c r="T14" s="108"/>
      <c r="U14" s="108">
        <v>40</v>
      </c>
      <c r="V14" s="254"/>
      <c r="W14" s="117">
        <v>99</v>
      </c>
      <c r="X14" s="118" t="s">
        <v>36</v>
      </c>
      <c r="Y14" s="119">
        <v>2.4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8.15" customHeight="1" x14ac:dyDescent="0.3">
      <c r="B15" s="181">
        <v>24</v>
      </c>
      <c r="C15" s="251"/>
      <c r="D15" s="109" t="s">
        <v>78</v>
      </c>
      <c r="E15" s="109"/>
      <c r="F15" s="109">
        <v>55</v>
      </c>
      <c r="G15" s="109"/>
      <c r="H15" s="108"/>
      <c r="I15" s="108"/>
      <c r="J15" s="109" t="s">
        <v>64</v>
      </c>
      <c r="K15" s="109"/>
      <c r="L15" s="109">
        <v>25</v>
      </c>
      <c r="M15" s="23" t="s">
        <v>186</v>
      </c>
      <c r="N15" s="108"/>
      <c r="O15" s="108">
        <v>20</v>
      </c>
      <c r="P15" s="108"/>
      <c r="Q15" s="108"/>
      <c r="R15" s="108"/>
      <c r="S15" s="108" t="s">
        <v>103</v>
      </c>
      <c r="T15" s="108"/>
      <c r="U15" s="108">
        <v>10</v>
      </c>
      <c r="V15" s="254"/>
      <c r="W15" s="120" t="s">
        <v>9</v>
      </c>
      <c r="X15" s="121" t="s">
        <v>37</v>
      </c>
      <c r="Y15" s="119">
        <v>2.6</v>
      </c>
      <c r="AA15" s="25" t="s">
        <v>25</v>
      </c>
      <c r="AB15" s="3">
        <v>2.2000000000000002</v>
      </c>
      <c r="AC15" s="26">
        <f>AB15*7</f>
        <v>15.400000000000002</v>
      </c>
      <c r="AD15" s="3">
        <f>AB15*5</f>
        <v>11</v>
      </c>
      <c r="AE15" s="3" t="s">
        <v>26</v>
      </c>
      <c r="AF15" s="27">
        <f>AC15*4+AD15*9</f>
        <v>160.60000000000002</v>
      </c>
    </row>
    <row r="16" spans="2:32" ht="28.15" customHeight="1" x14ac:dyDescent="0.3">
      <c r="B16" s="181" t="s">
        <v>10</v>
      </c>
      <c r="C16" s="251"/>
      <c r="D16" s="109"/>
      <c r="E16" s="109"/>
      <c r="F16" s="109"/>
      <c r="G16" s="109"/>
      <c r="H16" s="109"/>
      <c r="I16" s="109"/>
      <c r="J16" s="109" t="s">
        <v>55</v>
      </c>
      <c r="K16" s="109"/>
      <c r="L16" s="109">
        <v>15</v>
      </c>
      <c r="M16" s="24" t="s">
        <v>76</v>
      </c>
      <c r="N16" s="108"/>
      <c r="O16" s="108">
        <v>10</v>
      </c>
      <c r="P16" s="108"/>
      <c r="Q16" s="142"/>
      <c r="R16" s="108"/>
      <c r="S16" s="108"/>
      <c r="T16" s="148"/>
      <c r="U16" s="108"/>
      <c r="V16" s="254"/>
      <c r="W16" s="117">
        <f>Y14*5+Y16*5+Y18*8</f>
        <v>23</v>
      </c>
      <c r="X16" s="121" t="s">
        <v>38</v>
      </c>
      <c r="Y16" s="119">
        <v>2.2000000000000002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8.15" customHeight="1" x14ac:dyDescent="0.25">
      <c r="B17" s="252" t="s">
        <v>43</v>
      </c>
      <c r="C17" s="251"/>
      <c r="D17" s="142"/>
      <c r="E17" s="142"/>
      <c r="F17" s="108"/>
      <c r="G17" s="150"/>
      <c r="H17" s="151"/>
      <c r="I17" s="152"/>
      <c r="J17" s="109" t="s">
        <v>114</v>
      </c>
      <c r="K17" s="109"/>
      <c r="L17" s="109">
        <v>10</v>
      </c>
      <c r="M17" s="23"/>
      <c r="N17" s="141"/>
      <c r="O17" s="108"/>
      <c r="P17" s="108"/>
      <c r="Q17" s="142"/>
      <c r="R17" s="108"/>
      <c r="S17" s="24"/>
      <c r="T17" s="28"/>
      <c r="U17" s="23"/>
      <c r="V17" s="254"/>
      <c r="W17" s="120" t="s">
        <v>11</v>
      </c>
      <c r="X17" s="121" t="s">
        <v>39</v>
      </c>
      <c r="Y17" s="119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8.15" customHeight="1" x14ac:dyDescent="0.3">
      <c r="B18" s="252"/>
      <c r="C18" s="251"/>
      <c r="D18" s="142"/>
      <c r="E18" s="142"/>
      <c r="F18" s="108"/>
      <c r="G18" s="143"/>
      <c r="H18" s="142"/>
      <c r="I18" s="108"/>
      <c r="J18" s="109"/>
      <c r="K18" s="142"/>
      <c r="L18" s="108"/>
      <c r="M18" s="146"/>
      <c r="N18" s="145"/>
      <c r="O18" s="108"/>
      <c r="P18" s="108"/>
      <c r="Q18" s="142"/>
      <c r="R18" s="108"/>
      <c r="S18" s="23"/>
      <c r="T18" s="28"/>
      <c r="U18" s="23"/>
      <c r="V18" s="254"/>
      <c r="W18" s="117">
        <v>26.5</v>
      </c>
      <c r="X18" s="122" t="s">
        <v>40</v>
      </c>
      <c r="Y18" s="126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8.15" customHeight="1" x14ac:dyDescent="0.25">
      <c r="B19" s="29" t="s">
        <v>30</v>
      </c>
      <c r="C19" s="30"/>
      <c r="D19" s="142"/>
      <c r="E19" s="142"/>
      <c r="F19" s="108"/>
      <c r="G19" s="108"/>
      <c r="H19" s="142"/>
      <c r="I19" s="108"/>
      <c r="J19" s="146"/>
      <c r="K19" s="142"/>
      <c r="L19" s="142"/>
      <c r="M19" s="108"/>
      <c r="N19" s="142"/>
      <c r="O19" s="108"/>
      <c r="P19" s="149"/>
      <c r="Q19" s="142"/>
      <c r="R19" s="108"/>
      <c r="S19" s="109"/>
      <c r="T19" s="144"/>
      <c r="U19" s="109"/>
      <c r="V19" s="254"/>
      <c r="W19" s="120" t="s">
        <v>12</v>
      </c>
      <c r="X19" s="123"/>
      <c r="Y19" s="126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8.15" customHeight="1" thickBot="1" x14ac:dyDescent="0.35">
      <c r="B20" s="182"/>
      <c r="C20" s="31"/>
      <c r="D20" s="28"/>
      <c r="E20" s="28"/>
      <c r="F20" s="23"/>
      <c r="G20" s="23"/>
      <c r="H20" s="28"/>
      <c r="I20" s="23"/>
      <c r="J20" s="23"/>
      <c r="K20" s="28"/>
      <c r="L20" s="23"/>
      <c r="M20" s="24"/>
      <c r="N20" s="28"/>
      <c r="O20" s="24"/>
      <c r="P20" s="23"/>
      <c r="Q20" s="28"/>
      <c r="R20" s="23"/>
      <c r="S20" s="23"/>
      <c r="T20" s="28"/>
      <c r="U20" s="23"/>
      <c r="V20" s="255"/>
      <c r="W20" s="117">
        <f>W14*4+W16*9+W18*4</f>
        <v>709</v>
      </c>
      <c r="X20" s="128"/>
      <c r="Y20" s="137"/>
      <c r="Z20" s="10"/>
      <c r="AC20" s="32">
        <f>AC19*4/AF19</f>
        <v>0.14881334188582426</v>
      </c>
      <c r="AD20" s="32">
        <f>AD19*9/AF19</f>
        <v>0.27132777421423987</v>
      </c>
      <c r="AE20" s="32">
        <f>AE19*4/AF19</f>
        <v>0.5798588838999359</v>
      </c>
    </row>
    <row r="21" spans="2:32" s="22" customFormat="1" ht="28.15" customHeight="1" x14ac:dyDescent="0.3">
      <c r="B21" s="180">
        <v>6</v>
      </c>
      <c r="C21" s="251"/>
      <c r="D21" s="20" t="str">
        <f>'6月菜單'!J30</f>
        <v>寶島白飯</v>
      </c>
      <c r="E21" s="20" t="s">
        <v>15</v>
      </c>
      <c r="F21" s="20"/>
      <c r="G21" s="20" t="str">
        <f>'6月菜單'!J31</f>
        <v>霸氣無敵烤大雞腿</v>
      </c>
      <c r="H21" s="20" t="s">
        <v>50</v>
      </c>
      <c r="I21" s="20"/>
      <c r="J21" s="20" t="str">
        <f>'6月菜單'!J32</f>
        <v>將軍大王茶香蛋蛋</v>
      </c>
      <c r="K21" s="20" t="s">
        <v>17</v>
      </c>
      <c r="L21" s="20"/>
      <c r="M21" s="20" t="str">
        <f>'6月菜單'!J33</f>
        <v>饗樂鐵板蘑菇豬柳(豆)</v>
      </c>
      <c r="N21" s="20" t="s">
        <v>17</v>
      </c>
      <c r="O21" s="20"/>
      <c r="P21" s="20" t="str">
        <f>'6月菜單'!J34</f>
        <v>深色蔬菜</v>
      </c>
      <c r="Q21" s="20" t="s">
        <v>19</v>
      </c>
      <c r="R21" s="20"/>
      <c r="S21" s="20" t="str">
        <f>'6月菜單'!J35</f>
        <v>冬瓜湯</v>
      </c>
      <c r="T21" s="20" t="s">
        <v>17</v>
      </c>
      <c r="U21" s="20"/>
      <c r="V21" s="253"/>
      <c r="W21" s="114" t="s">
        <v>7</v>
      </c>
      <c r="X21" s="115" t="s">
        <v>35</v>
      </c>
      <c r="Y21" s="132">
        <v>5.5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4" customFormat="1" ht="27.75" customHeight="1" x14ac:dyDescent="0.4">
      <c r="B22" s="181" t="s">
        <v>8</v>
      </c>
      <c r="C22" s="251"/>
      <c r="D22" s="109" t="s">
        <v>54</v>
      </c>
      <c r="E22" s="109"/>
      <c r="F22" s="109">
        <v>110</v>
      </c>
      <c r="G22" s="109" t="s">
        <v>130</v>
      </c>
      <c r="H22" s="108"/>
      <c r="I22" s="109">
        <v>50</v>
      </c>
      <c r="J22" s="23" t="s">
        <v>125</v>
      </c>
      <c r="K22" s="108"/>
      <c r="L22" s="108">
        <v>40</v>
      </c>
      <c r="M22" s="109" t="s">
        <v>159</v>
      </c>
      <c r="N22" s="109"/>
      <c r="O22" s="109">
        <v>5</v>
      </c>
      <c r="P22" s="24" t="str">
        <f>P21</f>
        <v>深色蔬菜</v>
      </c>
      <c r="Q22" s="24"/>
      <c r="R22" s="24">
        <v>120</v>
      </c>
      <c r="S22" s="24" t="s">
        <v>297</v>
      </c>
      <c r="T22" s="109"/>
      <c r="U22" s="109">
        <v>40</v>
      </c>
      <c r="V22" s="254"/>
      <c r="W22" s="117">
        <v>98</v>
      </c>
      <c r="X22" s="118" t="s">
        <v>36</v>
      </c>
      <c r="Y22" s="133">
        <v>2.5</v>
      </c>
      <c r="Z22" s="33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4" customFormat="1" ht="28.15" customHeight="1" x14ac:dyDescent="0.3">
      <c r="B23" s="181">
        <v>25</v>
      </c>
      <c r="C23" s="251"/>
      <c r="D23" s="109"/>
      <c r="E23" s="109"/>
      <c r="F23" s="109"/>
      <c r="G23" s="109"/>
      <c r="H23" s="109"/>
      <c r="I23" s="109"/>
      <c r="J23" s="23"/>
      <c r="K23" s="108"/>
      <c r="L23" s="108"/>
      <c r="M23" s="109" t="s">
        <v>55</v>
      </c>
      <c r="N23" s="109"/>
      <c r="O23" s="109">
        <v>50</v>
      </c>
      <c r="P23" s="24"/>
      <c r="Q23" s="24"/>
      <c r="R23" s="24"/>
      <c r="S23" s="24"/>
      <c r="T23" s="109"/>
      <c r="U23" s="109"/>
      <c r="V23" s="254"/>
      <c r="W23" s="120" t="s">
        <v>9</v>
      </c>
      <c r="X23" s="121" t="s">
        <v>37</v>
      </c>
      <c r="Y23" s="133">
        <v>2.2999999999999998</v>
      </c>
      <c r="AA23" s="25" t="s">
        <v>25</v>
      </c>
      <c r="AB23" s="3">
        <v>2</v>
      </c>
      <c r="AC23" s="26">
        <f>AB23*7</f>
        <v>14</v>
      </c>
      <c r="AD23" s="3">
        <f>AB23*5</f>
        <v>10</v>
      </c>
      <c r="AE23" s="3" t="s">
        <v>26</v>
      </c>
      <c r="AF23" s="27">
        <f>AC23*4+AD23*9</f>
        <v>146</v>
      </c>
    </row>
    <row r="24" spans="2:32" s="34" customFormat="1" ht="28.15" customHeight="1" x14ac:dyDescent="0.4">
      <c r="B24" s="181" t="s">
        <v>10</v>
      </c>
      <c r="C24" s="251"/>
      <c r="D24" s="109"/>
      <c r="E24" s="109"/>
      <c r="F24" s="109"/>
      <c r="G24" s="177"/>
      <c r="H24" s="177"/>
      <c r="I24" s="177"/>
      <c r="J24" s="154"/>
      <c r="K24" s="177"/>
      <c r="L24" s="177"/>
      <c r="M24" s="105" t="s">
        <v>114</v>
      </c>
      <c r="N24" s="109"/>
      <c r="O24" s="109">
        <v>15</v>
      </c>
      <c r="P24" s="24"/>
      <c r="Q24" s="79"/>
      <c r="R24" s="24"/>
      <c r="S24" s="24"/>
      <c r="T24" s="79"/>
      <c r="U24" s="24"/>
      <c r="V24" s="254"/>
      <c r="W24" s="117">
        <f>Y22*5+Y24*5+Y26*8</f>
        <v>23.5</v>
      </c>
      <c r="X24" s="121" t="s">
        <v>38</v>
      </c>
      <c r="Y24" s="133">
        <v>2.2000000000000002</v>
      </c>
      <c r="Z24" s="33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4" customFormat="1" ht="28.15" customHeight="1" x14ac:dyDescent="0.25">
      <c r="B25" s="252" t="s">
        <v>44</v>
      </c>
      <c r="C25" s="251"/>
      <c r="D25" s="109"/>
      <c r="E25" s="109"/>
      <c r="F25" s="109"/>
      <c r="G25" s="177"/>
      <c r="H25" s="177"/>
      <c r="I25" s="177"/>
      <c r="J25" s="177"/>
      <c r="K25" s="177"/>
      <c r="L25" s="177"/>
      <c r="M25" s="105" t="s">
        <v>164</v>
      </c>
      <c r="N25" s="109" t="s">
        <v>82</v>
      </c>
      <c r="O25" s="109">
        <v>10</v>
      </c>
      <c r="P25" s="24"/>
      <c r="Q25" s="79"/>
      <c r="R25" s="24"/>
      <c r="S25" s="24"/>
      <c r="T25" s="79"/>
      <c r="U25" s="24"/>
      <c r="V25" s="254"/>
      <c r="W25" s="120" t="s">
        <v>11</v>
      </c>
      <c r="X25" s="121" t="s">
        <v>39</v>
      </c>
      <c r="Y25" s="133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4" customFormat="1" ht="28.15" customHeight="1" x14ac:dyDescent="0.4">
      <c r="B26" s="258"/>
      <c r="C26" s="251"/>
      <c r="D26" s="109"/>
      <c r="E26" s="109"/>
      <c r="F26" s="109"/>
      <c r="G26" s="177"/>
      <c r="H26" s="177"/>
      <c r="I26" s="177"/>
      <c r="J26" s="177"/>
      <c r="K26" s="177"/>
      <c r="L26" s="177"/>
      <c r="M26" s="105"/>
      <c r="N26" s="175"/>
      <c r="O26" s="24"/>
      <c r="P26" s="24"/>
      <c r="Q26" s="79"/>
      <c r="R26" s="24"/>
      <c r="S26" s="24"/>
      <c r="T26" s="79"/>
      <c r="U26" s="24"/>
      <c r="V26" s="254"/>
      <c r="W26" s="117">
        <v>26</v>
      </c>
      <c r="X26" s="122" t="s">
        <v>40</v>
      </c>
      <c r="Y26" s="119">
        <v>0</v>
      </c>
      <c r="Z26" s="33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4" customFormat="1" ht="28.15" customHeight="1" x14ac:dyDescent="0.25">
      <c r="B27" s="29" t="s">
        <v>30</v>
      </c>
      <c r="C27" s="35"/>
      <c r="D27" s="108"/>
      <c r="E27" s="142"/>
      <c r="F27" s="108"/>
      <c r="G27" s="108"/>
      <c r="H27" s="142"/>
      <c r="I27" s="108"/>
      <c r="J27" s="153"/>
      <c r="K27" s="141"/>
      <c r="L27" s="109"/>
      <c r="M27" s="108"/>
      <c r="N27" s="142"/>
      <c r="O27" s="108"/>
      <c r="P27" s="23"/>
      <c r="Q27" s="28"/>
      <c r="R27" s="23"/>
      <c r="S27" s="23"/>
      <c r="T27" s="28"/>
      <c r="U27" s="23"/>
      <c r="V27" s="254"/>
      <c r="W27" s="120" t="s">
        <v>12</v>
      </c>
      <c r="X27" s="123"/>
      <c r="Y27" s="11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4" customFormat="1" ht="28.15" customHeight="1" thickBot="1" x14ac:dyDescent="0.45">
      <c r="B28" s="183"/>
      <c r="C28" s="36"/>
      <c r="D28" s="28"/>
      <c r="E28" s="28"/>
      <c r="F28" s="23"/>
      <c r="G28" s="23"/>
      <c r="H28" s="28"/>
      <c r="I28" s="23"/>
      <c r="J28" s="154"/>
      <c r="K28" s="28"/>
      <c r="L28" s="23"/>
      <c r="M28" s="23"/>
      <c r="N28" s="28"/>
      <c r="O28" s="23"/>
      <c r="P28" s="23"/>
      <c r="Q28" s="28"/>
      <c r="R28" s="23"/>
      <c r="S28" s="23"/>
      <c r="T28" s="28"/>
      <c r="U28" s="23"/>
      <c r="V28" s="255"/>
      <c r="W28" s="117">
        <f>W22*4+W24*9+W26*4</f>
        <v>707.5</v>
      </c>
      <c r="X28" s="125"/>
      <c r="Y28" s="119"/>
      <c r="Z28" s="33"/>
      <c r="AB28" s="37"/>
      <c r="AC28" s="32">
        <f>AC27*4/AF27</f>
        <v>0.15658362989323843</v>
      </c>
      <c r="AD28" s="32">
        <f>AD27*9/AF27</f>
        <v>0.28825622775800713</v>
      </c>
      <c r="AE28" s="32">
        <f>AE27*4/AF27</f>
        <v>0.55516014234875444</v>
      </c>
    </row>
    <row r="29" spans="2:32" s="22" customFormat="1" ht="28.15" customHeight="1" x14ac:dyDescent="0.3">
      <c r="B29" s="180">
        <v>6</v>
      </c>
      <c r="C29" s="251"/>
      <c r="D29" s="20" t="str">
        <f>'6月菜單'!N30</f>
        <v>小米飯</v>
      </c>
      <c r="E29" s="20" t="s">
        <v>15</v>
      </c>
      <c r="F29" s="20"/>
      <c r="G29" s="20" t="str">
        <f>'6月菜單'!N31</f>
        <v>蔥爆鹹豬肉</v>
      </c>
      <c r="H29" s="20" t="s">
        <v>17</v>
      </c>
      <c r="I29" s="20"/>
      <c r="J29" s="20" t="str">
        <f>'6月菜單'!N32</f>
        <v>首爾部隊春川炒雞</v>
      </c>
      <c r="K29" s="20" t="s">
        <v>17</v>
      </c>
      <c r="L29" s="20"/>
      <c r="M29" s="20" t="str">
        <f>'6月菜單'!N33</f>
        <v>府城安平海鮮卷(加)</v>
      </c>
      <c r="N29" s="20" t="s">
        <v>15</v>
      </c>
      <c r="O29" s="20"/>
      <c r="P29" s="20" t="str">
        <f>'6月菜單'!N34</f>
        <v>淺色蔬菜</v>
      </c>
      <c r="Q29" s="20" t="s">
        <v>19</v>
      </c>
      <c r="R29" s="20"/>
      <c r="S29" s="20" t="str">
        <f>'6月菜單'!N35</f>
        <v>消暑綠豆薏仁湯</v>
      </c>
      <c r="T29" s="20" t="s">
        <v>17</v>
      </c>
      <c r="U29" s="20"/>
      <c r="V29" s="241"/>
      <c r="W29" s="114" t="s">
        <v>7</v>
      </c>
      <c r="X29" s="115" t="s">
        <v>35</v>
      </c>
      <c r="Y29" s="116">
        <v>6.3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8.15" customHeight="1" x14ac:dyDescent="0.3">
      <c r="B30" s="181" t="s">
        <v>8</v>
      </c>
      <c r="C30" s="251"/>
      <c r="D30" s="109" t="s">
        <v>54</v>
      </c>
      <c r="E30" s="109"/>
      <c r="F30" s="109">
        <v>60</v>
      </c>
      <c r="G30" s="24" t="s">
        <v>115</v>
      </c>
      <c r="H30" s="109"/>
      <c r="I30" s="109">
        <v>30</v>
      </c>
      <c r="J30" s="24" t="s">
        <v>59</v>
      </c>
      <c r="K30" s="24"/>
      <c r="L30" s="24">
        <v>30</v>
      </c>
      <c r="M30" s="24" t="s">
        <v>298</v>
      </c>
      <c r="N30" s="24" t="s">
        <v>174</v>
      </c>
      <c r="O30" s="24">
        <v>30</v>
      </c>
      <c r="P30" s="24" t="str">
        <f>P29</f>
        <v>淺色蔬菜</v>
      </c>
      <c r="Q30" s="24"/>
      <c r="R30" s="24">
        <v>120</v>
      </c>
      <c r="S30" s="94" t="s">
        <v>335</v>
      </c>
      <c r="T30" s="24"/>
      <c r="U30" s="24">
        <v>10</v>
      </c>
      <c r="V30" s="242"/>
      <c r="W30" s="117">
        <v>98</v>
      </c>
      <c r="X30" s="118" t="s">
        <v>36</v>
      </c>
      <c r="Y30" s="119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8.15" customHeight="1" x14ac:dyDescent="0.3">
      <c r="B31" s="181">
        <v>26</v>
      </c>
      <c r="C31" s="251"/>
      <c r="D31" s="109" t="s">
        <v>135</v>
      </c>
      <c r="E31" s="109"/>
      <c r="F31" s="109">
        <v>40</v>
      </c>
      <c r="G31" s="109" t="s">
        <v>55</v>
      </c>
      <c r="H31" s="109"/>
      <c r="I31" s="109">
        <v>40</v>
      </c>
      <c r="J31" s="24" t="s">
        <v>83</v>
      </c>
      <c r="K31" s="24"/>
      <c r="L31" s="24">
        <v>50</v>
      </c>
      <c r="M31" s="24"/>
      <c r="N31" s="24"/>
      <c r="O31" s="24"/>
      <c r="P31" s="24"/>
      <c r="Q31" s="24"/>
      <c r="R31" s="24"/>
      <c r="S31" s="24" t="s">
        <v>336</v>
      </c>
      <c r="T31" s="24"/>
      <c r="U31" s="24">
        <v>10</v>
      </c>
      <c r="V31" s="242"/>
      <c r="W31" s="120" t="s">
        <v>9</v>
      </c>
      <c r="X31" s="121" t="s">
        <v>37</v>
      </c>
      <c r="Y31" s="119">
        <v>2.5</v>
      </c>
      <c r="AA31" s="25" t="s">
        <v>25</v>
      </c>
      <c r="AB31" s="3">
        <v>2.2999999999999998</v>
      </c>
      <c r="AC31" s="26">
        <f>AB31*7</f>
        <v>16.099999999999998</v>
      </c>
      <c r="AD31" s="3">
        <f>AB31*5</f>
        <v>11.5</v>
      </c>
      <c r="AE31" s="3" t="s">
        <v>26</v>
      </c>
      <c r="AF31" s="27">
        <f>AC31*4+AD31*9</f>
        <v>167.89999999999998</v>
      </c>
    </row>
    <row r="32" spans="2:32" ht="28.15" customHeight="1" x14ac:dyDescent="0.3">
      <c r="B32" s="181" t="s">
        <v>10</v>
      </c>
      <c r="C32" s="251"/>
      <c r="D32" s="109"/>
      <c r="E32" s="109"/>
      <c r="F32" s="109"/>
      <c r="G32" s="109"/>
      <c r="H32" s="144"/>
      <c r="I32" s="109"/>
      <c r="J32" s="24" t="s">
        <v>114</v>
      </c>
      <c r="K32" s="24"/>
      <c r="L32" s="24">
        <v>20</v>
      </c>
      <c r="M32" s="24"/>
      <c r="N32" s="24"/>
      <c r="O32" s="24"/>
      <c r="P32" s="24"/>
      <c r="Q32" s="79"/>
      <c r="R32" s="24"/>
      <c r="S32" s="24"/>
      <c r="T32" s="24"/>
      <c r="U32" s="24"/>
      <c r="V32" s="242"/>
      <c r="W32" s="117">
        <v>23</v>
      </c>
      <c r="X32" s="121" t="s">
        <v>38</v>
      </c>
      <c r="Y32" s="119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8.15" customHeight="1" x14ac:dyDescent="0.25">
      <c r="B33" s="252" t="s">
        <v>45</v>
      </c>
      <c r="C33" s="251"/>
      <c r="D33" s="145"/>
      <c r="E33" s="142"/>
      <c r="F33" s="108"/>
      <c r="G33" s="108"/>
      <c r="H33" s="142"/>
      <c r="I33" s="108"/>
      <c r="J33" s="24"/>
      <c r="K33" s="24"/>
      <c r="L33" s="24"/>
      <c r="M33" s="24"/>
      <c r="N33" s="24"/>
      <c r="O33" s="24"/>
      <c r="P33" s="24"/>
      <c r="Q33" s="79"/>
      <c r="R33" s="24"/>
      <c r="S33" s="24"/>
      <c r="T33" s="24"/>
      <c r="U33" s="24"/>
      <c r="V33" s="242"/>
      <c r="W33" s="120" t="s">
        <v>11</v>
      </c>
      <c r="X33" s="121" t="s">
        <v>39</v>
      </c>
      <c r="Y33" s="119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8.15" customHeight="1" x14ac:dyDescent="0.3">
      <c r="B34" s="252"/>
      <c r="C34" s="251"/>
      <c r="D34" s="145"/>
      <c r="E34" s="145"/>
      <c r="F34" s="108"/>
      <c r="G34" s="154"/>
      <c r="H34" s="28"/>
      <c r="I34" s="23"/>
      <c r="J34" s="23"/>
      <c r="K34" s="28"/>
      <c r="L34" s="23"/>
      <c r="M34" s="24"/>
      <c r="N34" s="28"/>
      <c r="O34" s="24"/>
      <c r="P34" s="24"/>
      <c r="Q34" s="79"/>
      <c r="R34" s="24"/>
      <c r="S34" s="24"/>
      <c r="T34" s="153"/>
      <c r="U34" s="24"/>
      <c r="V34" s="242"/>
      <c r="W34" s="117">
        <v>26.4</v>
      </c>
      <c r="X34" s="122" t="s">
        <v>40</v>
      </c>
      <c r="Y34" s="126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8.15" customHeight="1" x14ac:dyDescent="0.25">
      <c r="B35" s="29" t="s">
        <v>30</v>
      </c>
      <c r="C35" s="30"/>
      <c r="D35" s="79"/>
      <c r="E35" s="79"/>
      <c r="F35" s="24"/>
      <c r="G35" s="23"/>
      <c r="H35" s="28"/>
      <c r="I35" s="23"/>
      <c r="J35" s="23"/>
      <c r="K35" s="28"/>
      <c r="L35" s="23"/>
      <c r="M35" s="24"/>
      <c r="N35" s="28"/>
      <c r="O35" s="24"/>
      <c r="P35" s="24"/>
      <c r="Q35" s="79"/>
      <c r="R35" s="24"/>
      <c r="S35" s="24"/>
      <c r="T35" s="79"/>
      <c r="U35" s="24"/>
      <c r="V35" s="242"/>
      <c r="W35" s="120" t="s">
        <v>12</v>
      </c>
      <c r="X35" s="123"/>
      <c r="Y35" s="126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8.15" customHeight="1" thickBot="1" x14ac:dyDescent="0.35">
      <c r="B36" s="182"/>
      <c r="C36" s="31"/>
      <c r="D36" s="28"/>
      <c r="E36" s="28"/>
      <c r="F36" s="23"/>
      <c r="G36" s="23"/>
      <c r="H36" s="28"/>
      <c r="I36" s="23"/>
      <c r="J36" s="23"/>
      <c r="K36" s="28"/>
      <c r="L36" s="23"/>
      <c r="M36" s="23"/>
      <c r="N36" s="28"/>
      <c r="O36" s="23"/>
      <c r="P36" s="23"/>
      <c r="Q36" s="28"/>
      <c r="R36" s="23"/>
      <c r="S36" s="23"/>
      <c r="T36" s="28"/>
      <c r="U36" s="23"/>
      <c r="V36" s="243"/>
      <c r="W36" s="134" t="s">
        <v>51</v>
      </c>
      <c r="X36" s="128"/>
      <c r="Y36" s="137"/>
      <c r="Z36" s="10"/>
      <c r="AC36" s="32">
        <f>AC35*4/AF35</f>
        <v>0.15094339622641509</v>
      </c>
      <c r="AD36" s="32">
        <f>AD35*9/AF35</f>
        <v>0.27536970933197347</v>
      </c>
      <c r="AE36" s="32">
        <f>AE35*4/AF35</f>
        <v>0.57368689444161147</v>
      </c>
    </row>
    <row r="37" spans="2:32" s="22" customFormat="1" ht="28.15" customHeight="1" x14ac:dyDescent="0.3">
      <c r="B37" s="180">
        <v>6</v>
      </c>
      <c r="C37" s="251"/>
      <c r="D37" s="20" t="str">
        <f>'6月菜單'!R30</f>
        <v>銷魂嘉義雞肉飯</v>
      </c>
      <c r="E37" s="20" t="s">
        <v>18</v>
      </c>
      <c r="F37" s="20"/>
      <c r="G37" s="20" t="str">
        <f>'6月菜單'!R31</f>
        <v>翻炒泰式咕咕雞(加)(過油)</v>
      </c>
      <c r="H37" s="20" t="s">
        <v>18</v>
      </c>
      <c r="I37" s="20"/>
      <c r="J37" s="20" t="str">
        <f>'6月菜單'!R32</f>
        <v>鮮筍炒肉絲</v>
      </c>
      <c r="K37" s="20" t="s">
        <v>17</v>
      </c>
      <c r="L37" s="20"/>
      <c r="M37" s="20" t="str">
        <f>'6月菜單'!R33</f>
        <v>如意水餃*2(冷主)</v>
      </c>
      <c r="N37" s="20" t="s">
        <v>15</v>
      </c>
      <c r="O37" s="20"/>
      <c r="P37" s="20" t="str">
        <f>'6月菜單'!R34</f>
        <v>深色蔬菜</v>
      </c>
      <c r="Q37" s="20" t="s">
        <v>19</v>
      </c>
      <c r="R37" s="20"/>
      <c r="S37" s="20" t="str">
        <f>'6月菜單'!R35</f>
        <v>海芽蛋花湯</v>
      </c>
      <c r="T37" s="20" t="s">
        <v>17</v>
      </c>
      <c r="U37" s="20"/>
      <c r="V37" s="241"/>
      <c r="W37" s="114" t="s">
        <v>7</v>
      </c>
      <c r="X37" s="115" t="s">
        <v>35</v>
      </c>
      <c r="Y37" s="116">
        <v>6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8.15" customHeight="1" x14ac:dyDescent="0.3">
      <c r="B38" s="181" t="s">
        <v>8</v>
      </c>
      <c r="C38" s="251"/>
      <c r="D38" s="24" t="s">
        <v>54</v>
      </c>
      <c r="E38" s="24"/>
      <c r="F38" s="24">
        <v>100</v>
      </c>
      <c r="G38" s="109" t="s">
        <v>301</v>
      </c>
      <c r="H38" s="109"/>
      <c r="I38" s="109">
        <v>60</v>
      </c>
      <c r="J38" s="24" t="s">
        <v>299</v>
      </c>
      <c r="K38" s="109"/>
      <c r="L38" s="109">
        <v>30</v>
      </c>
      <c r="M38" s="23" t="s">
        <v>127</v>
      </c>
      <c r="N38" s="23" t="s">
        <v>188</v>
      </c>
      <c r="O38" s="23">
        <v>30</v>
      </c>
      <c r="P38" s="24" t="str">
        <f>P37</f>
        <v>深色蔬菜</v>
      </c>
      <c r="Q38" s="24"/>
      <c r="R38" s="24">
        <v>120</v>
      </c>
      <c r="S38" s="24" t="s">
        <v>67</v>
      </c>
      <c r="T38" s="24"/>
      <c r="U38" s="24">
        <v>2</v>
      </c>
      <c r="V38" s="242"/>
      <c r="W38" s="117">
        <v>103</v>
      </c>
      <c r="X38" s="118" t="s">
        <v>36</v>
      </c>
      <c r="Y38" s="119">
        <v>2.6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8.15" customHeight="1" x14ac:dyDescent="0.3">
      <c r="B39" s="181">
        <v>27</v>
      </c>
      <c r="C39" s="251"/>
      <c r="D39" s="23" t="s">
        <v>83</v>
      </c>
      <c r="E39" s="23"/>
      <c r="F39" s="23">
        <v>40</v>
      </c>
      <c r="G39" s="109" t="s">
        <v>55</v>
      </c>
      <c r="H39" s="108"/>
      <c r="I39" s="108">
        <v>20</v>
      </c>
      <c r="J39" s="109" t="s">
        <v>114</v>
      </c>
      <c r="K39" s="109"/>
      <c r="L39" s="109">
        <v>5</v>
      </c>
      <c r="M39" s="23"/>
      <c r="N39" s="23"/>
      <c r="O39" s="23"/>
      <c r="P39" s="24"/>
      <c r="Q39" s="24"/>
      <c r="R39" s="24"/>
      <c r="S39" s="24" t="s">
        <v>92</v>
      </c>
      <c r="T39" s="24"/>
      <c r="U39" s="24">
        <v>30</v>
      </c>
      <c r="V39" s="242"/>
      <c r="W39" s="120" t="s">
        <v>9</v>
      </c>
      <c r="X39" s="121" t="s">
        <v>37</v>
      </c>
      <c r="Y39" s="119">
        <v>2.4</v>
      </c>
      <c r="AA39" s="25" t="s">
        <v>25</v>
      </c>
      <c r="AB39" s="3">
        <v>2.2999999999999998</v>
      </c>
      <c r="AC39" s="26">
        <f>AB39*7</f>
        <v>16.099999999999998</v>
      </c>
      <c r="AD39" s="3">
        <f>AB39*5</f>
        <v>11.5</v>
      </c>
      <c r="AE39" s="3" t="s">
        <v>26</v>
      </c>
      <c r="AF39" s="27">
        <f>AC39*4+AD39*9</f>
        <v>167.89999999999998</v>
      </c>
    </row>
    <row r="40" spans="2:32" ht="28.15" customHeight="1" x14ac:dyDescent="0.3">
      <c r="B40" s="181" t="s">
        <v>10</v>
      </c>
      <c r="C40" s="251"/>
      <c r="D40" s="23" t="s">
        <v>170</v>
      </c>
      <c r="E40" s="23"/>
      <c r="F40" s="23">
        <v>10</v>
      </c>
      <c r="G40" s="108" t="s">
        <v>163</v>
      </c>
      <c r="H40" s="108"/>
      <c r="I40" s="108">
        <v>10</v>
      </c>
      <c r="J40" s="109" t="s">
        <v>88</v>
      </c>
      <c r="K40" s="109"/>
      <c r="L40" s="109">
        <v>10</v>
      </c>
      <c r="M40" s="23"/>
      <c r="N40" s="28"/>
      <c r="O40" s="24"/>
      <c r="P40" s="24"/>
      <c r="Q40" s="24"/>
      <c r="R40" s="24"/>
      <c r="S40" s="108"/>
      <c r="T40" s="148"/>
      <c r="U40" s="108"/>
      <c r="V40" s="242"/>
      <c r="W40" s="117">
        <v>25</v>
      </c>
      <c r="X40" s="121" t="s">
        <v>38</v>
      </c>
      <c r="Y40" s="119">
        <v>2.5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8.15" customHeight="1" x14ac:dyDescent="0.25">
      <c r="B41" s="252" t="s">
        <v>46</v>
      </c>
      <c r="C41" s="251"/>
      <c r="D41" s="24" t="s">
        <v>300</v>
      </c>
      <c r="E41" s="24"/>
      <c r="F41" s="24">
        <v>10</v>
      </c>
      <c r="G41" s="108"/>
      <c r="H41" s="108"/>
      <c r="I41" s="108"/>
      <c r="J41" s="109" t="s">
        <v>175</v>
      </c>
      <c r="K41" s="141"/>
      <c r="L41" s="109">
        <v>5</v>
      </c>
      <c r="M41" s="24"/>
      <c r="N41" s="153"/>
      <c r="O41" s="24"/>
      <c r="P41" s="24"/>
      <c r="Q41" s="24"/>
      <c r="R41" s="24"/>
      <c r="S41" s="24"/>
      <c r="T41" s="24"/>
      <c r="U41" s="24"/>
      <c r="V41" s="242"/>
      <c r="W41" s="120" t="s">
        <v>11</v>
      </c>
      <c r="X41" s="121" t="s">
        <v>39</v>
      </c>
      <c r="Y41" s="11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8.15" customHeight="1" x14ac:dyDescent="0.3">
      <c r="B42" s="252"/>
      <c r="C42" s="251"/>
      <c r="D42" s="108"/>
      <c r="E42" s="142"/>
      <c r="F42" s="108"/>
      <c r="G42" s="108"/>
      <c r="H42" s="142"/>
      <c r="I42" s="108"/>
      <c r="J42" s="24"/>
      <c r="K42" s="141"/>
      <c r="L42" s="109"/>
      <c r="M42" s="155"/>
      <c r="N42" s="79"/>
      <c r="O42" s="24"/>
      <c r="P42" s="24"/>
      <c r="Q42" s="79"/>
      <c r="R42" s="24"/>
      <c r="S42" s="24"/>
      <c r="T42" s="79"/>
      <c r="U42" s="24"/>
      <c r="V42" s="242"/>
      <c r="W42" s="117">
        <v>27</v>
      </c>
      <c r="X42" s="122" t="s">
        <v>40</v>
      </c>
      <c r="Y42" s="119">
        <v>0</v>
      </c>
      <c r="Z42" s="10"/>
      <c r="AA42" s="2" t="s">
        <v>29</v>
      </c>
      <c r="AE42" s="2">
        <f>AB42*15</f>
        <v>0</v>
      </c>
    </row>
    <row r="43" spans="2:32" ht="24" customHeight="1" x14ac:dyDescent="0.25">
      <c r="B43" s="29" t="s">
        <v>30</v>
      </c>
      <c r="C43" s="30"/>
      <c r="D43" s="146"/>
      <c r="E43" s="142"/>
      <c r="F43" s="108"/>
      <c r="G43" s="154"/>
      <c r="H43" s="79"/>
      <c r="I43" s="24"/>
      <c r="J43" s="24"/>
      <c r="K43" s="79"/>
      <c r="L43" s="24"/>
      <c r="M43" s="24"/>
      <c r="N43" s="79"/>
      <c r="O43" s="24"/>
      <c r="P43" s="24"/>
      <c r="Q43" s="79"/>
      <c r="R43" s="24"/>
      <c r="S43" s="24"/>
      <c r="T43" s="24"/>
      <c r="U43" s="24"/>
      <c r="V43" s="242"/>
      <c r="W43" s="120" t="s">
        <v>12</v>
      </c>
      <c r="X43" s="123"/>
      <c r="Y43" s="11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8.15" customHeight="1" thickBot="1" x14ac:dyDescent="0.35">
      <c r="B44" s="184"/>
      <c r="C44" s="31"/>
      <c r="D44" s="38"/>
      <c r="E44" s="38"/>
      <c r="F44" s="39"/>
      <c r="G44" s="39"/>
      <c r="H44" s="38"/>
      <c r="I44" s="39"/>
      <c r="J44" s="171"/>
      <c r="K44" s="38"/>
      <c r="L44" s="39"/>
      <c r="M44" s="39"/>
      <c r="N44" s="38"/>
      <c r="O44" s="39"/>
      <c r="P44" s="39"/>
      <c r="Q44" s="38"/>
      <c r="R44" s="39"/>
      <c r="S44" s="39"/>
      <c r="T44" s="38"/>
      <c r="U44" s="39"/>
      <c r="V44" s="243"/>
      <c r="W44" s="117">
        <f>W38*4+W40*9+W42*4</f>
        <v>745</v>
      </c>
      <c r="X44" s="124"/>
      <c r="Y44" s="119"/>
      <c r="Z44" s="10"/>
      <c r="AC44" s="32">
        <f>AC43*4/AF43</f>
        <v>0.16345624656026417</v>
      </c>
      <c r="AD44" s="32">
        <f>AD43*9/AF43</f>
        <v>0.29719317556411667</v>
      </c>
      <c r="AE44" s="32">
        <f>AE43*4/AF43</f>
        <v>0.53935057787561924</v>
      </c>
    </row>
    <row r="45" spans="2:32" ht="21.75" customHeight="1" x14ac:dyDescent="0.25"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41"/>
    </row>
    <row r="46" spans="2:32" x14ac:dyDescent="0.25">
      <c r="D46" s="249"/>
      <c r="E46" s="249"/>
      <c r="F46" s="250"/>
      <c r="G46" s="250"/>
      <c r="H46" s="42"/>
      <c r="K46" s="42"/>
      <c r="N46" s="42"/>
      <c r="Q46" s="42"/>
      <c r="T46" s="42"/>
    </row>
    <row r="48" spans="2:32" x14ac:dyDescent="0.25">
      <c r="O48" s="2">
        <f>30+20+30+20+20+120+30</f>
        <v>270</v>
      </c>
      <c r="R48" s="2">
        <f>25+20+30+10+10+10+120+30</f>
        <v>255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1.299212598425197" right="0.15748031496062992" top="0.19685039370078741" bottom="0.15748031496062992" header="0.51181102362204722" footer="0.23622047244094491"/>
  <pageSetup paperSize="9" scale="4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F46"/>
  <sheetViews>
    <sheetView tabSelected="1" topLeftCell="A6" zoomScale="60" workbookViewId="0">
      <selection activeCell="Y7" sqref="Y7"/>
    </sheetView>
  </sheetViews>
  <sheetFormatPr defaultColWidth="9" defaultRowHeight="20.25" x14ac:dyDescent="0.25"/>
  <cols>
    <col min="1" max="1" width="1.875" style="57" customWidth="1"/>
    <col min="2" max="2" width="4.875" style="179" customWidth="1"/>
    <col min="3" max="3" width="0" style="57" hidden="1" customWidth="1"/>
    <col min="4" max="4" width="22.625" style="57" customWidth="1"/>
    <col min="5" max="5" width="5.625" style="97" customWidth="1"/>
    <col min="6" max="6" width="9.625" style="57" customWidth="1"/>
    <col min="7" max="7" width="22.625" style="57" customWidth="1"/>
    <col min="8" max="8" width="5.625" style="97" customWidth="1"/>
    <col min="9" max="9" width="9.625" style="57" customWidth="1"/>
    <col min="10" max="10" width="22.625" style="57" customWidth="1"/>
    <col min="11" max="11" width="5.625" style="97" customWidth="1"/>
    <col min="12" max="12" width="9.625" style="57" customWidth="1"/>
    <col min="13" max="13" width="22.625" style="57" customWidth="1"/>
    <col min="14" max="14" width="5.625" style="97" customWidth="1"/>
    <col min="15" max="15" width="9.625" style="57" customWidth="1"/>
    <col min="16" max="16" width="22.625" style="57" customWidth="1"/>
    <col min="17" max="17" width="5.625" style="97" customWidth="1"/>
    <col min="18" max="18" width="9.625" style="57" customWidth="1"/>
    <col min="19" max="19" width="22.625" style="57" customWidth="1"/>
    <col min="20" max="20" width="5.625" style="97" customWidth="1"/>
    <col min="21" max="21" width="9.625" style="57" customWidth="1"/>
    <col min="22" max="22" width="5.25" style="57" customWidth="1"/>
    <col min="23" max="23" width="11.75" style="100" customWidth="1"/>
    <col min="24" max="24" width="11.25" style="101" customWidth="1"/>
    <col min="25" max="25" width="6.625" style="102" customWidth="1"/>
    <col min="26" max="26" width="6.625" style="57" customWidth="1"/>
    <col min="27" max="27" width="6" style="57" hidden="1" customWidth="1"/>
    <col min="28" max="28" width="5.5" style="58" hidden="1" customWidth="1"/>
    <col min="29" max="29" width="7.75" style="57" hidden="1" customWidth="1"/>
    <col min="30" max="30" width="8" style="57" hidden="1" customWidth="1"/>
    <col min="31" max="31" width="7.875" style="57" hidden="1" customWidth="1"/>
    <col min="32" max="32" width="7.5" style="57" hidden="1" customWidth="1"/>
    <col min="33" max="16384" width="9" style="57"/>
  </cols>
  <sheetData>
    <row r="1" spans="2:32" s="46" customFormat="1" ht="38.25" x14ac:dyDescent="0.55000000000000004">
      <c r="B1" s="245" t="s">
        <v>310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45"/>
      <c r="AB1" s="47"/>
    </row>
    <row r="2" spans="2:32" s="46" customFormat="1" ht="9.75" customHeight="1" x14ac:dyDescent="0.45">
      <c r="B2" s="246"/>
      <c r="C2" s="247"/>
      <c r="D2" s="247"/>
      <c r="E2" s="247"/>
      <c r="F2" s="247"/>
      <c r="G2" s="247"/>
      <c r="H2" s="48"/>
      <c r="I2" s="45"/>
      <c r="J2" s="45"/>
      <c r="K2" s="48"/>
      <c r="L2" s="45"/>
      <c r="M2" s="45"/>
      <c r="N2" s="48"/>
      <c r="O2" s="45"/>
      <c r="P2" s="45"/>
      <c r="Q2" s="48"/>
      <c r="R2" s="45"/>
      <c r="S2" s="45"/>
      <c r="T2" s="48"/>
      <c r="U2" s="45"/>
      <c r="V2" s="45"/>
      <c r="W2" s="49"/>
      <c r="X2" s="50"/>
      <c r="Y2" s="49"/>
      <c r="Z2" s="45"/>
      <c r="AB2" s="47"/>
    </row>
    <row r="3" spans="2:32" ht="31.5" customHeight="1" thickBot="1" x14ac:dyDescent="0.45">
      <c r="B3" s="103" t="s">
        <v>32</v>
      </c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46"/>
      <c r="T3" s="52"/>
      <c r="U3" s="52"/>
      <c r="V3" s="52"/>
      <c r="W3" s="53"/>
      <c r="X3" s="54"/>
      <c r="Y3" s="55"/>
      <c r="Z3" s="56"/>
    </row>
    <row r="4" spans="2:32" s="71" customFormat="1" ht="99" x14ac:dyDescent="0.25">
      <c r="B4" s="59" t="s">
        <v>0</v>
      </c>
      <c r="C4" s="60" t="s">
        <v>1</v>
      </c>
      <c r="D4" s="61" t="s">
        <v>2</v>
      </c>
      <c r="E4" s="62" t="s">
        <v>31</v>
      </c>
      <c r="F4" s="61"/>
      <c r="G4" s="61" t="s">
        <v>3</v>
      </c>
      <c r="H4" s="62" t="s">
        <v>31</v>
      </c>
      <c r="I4" s="61"/>
      <c r="J4" s="61" t="s">
        <v>4</v>
      </c>
      <c r="K4" s="62" t="s">
        <v>31</v>
      </c>
      <c r="L4" s="63"/>
      <c r="M4" s="61" t="s">
        <v>4</v>
      </c>
      <c r="N4" s="62" t="s">
        <v>31</v>
      </c>
      <c r="O4" s="61"/>
      <c r="P4" s="61" t="s">
        <v>4</v>
      </c>
      <c r="Q4" s="62" t="s">
        <v>31</v>
      </c>
      <c r="R4" s="61"/>
      <c r="S4" s="64" t="s">
        <v>5</v>
      </c>
      <c r="T4" s="62" t="s">
        <v>31</v>
      </c>
      <c r="U4" s="61"/>
      <c r="V4" s="104" t="s">
        <v>34</v>
      </c>
      <c r="W4" s="65" t="s">
        <v>6</v>
      </c>
      <c r="X4" s="66" t="s">
        <v>13</v>
      </c>
      <c r="Y4" s="67" t="s">
        <v>14</v>
      </c>
      <c r="Z4" s="68"/>
      <c r="AA4" s="69"/>
      <c r="AB4" s="69"/>
      <c r="AC4" s="70"/>
      <c r="AD4" s="70"/>
      <c r="AE4" s="70"/>
      <c r="AF4" s="70"/>
    </row>
    <row r="5" spans="2:32" s="74" customFormat="1" ht="65.099999999999994" customHeight="1" x14ac:dyDescent="0.3">
      <c r="B5" s="72">
        <v>6</v>
      </c>
      <c r="C5" s="240"/>
      <c r="D5" s="73" t="str">
        <f>'6月菜單'!B39</f>
        <v>寶島白飯</v>
      </c>
      <c r="E5" s="73" t="s">
        <v>97</v>
      </c>
      <c r="F5" s="21"/>
      <c r="G5" s="73" t="str">
        <f>'6月菜單'!B40</f>
        <v>普羅旺斯雞翅</v>
      </c>
      <c r="H5" s="73" t="s">
        <v>50</v>
      </c>
      <c r="I5" s="21"/>
      <c r="J5" s="73" t="str">
        <f>'6月菜單'!B41</f>
        <v>古法熱銷麻婆豆腐(豆)</v>
      </c>
      <c r="K5" s="73" t="s">
        <v>96</v>
      </c>
      <c r="L5" s="21"/>
      <c r="M5" s="73" t="str">
        <f>'6月菜單'!B42</f>
        <v>黃金圓滾滾芝麻球(加)(炸)</v>
      </c>
      <c r="N5" s="73" t="s">
        <v>52</v>
      </c>
      <c r="O5" s="21"/>
      <c r="P5" s="73" t="str">
        <f>'6月菜單'!B43</f>
        <v>深色蔬菜</v>
      </c>
      <c r="Q5" s="73" t="s">
        <v>102</v>
      </c>
      <c r="R5" s="21"/>
      <c r="S5" s="73" t="str">
        <f>'6月菜單'!B44</f>
        <v>什錦白菜小魚乾蛋花湯(海)</v>
      </c>
      <c r="T5" s="73" t="s">
        <v>108</v>
      </c>
      <c r="U5" s="21" t="s">
        <v>16</v>
      </c>
      <c r="V5" s="241"/>
      <c r="W5" s="114" t="s">
        <v>7</v>
      </c>
      <c r="X5" s="115" t="s">
        <v>35</v>
      </c>
      <c r="Y5" s="136">
        <v>5.3</v>
      </c>
      <c r="Z5" s="57"/>
      <c r="AA5" s="57"/>
      <c r="AB5" s="58"/>
      <c r="AC5" s="57" t="s">
        <v>20</v>
      </c>
      <c r="AD5" s="57" t="s">
        <v>21</v>
      </c>
      <c r="AE5" s="57" t="s">
        <v>22</v>
      </c>
      <c r="AF5" s="57" t="s">
        <v>23</v>
      </c>
    </row>
    <row r="6" spans="2:32" ht="28.15" customHeight="1" x14ac:dyDescent="0.3">
      <c r="B6" s="75" t="s">
        <v>8</v>
      </c>
      <c r="C6" s="240"/>
      <c r="D6" s="108" t="s">
        <v>98</v>
      </c>
      <c r="E6" s="108"/>
      <c r="F6" s="108">
        <v>100</v>
      </c>
      <c r="G6" s="24" t="s">
        <v>81</v>
      </c>
      <c r="H6" s="23"/>
      <c r="I6" s="24">
        <v>50</v>
      </c>
      <c r="J6" s="24" t="s">
        <v>58</v>
      </c>
      <c r="K6" s="24" t="s">
        <v>82</v>
      </c>
      <c r="L6" s="106">
        <v>30</v>
      </c>
      <c r="M6" s="109" t="s">
        <v>303</v>
      </c>
      <c r="N6" s="109"/>
      <c r="O6" s="109">
        <v>30</v>
      </c>
      <c r="P6" s="24" t="str">
        <f>P5</f>
        <v>深色蔬菜</v>
      </c>
      <c r="Q6" s="24"/>
      <c r="R6" s="24">
        <v>120</v>
      </c>
      <c r="S6" s="23" t="s">
        <v>79</v>
      </c>
      <c r="T6" s="23"/>
      <c r="U6" s="23">
        <v>15</v>
      </c>
      <c r="V6" s="242"/>
      <c r="W6" s="117">
        <v>99</v>
      </c>
      <c r="X6" s="118" t="s">
        <v>36</v>
      </c>
      <c r="Y6" s="126">
        <v>2.2999999999999998</v>
      </c>
      <c r="Z6" s="56"/>
      <c r="AA6" s="58" t="s">
        <v>24</v>
      </c>
      <c r="AB6" s="58">
        <v>6</v>
      </c>
      <c r="AC6" s="58">
        <f>AB6*2</f>
        <v>12</v>
      </c>
      <c r="AD6" s="58"/>
      <c r="AE6" s="58">
        <f>AB6*15</f>
        <v>90</v>
      </c>
      <c r="AF6" s="58">
        <f>AC6*4+AE6*4</f>
        <v>408</v>
      </c>
    </row>
    <row r="7" spans="2:32" ht="28.15" customHeight="1" x14ac:dyDescent="0.3">
      <c r="B7" s="75">
        <v>30</v>
      </c>
      <c r="C7" s="240"/>
      <c r="D7" s="108"/>
      <c r="E7" s="108"/>
      <c r="F7" s="108"/>
      <c r="G7" s="24"/>
      <c r="H7" s="24"/>
      <c r="I7" s="24"/>
      <c r="J7" s="24" t="s">
        <v>55</v>
      </c>
      <c r="K7" s="79"/>
      <c r="L7" s="106">
        <v>20</v>
      </c>
      <c r="M7" s="109"/>
      <c r="N7" s="109"/>
      <c r="O7" s="109"/>
      <c r="P7" s="24"/>
      <c r="Q7" s="24"/>
      <c r="R7" s="24"/>
      <c r="S7" s="23" t="s">
        <v>299</v>
      </c>
      <c r="T7" s="23"/>
      <c r="U7" s="23">
        <v>15</v>
      </c>
      <c r="V7" s="242"/>
      <c r="W7" s="120" t="s">
        <v>9</v>
      </c>
      <c r="X7" s="121" t="s">
        <v>37</v>
      </c>
      <c r="Y7" s="126">
        <v>2</v>
      </c>
      <c r="AA7" s="76" t="s">
        <v>25</v>
      </c>
      <c r="AB7" s="58">
        <v>2</v>
      </c>
      <c r="AC7" s="77">
        <f>AB7*7</f>
        <v>14</v>
      </c>
      <c r="AD7" s="58">
        <f>AB7*5</f>
        <v>10</v>
      </c>
      <c r="AE7" s="58" t="s">
        <v>26</v>
      </c>
      <c r="AF7" s="78">
        <f>AC7*4+AD7*9</f>
        <v>146</v>
      </c>
    </row>
    <row r="8" spans="2:32" ht="28.15" customHeight="1" x14ac:dyDescent="0.3">
      <c r="B8" s="75" t="s">
        <v>10</v>
      </c>
      <c r="C8" s="240"/>
      <c r="D8" s="108"/>
      <c r="E8" s="108"/>
      <c r="F8" s="108"/>
      <c r="G8" s="24"/>
      <c r="H8" s="79"/>
      <c r="I8" s="24"/>
      <c r="J8" s="24" t="s">
        <v>170</v>
      </c>
      <c r="K8" s="24"/>
      <c r="L8" s="106">
        <v>15</v>
      </c>
      <c r="M8" s="109"/>
      <c r="N8" s="109"/>
      <c r="O8" s="109"/>
      <c r="P8" s="24"/>
      <c r="Q8" s="79"/>
      <c r="R8" s="24"/>
      <c r="S8" s="24" t="s">
        <v>114</v>
      </c>
      <c r="T8" s="24"/>
      <c r="U8" s="24">
        <v>5</v>
      </c>
      <c r="V8" s="242"/>
      <c r="W8" s="117">
        <v>24</v>
      </c>
      <c r="X8" s="121" t="s">
        <v>38</v>
      </c>
      <c r="Y8" s="126">
        <v>2.5</v>
      </c>
      <c r="Z8" s="56"/>
      <c r="AA8" s="57" t="s">
        <v>27</v>
      </c>
      <c r="AB8" s="58">
        <v>1.7</v>
      </c>
      <c r="AC8" s="58">
        <f>AB8*1</f>
        <v>1.7</v>
      </c>
      <c r="AD8" s="58" t="s">
        <v>26</v>
      </c>
      <c r="AE8" s="58">
        <f>AB8*5</f>
        <v>8.5</v>
      </c>
      <c r="AF8" s="58">
        <f>AC8*4+AE8*4</f>
        <v>40.799999999999997</v>
      </c>
    </row>
    <row r="9" spans="2:32" ht="28.15" customHeight="1" x14ac:dyDescent="0.25">
      <c r="B9" s="244" t="s">
        <v>47</v>
      </c>
      <c r="C9" s="240"/>
      <c r="D9" s="108"/>
      <c r="E9" s="108"/>
      <c r="F9" s="108"/>
      <c r="G9" s="24"/>
      <c r="H9" s="79"/>
      <c r="I9" s="24"/>
      <c r="J9" s="24" t="s">
        <v>181</v>
      </c>
      <c r="K9" s="79"/>
      <c r="L9" s="106">
        <v>5</v>
      </c>
      <c r="M9" s="109"/>
      <c r="N9" s="109"/>
      <c r="O9" s="109"/>
      <c r="P9" s="24"/>
      <c r="Q9" s="79"/>
      <c r="R9" s="24"/>
      <c r="S9" s="24" t="s">
        <v>119</v>
      </c>
      <c r="T9" s="79"/>
      <c r="U9" s="24">
        <v>10</v>
      </c>
      <c r="V9" s="242"/>
      <c r="W9" s="120" t="s">
        <v>11</v>
      </c>
      <c r="X9" s="121" t="s">
        <v>39</v>
      </c>
      <c r="Y9" s="126">
        <v>0</v>
      </c>
      <c r="AA9" s="57" t="s">
        <v>28</v>
      </c>
      <c r="AB9" s="58">
        <v>2.5</v>
      </c>
      <c r="AC9" s="58"/>
      <c r="AD9" s="58">
        <f>AB9*5</f>
        <v>12.5</v>
      </c>
      <c r="AE9" s="58" t="s">
        <v>26</v>
      </c>
      <c r="AF9" s="58">
        <f>AD9*9</f>
        <v>112.5</v>
      </c>
    </row>
    <row r="10" spans="2:32" ht="28.15" customHeight="1" x14ac:dyDescent="0.3">
      <c r="B10" s="244"/>
      <c r="C10" s="240"/>
      <c r="D10" s="108"/>
      <c r="E10" s="108"/>
      <c r="F10" s="108"/>
      <c r="G10" s="173"/>
      <c r="H10" s="79"/>
      <c r="I10" s="24"/>
      <c r="J10" s="24"/>
      <c r="K10" s="28"/>
      <c r="L10" s="23"/>
      <c r="M10" s="24"/>
      <c r="N10" s="79"/>
      <c r="O10" s="24"/>
      <c r="P10" s="24"/>
      <c r="Q10" s="79"/>
      <c r="R10" s="24"/>
      <c r="S10" s="109" t="s">
        <v>162</v>
      </c>
      <c r="T10" s="144"/>
      <c r="U10" s="109">
        <v>20</v>
      </c>
      <c r="V10" s="242"/>
      <c r="W10" s="117">
        <v>27</v>
      </c>
      <c r="X10" s="122" t="s">
        <v>40</v>
      </c>
      <c r="Y10" s="126">
        <v>0</v>
      </c>
      <c r="Z10" s="56"/>
      <c r="AA10" s="57" t="s">
        <v>29</v>
      </c>
      <c r="AE10" s="57">
        <f>AB10*15</f>
        <v>0</v>
      </c>
    </row>
    <row r="11" spans="2:32" ht="28.15" customHeight="1" x14ac:dyDescent="0.25">
      <c r="B11" s="29" t="s">
        <v>30</v>
      </c>
      <c r="C11" s="80"/>
      <c r="D11" s="108"/>
      <c r="E11" s="142"/>
      <c r="F11" s="108"/>
      <c r="G11" s="24"/>
      <c r="H11" s="79"/>
      <c r="I11" s="24"/>
      <c r="J11" s="108"/>
      <c r="K11" s="142"/>
      <c r="L11" s="142"/>
      <c r="M11" s="24"/>
      <c r="N11" s="79"/>
      <c r="O11" s="24"/>
      <c r="P11" s="24"/>
      <c r="Q11" s="79"/>
      <c r="R11" s="24"/>
      <c r="S11" s="108" t="s">
        <v>285</v>
      </c>
      <c r="T11" s="108" t="s">
        <v>302</v>
      </c>
      <c r="U11" s="108">
        <v>5</v>
      </c>
      <c r="V11" s="242"/>
      <c r="W11" s="120" t="s">
        <v>12</v>
      </c>
      <c r="X11" s="123"/>
      <c r="Y11" s="119"/>
      <c r="AC11" s="57">
        <f>SUM(AC6:AC10)</f>
        <v>27.7</v>
      </c>
      <c r="AD11" s="57">
        <f>SUM(AD6:AD10)</f>
        <v>22.5</v>
      </c>
      <c r="AE11" s="57">
        <f>SUM(AE6:AE10)</f>
        <v>98.5</v>
      </c>
      <c r="AF11" s="57">
        <f>AC11*4+AD11*9+AE11*4</f>
        <v>707.3</v>
      </c>
    </row>
    <row r="12" spans="2:32" ht="28.15" customHeight="1" x14ac:dyDescent="0.3">
      <c r="B12" s="110"/>
      <c r="C12" s="81"/>
      <c r="D12" s="24"/>
      <c r="E12" s="79"/>
      <c r="F12" s="24"/>
      <c r="G12" s="24"/>
      <c r="H12" s="79"/>
      <c r="I12" s="24"/>
      <c r="J12" s="24"/>
      <c r="K12" s="79"/>
      <c r="L12" s="24"/>
      <c r="M12" s="24"/>
      <c r="N12" s="79"/>
      <c r="O12" s="24"/>
      <c r="P12" s="24"/>
      <c r="Q12" s="79"/>
      <c r="R12" s="24"/>
      <c r="S12" s="24"/>
      <c r="T12" s="79"/>
      <c r="U12" s="24"/>
      <c r="V12" s="243"/>
      <c r="W12" s="117">
        <f>W6*4+W8*9+W10*4</f>
        <v>720</v>
      </c>
      <c r="X12" s="125"/>
      <c r="Y12" s="119"/>
      <c r="Z12" s="56"/>
      <c r="AC12" s="82">
        <f>AC11*4/AF11</f>
        <v>0.1566520571186201</v>
      </c>
      <c r="AD12" s="82">
        <f>AD11*9/AF11</f>
        <v>0.28630001413827233</v>
      </c>
      <c r="AE12" s="82">
        <f>AE11*4/AF11</f>
        <v>0.5570479287431076</v>
      </c>
    </row>
    <row r="13" spans="2:32" s="74" customFormat="1" ht="28.15" customHeight="1" x14ac:dyDescent="0.3">
      <c r="B13" s="72">
        <v>12</v>
      </c>
      <c r="C13" s="240"/>
      <c r="D13" s="73">
        <f>'6月菜單'!F39</f>
        <v>0</v>
      </c>
      <c r="E13" s="73" t="s">
        <v>100</v>
      </c>
      <c r="F13" s="73"/>
      <c r="G13" s="73">
        <f>'6月菜單'!F40</f>
        <v>0</v>
      </c>
      <c r="H13" s="73" t="s">
        <v>18</v>
      </c>
      <c r="I13" s="73"/>
      <c r="J13" s="73">
        <f>'6月菜單'!F41</f>
        <v>0</v>
      </c>
      <c r="K13" s="73" t="s">
        <v>101</v>
      </c>
      <c r="L13" s="73"/>
      <c r="M13" s="73">
        <f>'6月菜單'!F42</f>
        <v>0</v>
      </c>
      <c r="N13" s="73" t="s">
        <v>17</v>
      </c>
      <c r="O13" s="73"/>
      <c r="P13" s="73">
        <f>'6月菜單'!F43</f>
        <v>0</v>
      </c>
      <c r="Q13" s="73" t="s">
        <v>102</v>
      </c>
      <c r="R13" s="73"/>
      <c r="S13" s="73">
        <f>'6月菜單'!F44</f>
        <v>0</v>
      </c>
      <c r="T13" s="73" t="s">
        <v>101</v>
      </c>
      <c r="U13" s="73"/>
      <c r="V13" s="241"/>
      <c r="W13" s="114" t="s">
        <v>7</v>
      </c>
      <c r="X13" s="115" t="s">
        <v>35</v>
      </c>
      <c r="Y13" s="116"/>
      <c r="Z13" s="57"/>
      <c r="AA13" s="57"/>
      <c r="AB13" s="58"/>
      <c r="AC13" s="57" t="s">
        <v>20</v>
      </c>
      <c r="AD13" s="57" t="s">
        <v>21</v>
      </c>
      <c r="AE13" s="57" t="s">
        <v>22</v>
      </c>
      <c r="AF13" s="57" t="s">
        <v>23</v>
      </c>
    </row>
    <row r="14" spans="2:32" ht="28.15" customHeight="1" x14ac:dyDescent="0.3">
      <c r="B14" s="75" t="s">
        <v>8</v>
      </c>
      <c r="C14" s="240"/>
      <c r="D14" s="109"/>
      <c r="E14" s="109"/>
      <c r="F14" s="109"/>
      <c r="G14" s="24"/>
      <c r="H14" s="109"/>
      <c r="I14" s="109"/>
      <c r="J14" s="23"/>
      <c r="K14" s="108"/>
      <c r="L14" s="108"/>
      <c r="M14" s="23"/>
      <c r="N14" s="23"/>
      <c r="O14" s="23"/>
      <c r="P14" s="108"/>
      <c r="Q14" s="108"/>
      <c r="R14" s="24"/>
      <c r="S14" s="108"/>
      <c r="T14" s="108"/>
      <c r="U14" s="108"/>
      <c r="V14" s="242"/>
      <c r="W14" s="117">
        <v>103</v>
      </c>
      <c r="X14" s="118" t="s">
        <v>36</v>
      </c>
      <c r="Y14" s="119"/>
      <c r="Z14" s="56"/>
      <c r="AA14" s="58" t="s">
        <v>24</v>
      </c>
      <c r="AB14" s="58">
        <v>6.2</v>
      </c>
      <c r="AC14" s="58">
        <f>AB14*2</f>
        <v>12.4</v>
      </c>
      <c r="AD14" s="58"/>
      <c r="AE14" s="58">
        <f>AB14*15</f>
        <v>93</v>
      </c>
      <c r="AF14" s="58">
        <f>AC14*4+AE14*4</f>
        <v>421.6</v>
      </c>
    </row>
    <row r="15" spans="2:32" ht="28.15" customHeight="1" x14ac:dyDescent="0.3">
      <c r="B15" s="75">
        <v>31</v>
      </c>
      <c r="C15" s="240"/>
      <c r="D15" s="109"/>
      <c r="E15" s="109"/>
      <c r="F15" s="109"/>
      <c r="G15" s="24"/>
      <c r="H15" s="108"/>
      <c r="I15" s="108"/>
      <c r="J15" s="108"/>
      <c r="K15" s="108"/>
      <c r="L15" s="108"/>
      <c r="M15" s="24"/>
      <c r="N15" s="153"/>
      <c r="O15" s="24"/>
      <c r="P15" s="108"/>
      <c r="Q15" s="108"/>
      <c r="R15" s="108"/>
      <c r="S15" s="23"/>
      <c r="T15" s="108"/>
      <c r="U15" s="108"/>
      <c r="V15" s="242"/>
      <c r="W15" s="120" t="s">
        <v>9</v>
      </c>
      <c r="X15" s="121" t="s">
        <v>37</v>
      </c>
      <c r="Y15" s="119"/>
      <c r="AA15" s="76" t="s">
        <v>25</v>
      </c>
      <c r="AB15" s="58">
        <v>2.1</v>
      </c>
      <c r="AC15" s="77">
        <f>AB15*7</f>
        <v>14.700000000000001</v>
      </c>
      <c r="AD15" s="58">
        <f>AB15*5</f>
        <v>10.5</v>
      </c>
      <c r="AE15" s="58" t="s">
        <v>26</v>
      </c>
      <c r="AF15" s="78">
        <f>AC15*4+AD15*9</f>
        <v>153.30000000000001</v>
      </c>
    </row>
    <row r="16" spans="2:32" ht="28.15" customHeight="1" x14ac:dyDescent="0.3">
      <c r="B16" s="75" t="s">
        <v>10</v>
      </c>
      <c r="C16" s="240"/>
      <c r="D16" s="109"/>
      <c r="E16" s="109"/>
      <c r="F16" s="109"/>
      <c r="G16" s="24"/>
      <c r="H16" s="109"/>
      <c r="I16" s="109"/>
      <c r="J16" s="109"/>
      <c r="K16" s="145"/>
      <c r="L16" s="108"/>
      <c r="M16" s="174"/>
      <c r="N16" s="24"/>
      <c r="O16" s="24"/>
      <c r="P16" s="108"/>
      <c r="Q16" s="142"/>
      <c r="R16" s="108"/>
      <c r="S16" s="108"/>
      <c r="T16" s="108"/>
      <c r="U16" s="108"/>
      <c r="V16" s="242"/>
      <c r="W16" s="117">
        <f>Y14*5+Y16*5+Y18*8</f>
        <v>0</v>
      </c>
      <c r="X16" s="121" t="s">
        <v>38</v>
      </c>
      <c r="Y16" s="119"/>
      <c r="Z16" s="56"/>
      <c r="AA16" s="57" t="s">
        <v>27</v>
      </c>
      <c r="AB16" s="58">
        <v>1.8</v>
      </c>
      <c r="AC16" s="58">
        <f>AB16*1</f>
        <v>1.8</v>
      </c>
      <c r="AD16" s="58" t="s">
        <v>26</v>
      </c>
      <c r="AE16" s="58">
        <f>AB16*5</f>
        <v>9</v>
      </c>
      <c r="AF16" s="58">
        <f>AC16*4+AE16*4</f>
        <v>43.2</v>
      </c>
    </row>
    <row r="17" spans="2:32" ht="28.15" customHeight="1" x14ac:dyDescent="0.25">
      <c r="B17" s="244" t="s">
        <v>43</v>
      </c>
      <c r="C17" s="240"/>
      <c r="D17" s="142"/>
      <c r="E17" s="142"/>
      <c r="F17" s="108"/>
      <c r="G17" s="108"/>
      <c r="H17" s="142"/>
      <c r="I17" s="108"/>
      <c r="J17" s="109"/>
      <c r="K17" s="109"/>
      <c r="L17" s="109"/>
      <c r="M17" s="109"/>
      <c r="N17" s="109"/>
      <c r="O17" s="109"/>
      <c r="P17" s="108"/>
      <c r="Q17" s="142"/>
      <c r="R17" s="108"/>
      <c r="S17" s="154"/>
      <c r="T17" s="107"/>
      <c r="U17" s="105"/>
      <c r="V17" s="242"/>
      <c r="W17" s="120" t="s">
        <v>11</v>
      </c>
      <c r="X17" s="121" t="s">
        <v>39</v>
      </c>
      <c r="Y17" s="119"/>
      <c r="AA17" s="57" t="s">
        <v>28</v>
      </c>
      <c r="AB17" s="58">
        <v>2.5</v>
      </c>
      <c r="AC17" s="58"/>
      <c r="AD17" s="58">
        <f>AB17*5</f>
        <v>12.5</v>
      </c>
      <c r="AE17" s="58" t="s">
        <v>26</v>
      </c>
      <c r="AF17" s="58">
        <f>AD17*9</f>
        <v>112.5</v>
      </c>
    </row>
    <row r="18" spans="2:32" ht="28.15" customHeight="1" x14ac:dyDescent="0.3">
      <c r="B18" s="244"/>
      <c r="C18" s="240"/>
      <c r="D18" s="142"/>
      <c r="E18" s="142"/>
      <c r="F18" s="108"/>
      <c r="G18" s="143"/>
      <c r="H18" s="142"/>
      <c r="I18" s="108"/>
      <c r="J18" s="109"/>
      <c r="K18" s="142"/>
      <c r="L18" s="108"/>
      <c r="M18" s="146"/>
      <c r="N18" s="145"/>
      <c r="O18" s="108"/>
      <c r="P18" s="108"/>
      <c r="Q18" s="142"/>
      <c r="R18" s="108"/>
      <c r="S18" s="146"/>
      <c r="T18" s="142"/>
      <c r="U18" s="108"/>
      <c r="V18" s="242"/>
      <c r="W18" s="117">
        <v>27</v>
      </c>
      <c r="X18" s="122" t="s">
        <v>40</v>
      </c>
      <c r="Y18" s="119"/>
      <c r="Z18" s="56"/>
      <c r="AA18" s="57" t="s">
        <v>29</v>
      </c>
      <c r="AB18" s="58">
        <v>1</v>
      </c>
      <c r="AE18" s="57">
        <f>AB18*15</f>
        <v>15</v>
      </c>
    </row>
    <row r="19" spans="2:32" ht="28.15" customHeight="1" x14ac:dyDescent="0.25">
      <c r="B19" s="29" t="s">
        <v>30</v>
      </c>
      <c r="C19" s="80"/>
      <c r="D19" s="142"/>
      <c r="E19" s="142"/>
      <c r="F19" s="108"/>
      <c r="G19" s="108"/>
      <c r="H19" s="142"/>
      <c r="I19" s="108"/>
      <c r="J19" s="146"/>
      <c r="K19" s="142"/>
      <c r="L19" s="142"/>
      <c r="M19" s="108"/>
      <c r="N19" s="142"/>
      <c r="O19" s="108"/>
      <c r="P19" s="149"/>
      <c r="Q19" s="142"/>
      <c r="R19" s="108"/>
      <c r="S19" s="109"/>
      <c r="T19" s="144"/>
      <c r="U19" s="109"/>
      <c r="V19" s="242"/>
      <c r="W19" s="120" t="s">
        <v>12</v>
      </c>
      <c r="X19" s="123"/>
      <c r="Y19" s="119"/>
      <c r="AC19" s="57">
        <f>SUM(AC14:AC18)</f>
        <v>28.900000000000002</v>
      </c>
      <c r="AD19" s="57">
        <f>SUM(AD14:AD18)</f>
        <v>23</v>
      </c>
      <c r="AE19" s="57">
        <f>SUM(AE14:AE18)</f>
        <v>117</v>
      </c>
      <c r="AF19" s="57">
        <f>AC19*4+AD19*9+AE19*4</f>
        <v>790.6</v>
      </c>
    </row>
    <row r="20" spans="2:32" ht="28.15" customHeight="1" x14ac:dyDescent="0.3">
      <c r="B20" s="110"/>
      <c r="C20" s="81"/>
      <c r="D20" s="79"/>
      <c r="E20" s="79"/>
      <c r="F20" s="24"/>
      <c r="G20" s="24"/>
      <c r="H20" s="79"/>
      <c r="I20" s="24"/>
      <c r="J20" s="24"/>
      <c r="K20" s="79"/>
      <c r="L20" s="24"/>
      <c r="M20" s="24"/>
      <c r="N20" s="79"/>
      <c r="O20" s="24"/>
      <c r="P20" s="24"/>
      <c r="Q20" s="79"/>
      <c r="R20" s="24"/>
      <c r="S20" s="24"/>
      <c r="T20" s="79"/>
      <c r="U20" s="24"/>
      <c r="V20" s="243"/>
      <c r="W20" s="117">
        <f>W14*4+W16*9+W18*4</f>
        <v>520</v>
      </c>
      <c r="X20" s="125"/>
      <c r="Y20" s="119"/>
      <c r="Z20" s="56"/>
      <c r="AC20" s="82">
        <f>AC19*4/AF19</f>
        <v>0.14621806223121681</v>
      </c>
      <c r="AD20" s="82">
        <f>AD19*9/AF19</f>
        <v>0.26182646091576017</v>
      </c>
      <c r="AE20" s="82">
        <f>AE19*4/AF19</f>
        <v>0.59195547685302297</v>
      </c>
    </row>
    <row r="21" spans="2:32" s="74" customFormat="1" ht="28.15" customHeight="1" x14ac:dyDescent="0.3">
      <c r="B21" s="72"/>
      <c r="C21" s="240"/>
      <c r="D21" s="73">
        <f>'6月菜單'!J39</f>
        <v>0</v>
      </c>
      <c r="E21" s="20" t="s">
        <v>131</v>
      </c>
      <c r="F21" s="73"/>
      <c r="G21" s="73">
        <f>'6月菜單'!J40</f>
        <v>0</v>
      </c>
      <c r="H21" s="73" t="s">
        <v>50</v>
      </c>
      <c r="I21" s="73"/>
      <c r="J21" s="73">
        <f>'6月菜單'!J41:M41</f>
        <v>0</v>
      </c>
      <c r="K21" s="73" t="s">
        <v>133</v>
      </c>
      <c r="L21" s="73"/>
      <c r="M21" s="73">
        <f>'6月菜單'!J42</f>
        <v>0</v>
      </c>
      <c r="N21" s="73" t="s">
        <v>132</v>
      </c>
      <c r="O21" s="73"/>
      <c r="P21" s="73">
        <f>'6月菜單'!J43</f>
        <v>0</v>
      </c>
      <c r="Q21" s="73" t="s">
        <v>134</v>
      </c>
      <c r="R21" s="73"/>
      <c r="S21" s="73">
        <f>'6月菜單'!J44</f>
        <v>0</v>
      </c>
      <c r="T21" s="73" t="s">
        <v>133</v>
      </c>
      <c r="U21" s="73"/>
      <c r="V21" s="241"/>
      <c r="W21" s="114" t="s">
        <v>7</v>
      </c>
      <c r="X21" s="115" t="s">
        <v>35</v>
      </c>
      <c r="Y21" s="132"/>
      <c r="Z21" s="57"/>
      <c r="AA21" s="57"/>
      <c r="AB21" s="58"/>
      <c r="AC21" s="57" t="s">
        <v>20</v>
      </c>
      <c r="AD21" s="57" t="s">
        <v>21</v>
      </c>
      <c r="AE21" s="57" t="s">
        <v>22</v>
      </c>
      <c r="AF21" s="57" t="s">
        <v>23</v>
      </c>
    </row>
    <row r="22" spans="2:32" s="85" customFormat="1" ht="27.75" customHeight="1" x14ac:dyDescent="0.4">
      <c r="B22" s="75" t="s">
        <v>8</v>
      </c>
      <c r="C22" s="240"/>
      <c r="D22" s="109"/>
      <c r="E22" s="109"/>
      <c r="F22" s="109"/>
      <c r="G22" s="109"/>
      <c r="H22" s="108"/>
      <c r="I22" s="109"/>
      <c r="J22" s="23"/>
      <c r="K22" s="108"/>
      <c r="L22" s="108"/>
      <c r="M22" s="109"/>
      <c r="N22" s="109"/>
      <c r="O22" s="109"/>
      <c r="P22" s="24"/>
      <c r="Q22" s="24"/>
      <c r="R22" s="24"/>
      <c r="S22" s="24"/>
      <c r="T22" s="109"/>
      <c r="U22" s="109"/>
      <c r="V22" s="242"/>
      <c r="W22" s="117">
        <v>98</v>
      </c>
      <c r="X22" s="118" t="s">
        <v>36</v>
      </c>
      <c r="Y22" s="133"/>
      <c r="Z22" s="83"/>
      <c r="AA22" s="84" t="s">
        <v>24</v>
      </c>
      <c r="AB22" s="84">
        <v>6.2</v>
      </c>
      <c r="AC22" s="84">
        <f>AB22*2</f>
        <v>12.4</v>
      </c>
      <c r="AD22" s="84"/>
      <c r="AE22" s="84">
        <f>AB22*15</f>
        <v>93</v>
      </c>
      <c r="AF22" s="84">
        <f>AC22*4+AE22*4</f>
        <v>421.6</v>
      </c>
    </row>
    <row r="23" spans="2:32" s="85" customFormat="1" ht="28.15" customHeight="1" x14ac:dyDescent="0.3">
      <c r="B23" s="75"/>
      <c r="C23" s="240"/>
      <c r="D23" s="109"/>
      <c r="E23" s="109"/>
      <c r="F23" s="109"/>
      <c r="G23" s="109"/>
      <c r="H23" s="109"/>
      <c r="I23" s="109"/>
      <c r="J23" s="23"/>
      <c r="K23" s="108"/>
      <c r="L23" s="108"/>
      <c r="M23" s="109"/>
      <c r="N23" s="109"/>
      <c r="O23" s="109"/>
      <c r="P23" s="24"/>
      <c r="Q23" s="24"/>
      <c r="R23" s="24"/>
      <c r="S23" s="24"/>
      <c r="T23" s="109"/>
      <c r="U23" s="109"/>
      <c r="V23" s="242"/>
      <c r="W23" s="120" t="s">
        <v>9</v>
      </c>
      <c r="X23" s="121" t="s">
        <v>37</v>
      </c>
      <c r="Y23" s="133"/>
      <c r="AA23" s="86" t="s">
        <v>25</v>
      </c>
      <c r="AB23" s="84">
        <v>2.2000000000000002</v>
      </c>
      <c r="AC23" s="87">
        <f>AB23*7</f>
        <v>15.400000000000002</v>
      </c>
      <c r="AD23" s="84">
        <f>AB23*5</f>
        <v>11</v>
      </c>
      <c r="AE23" s="84" t="s">
        <v>26</v>
      </c>
      <c r="AF23" s="88">
        <f>AC23*4+AD23*9</f>
        <v>160.60000000000002</v>
      </c>
    </row>
    <row r="24" spans="2:32" s="85" customFormat="1" ht="28.15" customHeight="1" x14ac:dyDescent="0.4">
      <c r="B24" s="75" t="s">
        <v>10</v>
      </c>
      <c r="C24" s="240"/>
      <c r="D24" s="109"/>
      <c r="E24" s="109"/>
      <c r="F24" s="172"/>
      <c r="G24" s="177"/>
      <c r="H24" s="177"/>
      <c r="I24" s="177"/>
      <c r="J24" s="177"/>
      <c r="K24" s="177"/>
      <c r="L24" s="177"/>
      <c r="M24" s="105"/>
      <c r="N24" s="109"/>
      <c r="O24" s="109"/>
      <c r="P24" s="24"/>
      <c r="Q24" s="79"/>
      <c r="R24" s="24"/>
      <c r="S24" s="24"/>
      <c r="T24" s="79"/>
      <c r="U24" s="24"/>
      <c r="V24" s="242"/>
      <c r="W24" s="117">
        <f>Y22*5+Y24*5+Y26*8</f>
        <v>0</v>
      </c>
      <c r="X24" s="121" t="s">
        <v>38</v>
      </c>
      <c r="Y24" s="133"/>
      <c r="Z24" s="83"/>
      <c r="AA24" s="89" t="s">
        <v>27</v>
      </c>
      <c r="AB24" s="84">
        <v>1.6</v>
      </c>
      <c r="AC24" s="84">
        <f>AB24*1</f>
        <v>1.6</v>
      </c>
      <c r="AD24" s="84" t="s">
        <v>26</v>
      </c>
      <c r="AE24" s="84">
        <f>AB24*5</f>
        <v>8</v>
      </c>
      <c r="AF24" s="84">
        <f>AC24*4+AE24*4</f>
        <v>38.4</v>
      </c>
    </row>
    <row r="25" spans="2:32" s="85" customFormat="1" ht="28.15" customHeight="1" x14ac:dyDescent="0.25">
      <c r="B25" s="244" t="s">
        <v>44</v>
      </c>
      <c r="C25" s="240"/>
      <c r="D25" s="109"/>
      <c r="E25" s="109"/>
      <c r="F25" s="172"/>
      <c r="G25" s="177"/>
      <c r="H25" s="177"/>
      <c r="I25" s="177"/>
      <c r="J25" s="177"/>
      <c r="K25" s="177"/>
      <c r="L25" s="177"/>
      <c r="M25" s="105"/>
      <c r="N25" s="109"/>
      <c r="O25" s="109"/>
      <c r="P25" s="24"/>
      <c r="Q25" s="79"/>
      <c r="R25" s="24"/>
      <c r="S25" s="24"/>
      <c r="T25" s="79"/>
      <c r="U25" s="24"/>
      <c r="V25" s="242"/>
      <c r="W25" s="120" t="s">
        <v>11</v>
      </c>
      <c r="X25" s="121" t="s">
        <v>39</v>
      </c>
      <c r="Y25" s="133"/>
      <c r="AA25" s="89" t="s">
        <v>28</v>
      </c>
      <c r="AB25" s="84">
        <v>2.5</v>
      </c>
      <c r="AC25" s="84"/>
      <c r="AD25" s="84">
        <f>AB25*5</f>
        <v>12.5</v>
      </c>
      <c r="AE25" s="84" t="s">
        <v>26</v>
      </c>
      <c r="AF25" s="84">
        <f>AD25*9</f>
        <v>112.5</v>
      </c>
    </row>
    <row r="26" spans="2:32" s="85" customFormat="1" ht="28.15" customHeight="1" x14ac:dyDescent="0.4">
      <c r="B26" s="244"/>
      <c r="C26" s="240"/>
      <c r="D26" s="109"/>
      <c r="E26" s="109"/>
      <c r="F26" s="172"/>
      <c r="G26" s="177"/>
      <c r="H26" s="177"/>
      <c r="I26" s="177"/>
      <c r="J26" s="177"/>
      <c r="K26" s="177"/>
      <c r="L26" s="177"/>
      <c r="M26" s="105"/>
      <c r="N26" s="175"/>
      <c r="O26" s="24"/>
      <c r="P26" s="24"/>
      <c r="Q26" s="79"/>
      <c r="R26" s="24"/>
      <c r="S26" s="24"/>
      <c r="T26" s="79"/>
      <c r="U26" s="24"/>
      <c r="V26" s="242"/>
      <c r="W26" s="117">
        <v>26</v>
      </c>
      <c r="X26" s="122" t="s">
        <v>40</v>
      </c>
      <c r="Y26" s="133"/>
      <c r="Z26" s="83"/>
      <c r="AA26" s="89" t="s">
        <v>29</v>
      </c>
      <c r="AB26" s="84"/>
      <c r="AC26" s="89"/>
      <c r="AD26" s="89"/>
      <c r="AE26" s="89">
        <f>AB26*15</f>
        <v>0</v>
      </c>
      <c r="AF26" s="89"/>
    </row>
    <row r="27" spans="2:32" s="85" customFormat="1" ht="28.15" customHeight="1" x14ac:dyDescent="0.25">
      <c r="B27" s="29" t="s">
        <v>30</v>
      </c>
      <c r="C27" s="90"/>
      <c r="D27" s="109"/>
      <c r="E27" s="109"/>
      <c r="F27" s="109"/>
      <c r="G27" s="24"/>
      <c r="H27" s="175"/>
      <c r="I27" s="24"/>
      <c r="J27" s="23"/>
      <c r="K27" s="176"/>
      <c r="L27" s="23"/>
      <c r="M27" s="24"/>
      <c r="N27" s="175"/>
      <c r="O27" s="24"/>
      <c r="P27" s="24"/>
      <c r="Q27" s="79"/>
      <c r="R27" s="24"/>
      <c r="S27" s="24"/>
      <c r="T27" s="79"/>
      <c r="U27" s="24"/>
      <c r="V27" s="242"/>
      <c r="W27" s="120" t="s">
        <v>12</v>
      </c>
      <c r="X27" s="123"/>
      <c r="Y27" s="133"/>
      <c r="AA27" s="89"/>
      <c r="AB27" s="84"/>
      <c r="AC27" s="89">
        <f>SUM(AC22:AC26)</f>
        <v>29.400000000000006</v>
      </c>
      <c r="AD27" s="89">
        <f>SUM(AD22:AD26)</f>
        <v>23.5</v>
      </c>
      <c r="AE27" s="89">
        <f>SUM(AE22:AE26)</f>
        <v>101</v>
      </c>
      <c r="AF27" s="89">
        <f>AC27*4+AD27*9+AE27*4</f>
        <v>733.1</v>
      </c>
    </row>
    <row r="28" spans="2:32" s="85" customFormat="1" ht="28.15" customHeight="1" thickBot="1" x14ac:dyDescent="0.45">
      <c r="B28" s="111"/>
      <c r="C28" s="91"/>
      <c r="D28" s="109"/>
      <c r="E28" s="109"/>
      <c r="F28" s="109"/>
      <c r="G28" s="24"/>
      <c r="H28" s="79"/>
      <c r="I28" s="24"/>
      <c r="J28" s="24"/>
      <c r="K28" s="79"/>
      <c r="L28" s="24"/>
      <c r="M28" s="24"/>
      <c r="N28" s="79"/>
      <c r="O28" s="24"/>
      <c r="P28" s="24"/>
      <c r="Q28" s="79"/>
      <c r="R28" s="24"/>
      <c r="S28" s="24"/>
      <c r="T28" s="79"/>
      <c r="U28" s="24"/>
      <c r="V28" s="243"/>
      <c r="W28" s="117">
        <f>W22*4+W24*9+W26*4</f>
        <v>496</v>
      </c>
      <c r="X28" s="128"/>
      <c r="Y28" s="135"/>
      <c r="Z28" s="83"/>
      <c r="AB28" s="92"/>
      <c r="AC28" s="93">
        <f>AC27*4/AF27</f>
        <v>0.16041467739735374</v>
      </c>
      <c r="AD28" s="93">
        <f>AD27*9/AF27</f>
        <v>0.28850088664575091</v>
      </c>
      <c r="AE28" s="93">
        <f>AE27*4/AF27</f>
        <v>0.55108443595689538</v>
      </c>
    </row>
    <row r="29" spans="2:32" s="74" customFormat="1" ht="28.15" customHeight="1" x14ac:dyDescent="0.3">
      <c r="B29" s="72"/>
      <c r="C29" s="240"/>
      <c r="D29" s="73">
        <f>'6月菜單'!N39</f>
        <v>0</v>
      </c>
      <c r="E29" s="73" t="s">
        <v>131</v>
      </c>
      <c r="F29" s="73"/>
      <c r="G29" s="73">
        <f>'6月菜單'!N40</f>
        <v>0</v>
      </c>
      <c r="H29" s="73" t="s">
        <v>50</v>
      </c>
      <c r="I29" s="73"/>
      <c r="J29" s="73">
        <f>'6月菜單'!N41</f>
        <v>0</v>
      </c>
      <c r="K29" s="73" t="s">
        <v>133</v>
      </c>
      <c r="L29" s="73"/>
      <c r="M29" s="73">
        <f>'6月菜單'!N42</f>
        <v>0</v>
      </c>
      <c r="N29" s="73" t="s">
        <v>132</v>
      </c>
      <c r="O29" s="73"/>
      <c r="P29" s="73">
        <f>'6月菜單'!N43</f>
        <v>0</v>
      </c>
      <c r="Q29" s="73" t="s">
        <v>134</v>
      </c>
      <c r="R29" s="73"/>
      <c r="S29" s="73">
        <f>'6月菜單'!N44</f>
        <v>0</v>
      </c>
      <c r="T29" s="73" t="s">
        <v>133</v>
      </c>
      <c r="U29" s="73"/>
      <c r="V29" s="241"/>
      <c r="W29" s="114" t="s">
        <v>7</v>
      </c>
      <c r="X29" s="115" t="s">
        <v>35</v>
      </c>
      <c r="Y29" s="116"/>
      <c r="Z29" s="57"/>
      <c r="AA29" s="57"/>
      <c r="AB29" s="58"/>
      <c r="AC29" s="57" t="s">
        <v>20</v>
      </c>
      <c r="AD29" s="57" t="s">
        <v>21</v>
      </c>
      <c r="AE29" s="57" t="s">
        <v>22</v>
      </c>
      <c r="AF29" s="57" t="s">
        <v>23</v>
      </c>
    </row>
    <row r="30" spans="2:32" ht="28.15" customHeight="1" x14ac:dyDescent="0.3">
      <c r="B30" s="75" t="s">
        <v>129</v>
      </c>
      <c r="C30" s="240"/>
      <c r="D30" s="109"/>
      <c r="E30" s="109"/>
      <c r="F30" s="109"/>
      <c r="G30" s="24"/>
      <c r="H30" s="109"/>
      <c r="I30" s="109"/>
      <c r="J30" s="24"/>
      <c r="K30" s="109"/>
      <c r="L30" s="109"/>
      <c r="M30" s="23"/>
      <c r="N30" s="108"/>
      <c r="O30" s="108"/>
      <c r="P30" s="24"/>
      <c r="Q30" s="24"/>
      <c r="R30" s="24"/>
      <c r="S30" s="94"/>
      <c r="T30" s="24"/>
      <c r="U30" s="24"/>
      <c r="V30" s="242"/>
      <c r="W30" s="117">
        <v>97</v>
      </c>
      <c r="X30" s="118" t="s">
        <v>36</v>
      </c>
      <c r="Y30" s="119"/>
      <c r="Z30" s="56"/>
      <c r="AA30" s="58" t="s">
        <v>24</v>
      </c>
      <c r="AB30" s="58">
        <v>6.2</v>
      </c>
      <c r="AC30" s="58">
        <f>AB30*2</f>
        <v>12.4</v>
      </c>
      <c r="AD30" s="58"/>
      <c r="AE30" s="58">
        <f>AB30*15</f>
        <v>93</v>
      </c>
      <c r="AF30" s="58">
        <f>AC30*4+AE30*4</f>
        <v>421.6</v>
      </c>
    </row>
    <row r="31" spans="2:32" ht="28.15" customHeight="1" x14ac:dyDescent="0.3">
      <c r="B31" s="75"/>
      <c r="C31" s="240"/>
      <c r="D31" s="109"/>
      <c r="E31" s="109"/>
      <c r="F31" s="109"/>
      <c r="G31" s="109"/>
      <c r="H31" s="108"/>
      <c r="I31" s="108"/>
      <c r="J31" s="109"/>
      <c r="K31" s="109"/>
      <c r="L31" s="109"/>
      <c r="M31" s="23"/>
      <c r="N31" s="108"/>
      <c r="O31" s="108"/>
      <c r="P31" s="24"/>
      <c r="Q31" s="24"/>
      <c r="R31" s="24"/>
      <c r="S31" s="24"/>
      <c r="T31" s="24"/>
      <c r="U31" s="24"/>
      <c r="V31" s="242"/>
      <c r="W31" s="120" t="s">
        <v>9</v>
      </c>
      <c r="X31" s="121" t="s">
        <v>37</v>
      </c>
      <c r="Y31" s="119"/>
      <c r="AA31" s="76" t="s">
        <v>25</v>
      </c>
      <c r="AB31" s="58">
        <v>2.1</v>
      </c>
      <c r="AC31" s="77">
        <f>AB31*7</f>
        <v>14.700000000000001</v>
      </c>
      <c r="AD31" s="58">
        <f>AB31*5</f>
        <v>10.5</v>
      </c>
      <c r="AE31" s="58" t="s">
        <v>26</v>
      </c>
      <c r="AF31" s="78">
        <f>AC31*4+AD31*9</f>
        <v>153.30000000000001</v>
      </c>
    </row>
    <row r="32" spans="2:32" ht="28.15" customHeight="1" x14ac:dyDescent="0.3">
      <c r="B32" s="75" t="s">
        <v>10</v>
      </c>
      <c r="C32" s="240"/>
      <c r="D32" s="109"/>
      <c r="E32" s="109"/>
      <c r="F32" s="109"/>
      <c r="G32" s="146"/>
      <c r="H32" s="109"/>
      <c r="I32" s="109"/>
      <c r="J32" s="109"/>
      <c r="K32" s="109"/>
      <c r="L32" s="109"/>
      <c r="M32" s="24"/>
      <c r="N32" s="108"/>
      <c r="O32" s="108"/>
      <c r="P32" s="24"/>
      <c r="Q32" s="79"/>
      <c r="R32" s="24"/>
      <c r="S32" s="24"/>
      <c r="T32" s="24"/>
      <c r="U32" s="24"/>
      <c r="V32" s="242"/>
      <c r="W32" s="117">
        <f>Y30*5+Y32*5+Y34*8</f>
        <v>0</v>
      </c>
      <c r="X32" s="121" t="s">
        <v>38</v>
      </c>
      <c r="Y32" s="119"/>
      <c r="Z32" s="56"/>
      <c r="AA32" s="57" t="s">
        <v>27</v>
      </c>
      <c r="AB32" s="58">
        <v>1.5</v>
      </c>
      <c r="AC32" s="58">
        <f>AB32*1</f>
        <v>1.5</v>
      </c>
      <c r="AD32" s="58" t="s">
        <v>26</v>
      </c>
      <c r="AE32" s="58">
        <f>AB32*5</f>
        <v>7.5</v>
      </c>
      <c r="AF32" s="58">
        <f>AC32*4+AE32*4</f>
        <v>36</v>
      </c>
    </row>
    <row r="33" spans="2:32" ht="28.15" customHeight="1" x14ac:dyDescent="0.25">
      <c r="B33" s="244" t="s">
        <v>45</v>
      </c>
      <c r="C33" s="240"/>
      <c r="D33" s="145"/>
      <c r="E33" s="142"/>
      <c r="F33" s="108"/>
      <c r="G33" s="146"/>
      <c r="H33" s="151"/>
      <c r="I33" s="152"/>
      <c r="J33" s="109"/>
      <c r="K33" s="109"/>
      <c r="L33" s="109"/>
      <c r="M33" s="23"/>
      <c r="N33" s="141"/>
      <c r="O33" s="108"/>
      <c r="P33" s="24"/>
      <c r="Q33" s="79"/>
      <c r="R33" s="24"/>
      <c r="S33" s="24"/>
      <c r="T33" s="24"/>
      <c r="U33" s="24"/>
      <c r="V33" s="242"/>
      <c r="W33" s="120" t="s">
        <v>11</v>
      </c>
      <c r="X33" s="121" t="s">
        <v>39</v>
      </c>
      <c r="Y33" s="119"/>
      <c r="AA33" s="57" t="s">
        <v>28</v>
      </c>
      <c r="AB33" s="58">
        <v>2.5</v>
      </c>
      <c r="AC33" s="58"/>
      <c r="AD33" s="58">
        <f>AB33*5</f>
        <v>12.5</v>
      </c>
      <c r="AE33" s="58" t="s">
        <v>26</v>
      </c>
      <c r="AF33" s="58">
        <f>AD33*9</f>
        <v>112.5</v>
      </c>
    </row>
    <row r="34" spans="2:32" ht="28.15" customHeight="1" x14ac:dyDescent="0.3">
      <c r="B34" s="244"/>
      <c r="C34" s="240"/>
      <c r="D34" s="145"/>
      <c r="E34" s="145"/>
      <c r="F34" s="108"/>
      <c r="G34" s="168"/>
      <c r="H34" s="144"/>
      <c r="I34" s="109"/>
      <c r="J34" s="109"/>
      <c r="K34" s="109"/>
      <c r="L34" s="109"/>
      <c r="M34" s="23"/>
      <c r="N34" s="153"/>
      <c r="O34" s="23"/>
      <c r="P34" s="24"/>
      <c r="Q34" s="79"/>
      <c r="R34" s="24"/>
      <c r="S34" s="24"/>
      <c r="T34" s="153"/>
      <c r="U34" s="24"/>
      <c r="V34" s="242"/>
      <c r="W34" s="117">
        <v>25</v>
      </c>
      <c r="X34" s="122" t="s">
        <v>40</v>
      </c>
      <c r="Y34" s="131"/>
      <c r="Z34" s="56"/>
      <c r="AA34" s="57" t="s">
        <v>29</v>
      </c>
      <c r="AB34" s="58">
        <v>1</v>
      </c>
      <c r="AE34" s="57">
        <f>AB34*15</f>
        <v>15</v>
      </c>
    </row>
    <row r="35" spans="2:32" ht="28.15" customHeight="1" x14ac:dyDescent="0.25">
      <c r="B35" s="29" t="s">
        <v>30</v>
      </c>
      <c r="C35" s="80"/>
      <c r="D35" s="79"/>
      <c r="E35" s="79"/>
      <c r="F35" s="24"/>
      <c r="G35" s="24"/>
      <c r="H35" s="79"/>
      <c r="I35" s="24"/>
      <c r="J35" s="24"/>
      <c r="K35" s="79"/>
      <c r="L35" s="24"/>
      <c r="M35" s="24"/>
      <c r="N35" s="79"/>
      <c r="O35" s="24"/>
      <c r="P35" s="24"/>
      <c r="Q35" s="79"/>
      <c r="R35" s="24"/>
      <c r="S35" s="24"/>
      <c r="T35" s="79"/>
      <c r="U35" s="24"/>
      <c r="V35" s="242"/>
      <c r="W35" s="120" t="s">
        <v>12</v>
      </c>
      <c r="X35" s="123"/>
      <c r="Y35" s="119"/>
      <c r="AC35" s="57">
        <f>SUM(AC30:AC34)</f>
        <v>28.6</v>
      </c>
      <c r="AD35" s="57">
        <f>SUM(AD30:AD34)</f>
        <v>23</v>
      </c>
      <c r="AE35" s="57">
        <f>SUM(AE30:AE34)</f>
        <v>115.5</v>
      </c>
      <c r="AF35" s="57">
        <f>AC35*4+AD35*9+AE35*4</f>
        <v>783.4</v>
      </c>
    </row>
    <row r="36" spans="2:32" ht="28.15" customHeight="1" thickBot="1" x14ac:dyDescent="0.35">
      <c r="B36" s="110"/>
      <c r="C36" s="81"/>
      <c r="D36" s="79"/>
      <c r="E36" s="79"/>
      <c r="F36" s="24"/>
      <c r="G36" s="154"/>
      <c r="H36" s="79"/>
      <c r="I36" s="24"/>
      <c r="J36" s="24"/>
      <c r="K36" s="79"/>
      <c r="L36" s="24"/>
      <c r="M36" s="24"/>
      <c r="N36" s="79"/>
      <c r="O36" s="24"/>
      <c r="P36" s="24"/>
      <c r="Q36" s="79"/>
      <c r="R36" s="24"/>
      <c r="S36" s="178"/>
      <c r="T36" s="79"/>
      <c r="U36" s="24"/>
      <c r="V36" s="243"/>
      <c r="W36" s="127">
        <f>W30*4+W32*9+W34*4</f>
        <v>488</v>
      </c>
      <c r="X36" s="124"/>
      <c r="Y36" s="131"/>
      <c r="Z36" s="56"/>
      <c r="AC36" s="82">
        <f>AC35*4/AF35</f>
        <v>0.14603012509573654</v>
      </c>
      <c r="AD36" s="82">
        <f>AD35*9/AF35</f>
        <v>0.26423283124840441</v>
      </c>
      <c r="AE36" s="82">
        <f>AE35*4/AF35</f>
        <v>0.58973704365585911</v>
      </c>
    </row>
    <row r="37" spans="2:32" s="74" customFormat="1" ht="28.15" customHeight="1" x14ac:dyDescent="0.3">
      <c r="B37" s="72"/>
      <c r="C37" s="240"/>
      <c r="D37" s="73" t="e">
        <f>'6月菜單'!#REF!</f>
        <v>#REF!</v>
      </c>
      <c r="E37" s="73" t="s">
        <v>18</v>
      </c>
      <c r="F37" s="73"/>
      <c r="G37" s="73" t="e">
        <f>'6月菜單'!#REF!</f>
        <v>#REF!</v>
      </c>
      <c r="H37" s="73" t="s">
        <v>17</v>
      </c>
      <c r="I37" s="73"/>
      <c r="J37" s="73" t="e">
        <f>'6月菜單'!#REF!</f>
        <v>#REF!</v>
      </c>
      <c r="K37" s="73" t="s">
        <v>86</v>
      </c>
      <c r="L37" s="73"/>
      <c r="M37" s="73" t="e">
        <f>'6月菜單'!#REF!</f>
        <v>#REF!</v>
      </c>
      <c r="N37" s="73" t="s">
        <v>52</v>
      </c>
      <c r="O37" s="73"/>
      <c r="P37" s="73" t="e">
        <f>'6月菜單'!#REF!</f>
        <v>#REF!</v>
      </c>
      <c r="Q37" s="73" t="s">
        <v>19</v>
      </c>
      <c r="R37" s="73"/>
      <c r="S37" s="73"/>
      <c r="T37" s="73" t="s">
        <v>17</v>
      </c>
      <c r="U37" s="73"/>
      <c r="V37" s="241"/>
      <c r="W37" s="114" t="s">
        <v>7</v>
      </c>
      <c r="X37" s="115" t="s">
        <v>35</v>
      </c>
      <c r="Y37" s="136"/>
      <c r="Z37" s="57"/>
      <c r="AA37" s="57"/>
      <c r="AB37" s="58"/>
      <c r="AC37" s="57" t="s">
        <v>20</v>
      </c>
      <c r="AD37" s="57" t="s">
        <v>21</v>
      </c>
      <c r="AE37" s="57" t="s">
        <v>22</v>
      </c>
      <c r="AF37" s="57" t="s">
        <v>23</v>
      </c>
    </row>
    <row r="38" spans="2:32" ht="28.15" customHeight="1" x14ac:dyDescent="0.3">
      <c r="B38" s="75" t="s">
        <v>8</v>
      </c>
      <c r="C38" s="240"/>
      <c r="D38" s="23"/>
      <c r="E38" s="23"/>
      <c r="F38" s="23"/>
      <c r="G38" s="108"/>
      <c r="H38" s="108"/>
      <c r="I38" s="108"/>
      <c r="J38" s="24"/>
      <c r="K38" s="24"/>
      <c r="L38" s="106"/>
      <c r="M38" s="23"/>
      <c r="N38" s="23"/>
      <c r="O38" s="23"/>
      <c r="P38" s="24"/>
      <c r="Q38" s="24"/>
      <c r="R38" s="24"/>
      <c r="S38" s="23"/>
      <c r="T38" s="23"/>
      <c r="U38" s="23"/>
      <c r="V38" s="242"/>
      <c r="W38" s="117">
        <v>95</v>
      </c>
      <c r="X38" s="118" t="s">
        <v>36</v>
      </c>
      <c r="Y38" s="126"/>
      <c r="Z38" s="56"/>
      <c r="AA38" s="58" t="s">
        <v>24</v>
      </c>
      <c r="AB38" s="58">
        <v>6</v>
      </c>
      <c r="AC38" s="58">
        <f>AB38*2</f>
        <v>12</v>
      </c>
      <c r="AD38" s="58"/>
      <c r="AE38" s="58">
        <f>AB38*15</f>
        <v>90</v>
      </c>
      <c r="AF38" s="58">
        <f>AC38*4+AE38*4</f>
        <v>408</v>
      </c>
    </row>
    <row r="39" spans="2:32" ht="28.15" customHeight="1" x14ac:dyDescent="0.3">
      <c r="B39" s="75"/>
      <c r="C39" s="240"/>
      <c r="D39" s="23"/>
      <c r="E39" s="23"/>
      <c r="F39" s="24"/>
      <c r="G39" s="109"/>
      <c r="H39" s="109"/>
      <c r="I39" s="109"/>
      <c r="J39" s="24"/>
      <c r="K39" s="24"/>
      <c r="L39" s="106"/>
      <c r="M39" s="23"/>
      <c r="N39" s="23"/>
      <c r="O39" s="23"/>
      <c r="P39" s="24"/>
      <c r="Q39" s="24"/>
      <c r="R39" s="24"/>
      <c r="S39" s="23"/>
      <c r="T39" s="23"/>
      <c r="U39" s="23"/>
      <c r="V39" s="242"/>
      <c r="W39" s="120" t="s">
        <v>9</v>
      </c>
      <c r="X39" s="121" t="s">
        <v>37</v>
      </c>
      <c r="Y39" s="126"/>
      <c r="AA39" s="76" t="s">
        <v>25</v>
      </c>
      <c r="AB39" s="58">
        <v>2.2000000000000002</v>
      </c>
      <c r="AC39" s="77">
        <f>AB39*7</f>
        <v>15.400000000000002</v>
      </c>
      <c r="AD39" s="58">
        <f>AB39*5</f>
        <v>11</v>
      </c>
      <c r="AE39" s="58" t="s">
        <v>26</v>
      </c>
      <c r="AF39" s="78">
        <f>AC39*4+AD39*9</f>
        <v>160.60000000000002</v>
      </c>
    </row>
    <row r="40" spans="2:32" ht="28.15" customHeight="1" x14ac:dyDescent="0.3">
      <c r="B40" s="75" t="s">
        <v>10</v>
      </c>
      <c r="C40" s="240"/>
      <c r="D40" s="23"/>
      <c r="E40" s="28"/>
      <c r="F40" s="24"/>
      <c r="G40" s="109"/>
      <c r="H40" s="109"/>
      <c r="I40" s="109"/>
      <c r="J40" s="24"/>
      <c r="K40" s="79"/>
      <c r="L40" s="106"/>
      <c r="M40" s="154"/>
      <c r="N40" s="28"/>
      <c r="O40" s="24"/>
      <c r="P40" s="24"/>
      <c r="Q40" s="24"/>
      <c r="R40" s="24"/>
      <c r="S40" s="24"/>
      <c r="T40" s="24"/>
      <c r="U40" s="24"/>
      <c r="V40" s="242"/>
      <c r="W40" s="117">
        <f>Y38*5+Y40*5+Y42*8</f>
        <v>0</v>
      </c>
      <c r="X40" s="121" t="s">
        <v>38</v>
      </c>
      <c r="Y40" s="126"/>
      <c r="Z40" s="56"/>
      <c r="AA40" s="57" t="s">
        <v>27</v>
      </c>
      <c r="AB40" s="58">
        <v>1.7</v>
      </c>
      <c r="AC40" s="58">
        <f>AB40*1</f>
        <v>1.7</v>
      </c>
      <c r="AD40" s="58" t="s">
        <v>26</v>
      </c>
      <c r="AE40" s="58">
        <f>AB40*5</f>
        <v>8.5</v>
      </c>
      <c r="AF40" s="58">
        <f>AC40*4+AE40*4</f>
        <v>40.799999999999997</v>
      </c>
    </row>
    <row r="41" spans="2:32" ht="28.15" customHeight="1" x14ac:dyDescent="0.25">
      <c r="B41" s="244" t="s">
        <v>46</v>
      </c>
      <c r="C41" s="240"/>
      <c r="D41" s="23"/>
      <c r="E41" s="147"/>
      <c r="F41" s="24"/>
      <c r="G41" s="108"/>
      <c r="H41" s="142"/>
      <c r="I41" s="108"/>
      <c r="J41" s="24"/>
      <c r="K41" s="24"/>
      <c r="L41" s="106"/>
      <c r="M41" s="24"/>
      <c r="N41" s="153"/>
      <c r="O41" s="24"/>
      <c r="P41" s="24"/>
      <c r="Q41" s="24"/>
      <c r="R41" s="24"/>
      <c r="S41" s="154"/>
      <c r="T41" s="79"/>
      <c r="U41" s="24"/>
      <c r="V41" s="242"/>
      <c r="W41" s="120" t="s">
        <v>11</v>
      </c>
      <c r="X41" s="121" t="s">
        <v>39</v>
      </c>
      <c r="Y41" s="126"/>
      <c r="AA41" s="57" t="s">
        <v>28</v>
      </c>
      <c r="AB41" s="58">
        <v>2.5</v>
      </c>
      <c r="AC41" s="58"/>
      <c r="AD41" s="58">
        <f>AB41*5</f>
        <v>12.5</v>
      </c>
      <c r="AE41" s="58" t="s">
        <v>26</v>
      </c>
      <c r="AF41" s="58">
        <f>AD41*9</f>
        <v>112.5</v>
      </c>
    </row>
    <row r="42" spans="2:32" ht="28.15" customHeight="1" x14ac:dyDescent="0.3">
      <c r="B42" s="244"/>
      <c r="C42" s="240"/>
      <c r="D42" s="23"/>
      <c r="E42" s="28"/>
      <c r="F42" s="24"/>
      <c r="G42" s="108"/>
      <c r="H42" s="142"/>
      <c r="I42" s="108"/>
      <c r="J42" s="24"/>
      <c r="K42" s="79"/>
      <c r="L42" s="106"/>
      <c r="M42" s="155"/>
      <c r="N42" s="79"/>
      <c r="O42" s="24"/>
      <c r="P42" s="24"/>
      <c r="Q42" s="79"/>
      <c r="R42" s="24"/>
      <c r="S42" s="154"/>
      <c r="T42" s="153"/>
      <c r="U42" s="24"/>
      <c r="V42" s="242"/>
      <c r="W42" s="117">
        <f>Y37*2+Y38*7+Y42*8</f>
        <v>0</v>
      </c>
      <c r="X42" s="122" t="s">
        <v>40</v>
      </c>
      <c r="Y42" s="126"/>
      <c r="Z42" s="56"/>
      <c r="AA42" s="57" t="s">
        <v>29</v>
      </c>
      <c r="AE42" s="57">
        <f>AB42*15</f>
        <v>0</v>
      </c>
    </row>
    <row r="43" spans="2:32" ht="28.15" customHeight="1" x14ac:dyDescent="0.25">
      <c r="B43" s="29" t="s">
        <v>30</v>
      </c>
      <c r="C43" s="80"/>
      <c r="D43" s="159"/>
      <c r="E43" s="28"/>
      <c r="F43" s="23"/>
      <c r="G43" s="24"/>
      <c r="H43" s="79"/>
      <c r="I43" s="24"/>
      <c r="J43" s="24"/>
      <c r="K43" s="79"/>
      <c r="L43" s="24"/>
      <c r="M43" s="24"/>
      <c r="N43" s="79"/>
      <c r="O43" s="24"/>
      <c r="P43" s="24"/>
      <c r="Q43" s="79"/>
      <c r="R43" s="24"/>
      <c r="S43" s="23"/>
      <c r="T43" s="23"/>
      <c r="U43" s="23"/>
      <c r="V43" s="242"/>
      <c r="W43" s="120" t="s">
        <v>12</v>
      </c>
      <c r="X43" s="123"/>
      <c r="Y43" s="126"/>
      <c r="AC43" s="57">
        <f>SUM(AC38:AC42)</f>
        <v>29.1</v>
      </c>
      <c r="AD43" s="57">
        <f>SUM(AD38:AD42)</f>
        <v>23.5</v>
      </c>
      <c r="AE43" s="57">
        <f>SUM(AE38:AE42)</f>
        <v>98.5</v>
      </c>
      <c r="AF43" s="57">
        <f>AC43*4+AD43*9+AE43*4</f>
        <v>721.9</v>
      </c>
    </row>
    <row r="44" spans="2:32" ht="28.15" customHeight="1" thickBot="1" x14ac:dyDescent="0.35">
      <c r="B44" s="112"/>
      <c r="C44" s="81"/>
      <c r="D44" s="95"/>
      <c r="E44" s="95"/>
      <c r="F44" s="96"/>
      <c r="G44" s="96"/>
      <c r="H44" s="95"/>
      <c r="I44" s="96"/>
      <c r="J44" s="96"/>
      <c r="K44" s="95"/>
      <c r="L44" s="96"/>
      <c r="M44" s="96"/>
      <c r="N44" s="95"/>
      <c r="O44" s="96"/>
      <c r="P44" s="96"/>
      <c r="Q44" s="95"/>
      <c r="R44" s="96"/>
      <c r="S44" s="96"/>
      <c r="T44" s="95"/>
      <c r="U44" s="96"/>
      <c r="V44" s="243"/>
      <c r="W44" s="117">
        <f>W38*4+W40*9+W42*4</f>
        <v>380</v>
      </c>
      <c r="X44" s="128"/>
      <c r="Y44" s="137"/>
      <c r="Z44" s="56"/>
      <c r="AC44" s="82">
        <f>AC43*4/AF43</f>
        <v>0.1612411691369996</v>
      </c>
      <c r="AD44" s="82">
        <f>AD43*9/AF43</f>
        <v>0.29297686660202243</v>
      </c>
      <c r="AE44" s="82">
        <f>AE43*4/AF43</f>
        <v>0.54578196426097803</v>
      </c>
    </row>
    <row r="45" spans="2:32" s="89" customFormat="1" ht="21.75" customHeight="1" x14ac:dyDescent="0.25">
      <c r="B45" s="179"/>
      <c r="C45" s="57"/>
      <c r="D45" s="57"/>
      <c r="E45" s="97"/>
      <c r="F45" s="57"/>
      <c r="G45" s="57"/>
      <c r="H45" s="97"/>
      <c r="I45" s="5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98"/>
      <c r="AB45" s="84"/>
    </row>
    <row r="46" spans="2:32" x14ac:dyDescent="0.25">
      <c r="C46" s="89"/>
      <c r="D46" s="238"/>
      <c r="E46" s="238"/>
      <c r="F46" s="239"/>
      <c r="G46" s="239"/>
      <c r="H46" s="99"/>
      <c r="K46" s="99"/>
      <c r="N46" s="99"/>
      <c r="Q46" s="99"/>
      <c r="T46" s="99"/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0.98425196850393704" right="0.15748031496062992" top="0.19685039370078741" bottom="0.15748031496062992" header="0.51181102362204722" footer="0.23622047244094491"/>
  <pageSetup paperSize="9" scale="44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6月菜單</vt:lpstr>
      <vt:lpstr>第1週明細</vt:lpstr>
      <vt:lpstr>第2週明細</vt:lpstr>
      <vt:lpstr>第3周明細</vt:lpstr>
      <vt:lpstr>第4周明細</vt:lpstr>
      <vt:lpstr>第5週明細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2025-04-17T00:38:58Z</cp:lastPrinted>
  <dcterms:created xsi:type="dcterms:W3CDTF">2013-10-17T10:44:48Z</dcterms:created>
  <dcterms:modified xsi:type="dcterms:W3CDTF">2025-05-05T11:56:27Z</dcterms:modified>
</cp:coreProperties>
</file>