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f\XP-E\各校菜單\國小部菜單\員小\113學年度\"/>
    </mc:Choice>
  </mc:AlternateContent>
  <xr:revisionPtr revIDLastSave="0" documentId="13_ncr:1_{B245F7C9-8E5D-4170-931D-13CC1CCF16FB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10月菜單" sheetId="6" r:id="rId1"/>
    <sheet name="第1週明細" sheetId="3" r:id="rId2"/>
    <sheet name="第2週明細" sheetId="4" r:id="rId3"/>
    <sheet name="第3周明細" sheetId="5" r:id="rId4"/>
    <sheet name="第4周明細" sheetId="7" r:id="rId5"/>
    <sheet name="第5週明細" sheetId="8" r:id="rId6"/>
  </sheets>
  <calcPr calcId="191029"/>
</workbook>
</file>

<file path=xl/calcChain.xml><?xml version="1.0" encoding="utf-8"?>
<calcChain xmlns="http://schemas.openxmlformats.org/spreadsheetml/2006/main">
  <c r="Q46" i="6" l="1"/>
  <c r="O46" i="6"/>
  <c r="M46" i="6"/>
  <c r="K46" i="6"/>
  <c r="E19" i="6"/>
  <c r="C19" i="6"/>
  <c r="S29" i="8" l="1"/>
  <c r="P29" i="8"/>
  <c r="P30" i="8" s="1"/>
  <c r="M29" i="8"/>
  <c r="J29" i="8"/>
  <c r="G29" i="8"/>
  <c r="D29" i="8"/>
  <c r="S21" i="8"/>
  <c r="P21" i="8"/>
  <c r="P22" i="8" s="1"/>
  <c r="M21" i="8"/>
  <c r="G21" i="8"/>
  <c r="D21" i="8"/>
  <c r="J21" i="8"/>
  <c r="I46" i="6" l="1"/>
  <c r="G46" i="6"/>
  <c r="E46" i="6"/>
  <c r="C46" i="6"/>
  <c r="S13" i="8" l="1"/>
  <c r="P13" i="8"/>
  <c r="P14" i="8" s="1"/>
  <c r="M13" i="8"/>
  <c r="J13" i="8"/>
  <c r="G13" i="8"/>
  <c r="D13" i="8"/>
  <c r="S5" i="8" l="1"/>
  <c r="P5" i="8"/>
  <c r="P6" i="8" s="1"/>
  <c r="M5" i="8"/>
  <c r="J5" i="8"/>
  <c r="G5" i="8"/>
  <c r="D5" i="8"/>
  <c r="M29" i="3" l="1"/>
  <c r="O19" i="6"/>
  <c r="W42" i="8" l="1"/>
  <c r="E10" i="6"/>
  <c r="W32" i="5"/>
  <c r="W24" i="5"/>
  <c r="W28" i="5" s="1"/>
  <c r="S37" i="5"/>
  <c r="P37" i="5"/>
  <c r="P38" i="5" s="1"/>
  <c r="M37" i="5"/>
  <c r="J37" i="5"/>
  <c r="G37" i="5"/>
  <c r="D37" i="5"/>
  <c r="D29" i="5"/>
  <c r="G29" i="5"/>
  <c r="J29" i="5"/>
  <c r="M29" i="5"/>
  <c r="P29" i="5"/>
  <c r="P30" i="5" s="1"/>
  <c r="S29" i="5"/>
  <c r="S21" i="5"/>
  <c r="P21" i="5"/>
  <c r="P22" i="5" s="1"/>
  <c r="M21" i="5"/>
  <c r="J21" i="5"/>
  <c r="G21" i="5"/>
  <c r="D21" i="5"/>
  <c r="W44" i="5" l="1"/>
  <c r="W36" i="5"/>
  <c r="P5" i="3"/>
  <c r="P6" i="3" s="1"/>
  <c r="P37" i="8" l="1"/>
  <c r="M37" i="8"/>
  <c r="J37" i="8"/>
  <c r="G37" i="8"/>
  <c r="D37" i="8"/>
  <c r="AE42" i="8" l="1"/>
  <c r="AD41" i="8"/>
  <c r="AF41" i="8" s="1"/>
  <c r="AE40" i="8"/>
  <c r="AC40" i="8"/>
  <c r="W40" i="8"/>
  <c r="AD39" i="8"/>
  <c r="AC39" i="8"/>
  <c r="AE38" i="8"/>
  <c r="AC38" i="8"/>
  <c r="AE34" i="8"/>
  <c r="AD33" i="8"/>
  <c r="AF33" i="8" s="1"/>
  <c r="AE32" i="8"/>
  <c r="AC32" i="8"/>
  <c r="W32" i="8"/>
  <c r="Q45" i="6" s="1"/>
  <c r="AD31" i="8"/>
  <c r="AC31" i="8"/>
  <c r="AE30" i="8"/>
  <c r="AC30" i="8"/>
  <c r="AE26" i="8"/>
  <c r="AD25" i="8"/>
  <c r="AF25" i="8" s="1"/>
  <c r="AE24" i="8"/>
  <c r="AC24" i="8"/>
  <c r="W24" i="8"/>
  <c r="M45" i="6" s="1"/>
  <c r="AD23" i="8"/>
  <c r="AC23" i="8"/>
  <c r="AE22" i="8"/>
  <c r="AC22" i="8"/>
  <c r="AE18" i="8"/>
  <c r="AD17" i="8"/>
  <c r="AF17" i="8" s="1"/>
  <c r="AE16" i="8"/>
  <c r="AC16" i="8"/>
  <c r="W16" i="8"/>
  <c r="I45" i="6" s="1"/>
  <c r="AD15" i="8"/>
  <c r="AC15" i="8"/>
  <c r="AE14" i="8"/>
  <c r="AC14" i="8"/>
  <c r="AE10" i="8"/>
  <c r="AD9" i="8"/>
  <c r="AF9" i="8" s="1"/>
  <c r="AE8" i="8"/>
  <c r="AC8" i="8"/>
  <c r="E45" i="6"/>
  <c r="AD7" i="8"/>
  <c r="AC7" i="8"/>
  <c r="AE6" i="8"/>
  <c r="AC6" i="8"/>
  <c r="W24" i="7"/>
  <c r="W16" i="7"/>
  <c r="W8" i="4"/>
  <c r="E18" i="6" s="1"/>
  <c r="W40" i="3"/>
  <c r="W32" i="3"/>
  <c r="W8" i="3"/>
  <c r="E9" i="6" s="1"/>
  <c r="AF30" i="8" l="1"/>
  <c r="AF31" i="8"/>
  <c r="AE43" i="8"/>
  <c r="AD43" i="8"/>
  <c r="C10" i="6"/>
  <c r="AD19" i="8"/>
  <c r="AF40" i="8"/>
  <c r="W36" i="8"/>
  <c r="O45" i="6" s="1"/>
  <c r="AF15" i="8"/>
  <c r="AF39" i="8"/>
  <c r="AF8" i="8"/>
  <c r="AF22" i="8"/>
  <c r="AE19" i="8"/>
  <c r="AD27" i="8"/>
  <c r="AE35" i="8"/>
  <c r="AE11" i="8"/>
  <c r="AC19" i="8"/>
  <c r="AF24" i="8"/>
  <c r="AC43" i="8"/>
  <c r="AD11" i="8"/>
  <c r="W36" i="3"/>
  <c r="W44" i="8"/>
  <c r="W12" i="5"/>
  <c r="AF6" i="8"/>
  <c r="AC27" i="8"/>
  <c r="AE27" i="8"/>
  <c r="W20" i="8"/>
  <c r="G45" i="6" s="1"/>
  <c r="AF32" i="8"/>
  <c r="AD35" i="8"/>
  <c r="W12" i="8"/>
  <c r="C45" i="6" s="1"/>
  <c r="W28" i="8"/>
  <c r="K45" i="6" s="1"/>
  <c r="AC11" i="8"/>
  <c r="AF14" i="8"/>
  <c r="AF23" i="8"/>
  <c r="AF7" i="8"/>
  <c r="AF16" i="8"/>
  <c r="AF38" i="8"/>
  <c r="AC35" i="8"/>
  <c r="W44" i="4"/>
  <c r="W44" i="3"/>
  <c r="W28" i="4"/>
  <c r="W28" i="7"/>
  <c r="W20" i="3"/>
  <c r="W44" i="7"/>
  <c r="W28" i="3"/>
  <c r="W12" i="4"/>
  <c r="C18" i="6" s="1"/>
  <c r="W20" i="5"/>
  <c r="W12" i="7"/>
  <c r="W20" i="7"/>
  <c r="W20" i="4"/>
  <c r="W36" i="4"/>
  <c r="W12" i="3"/>
  <c r="C9" i="6" s="1"/>
  <c r="AF43" i="8" l="1"/>
  <c r="AE44" i="8" s="1"/>
  <c r="AF19" i="8"/>
  <c r="AE20" i="8" s="1"/>
  <c r="AF27" i="8"/>
  <c r="AE28" i="8" s="1"/>
  <c r="AF11" i="8"/>
  <c r="AD28" i="8"/>
  <c r="AF35" i="8"/>
  <c r="AC36" i="8" s="1"/>
  <c r="AC44" i="8" l="1"/>
  <c r="AD44" i="8"/>
  <c r="AD20" i="8"/>
  <c r="AC20" i="8"/>
  <c r="AC28" i="8"/>
  <c r="AE12" i="8"/>
  <c r="AD12" i="8"/>
  <c r="AE36" i="8"/>
  <c r="AD36" i="8"/>
  <c r="AC12" i="8"/>
  <c r="R48" i="7"/>
  <c r="O48" i="7"/>
  <c r="O10" i="6"/>
  <c r="O9" i="6" l="1"/>
  <c r="J37" i="3" l="1"/>
  <c r="G5" i="5" l="1"/>
  <c r="J21" i="4"/>
  <c r="J13" i="3"/>
  <c r="J29" i="4" l="1"/>
  <c r="M5" i="3" l="1"/>
  <c r="U37" i="6" l="1"/>
  <c r="U36" i="6"/>
  <c r="S37" i="6"/>
  <c r="S36" i="6"/>
  <c r="Q37" i="6"/>
  <c r="Q36" i="6"/>
  <c r="O37" i="6"/>
  <c r="O36" i="6"/>
  <c r="M37" i="6"/>
  <c r="M36" i="6"/>
  <c r="K37" i="6"/>
  <c r="K36" i="6"/>
  <c r="I37" i="6"/>
  <c r="I36" i="6"/>
  <c r="G37" i="6"/>
  <c r="G36" i="6"/>
  <c r="E37" i="6"/>
  <c r="E36" i="6"/>
  <c r="C37" i="6"/>
  <c r="C36" i="6"/>
  <c r="S37" i="7"/>
  <c r="P37" i="7"/>
  <c r="P38" i="7" s="1"/>
  <c r="M37" i="7"/>
  <c r="J37" i="7"/>
  <c r="G37" i="7"/>
  <c r="D37" i="7"/>
  <c r="J29" i="3"/>
  <c r="G29" i="4"/>
  <c r="G13" i="3"/>
  <c r="S29" i="7"/>
  <c r="P29" i="7"/>
  <c r="P30" i="7" s="1"/>
  <c r="M29" i="7"/>
  <c r="J29" i="7"/>
  <c r="G29" i="7"/>
  <c r="D29" i="7"/>
  <c r="S21" i="7"/>
  <c r="P21" i="7"/>
  <c r="P22" i="7" s="1"/>
  <c r="M21" i="7"/>
  <c r="J21" i="7"/>
  <c r="G21" i="7"/>
  <c r="D21" i="7"/>
  <c r="S13" i="7"/>
  <c r="P13" i="7"/>
  <c r="P14" i="7" s="1"/>
  <c r="M13" i="7"/>
  <c r="J13" i="7"/>
  <c r="G13" i="7"/>
  <c r="D13" i="7"/>
  <c r="S5" i="7"/>
  <c r="P5" i="7"/>
  <c r="P6" i="7" s="1"/>
  <c r="M5" i="7"/>
  <c r="J5" i="7"/>
  <c r="G5" i="7"/>
  <c r="D5" i="7"/>
  <c r="AE42" i="7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F25" i="7" s="1"/>
  <c r="AE24" i="7"/>
  <c r="AC24" i="7"/>
  <c r="AD23" i="7"/>
  <c r="AC23" i="7"/>
  <c r="AE22" i="7"/>
  <c r="AC22" i="7"/>
  <c r="AE18" i="7"/>
  <c r="AD17" i="7"/>
  <c r="AF17" i="7" s="1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U28" i="6"/>
  <c r="U27" i="6"/>
  <c r="S28" i="6"/>
  <c r="S27" i="6"/>
  <c r="Q28" i="6"/>
  <c r="Q27" i="6"/>
  <c r="O28" i="6"/>
  <c r="O27" i="6"/>
  <c r="M28" i="6"/>
  <c r="M27" i="6"/>
  <c r="K28" i="6"/>
  <c r="K27" i="6"/>
  <c r="I28" i="6"/>
  <c r="I27" i="6"/>
  <c r="G28" i="6"/>
  <c r="G27" i="6"/>
  <c r="E28" i="6"/>
  <c r="E27" i="6"/>
  <c r="C28" i="6"/>
  <c r="C27" i="6"/>
  <c r="U19" i="6"/>
  <c r="U18" i="6"/>
  <c r="S19" i="6"/>
  <c r="S18" i="6"/>
  <c r="Q19" i="6"/>
  <c r="Q18" i="6"/>
  <c r="O18" i="6"/>
  <c r="M19" i="6"/>
  <c r="M18" i="6"/>
  <c r="K19" i="6"/>
  <c r="K18" i="6"/>
  <c r="I19" i="6"/>
  <c r="I18" i="6"/>
  <c r="G19" i="6"/>
  <c r="G18" i="6"/>
  <c r="U10" i="6"/>
  <c r="S10" i="6"/>
  <c r="S9" i="6"/>
  <c r="Q10" i="6"/>
  <c r="Q9" i="6"/>
  <c r="S13" i="5"/>
  <c r="P13" i="5"/>
  <c r="P14" i="5" s="1"/>
  <c r="M13" i="5"/>
  <c r="J13" i="5"/>
  <c r="G13" i="5"/>
  <c r="D13" i="5"/>
  <c r="S5" i="5"/>
  <c r="P5" i="5"/>
  <c r="P6" i="5" s="1"/>
  <c r="M5" i="5"/>
  <c r="J5" i="5"/>
  <c r="D5" i="5"/>
  <c r="S37" i="4"/>
  <c r="P37" i="4"/>
  <c r="P38" i="4" s="1"/>
  <c r="M37" i="4"/>
  <c r="J37" i="4"/>
  <c r="G37" i="4"/>
  <c r="D37" i="4"/>
  <c r="S29" i="4"/>
  <c r="P29" i="4"/>
  <c r="P30" i="4" s="1"/>
  <c r="M29" i="4"/>
  <c r="D29" i="4"/>
  <c r="S21" i="4"/>
  <c r="P21" i="4"/>
  <c r="P22" i="4" s="1"/>
  <c r="M21" i="4"/>
  <c r="G21" i="4"/>
  <c r="D21" i="4"/>
  <c r="S13" i="4"/>
  <c r="P13" i="4"/>
  <c r="P14" i="4" s="1"/>
  <c r="M13" i="4"/>
  <c r="J13" i="4"/>
  <c r="G13" i="4"/>
  <c r="D13" i="4"/>
  <c r="S5" i="4"/>
  <c r="P5" i="4"/>
  <c r="P6" i="4" s="1"/>
  <c r="M5" i="4"/>
  <c r="J5" i="4"/>
  <c r="G5" i="4"/>
  <c r="D5" i="4"/>
  <c r="S37" i="3"/>
  <c r="P37" i="3"/>
  <c r="P38" i="3" s="1"/>
  <c r="M37" i="3"/>
  <c r="G37" i="3"/>
  <c r="D37" i="3"/>
  <c r="S29" i="3"/>
  <c r="P29" i="3"/>
  <c r="P30" i="3" s="1"/>
  <c r="G29" i="3"/>
  <c r="D29" i="3"/>
  <c r="S21" i="3"/>
  <c r="P21" i="3"/>
  <c r="M21" i="3"/>
  <c r="J21" i="3"/>
  <c r="G21" i="3"/>
  <c r="D21" i="3"/>
  <c r="S13" i="3"/>
  <c r="P13" i="3"/>
  <c r="M13" i="3"/>
  <c r="D13" i="3"/>
  <c r="S5" i="3"/>
  <c r="J5" i="3"/>
  <c r="G5" i="3"/>
  <c r="D5" i="3"/>
  <c r="AC6" i="3"/>
  <c r="AE6" i="3"/>
  <c r="AC7" i="3"/>
  <c r="AD7" i="3"/>
  <c r="AC8" i="3"/>
  <c r="AE8" i="3"/>
  <c r="AD9" i="3"/>
  <c r="AE10" i="3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F9" i="4" s="1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C8" i="5"/>
  <c r="AE8" i="5"/>
  <c r="AD9" i="5"/>
  <c r="AF9" i="5" s="1"/>
  <c r="AE10" i="5"/>
  <c r="AC14" i="5"/>
  <c r="AE14" i="5"/>
  <c r="AC15" i="5"/>
  <c r="AD15" i="5"/>
  <c r="AC16" i="5"/>
  <c r="AE16" i="5"/>
  <c r="AD17" i="5"/>
  <c r="AF17" i="5" s="1"/>
  <c r="AE18" i="5"/>
  <c r="AC22" i="5"/>
  <c r="AE22" i="5"/>
  <c r="AC23" i="5"/>
  <c r="AD23" i="5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C39" i="5"/>
  <c r="AD39" i="5"/>
  <c r="AC40" i="5"/>
  <c r="AE40" i="5"/>
  <c r="AD41" i="5"/>
  <c r="AF41" i="5" s="1"/>
  <c r="AE42" i="5"/>
  <c r="AF9" i="3"/>
  <c r="AF14" i="5" l="1"/>
  <c r="AF38" i="7"/>
  <c r="AD35" i="7"/>
  <c r="AF7" i="7"/>
  <c r="AF15" i="7"/>
  <c r="AF39" i="7"/>
  <c r="AF32" i="3"/>
  <c r="AF23" i="5"/>
  <c r="AF15" i="5"/>
  <c r="AD27" i="4"/>
  <c r="AF14" i="4"/>
  <c r="AF7" i="4"/>
  <c r="AF6" i="4"/>
  <c r="AE35" i="7"/>
  <c r="AF6" i="3"/>
  <c r="AF7" i="3"/>
  <c r="AD19" i="7"/>
  <c r="AD43" i="7"/>
  <c r="AF30" i="5"/>
  <c r="AF14" i="3"/>
  <c r="AE11" i="5"/>
  <c r="AE11" i="3"/>
  <c r="AD43" i="5"/>
  <c r="AD35" i="5"/>
  <c r="AD19" i="4"/>
  <c r="AF7" i="5"/>
  <c r="AF23" i="4"/>
  <c r="AF23" i="3"/>
  <c r="AE43" i="3"/>
  <c r="AC11" i="5"/>
  <c r="AF30" i="4"/>
  <c r="AC27" i="5"/>
  <c r="AE19" i="5"/>
  <c r="AF16" i="5"/>
  <c r="AC43" i="7"/>
  <c r="AF6" i="5"/>
  <c r="AE43" i="4"/>
  <c r="AE35" i="4"/>
  <c r="AD43" i="3"/>
  <c r="AD35" i="3"/>
  <c r="AF24" i="3"/>
  <c r="AC35" i="4"/>
  <c r="AF39" i="5"/>
  <c r="AF31" i="5"/>
  <c r="AF8" i="3"/>
  <c r="AE43" i="5"/>
  <c r="AC35" i="3"/>
  <c r="AD11" i="3"/>
  <c r="AF40" i="4"/>
  <c r="AF24" i="4"/>
  <c r="AF22" i="3"/>
  <c r="AE19" i="3"/>
  <c r="AD19" i="3"/>
  <c r="AC19" i="5"/>
  <c r="AF39" i="4"/>
  <c r="AF8" i="4"/>
  <c r="AF40" i="3"/>
  <c r="AE35" i="3"/>
  <c r="AC11" i="4"/>
  <c r="AF31" i="4"/>
  <c r="AE27" i="4"/>
  <c r="AE19" i="4"/>
  <c r="AE11" i="4"/>
  <c r="AF15" i="3"/>
  <c r="AF22" i="7"/>
  <c r="AE27" i="5"/>
  <c r="AF39" i="3"/>
  <c r="AE35" i="5"/>
  <c r="AC43" i="4"/>
  <c r="AF38" i="3"/>
  <c r="AD19" i="5"/>
  <c r="AD35" i="4"/>
  <c r="AF8" i="5"/>
  <c r="AF31" i="3"/>
  <c r="AC27" i="3"/>
  <c r="AD11" i="5"/>
  <c r="AF16" i="4"/>
  <c r="AF30" i="3"/>
  <c r="AD27" i="3"/>
  <c r="AF8" i="7"/>
  <c r="AE19" i="7"/>
  <c r="AF32" i="7"/>
  <c r="AF40" i="7"/>
  <c r="AC43" i="5"/>
  <c r="AF24" i="5"/>
  <c r="AF32" i="4"/>
  <c r="AF15" i="4"/>
  <c r="AF16" i="3"/>
  <c r="AC11" i="7"/>
  <c r="AE43" i="7"/>
  <c r="AF23" i="7"/>
  <c r="AC27" i="7"/>
  <c r="AE27" i="7"/>
  <c r="AF6" i="7"/>
  <c r="AF30" i="7"/>
  <c r="AC35" i="5"/>
  <c r="AF40" i="5"/>
  <c r="AF22" i="4"/>
  <c r="AC27" i="4"/>
  <c r="AC43" i="3"/>
  <c r="AE27" i="3"/>
  <c r="AF16" i="7"/>
  <c r="AC35" i="7"/>
  <c r="AF31" i="7"/>
  <c r="AD43" i="4"/>
  <c r="AF32" i="5"/>
  <c r="AC19" i="4"/>
  <c r="AE11" i="7"/>
  <c r="AF14" i="7"/>
  <c r="AC19" i="7"/>
  <c r="AF38" i="5"/>
  <c r="AD27" i="7"/>
  <c r="AC19" i="3"/>
  <c r="AC11" i="3"/>
  <c r="AF22" i="5"/>
  <c r="AF38" i="4"/>
  <c r="AD11" i="4"/>
  <c r="AD11" i="7"/>
  <c r="AD27" i="5"/>
  <c r="AF24" i="7"/>
  <c r="AF43" i="7" l="1"/>
  <c r="AD44" i="7" s="1"/>
  <c r="AF35" i="4"/>
  <c r="AE36" i="4" s="1"/>
  <c r="AF11" i="5"/>
  <c r="AE12" i="5" s="1"/>
  <c r="AF11" i="4"/>
  <c r="AD12" i="4" s="1"/>
  <c r="AF35" i="3"/>
  <c r="AE36" i="3" s="1"/>
  <c r="AF27" i="7"/>
  <c r="AE28" i="7" s="1"/>
  <c r="AF11" i="7"/>
  <c r="AC12" i="7" s="1"/>
  <c r="AF43" i="5"/>
  <c r="AC44" i="5" s="1"/>
  <c r="AF19" i="5"/>
  <c r="AF43" i="4"/>
  <c r="AF35" i="5"/>
  <c r="AC36" i="5" s="1"/>
  <c r="AF11" i="3"/>
  <c r="AF43" i="3"/>
  <c r="AC44" i="3" s="1"/>
  <c r="AF35" i="7"/>
  <c r="AC36" i="7" s="1"/>
  <c r="AF27" i="5"/>
  <c r="AF27" i="3"/>
  <c r="AF19" i="3"/>
  <c r="AC20" i="3" s="1"/>
  <c r="AF27" i="4"/>
  <c r="AC28" i="4" s="1"/>
  <c r="AF19" i="7"/>
  <c r="AC20" i="7" s="1"/>
  <c r="AF19" i="4"/>
  <c r="AC20" i="4"/>
  <c r="AD36" i="4"/>
  <c r="AE44" i="7" l="1"/>
  <c r="AC44" i="7"/>
  <c r="AD12" i="5"/>
  <c r="AC12" i="5"/>
  <c r="AE12" i="4"/>
  <c r="AC12" i="4"/>
  <c r="AC36" i="4"/>
  <c r="AD28" i="7"/>
  <c r="AE44" i="5"/>
  <c r="AD44" i="5"/>
  <c r="AD36" i="3"/>
  <c r="AD12" i="7"/>
  <c r="AC28" i="7"/>
  <c r="AC36" i="3"/>
  <c r="AE20" i="5"/>
  <c r="AC20" i="5"/>
  <c r="AD20" i="5"/>
  <c r="AE12" i="7"/>
  <c r="AD28" i="3"/>
  <c r="AC28" i="3"/>
  <c r="AD12" i="3"/>
  <c r="AE12" i="3"/>
  <c r="AC28" i="5"/>
  <c r="AE28" i="5"/>
  <c r="AE28" i="3"/>
  <c r="AD36" i="5"/>
  <c r="AE36" i="5"/>
  <c r="AD28" i="5"/>
  <c r="AC44" i="4"/>
  <c r="AE44" i="4"/>
  <c r="AD44" i="4"/>
  <c r="AD20" i="4"/>
  <c r="AE20" i="4"/>
  <c r="AD20" i="3"/>
  <c r="AE20" i="3"/>
  <c r="AE44" i="3"/>
  <c r="AD44" i="3"/>
  <c r="AD28" i="4"/>
  <c r="AE28" i="4"/>
  <c r="AE20" i="7"/>
  <c r="AD20" i="7"/>
  <c r="AE36" i="7"/>
  <c r="AD36" i="7"/>
  <c r="AC12" i="3"/>
</calcChain>
</file>

<file path=xl/sharedStrings.xml><?xml version="1.0" encoding="utf-8"?>
<sst xmlns="http://schemas.openxmlformats.org/spreadsheetml/2006/main" count="1475" uniqueCount="391">
  <si>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</si>
  <si>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</si>
  <si>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</si>
  <si>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</si>
  <si>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</si>
  <si>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</si>
  <si>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</si>
  <si>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</si>
  <si>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</si>
  <si>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</si>
  <si>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</si>
  <si>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</si>
  <si>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</si>
  <si>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</si>
  <si>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</si>
  <si>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</si>
  <si>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</si>
  <si>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</si>
  <si>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</si>
  <si>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</si>
  <si>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</si>
  <si>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</si>
  <si>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</si>
  <si>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</si>
  <si>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</si>
  <si>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</si>
  <si>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</si>
  <si>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</si>
  <si>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</si>
  <si>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</si>
  <si>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</si>
  <si>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</si>
  <si>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</si>
  <si>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</si>
  <si>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</si>
  <si>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</si>
  <si>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</si>
  <si>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</si>
  <si>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</si>
  <si>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</si>
  <si>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</si>
  <si>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蒸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</si>
  <si>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</si>
  <si>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</si>
  <si>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</si>
  <si>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</si>
  <si>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</si>
  <si>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</si>
  <si>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</si>
  <si>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餐數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</si>
  <si>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</si>
  <si>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</si>
  <si>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</si>
  <si>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</si>
  <si>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蒸</t>
    <phoneticPr fontId="19" type="noConversion"/>
  </si>
  <si>
    <t>蒸</t>
    <phoneticPr fontId="19" type="noConversion"/>
  </si>
  <si>
    <t>烤</t>
    <phoneticPr fontId="19" type="noConversion"/>
  </si>
  <si>
    <t>854.0K</t>
  </si>
  <si>
    <t>炸</t>
    <phoneticPr fontId="19" type="noConversion"/>
  </si>
  <si>
    <t>煮</t>
    <phoneticPr fontId="19" type="noConversion"/>
  </si>
  <si>
    <t>白米</t>
    <phoneticPr fontId="19" type="noConversion"/>
  </si>
  <si>
    <t>洋蔥</t>
    <phoneticPr fontId="19" type="noConversion"/>
  </si>
  <si>
    <t>紅蘿蔔</t>
    <phoneticPr fontId="19" type="noConversion"/>
  </si>
  <si>
    <t>新鮮豬排</t>
    <phoneticPr fontId="19" type="noConversion"/>
  </si>
  <si>
    <t>白蘿蔔</t>
    <phoneticPr fontId="19" type="noConversion"/>
  </si>
  <si>
    <t>豆腐</t>
    <phoneticPr fontId="19" type="noConversion"/>
  </si>
  <si>
    <t>新鮮雞丁</t>
    <phoneticPr fontId="19" type="noConversion"/>
  </si>
  <si>
    <t>玉米粒</t>
    <phoneticPr fontId="19" type="noConversion"/>
  </si>
  <si>
    <t>冬瓜</t>
    <phoneticPr fontId="19" type="noConversion"/>
  </si>
  <si>
    <t>胚芽飯</t>
    <phoneticPr fontId="19" type="noConversion"/>
  </si>
  <si>
    <t>地瓜飯</t>
    <phoneticPr fontId="19" type="noConversion"/>
  </si>
  <si>
    <t>馬鈴薯</t>
    <phoneticPr fontId="19" type="noConversion"/>
  </si>
  <si>
    <t>生鮮豬排</t>
    <phoneticPr fontId="19" type="noConversion"/>
  </si>
  <si>
    <t>全穀米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</si>
  <si>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</si>
  <si>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</si>
  <si>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</si>
  <si>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海帶芽</t>
    <phoneticPr fontId="19" type="noConversion"/>
  </si>
  <si>
    <t>寶島白飯</t>
    <phoneticPr fontId="19" type="noConversion"/>
  </si>
  <si>
    <t>全穀飯</t>
    <phoneticPr fontId="19" type="noConversion"/>
  </si>
  <si>
    <t>新鮮竹筍</t>
    <phoneticPr fontId="19" type="noConversion"/>
  </si>
  <si>
    <t>糙米飯</t>
    <phoneticPr fontId="19" type="noConversion"/>
  </si>
  <si>
    <t>筍絲排骨湯</t>
    <phoneticPr fontId="19" type="noConversion"/>
  </si>
  <si>
    <t>白玉上排湯</t>
    <phoneticPr fontId="19" type="noConversion"/>
  </si>
  <si>
    <t>冬瓜排骨湯</t>
    <phoneticPr fontId="19" type="noConversion"/>
  </si>
  <si>
    <t>冬瓜豚骨湯</t>
    <phoneticPr fontId="19" type="noConversion"/>
  </si>
  <si>
    <t>白米</t>
    <phoneticPr fontId="19" type="noConversion"/>
  </si>
  <si>
    <t>木耳</t>
    <phoneticPr fontId="19" type="noConversion"/>
  </si>
  <si>
    <t>菇類</t>
    <phoneticPr fontId="19" type="noConversion"/>
  </si>
  <si>
    <t>新鮮筍絲</t>
    <phoneticPr fontId="19" type="noConversion"/>
  </si>
  <si>
    <t>糙米</t>
    <phoneticPr fontId="19" type="noConversion"/>
  </si>
  <si>
    <t>地瓜</t>
    <phoneticPr fontId="19" type="noConversion"/>
  </si>
  <si>
    <t>大白菜</t>
    <phoneticPr fontId="19" type="noConversion"/>
  </si>
  <si>
    <t>生鮮豬肉片</t>
    <phoneticPr fontId="19" type="noConversion"/>
  </si>
  <si>
    <t>生鮮雞翅</t>
    <phoneticPr fontId="19" type="noConversion"/>
  </si>
  <si>
    <t>豆</t>
    <phoneticPr fontId="19" type="noConversion"/>
  </si>
  <si>
    <t>高麗菜</t>
    <phoneticPr fontId="19" type="noConversion"/>
  </si>
  <si>
    <t>炒</t>
    <phoneticPr fontId="19" type="noConversion"/>
  </si>
  <si>
    <t>新鮮豬大骨</t>
    <phoneticPr fontId="19" type="noConversion"/>
  </si>
  <si>
    <t>深色蔬菜</t>
    <phoneticPr fontId="19" type="noConversion"/>
  </si>
  <si>
    <t>淺色蔬菜</t>
    <phoneticPr fontId="19" type="noConversion"/>
  </si>
  <si>
    <t>煮</t>
    <phoneticPr fontId="19" type="noConversion"/>
  </si>
  <si>
    <t>豬血</t>
    <phoneticPr fontId="19" type="noConversion"/>
  </si>
  <si>
    <t>高麗菜</t>
    <phoneticPr fontId="19" type="noConversion"/>
  </si>
  <si>
    <t>紅蘿蔔</t>
    <phoneticPr fontId="19" type="noConversion"/>
  </si>
  <si>
    <t>木耳</t>
    <phoneticPr fontId="19" type="noConversion"/>
  </si>
  <si>
    <t>新鮮豬肉絲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</si>
  <si>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</si>
  <si>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</si>
  <si>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</si>
  <si>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新鮮雞蛋</t>
    <phoneticPr fontId="19" type="noConversion"/>
  </si>
  <si>
    <t>胚芽米</t>
    <phoneticPr fontId="19" type="noConversion"/>
  </si>
  <si>
    <t>炒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</si>
  <si>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</si>
  <si>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</si>
  <si>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</si>
  <si>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煮</t>
    <phoneticPr fontId="19" type="noConversion"/>
  </si>
  <si>
    <t>蒸</t>
    <phoneticPr fontId="19" type="noConversion"/>
  </si>
  <si>
    <t>白米</t>
    <phoneticPr fontId="19" type="noConversion"/>
  </si>
  <si>
    <t>熱量：</t>
    <phoneticPr fontId="19" type="noConversion"/>
  </si>
  <si>
    <t>白米</t>
    <phoneticPr fontId="19" type="noConversion"/>
  </si>
  <si>
    <t>地瓜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</si>
  <si>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</si>
  <si>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</si>
  <si>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</si>
  <si>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新鮮豬排骨</t>
    <phoneticPr fontId="19" type="noConversion"/>
  </si>
  <si>
    <t>四季豆</t>
    <phoneticPr fontId="19" type="noConversion"/>
  </si>
  <si>
    <t>熱量:</t>
  </si>
  <si>
    <t>本公司所使用豬肉、牛肉及其原料產地皆來自台灣       
設計者:  鄧羽婷</t>
    <phoneticPr fontId="19" type="noConversion"/>
  </si>
  <si>
    <t>豆干</t>
    <phoneticPr fontId="19" type="noConversion"/>
  </si>
  <si>
    <t>煮</t>
    <phoneticPr fontId="19" type="noConversion"/>
  </si>
  <si>
    <t>深色蔬菜</t>
    <phoneticPr fontId="19" type="noConversion"/>
  </si>
  <si>
    <t>鮮菇快炒四季豆</t>
    <phoneticPr fontId="19" type="noConversion"/>
  </si>
  <si>
    <t>寶島白飯</t>
    <phoneticPr fontId="19" type="noConversion"/>
  </si>
  <si>
    <t>地瓜飯</t>
    <phoneticPr fontId="19" type="noConversion"/>
  </si>
  <si>
    <t>玉米蛋花湯</t>
    <phoneticPr fontId="19" type="noConversion"/>
  </si>
  <si>
    <t>酸辣湯(芡)(豆)</t>
    <phoneticPr fontId="19" type="noConversion"/>
  </si>
  <si>
    <t>筍香蛋花湯</t>
    <phoneticPr fontId="19" type="noConversion"/>
  </si>
  <si>
    <t>淺色蔬菜</t>
    <phoneticPr fontId="19" type="noConversion"/>
  </si>
  <si>
    <t>小米飯</t>
    <phoneticPr fontId="19" type="noConversion"/>
  </si>
  <si>
    <t>蘿蔔排骨湯</t>
    <phoneticPr fontId="19" type="noConversion"/>
  </si>
  <si>
    <t>杏鮑菇</t>
    <phoneticPr fontId="19" type="noConversion"/>
  </si>
  <si>
    <t>胡蘿蔔</t>
    <phoneticPr fontId="19" type="noConversion"/>
  </si>
  <si>
    <t>新鮮豬肉片</t>
    <phoneticPr fontId="19" type="noConversion"/>
  </si>
  <si>
    <t>豆皮</t>
    <phoneticPr fontId="19" type="noConversion"/>
  </si>
  <si>
    <t>白米</t>
    <phoneticPr fontId="19" type="noConversion"/>
  </si>
  <si>
    <t>生鮮虱目魚柳</t>
    <phoneticPr fontId="19" type="noConversion"/>
  </si>
  <si>
    <t>金針菇</t>
    <phoneticPr fontId="19" type="noConversion"/>
  </si>
  <si>
    <t>玉米粒</t>
    <phoneticPr fontId="19" type="noConversion"/>
  </si>
  <si>
    <t>新鮮雞蛋</t>
    <phoneticPr fontId="19" type="noConversion"/>
  </si>
  <si>
    <t>地瓜</t>
    <phoneticPr fontId="19" type="noConversion"/>
  </si>
  <si>
    <t>生鮮雞丁</t>
    <phoneticPr fontId="19" type="noConversion"/>
  </si>
  <si>
    <t>花椰菜</t>
    <phoneticPr fontId="19" type="noConversion"/>
  </si>
  <si>
    <t>新鮮雞排</t>
    <phoneticPr fontId="19" type="noConversion"/>
  </si>
  <si>
    <t>小肉包</t>
    <phoneticPr fontId="19" type="noConversion"/>
  </si>
  <si>
    <t>大黃瓜</t>
    <phoneticPr fontId="19" type="noConversion"/>
  </si>
  <si>
    <t>水餃</t>
    <phoneticPr fontId="19" type="noConversion"/>
  </si>
  <si>
    <t>鍋貼</t>
    <phoneticPr fontId="19" type="noConversion"/>
  </si>
  <si>
    <t>月</t>
    <phoneticPr fontId="19" type="noConversion"/>
  </si>
  <si>
    <t>新鮮雞腿</t>
    <phoneticPr fontId="19" type="noConversion"/>
  </si>
  <si>
    <t>蒸</t>
    <phoneticPr fontId="19" type="noConversion"/>
  </si>
  <si>
    <t>炒</t>
    <phoneticPr fontId="19" type="noConversion"/>
  </si>
  <si>
    <t>煮</t>
    <phoneticPr fontId="19" type="noConversion"/>
  </si>
  <si>
    <t>川燙</t>
    <phoneticPr fontId="19" type="noConversion"/>
  </si>
  <si>
    <t>小米</t>
    <phoneticPr fontId="19" type="noConversion"/>
  </si>
  <si>
    <t>新鮮翅小腿</t>
    <phoneticPr fontId="19" type="noConversion"/>
  </si>
  <si>
    <t>美式BBQ烤雞腿</t>
    <phoneticPr fontId="19" type="noConversion"/>
  </si>
  <si>
    <t>秘製手工什錦炒烏龍</t>
    <phoneticPr fontId="19" type="noConversion"/>
  </si>
  <si>
    <t>嚴選梅花豬大排骨</t>
    <phoneticPr fontId="19" type="noConversion"/>
  </si>
  <si>
    <t>經典醬燒小肉包(冷主)</t>
    <phoneticPr fontId="19" type="noConversion"/>
  </si>
  <si>
    <t>經典義式拿坡里義大利麵</t>
    <phoneticPr fontId="19" type="noConversion"/>
  </si>
  <si>
    <t>成吉思汗蒙古烤肉</t>
    <phoneticPr fontId="19" type="noConversion"/>
  </si>
  <si>
    <t>麻婆蔥燒豆腐(豆)</t>
    <phoneticPr fontId="19" type="noConversion"/>
  </si>
  <si>
    <t>秘製招牌蜜汁燒豬</t>
    <phoneticPr fontId="19" type="noConversion"/>
  </si>
  <si>
    <t>酥炸梅粉黃金地瓜條(炸)(加)</t>
    <phoneticPr fontId="19" type="noConversion"/>
  </si>
  <si>
    <t>雙色花椰菜佐蝦仁(海)</t>
    <phoneticPr fontId="19" type="noConversion"/>
  </si>
  <si>
    <t>繼光香香轟炸鹽酥雞(炸)</t>
    <phoneticPr fontId="19" type="noConversion"/>
  </si>
  <si>
    <t>勁爆蔥爆炒肉片</t>
    <phoneticPr fontId="19" type="noConversion"/>
  </si>
  <si>
    <t>海鮮魷魚鍋(海)</t>
    <phoneticPr fontId="19" type="noConversion"/>
  </si>
  <si>
    <t>翻滾黃金蛋炒飯</t>
    <phoneticPr fontId="19" type="noConversion"/>
  </si>
  <si>
    <t>無敵燒烤大雞排</t>
    <phoneticPr fontId="19" type="noConversion"/>
  </si>
  <si>
    <t>墨西哥醬烤雞腿</t>
    <phoneticPr fontId="19" type="noConversion"/>
  </si>
  <si>
    <t>黃瓜湯</t>
    <phoneticPr fontId="19" type="noConversion"/>
  </si>
  <si>
    <t>獨門爆炒肉片</t>
    <phoneticPr fontId="19" type="noConversion"/>
  </si>
  <si>
    <t>蜂蜜檸檬燒烤翅腿</t>
    <phoneticPr fontId="19" type="noConversion"/>
  </si>
  <si>
    <t>翻滾蕃茄炒蛋</t>
    <phoneticPr fontId="19" type="noConversion"/>
  </si>
  <si>
    <t>招牌黃金酥炸大雞排(炸)</t>
    <phoneticPr fontId="19" type="noConversion"/>
  </si>
  <si>
    <t>蘿蔔湯</t>
    <phoneticPr fontId="19" type="noConversion"/>
  </si>
  <si>
    <t>照燒無骨里肌肉</t>
    <phoneticPr fontId="19" type="noConversion"/>
  </si>
  <si>
    <t>和風香草烤雞翅</t>
    <phoneticPr fontId="19" type="noConversion"/>
  </si>
  <si>
    <t>川味涮涮醬蒜泥白肉</t>
    <phoneticPr fontId="19" type="noConversion"/>
  </si>
  <si>
    <t>首爾部隊春川炒雞</t>
    <phoneticPr fontId="19" type="noConversion"/>
  </si>
  <si>
    <t>霸氣無敵烤大雞腿</t>
    <phoneticPr fontId="19" type="noConversion"/>
  </si>
  <si>
    <t>總匯海鮮雙拼什錦拌麵(海)</t>
    <phoneticPr fontId="19" type="noConversion"/>
  </si>
  <si>
    <t>醬燒蜜汁燒豬排</t>
    <phoneticPr fontId="19" type="noConversion"/>
  </si>
  <si>
    <t>泰式濃郁咖哩雞</t>
    <phoneticPr fontId="19" type="noConversion"/>
  </si>
  <si>
    <t>什錦花椰雙菇</t>
    <phoneticPr fontId="19" type="noConversion"/>
  </si>
  <si>
    <t>蘑菇拌飯豆腐(豆)</t>
    <phoneticPr fontId="19" type="noConversion"/>
  </si>
  <si>
    <t>生鮮豬柳</t>
    <phoneticPr fontId="19" type="noConversion"/>
  </si>
  <si>
    <t>滷</t>
    <phoneticPr fontId="19" type="noConversion"/>
  </si>
  <si>
    <t>生鮮雞腿</t>
    <phoneticPr fontId="19" type="noConversion"/>
  </si>
  <si>
    <t>雞蛋</t>
    <phoneticPr fontId="19" type="noConversion"/>
  </si>
  <si>
    <t>烏龍麵</t>
    <phoneticPr fontId="19" type="noConversion"/>
  </si>
  <si>
    <t>洋蔥</t>
    <phoneticPr fontId="19" type="noConversion"/>
  </si>
  <si>
    <t>彩椒</t>
    <phoneticPr fontId="19" type="noConversion"/>
  </si>
  <si>
    <t>胡蘿蔔</t>
    <phoneticPr fontId="19" type="noConversion"/>
  </si>
  <si>
    <t>豆干片</t>
    <phoneticPr fontId="19" type="noConversion"/>
  </si>
  <si>
    <t>地瓜薯條</t>
    <phoneticPr fontId="19" type="noConversion"/>
  </si>
  <si>
    <t>米血</t>
    <phoneticPr fontId="19" type="noConversion"/>
  </si>
  <si>
    <t>白蘿蔔</t>
    <phoneticPr fontId="19" type="noConversion"/>
  </si>
  <si>
    <t>生鮮豬排骨</t>
    <phoneticPr fontId="19" type="noConversion"/>
  </si>
  <si>
    <t>加</t>
    <phoneticPr fontId="19" type="noConversion"/>
  </si>
  <si>
    <t>豆</t>
    <phoneticPr fontId="19" type="noConversion"/>
  </si>
  <si>
    <t>新鮮雞蛋</t>
    <phoneticPr fontId="19" type="noConversion"/>
  </si>
  <si>
    <t>白油麵</t>
    <phoneticPr fontId="19" type="noConversion"/>
  </si>
  <si>
    <t>玉米粒</t>
    <phoneticPr fontId="19" type="noConversion"/>
  </si>
  <si>
    <t>三色豆</t>
    <phoneticPr fontId="19" type="noConversion"/>
  </si>
  <si>
    <t>生鮮豬絞肉</t>
    <phoneticPr fontId="19" type="noConversion"/>
  </si>
  <si>
    <t>煮</t>
    <phoneticPr fontId="19" type="noConversion"/>
  </si>
  <si>
    <t>菇類</t>
    <phoneticPr fontId="19" type="noConversion"/>
  </si>
  <si>
    <t>生鮮蝦仁</t>
    <phoneticPr fontId="19" type="noConversion"/>
  </si>
  <si>
    <t>海</t>
    <phoneticPr fontId="19" type="noConversion"/>
  </si>
  <si>
    <t>新鮮竹筍</t>
    <phoneticPr fontId="19" type="noConversion"/>
  </si>
  <si>
    <t>新鮮豬肉片</t>
    <phoneticPr fontId="19" type="noConversion"/>
  </si>
  <si>
    <t>青蔥</t>
    <phoneticPr fontId="19" type="noConversion"/>
  </si>
  <si>
    <t>爆炒鹹豬肉</t>
    <phoneticPr fontId="19" type="noConversion"/>
  </si>
  <si>
    <t>小黃瓜</t>
    <phoneticPr fontId="19" type="noConversion"/>
  </si>
  <si>
    <t>生鮮魷魚圈</t>
    <phoneticPr fontId="19" type="noConversion"/>
  </si>
  <si>
    <t>白米飯</t>
    <phoneticPr fontId="19" type="noConversion"/>
  </si>
  <si>
    <t>醃</t>
    <phoneticPr fontId="19" type="noConversion"/>
  </si>
  <si>
    <t>生鮮雞腿</t>
    <phoneticPr fontId="19" type="noConversion"/>
  </si>
  <si>
    <t>青花菜</t>
    <phoneticPr fontId="19" type="noConversion"/>
  </si>
  <si>
    <t>芹菜</t>
    <phoneticPr fontId="19" type="noConversion"/>
  </si>
  <si>
    <t>芹菜炒豆干(豆)</t>
    <phoneticPr fontId="19" type="noConversion"/>
  </si>
  <si>
    <t>蕃茄</t>
    <phoneticPr fontId="19" type="noConversion"/>
  </si>
  <si>
    <t>新鮮豬絞肉</t>
    <phoneticPr fontId="19" type="noConversion"/>
  </si>
  <si>
    <t>脆瓜</t>
    <phoneticPr fontId="19" type="noConversion"/>
  </si>
  <si>
    <t>香菇</t>
    <phoneticPr fontId="19" type="noConversion"/>
  </si>
  <si>
    <t>台南腐城肉燥(醃)</t>
    <phoneticPr fontId="19" type="noConversion"/>
  </si>
  <si>
    <t>高麗菜</t>
    <phoneticPr fontId="19" type="noConversion"/>
  </si>
  <si>
    <t>豆腐</t>
    <phoneticPr fontId="19" type="noConversion"/>
  </si>
  <si>
    <t>新鮮豬排骨</t>
    <phoneticPr fontId="19" type="noConversion"/>
  </si>
  <si>
    <t>白花菜</t>
    <phoneticPr fontId="19" type="noConversion"/>
  </si>
  <si>
    <t>滑嫩番茄歐姆蛋(豆)</t>
    <phoneticPr fontId="19" type="noConversion"/>
  </si>
  <si>
    <t>加.炸</t>
    <phoneticPr fontId="19" type="noConversion"/>
  </si>
  <si>
    <t>冷主</t>
    <phoneticPr fontId="19" type="noConversion"/>
  </si>
  <si>
    <t>日式柴魚黃金蛤蠣蒸蛋(海)</t>
    <phoneticPr fontId="19" type="noConversion"/>
  </si>
  <si>
    <t>新鮮蛤蠣</t>
    <phoneticPr fontId="19" type="noConversion"/>
  </si>
  <si>
    <t>洋蔥炒蛋</t>
    <phoneticPr fontId="19" type="noConversion"/>
  </si>
  <si>
    <t>花瓜雙蘿燒雞(醃)</t>
    <phoneticPr fontId="19" type="noConversion"/>
  </si>
  <si>
    <t>新鮮雞丁</t>
    <phoneticPr fontId="19" type="noConversion"/>
  </si>
  <si>
    <t>花瓜片</t>
    <phoneticPr fontId="19" type="noConversion"/>
  </si>
  <si>
    <t>勁香三杯烤杏鮑菇</t>
    <phoneticPr fontId="19" type="noConversion"/>
  </si>
  <si>
    <t>九層塔</t>
    <phoneticPr fontId="19" type="noConversion"/>
  </si>
  <si>
    <t>黃金蛤蠣茶碗蒸蛋蛋(海)</t>
    <phoneticPr fontId="19" type="noConversion"/>
  </si>
  <si>
    <t>蔥香醬燒炒豬柳(豆)</t>
    <phoneticPr fontId="19" type="noConversion"/>
  </si>
  <si>
    <t>加.海</t>
    <phoneticPr fontId="19" type="noConversion"/>
  </si>
  <si>
    <t>酸辣湯(豆)(芡)</t>
    <phoneticPr fontId="19" type="noConversion"/>
  </si>
  <si>
    <t>正宗古早味冬瓜燒雞(冷主)</t>
    <phoneticPr fontId="19" type="noConversion"/>
  </si>
  <si>
    <t>加</t>
    <phoneticPr fontId="19" type="noConversion"/>
  </si>
  <si>
    <t>5月1日(四)</t>
    <phoneticPr fontId="19" type="noConversion"/>
  </si>
  <si>
    <t>5月2日(五)</t>
    <phoneticPr fontId="19" type="noConversion"/>
  </si>
  <si>
    <t>5月5日(一)</t>
    <phoneticPr fontId="19" type="noConversion"/>
  </si>
  <si>
    <t>5月6日(二)</t>
    <phoneticPr fontId="19" type="noConversion"/>
  </si>
  <si>
    <t>5月7日(三)</t>
    <phoneticPr fontId="19" type="noConversion"/>
  </si>
  <si>
    <t>5月8日(四)</t>
    <phoneticPr fontId="19" type="noConversion"/>
  </si>
  <si>
    <t>5月9日(五)</t>
    <phoneticPr fontId="19" type="noConversion"/>
  </si>
  <si>
    <t>5月12(一)</t>
    <phoneticPr fontId="19" type="noConversion"/>
  </si>
  <si>
    <t>5月13日(二)</t>
    <phoneticPr fontId="19" type="noConversion"/>
  </si>
  <si>
    <t>5月14日(三)</t>
    <phoneticPr fontId="19" type="noConversion"/>
  </si>
  <si>
    <t>5月15日(四)</t>
    <phoneticPr fontId="19" type="noConversion"/>
  </si>
  <si>
    <t>5月16日(五)</t>
    <phoneticPr fontId="19" type="noConversion"/>
  </si>
  <si>
    <t>5月19日(一)</t>
    <phoneticPr fontId="19" type="noConversion"/>
  </si>
  <si>
    <t>5月20日(二)</t>
    <phoneticPr fontId="19" type="noConversion"/>
  </si>
  <si>
    <t>5月21日(三)</t>
    <phoneticPr fontId="19" type="noConversion"/>
  </si>
  <si>
    <t>5月22日(四)</t>
    <phoneticPr fontId="19" type="noConversion"/>
  </si>
  <si>
    <t>5月23日(五)</t>
    <phoneticPr fontId="19" type="noConversion"/>
  </si>
  <si>
    <t>5月26日(一)</t>
    <phoneticPr fontId="19" type="noConversion"/>
  </si>
  <si>
    <t>5月27日(二)</t>
    <phoneticPr fontId="19" type="noConversion"/>
  </si>
  <si>
    <t>5月28日(三)</t>
    <phoneticPr fontId="19" type="noConversion"/>
  </si>
  <si>
    <t>5月29日(四)</t>
    <phoneticPr fontId="19" type="noConversion"/>
  </si>
  <si>
    <t>紫米飯</t>
    <phoneticPr fontId="19" type="noConversion"/>
  </si>
  <si>
    <t>淺色蔬菜</t>
    <phoneticPr fontId="19" type="noConversion"/>
  </si>
  <si>
    <t>綜合海鮮小火鍋(豆)(海)</t>
    <phoneticPr fontId="19" type="noConversion"/>
  </si>
  <si>
    <t>\</t>
    <phoneticPr fontId="19" type="noConversion"/>
  </si>
  <si>
    <t>蘿蔔豚骨湯</t>
    <phoneticPr fontId="19" type="noConversion"/>
  </si>
  <si>
    <t>熱銷日式濃郁咖哩雞</t>
    <phoneticPr fontId="19" type="noConversion"/>
  </si>
  <si>
    <t>海芽蛋花湯</t>
    <phoneticPr fontId="19" type="noConversion"/>
  </si>
  <si>
    <t>古早味紹興燒雞丁</t>
    <phoneticPr fontId="19" type="noConversion"/>
  </si>
  <si>
    <t>主廚古早味滷肉(醃)</t>
    <phoneticPr fontId="19" type="noConversion"/>
  </si>
  <si>
    <t>如意水餃*2(冷主)</t>
    <phoneticPr fontId="19" type="noConversion"/>
  </si>
  <si>
    <t>萬年不敗Q彈螞蟻上樹</t>
    <phoneticPr fontId="19" type="noConversion"/>
  </si>
  <si>
    <t>薑絲豆腐湯(豆)</t>
    <phoneticPr fontId="19" type="noConversion"/>
  </si>
  <si>
    <t>筍香豚骨湯+產履豆奶</t>
    <phoneticPr fontId="19" type="noConversion"/>
  </si>
  <si>
    <t>什錦肉絲湯(芡)</t>
    <phoneticPr fontId="19" type="noConversion"/>
  </si>
  <si>
    <t>偽東山鴨頭(豆)</t>
    <phoneticPr fontId="19" type="noConversion"/>
  </si>
  <si>
    <t>彩椒豚肉菇菇</t>
    <phoneticPr fontId="19" type="noConversion"/>
  </si>
  <si>
    <t>新鮮豬肉丁</t>
    <phoneticPr fontId="19" type="noConversion"/>
  </si>
  <si>
    <t>筍乾</t>
    <phoneticPr fontId="19" type="noConversion"/>
  </si>
  <si>
    <t>醃</t>
    <phoneticPr fontId="19" type="noConversion"/>
  </si>
  <si>
    <t>白蘿蔔</t>
  </si>
  <si>
    <t>新鮮竹筍</t>
    <phoneticPr fontId="19" type="noConversion"/>
  </si>
  <si>
    <t>新鮮雞蛋</t>
    <phoneticPr fontId="19" type="noConversion"/>
  </si>
  <si>
    <t>白蘿蔔</t>
    <phoneticPr fontId="19" type="noConversion"/>
  </si>
  <si>
    <t>胡蘿蔔</t>
    <phoneticPr fontId="19" type="noConversion"/>
  </si>
  <si>
    <t>玉米穗</t>
    <phoneticPr fontId="19" type="noConversion"/>
  </si>
  <si>
    <t>生鮮魷魚圈</t>
    <phoneticPr fontId="19" type="noConversion"/>
  </si>
  <si>
    <t>海帶結</t>
    <phoneticPr fontId="19" type="noConversion"/>
  </si>
  <si>
    <t>大溪黑豆乾</t>
    <phoneticPr fontId="19" type="noConversion"/>
  </si>
  <si>
    <t>海</t>
    <phoneticPr fontId="19" type="noConversion"/>
  </si>
  <si>
    <t>杏鮑菇</t>
    <phoneticPr fontId="19" type="noConversion"/>
  </si>
  <si>
    <t>產履豆奶</t>
    <phoneticPr fontId="19" type="noConversion"/>
  </si>
  <si>
    <t>馬鈴薯</t>
    <phoneticPr fontId="19" type="noConversion"/>
  </si>
  <si>
    <t>洋蔥</t>
    <phoneticPr fontId="19" type="noConversion"/>
  </si>
  <si>
    <t>新鮮雞丁</t>
    <phoneticPr fontId="19" type="noConversion"/>
  </si>
  <si>
    <t>白米</t>
    <phoneticPr fontId="19" type="noConversion"/>
  </si>
  <si>
    <t>紫米</t>
    <phoneticPr fontId="19" type="noConversion"/>
  </si>
  <si>
    <t>生鮮雞排</t>
    <phoneticPr fontId="19" type="noConversion"/>
  </si>
  <si>
    <t>蕃茄</t>
    <phoneticPr fontId="19" type="noConversion"/>
  </si>
  <si>
    <t>雞蛋</t>
    <phoneticPr fontId="19" type="noConversion"/>
  </si>
  <si>
    <t>豆腐</t>
    <phoneticPr fontId="19" type="noConversion"/>
  </si>
  <si>
    <t>高麗菜</t>
    <phoneticPr fontId="19" type="noConversion"/>
  </si>
  <si>
    <t>木耳</t>
    <phoneticPr fontId="19" type="noConversion"/>
  </si>
  <si>
    <t>冬粉</t>
    <phoneticPr fontId="19" type="noConversion"/>
  </si>
  <si>
    <t>海帶芽</t>
    <phoneticPr fontId="19" type="noConversion"/>
  </si>
  <si>
    <t>豆</t>
    <phoneticPr fontId="19" type="noConversion"/>
  </si>
  <si>
    <t>大白菜</t>
    <phoneticPr fontId="19" type="noConversion"/>
  </si>
  <si>
    <t>新鮮豬肉絲</t>
    <phoneticPr fontId="19" type="noConversion"/>
  </si>
  <si>
    <t>玉米粒</t>
    <phoneticPr fontId="19" type="noConversion"/>
  </si>
  <si>
    <t>特經典海霸王滷味</t>
    <phoneticPr fontId="19" type="noConversion"/>
  </si>
  <si>
    <t>生鮮竹筍</t>
    <phoneticPr fontId="19" type="noConversion"/>
  </si>
  <si>
    <t>彩椒</t>
  </si>
  <si>
    <t>鮮菇</t>
  </si>
  <si>
    <t>紅蘿蔔</t>
  </si>
  <si>
    <t>生鮮豬肉片</t>
    <phoneticPr fontId="19" type="noConversion"/>
  </si>
  <si>
    <t>綠豆</t>
    <phoneticPr fontId="19" type="noConversion"/>
  </si>
  <si>
    <t>薏仁</t>
    <phoneticPr fontId="19" type="noConversion"/>
  </si>
  <si>
    <t>菇類</t>
    <phoneticPr fontId="19" type="noConversion"/>
  </si>
  <si>
    <t>彩椒</t>
    <phoneticPr fontId="19" type="noConversion"/>
  </si>
  <si>
    <t>青蔥</t>
    <phoneticPr fontId="19" type="noConversion"/>
  </si>
  <si>
    <t>經典轟炸美式雞排(炸)</t>
    <phoneticPr fontId="19" type="noConversion"/>
  </si>
  <si>
    <t>泰式酸甜虱目魚柳(海)-申請</t>
    <phoneticPr fontId="19" type="noConversion"/>
  </si>
  <si>
    <t>冷主</t>
    <phoneticPr fontId="19" type="noConversion"/>
  </si>
  <si>
    <t>員林國小 114年05月-豐成食品工廠</t>
    <phoneticPr fontId="19" type="noConversion"/>
  </si>
  <si>
    <t>翻炒泰式咕咕雞</t>
    <phoneticPr fontId="19" type="noConversion"/>
  </si>
  <si>
    <t>復刻所長茶香蛋</t>
    <phoneticPr fontId="19" type="noConversion"/>
  </si>
  <si>
    <t>寶島白飯+蒜香紐奧良翅小腿</t>
    <phoneticPr fontId="19" type="noConversion"/>
  </si>
  <si>
    <t>翅小腿</t>
    <phoneticPr fontId="19" type="noConversion"/>
  </si>
  <si>
    <t>烤</t>
    <phoneticPr fontId="19" type="noConversion"/>
  </si>
  <si>
    <t>5月第一週菜單明細(員林國小-豐成食品工廠)</t>
    <phoneticPr fontId="19" type="noConversion"/>
  </si>
  <si>
    <t>5月第二週菜單明細(員林國小-豐成食品工廠)</t>
    <phoneticPr fontId="19" type="noConversion"/>
  </si>
  <si>
    <t>5月第三週菜單明細(員林國小-豐成食品工廠)</t>
    <phoneticPr fontId="19" type="noConversion"/>
  </si>
  <si>
    <t>5月第四週菜單明細(員林國小-豐成食品工廠)</t>
    <phoneticPr fontId="19" type="noConversion"/>
  </si>
  <si>
    <t>5月第五週菜單明細(員林國小-豐成食品工廠)</t>
    <phoneticPr fontId="19" type="noConversion"/>
  </si>
  <si>
    <t>海芽豆腐湯(豆)</t>
    <phoneticPr fontId="19" type="noConversion"/>
  </si>
  <si>
    <t>紅豆湯圓烤奶(冷主)</t>
    <phoneticPr fontId="19" type="noConversion"/>
  </si>
  <si>
    <t>大俠綠豆莎莎仙草汁</t>
    <phoneticPr fontId="19" type="noConversion"/>
  </si>
  <si>
    <t>西班牙烤大雞翅</t>
    <phoneticPr fontId="19" type="noConversion"/>
  </si>
  <si>
    <t>府城安平蝦捲(加)</t>
    <phoneticPr fontId="19" type="noConversion"/>
  </si>
  <si>
    <t>台式香腸(加)</t>
    <phoneticPr fontId="19" type="noConversion"/>
  </si>
  <si>
    <t>元氣香雞堡(加)(炸)</t>
    <phoneticPr fontId="19" type="noConversion"/>
  </si>
  <si>
    <t>寶島白飯+爆漿奶皇包(冷主)</t>
    <phoneticPr fontId="19" type="noConversion"/>
  </si>
  <si>
    <t>酥炸鹽酥雞佐黃金脆薯(加)(炸)</t>
    <phoneticPr fontId="19" type="noConversion"/>
  </si>
  <si>
    <t>玉米起司蛋蛋</t>
    <phoneticPr fontId="19" type="noConversion"/>
  </si>
  <si>
    <t>熱銷排行韓式濃郁部隊鍋(醃)</t>
    <phoneticPr fontId="19" type="noConversion"/>
  </si>
  <si>
    <t>金門脆皮鍋貼*1(加)</t>
    <phoneticPr fontId="19" type="noConversion"/>
  </si>
  <si>
    <t>草莓布丁球(加)(炸)</t>
    <phoneticPr fontId="19" type="noConversion"/>
  </si>
  <si>
    <t>塔香海茸</t>
    <phoneticPr fontId="19" type="noConversion"/>
  </si>
  <si>
    <t>招牌香酥炸大魚片(炸)(海)(加)</t>
    <phoneticPr fontId="19" type="noConversion"/>
  </si>
  <si>
    <t>香腸</t>
    <phoneticPr fontId="19" type="noConversion"/>
  </si>
  <si>
    <t>紅豆</t>
    <phoneticPr fontId="19" type="noConversion"/>
  </si>
  <si>
    <t>湯圓</t>
    <phoneticPr fontId="19" type="noConversion"/>
  </si>
  <si>
    <t>奶粉</t>
    <phoneticPr fontId="19" type="noConversion"/>
  </si>
  <si>
    <t>薑絲</t>
    <phoneticPr fontId="19" type="noConversion"/>
  </si>
  <si>
    <t>奶皇包</t>
    <phoneticPr fontId="19" type="noConversion"/>
  </si>
  <si>
    <t>水煮蛋</t>
    <phoneticPr fontId="19" type="noConversion"/>
  </si>
  <si>
    <t>香雞堡</t>
    <phoneticPr fontId="19" type="noConversion"/>
  </si>
  <si>
    <t>燒仙草汁</t>
    <phoneticPr fontId="19" type="noConversion"/>
  </si>
  <si>
    <t>寶島白飯+奶香紅豆包(冷主)</t>
    <phoneticPr fontId="19" type="noConversion"/>
  </si>
  <si>
    <t>寶島白飯+xo醬蘿蔔糕</t>
    <phoneticPr fontId="19" type="noConversion"/>
  </si>
  <si>
    <t>蘿蔔糕</t>
    <phoneticPr fontId="19" type="noConversion"/>
  </si>
  <si>
    <t>蒸</t>
    <phoneticPr fontId="19" type="noConversion"/>
  </si>
  <si>
    <t>調理魚片</t>
    <phoneticPr fontId="19" type="noConversion"/>
  </si>
  <si>
    <t>起司粉</t>
    <phoneticPr fontId="19" type="noConversion"/>
  </si>
  <si>
    <t>海茸</t>
    <phoneticPr fontId="19" type="noConversion"/>
  </si>
  <si>
    <t>九層塔</t>
    <phoneticPr fontId="19" type="noConversion"/>
  </si>
  <si>
    <t>紅豆包</t>
    <phoneticPr fontId="19" type="noConversion"/>
  </si>
  <si>
    <t>泡菜</t>
    <phoneticPr fontId="19" type="noConversion"/>
  </si>
  <si>
    <t>新鮮豬肉</t>
    <phoneticPr fontId="19" type="noConversion"/>
  </si>
  <si>
    <t>薯條</t>
    <phoneticPr fontId="19" type="noConversion"/>
  </si>
  <si>
    <t>蝦仁捲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</si>
</sst>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76" formatCode="0;_ "/>
    <numFmt numFmtId="177" formatCode="0;_쐀"/>
    <numFmt numFmtId="178" formatCode="&quot;11 月&quot;\ #\ &quot;日（一）&quot;"/>
  </numFmts>
  <fonts count="55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b/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11"/>
      <color rgb="FF6B7788"/>
      <name val="Arial"/>
      <family val="2"/>
    </font>
    <font>
      <sz val="20"/>
      <color theme="1"/>
      <name val="新細明體"/>
      <family val="1"/>
      <charset val="136"/>
    </font>
    <font>
      <sz val="24"/>
      <name val="Arial Unicode MS"/>
      <family val="2"/>
      <charset val="136"/>
    </font>
    <font>
      <sz val="26"/>
      <color indexed="8"/>
      <name val="新細明體"/>
      <family val="1"/>
      <charset val="136"/>
    </font>
    <font>
      <b/>
      <sz val="72"/>
      <name val="新細明體"/>
      <family val="1"/>
      <charset val="136"/>
    </font>
    <font>
      <b/>
      <sz val="20"/>
      <color theme="1"/>
      <name val="新細明體"/>
      <family val="1"/>
      <charset val="136"/>
    </font>
    <font>
      <sz val="11"/>
      <color indexed="8"/>
      <name val="Calibri"/>
      <family val="2"/>
    </font>
    <font>
      <sz val="20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15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3" fillId="0" borderId="0" applyFill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0" borderId="5" applyNumberFormat="0" applyFill="0" applyAlignment="0" applyProtection="0">
      <alignment vertical="center"/>
    </xf>
    <xf numFmtId="0" fontId="53" fillId="0" borderId="0" applyFill="0" applyProtection="0"/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42" fillId="0" borderId="0">
      <alignment vertical="center"/>
    </xf>
    <xf numFmtId="0" fontId="3" fillId="0" borderId="0"/>
    <xf numFmtId="0" fontId="3" fillId="0" borderId="0">
      <alignment vertical="center"/>
    </xf>
    <xf numFmtId="0" fontId="42" fillId="0" borderId="0">
      <alignment vertical="center"/>
    </xf>
    <xf numFmtId="0" fontId="42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20" fillId="0" borderId="0" xfId="0" applyFont="1" applyAlignment="1">
      <alignment horizont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2" fillId="0" borderId="18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2" fillId="0" borderId="0" xfId="0" applyFont="1" applyAlignment="1">
      <alignment horizontal="right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shrinkToFit="1"/>
    </xf>
    <xf numFmtId="0" fontId="33" fillId="0" borderId="0" xfId="0" applyFont="1" applyAlignment="1">
      <alignment horizontal="center" shrinkToFit="1"/>
    </xf>
    <xf numFmtId="0" fontId="33" fillId="0" borderId="0" xfId="0" applyFont="1" applyAlignment="1">
      <alignment horizontal="left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176" fontId="34" fillId="0" borderId="0" xfId="0" applyNumberFormat="1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28" fillId="0" borderId="18" xfId="0" applyFont="1" applyBorder="1" applyAlignment="1">
      <alignment vertical="center" textRotation="180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>
      <alignment vertical="center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9" fontId="29" fillId="0" borderId="0" xfId="0" applyNumberFormat="1" applyFont="1">
      <alignment vertical="center"/>
    </xf>
    <xf numFmtId="0" fontId="28" fillId="0" borderId="27" xfId="0" applyFont="1" applyBorder="1" applyAlignment="1">
      <alignment horizontal="left" vertical="center" shrinkToFit="1"/>
    </xf>
    <xf numFmtId="0" fontId="28" fillId="0" borderId="25" xfId="0" applyFont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top"/>
    </xf>
    <xf numFmtId="0" fontId="34" fillId="0" borderId="0" xfId="0" applyFont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8" fillId="0" borderId="11" xfId="0" applyFont="1" applyBorder="1" applyAlignment="1">
      <alignment horizontal="center" vertical="center" textRotation="255"/>
    </xf>
    <xf numFmtId="0" fontId="28" fillId="0" borderId="20" xfId="0" applyFont="1" applyBorder="1" applyAlignment="1">
      <alignment horizontal="left" vertical="center" shrinkToFit="1"/>
    </xf>
    <xf numFmtId="0" fontId="28" fillId="0" borderId="29" xfId="0" applyFont="1" applyBorder="1" applyAlignment="1">
      <alignment horizontal="left" vertical="center" shrinkToFit="1"/>
    </xf>
    <xf numFmtId="0" fontId="28" fillId="0" borderId="48" xfId="0" applyFont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44" fillId="0" borderId="26" xfId="0" applyFont="1" applyBorder="1">
      <alignment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9" xfId="0" applyFont="1" applyBorder="1" applyAlignment="1">
      <alignment horizontal="right"/>
    </xf>
    <xf numFmtId="0" fontId="44" fillId="0" borderId="18" xfId="0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center" vertical="center"/>
    </xf>
    <xf numFmtId="0" fontId="44" fillId="0" borderId="29" xfId="0" applyFont="1" applyBorder="1">
      <alignment vertical="center"/>
    </xf>
    <xf numFmtId="0" fontId="44" fillId="0" borderId="18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/>
    </xf>
    <xf numFmtId="0" fontId="44" fillId="0" borderId="18" xfId="0" applyFont="1" applyBorder="1" applyAlignment="1">
      <alignment horizontal="left" vertical="center"/>
    </xf>
    <xf numFmtId="0" fontId="44" fillId="0" borderId="18" xfId="0" applyFont="1" applyBorder="1" applyAlignment="1">
      <alignment horizontal="left"/>
    </xf>
    <xf numFmtId="0" fontId="44" fillId="0" borderId="21" xfId="0" applyFont="1" applyBorder="1" applyAlignment="1">
      <alignment horizontal="left"/>
    </xf>
    <xf numFmtId="0" fontId="44" fillId="0" borderId="49" xfId="0" applyFont="1" applyBorder="1" applyAlignment="1">
      <alignment horizontal="center" vertical="center"/>
    </xf>
    <xf numFmtId="0" fontId="44" fillId="0" borderId="50" xfId="0" applyFont="1" applyBorder="1" applyAlignment="1">
      <alignment horizontal="right"/>
    </xf>
    <xf numFmtId="0" fontId="44" fillId="0" borderId="25" xfId="0" applyFont="1" applyBorder="1" applyAlignment="1">
      <alignment horizontal="left" vertical="center"/>
    </xf>
    <xf numFmtId="0" fontId="45" fillId="0" borderId="28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45" fillId="0" borderId="51" xfId="0" applyFont="1" applyBorder="1" applyAlignment="1">
      <alignment horizontal="center" vertical="top"/>
    </xf>
    <xf numFmtId="0" fontId="45" fillId="0" borderId="49" xfId="0" applyFont="1" applyBorder="1" applyAlignment="1">
      <alignment horizontal="center" vertical="center"/>
    </xf>
    <xf numFmtId="0" fontId="45" fillId="0" borderId="50" xfId="0" applyFont="1" applyBorder="1" applyAlignment="1">
      <alignment horizontal="right"/>
    </xf>
    <xf numFmtId="0" fontId="45" fillId="0" borderId="52" xfId="0" applyFont="1" applyBorder="1" applyAlignment="1">
      <alignment horizontal="center" vertical="center"/>
    </xf>
    <xf numFmtId="0" fontId="44" fillId="0" borderId="51" xfId="0" applyFont="1" applyBorder="1" applyAlignment="1">
      <alignment horizontal="center" vertical="top"/>
    </xf>
    <xf numFmtId="0" fontId="44" fillId="0" borderId="52" xfId="0" applyFont="1" applyBorder="1" applyAlignment="1">
      <alignment horizontal="center" vertical="center"/>
    </xf>
    <xf numFmtId="0" fontId="45" fillId="0" borderId="26" xfId="0" applyFont="1" applyBorder="1">
      <alignment vertical="center"/>
    </xf>
    <xf numFmtId="0" fontId="45" fillId="0" borderId="29" xfId="0" applyFont="1" applyBorder="1" applyAlignment="1">
      <alignment horizontal="right"/>
    </xf>
    <xf numFmtId="0" fontId="45" fillId="0" borderId="29" xfId="0" applyFont="1" applyBorder="1">
      <alignment vertical="center"/>
    </xf>
    <xf numFmtId="0" fontId="28" fillId="25" borderId="27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6" fillId="25" borderId="18" xfId="0" applyFont="1" applyFill="1" applyBorder="1" applyAlignment="1">
      <alignment horizontal="left" vertical="center" shrinkToFit="1"/>
    </xf>
    <xf numFmtId="0" fontId="43" fillId="25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47" fillId="25" borderId="0" xfId="0" applyFont="1" applyFill="1">
      <alignment vertical="center"/>
    </xf>
    <xf numFmtId="0" fontId="28" fillId="25" borderId="61" xfId="0" applyFont="1" applyFill="1" applyBorder="1">
      <alignment vertical="center"/>
    </xf>
    <xf numFmtId="0" fontId="28" fillId="25" borderId="0" xfId="0" applyFont="1" applyFill="1">
      <alignment vertical="center"/>
    </xf>
    <xf numFmtId="0" fontId="28" fillId="25" borderId="48" xfId="0" applyFont="1" applyFill="1" applyBorder="1" applyAlignment="1">
      <alignment horizontal="left" vertical="center"/>
    </xf>
    <xf numFmtId="0" fontId="28" fillId="0" borderId="18" xfId="0" applyFont="1" applyBorder="1" applyAlignment="1">
      <alignment vertical="center" shrinkToFit="1"/>
    </xf>
    <xf numFmtId="0" fontId="46" fillId="0" borderId="18" xfId="0" applyFont="1" applyBorder="1" applyAlignment="1">
      <alignment horizontal="left" vertical="center" shrinkToFit="1"/>
    </xf>
    <xf numFmtId="0" fontId="48" fillId="0" borderId="18" xfId="0" applyFont="1" applyBorder="1" applyAlignment="1">
      <alignment horizontal="left" vertical="center" shrinkToFit="1"/>
    </xf>
    <xf numFmtId="0" fontId="28" fillId="25" borderId="29" xfId="0" applyFont="1" applyFill="1" applyBorder="1" applyAlignment="1">
      <alignment horizontal="left" vertical="center" shrinkToFit="1"/>
    </xf>
    <xf numFmtId="0" fontId="28" fillId="25" borderId="48" xfId="0" applyFont="1" applyFill="1" applyBorder="1">
      <alignment vertical="center"/>
    </xf>
    <xf numFmtId="0" fontId="22" fillId="0" borderId="18" xfId="0" applyFont="1" applyBorder="1" applyAlignment="1">
      <alignment horizontal="left" vertical="center" wrapText="1" shrinkToFit="1"/>
    </xf>
    <xf numFmtId="0" fontId="48" fillId="0" borderId="18" xfId="0" applyFont="1" applyBorder="1" applyAlignment="1">
      <alignment vertical="center" shrinkToFit="1"/>
    </xf>
    <xf numFmtId="0" fontId="48" fillId="0" borderId="18" xfId="0" applyFont="1" applyBorder="1" applyAlignment="1">
      <alignment vertical="center" textRotation="180" shrinkToFit="1"/>
    </xf>
    <xf numFmtId="0" fontId="28" fillId="26" borderId="16" xfId="0" applyFont="1" applyFill="1" applyBorder="1" applyAlignment="1">
      <alignment horizontal="center" vertical="center" shrinkToFit="1"/>
    </xf>
    <xf numFmtId="0" fontId="28" fillId="0" borderId="61" xfId="0" applyFont="1" applyBorder="1">
      <alignment vertical="center"/>
    </xf>
    <xf numFmtId="0" fontId="28" fillId="0" borderId="48" xfId="0" applyFont="1" applyBorder="1" applyAlignment="1">
      <alignment horizontal="left" vertical="center"/>
    </xf>
    <xf numFmtId="0" fontId="22" fillId="0" borderId="18" xfId="0" applyFont="1" applyBorder="1" applyAlignment="1">
      <alignment vertical="center" textRotation="255" shrinkToFit="1"/>
    </xf>
    <xf numFmtId="0" fontId="40" fillId="0" borderId="0" xfId="22" applyFont="1"/>
    <xf numFmtId="0" fontId="46" fillId="0" borderId="18" xfId="0" applyFont="1" applyBorder="1" applyAlignment="1">
      <alignment vertical="center" textRotation="180" shrinkToFit="1"/>
    </xf>
    <xf numFmtId="0" fontId="28" fillId="0" borderId="62" xfId="0" applyFont="1" applyBorder="1" applyAlignment="1">
      <alignment horizontal="left" vertical="center" shrinkToFit="1"/>
    </xf>
    <xf numFmtId="0" fontId="28" fillId="0" borderId="62" xfId="0" applyFont="1" applyBorder="1" applyAlignment="1">
      <alignment vertical="center" textRotation="180" shrinkToFit="1"/>
    </xf>
    <xf numFmtId="0" fontId="28" fillId="24" borderId="64" xfId="0" applyFont="1" applyFill="1" applyBorder="1" applyAlignment="1">
      <alignment horizontal="center" vertical="center" shrinkToFit="1"/>
    </xf>
    <xf numFmtId="0" fontId="46" fillId="0" borderId="25" xfId="0" applyFont="1" applyBorder="1" applyAlignment="1">
      <alignment vertical="center" shrinkToFit="1"/>
    </xf>
    <xf numFmtId="0" fontId="46" fillId="25" borderId="18" xfId="0" applyFont="1" applyFill="1" applyBorder="1" applyAlignment="1">
      <alignment vertical="center" shrinkToFit="1"/>
    </xf>
    <xf numFmtId="0" fontId="46" fillId="0" borderId="18" xfId="0" applyFont="1" applyBorder="1" applyAlignment="1">
      <alignment vertical="center" shrinkToFit="1"/>
    </xf>
    <xf numFmtId="0" fontId="46" fillId="0" borderId="61" xfId="0" applyFont="1" applyBorder="1">
      <alignment vertical="center"/>
    </xf>
    <xf numFmtId="0" fontId="46" fillId="0" borderId="25" xfId="0" applyFont="1" applyBorder="1" applyAlignment="1">
      <alignment horizontal="left" vertical="center" shrinkToFit="1"/>
    </xf>
    <xf numFmtId="0" fontId="50" fillId="25" borderId="18" xfId="0" applyFont="1" applyFill="1" applyBorder="1" applyAlignment="1">
      <alignment horizontal="left" vertical="center" shrinkToFit="1"/>
    </xf>
    <xf numFmtId="0" fontId="22" fillId="0" borderId="63" xfId="0" applyFont="1" applyBorder="1" applyAlignment="1">
      <alignment horizontal="left" vertical="center" shrinkToFit="1"/>
    </xf>
    <xf numFmtId="0" fontId="51" fillId="0" borderId="29" xfId="0" applyFont="1" applyBorder="1" applyAlignment="1">
      <alignment vertical="center" shrinkToFit="1"/>
    </xf>
    <xf numFmtId="0" fontId="46" fillId="0" borderId="18" xfId="0" applyFont="1" applyBorder="1" applyAlignment="1">
      <alignment horizontal="left" vertical="center" wrapText="1" shrinkToFit="1"/>
    </xf>
    <xf numFmtId="0" fontId="28" fillId="0" borderId="18" xfId="0" applyFont="1" applyBorder="1" applyAlignment="1">
      <alignment horizontal="left" vertical="center" wrapText="1" shrinkToFit="1"/>
    </xf>
    <xf numFmtId="0" fontId="28" fillId="0" borderId="18" xfId="0" applyFont="1" applyBorder="1" applyAlignment="1">
      <alignment horizontal="left" vertical="center" textRotation="180" shrinkToFit="1"/>
    </xf>
    <xf numFmtId="0" fontId="22" fillId="0" borderId="18" xfId="0" applyFont="1" applyBorder="1" applyAlignment="1">
      <alignment horizontal="left" vertical="center" textRotation="180" shrinkToFit="1"/>
    </xf>
    <xf numFmtId="0" fontId="28" fillId="0" borderId="0" xfId="0" applyFont="1" applyAlignment="1">
      <alignment horizontal="left" vertical="center" shrinkToFit="1"/>
    </xf>
    <xf numFmtId="0" fontId="52" fillId="0" borderId="18" xfId="0" applyFont="1" applyBorder="1" applyAlignment="1">
      <alignment horizontal="left" vertical="center" shrinkToFit="1"/>
    </xf>
    <xf numFmtId="0" fontId="39" fillId="0" borderId="0" xfId="22" applyFont="1"/>
    <xf numFmtId="0" fontId="39" fillId="0" borderId="33" xfId="22" applyFont="1" applyBorder="1"/>
    <xf numFmtId="0" fontId="39" fillId="0" borderId="34" xfId="22" applyFont="1" applyBorder="1"/>
    <xf numFmtId="0" fontId="39" fillId="0" borderId="40" xfId="22" applyFont="1" applyBorder="1"/>
    <xf numFmtId="0" fontId="39" fillId="0" borderId="39" xfId="22" applyFont="1" applyBorder="1"/>
    <xf numFmtId="0" fontId="39" fillId="0" borderId="53" xfId="22" applyFont="1" applyBorder="1"/>
    <xf numFmtId="0" fontId="39" fillId="0" borderId="41" xfId="22" applyFont="1" applyBorder="1"/>
    <xf numFmtId="0" fontId="39" fillId="0" borderId="36" xfId="22" applyFont="1" applyBorder="1"/>
    <xf numFmtId="0" fontId="39" fillId="0" borderId="37" xfId="22" applyFont="1" applyBorder="1"/>
    <xf numFmtId="0" fontId="39" fillId="0" borderId="32" xfId="22" applyFont="1" applyBorder="1"/>
    <xf numFmtId="0" fontId="39" fillId="0" borderId="35" xfId="22" applyFont="1" applyBorder="1"/>
    <xf numFmtId="0" fontId="39" fillId="0" borderId="38" xfId="22" applyFont="1" applyBorder="1"/>
    <xf numFmtId="0" fontId="40" fillId="0" borderId="42" xfId="22" applyFont="1" applyBorder="1"/>
    <xf numFmtId="0" fontId="39" fillId="0" borderId="47" xfId="22" applyFont="1" applyBorder="1"/>
    <xf numFmtId="0" fontId="39" fillId="0" borderId="69" xfId="22" applyFont="1" applyBorder="1"/>
    <xf numFmtId="0" fontId="39" fillId="0" borderId="70" xfId="22" applyFont="1" applyBorder="1"/>
    <xf numFmtId="0" fontId="39" fillId="0" borderId="71" xfId="22" applyFont="1" applyBorder="1"/>
    <xf numFmtId="0" fontId="39" fillId="0" borderId="72" xfId="22" applyFont="1" applyBorder="1"/>
    <xf numFmtId="0" fontId="39" fillId="0" borderId="68" xfId="22" applyFont="1" applyBorder="1"/>
    <xf numFmtId="0" fontId="39" fillId="0" borderId="74" xfId="22" applyFont="1" applyBorder="1"/>
    <xf numFmtId="0" fontId="39" fillId="0" borderId="75" xfId="22" applyFont="1" applyBorder="1"/>
    <xf numFmtId="0" fontId="39" fillId="0" borderId="73" xfId="22" applyFont="1" applyBorder="1"/>
    <xf numFmtId="0" fontId="46" fillId="0" borderId="0" xfId="0" applyFont="1" applyAlignment="1">
      <alignment horizontal="left" vertical="center" shrinkToFit="1"/>
    </xf>
    <xf numFmtId="0" fontId="40" fillId="0" borderId="42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54" fillId="27" borderId="76" xfId="0" applyFont="1" applyFill="1" applyBorder="1" applyAlignment="1">
      <alignment horizontal="center" vertical="center"/>
    </xf>
    <xf numFmtId="0" fontId="54" fillId="27" borderId="0" xfId="0" applyFont="1" applyFill="1" applyAlignment="1">
      <alignment horizontal="center" vertical="center"/>
    </xf>
    <xf numFmtId="0" fontId="54" fillId="27" borderId="43" xfId="0" applyFont="1" applyFill="1" applyBorder="1" applyAlignment="1">
      <alignment horizontal="center" vertical="center"/>
    </xf>
    <xf numFmtId="0" fontId="40" fillId="0" borderId="76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0" fillId="0" borderId="43" xfId="0" applyFont="1" applyBorder="1" applyAlignment="1">
      <alignment horizontal="center" vertical="center" shrinkToFit="1"/>
    </xf>
    <xf numFmtId="0" fontId="40" fillId="0" borderId="42" xfId="0" applyFont="1" applyBorder="1" applyAlignment="1">
      <alignment horizontal="center" vertical="center" shrinkToFit="1"/>
    </xf>
    <xf numFmtId="0" fontId="40" fillId="0" borderId="77" xfId="0" applyFont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 shrinkToFit="1"/>
    </xf>
    <xf numFmtId="0" fontId="40" fillId="0" borderId="46" xfId="0" applyFont="1" applyBorder="1" applyAlignment="1">
      <alignment horizontal="center" vertical="center" shrinkToFit="1"/>
    </xf>
    <xf numFmtId="0" fontId="40" fillId="0" borderId="44" xfId="0" applyFont="1" applyBorder="1" applyAlignment="1">
      <alignment horizontal="center" vertical="center" shrinkToFit="1"/>
    </xf>
    <xf numFmtId="0" fontId="40" fillId="27" borderId="42" xfId="0" applyFont="1" applyFill="1" applyBorder="1" applyAlignment="1">
      <alignment horizontal="center" vertical="center" shrinkToFit="1"/>
    </xf>
    <xf numFmtId="0" fontId="40" fillId="27" borderId="0" xfId="0" applyFont="1" applyFill="1" applyAlignment="1">
      <alignment horizontal="center" vertical="center" shrinkToFit="1"/>
    </xf>
    <xf numFmtId="0" fontId="40" fillId="27" borderId="43" xfId="0" applyFont="1" applyFill="1" applyBorder="1" applyAlignment="1">
      <alignment horizontal="center" vertical="center" shrinkToFit="1"/>
    </xf>
    <xf numFmtId="0" fontId="40" fillId="0" borderId="76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0" fontId="40" fillId="0" borderId="42" xfId="0" applyFont="1" applyBorder="1" applyAlignment="1">
      <alignment horizontal="center" vertical="center" wrapText="1"/>
    </xf>
    <xf numFmtId="178" fontId="49" fillId="0" borderId="71" xfId="0" applyNumberFormat="1" applyFont="1" applyBorder="1" applyAlignment="1">
      <alignment horizontal="center" vertical="center" wrapText="1"/>
    </xf>
    <xf numFmtId="178" fontId="49" fillId="0" borderId="59" xfId="0" applyNumberFormat="1" applyFont="1" applyBorder="1" applyAlignment="1">
      <alignment horizontal="center" vertical="center" wrapText="1"/>
    </xf>
    <xf numFmtId="178" fontId="49" fillId="0" borderId="60" xfId="0" applyNumberFormat="1" applyFont="1" applyBorder="1" applyAlignment="1">
      <alignment horizontal="center" vertical="center" wrapText="1"/>
    </xf>
    <xf numFmtId="178" fontId="49" fillId="0" borderId="58" xfId="0" applyNumberFormat="1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/>
    </xf>
    <xf numFmtId="178" fontId="40" fillId="0" borderId="54" xfId="0" applyNumberFormat="1" applyFont="1" applyBorder="1" applyAlignment="1">
      <alignment horizontal="center" vertical="center" wrapText="1"/>
    </xf>
    <xf numFmtId="178" fontId="40" fillId="0" borderId="55" xfId="0" applyNumberFormat="1" applyFont="1" applyBorder="1" applyAlignment="1">
      <alignment horizontal="center" vertical="center" wrapText="1"/>
    </xf>
    <xf numFmtId="178" fontId="40" fillId="0" borderId="56" xfId="0" applyNumberFormat="1" applyFont="1" applyBorder="1" applyAlignment="1">
      <alignment horizontal="center" vertical="center" wrapText="1"/>
    </xf>
    <xf numFmtId="0" fontId="40" fillId="0" borderId="65" xfId="0" applyFont="1" applyBorder="1" applyAlignment="1">
      <alignment horizontal="center" vertical="center" shrinkToFit="1"/>
    </xf>
    <xf numFmtId="0" fontId="40" fillId="0" borderId="66" xfId="0" applyFont="1" applyBorder="1" applyAlignment="1">
      <alignment horizontal="center" vertical="center" shrinkToFit="1"/>
    </xf>
    <xf numFmtId="0" fontId="40" fillId="0" borderId="67" xfId="0" applyFont="1" applyBorder="1" applyAlignment="1">
      <alignment horizontal="center" vertical="center" shrinkToFit="1"/>
    </xf>
    <xf numFmtId="0" fontId="40" fillId="27" borderId="42" xfId="0" applyFont="1" applyFill="1" applyBorder="1" applyAlignment="1">
      <alignment horizontal="center" vertical="center" wrapText="1"/>
    </xf>
    <xf numFmtId="0" fontId="40" fillId="27" borderId="0" xfId="0" applyFont="1" applyFill="1" applyAlignment="1">
      <alignment horizontal="center" vertical="center" wrapText="1"/>
    </xf>
    <xf numFmtId="0" fontId="40" fillId="27" borderId="43" xfId="0" applyFont="1" applyFill="1" applyBorder="1" applyAlignment="1">
      <alignment horizontal="center" vertical="center" wrapText="1"/>
    </xf>
    <xf numFmtId="0" fontId="40" fillId="0" borderId="45" xfId="22" applyFont="1" applyBorder="1" applyAlignment="1">
      <alignment horizontal="center" wrapText="1"/>
    </xf>
    <xf numFmtId="0" fontId="27" fillId="0" borderId="57" xfId="0" applyFont="1" applyBorder="1" applyAlignment="1">
      <alignment horizontal="right" vertical="top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center" vertical="center" wrapText="1" shrinkToFit="1"/>
    </xf>
    <xf numFmtId="0" fontId="28" fillId="0" borderId="21" xfId="0" applyFont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Alignment="1">
      <alignment horizontal="center" shrinkToFit="1"/>
    </xf>
    <xf numFmtId="0" fontId="25" fillId="0" borderId="0" xfId="0" applyFont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24" fillId="0" borderId="57" xfId="0" applyFont="1" applyBorder="1" applyAlignment="1">
      <alignment horizontal="right" vertical="top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3" fillId="0" borderId="17" xfId="0" applyFont="1" applyBorder="1" applyAlignment="1">
      <alignment horizontal="center" vertical="center" textRotation="255" shrinkToFit="1"/>
    </xf>
    <xf numFmtId="0" fontId="22" fillId="0" borderId="27" xfId="0" applyFont="1" applyBorder="1" applyAlignment="1">
      <alignment horizontal="center" vertical="center" wrapText="1" shrinkToFit="1"/>
    </xf>
    <xf numFmtId="0" fontId="22" fillId="0" borderId="18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3" fillId="0" borderId="31" xfId="0" applyFont="1" applyBorder="1" applyAlignment="1">
      <alignment horizontal="center" vertical="center" textRotation="255" shrinkToFit="1"/>
    </xf>
  </cellXfs>
  <cellStyles count="1151">
    <cellStyle name="20% - 輔色1" xfId="1" builtinId="30" customBuiltin="1"/>
    <cellStyle name="20% - 輔色1 2" xfId="62" xr:uid="{D508794A-8A3F-4437-BB52-1852DFED0B42}"/>
    <cellStyle name="20% - 輔色1 3" xfId="621" xr:uid="{2FB5390A-38B8-4643-9936-D915248961C1}"/>
    <cellStyle name="20% - 輔色2" xfId="2" builtinId="34" customBuiltin="1"/>
    <cellStyle name="20% - 輔色2 2" xfId="61" xr:uid="{254FE181-7885-4F02-8B79-BBD45E7D1B8A}"/>
    <cellStyle name="20% - 輔色2 3" xfId="622" xr:uid="{3C8112DF-71CD-4DBB-B582-F542EEDA70B2}"/>
    <cellStyle name="20% - 輔色3" xfId="3" builtinId="38" customBuiltin="1"/>
    <cellStyle name="20% - 輔色3 2" xfId="60" xr:uid="{0E19C78B-0BE0-4B5F-AB71-7CF630474C5C}"/>
    <cellStyle name="20% - 輔色3 3" xfId="623" xr:uid="{E24A82A9-8E74-422A-A6AE-C2A49FE16E7E}"/>
    <cellStyle name="20% - 輔色4" xfId="4" builtinId="42" customBuiltin="1"/>
    <cellStyle name="20% - 輔色4 2" xfId="59" xr:uid="{8D43E6EF-9401-4630-983B-A2EF5E357EF3}"/>
    <cellStyle name="20% - 輔色4 3" xfId="624" xr:uid="{F9002F2E-E1DF-46A7-9001-64D1A5DFE7EC}"/>
    <cellStyle name="20% - 輔色5" xfId="5" builtinId="46" customBuiltin="1"/>
    <cellStyle name="20% - 輔色5 2" xfId="58" xr:uid="{C5394102-73A1-4AEB-93F3-65F883AABF82}"/>
    <cellStyle name="20% - 輔色5 3" xfId="625" xr:uid="{A64383BD-63D7-47E7-8253-C635993F89A7}"/>
    <cellStyle name="20% - 輔色6" xfId="6" builtinId="50" customBuiltin="1"/>
    <cellStyle name="20% - 輔色6 2" xfId="57" xr:uid="{096F20E8-3859-4A2E-984D-64F55DB5990A}"/>
    <cellStyle name="20% - 輔色6 3" xfId="626" xr:uid="{5749190C-8A77-42F0-8217-AD83A1548E95}"/>
    <cellStyle name="40% - 輔色1" xfId="7" builtinId="31" customBuiltin="1"/>
    <cellStyle name="40% - 輔色1 2" xfId="56" xr:uid="{C6AD13EA-955F-4917-AB75-25A6E6927892}"/>
    <cellStyle name="40% - 輔色1 3" xfId="627" xr:uid="{387F3468-27C5-41B1-A49B-489B933D361B}"/>
    <cellStyle name="40% - 輔色2" xfId="8" builtinId="35" customBuiltin="1"/>
    <cellStyle name="40% - 輔色2 2" xfId="55" xr:uid="{A92FD461-88E3-4D73-84F6-A71E92E595A6}"/>
    <cellStyle name="40% - 輔色2 3" xfId="628" xr:uid="{40C73B6A-F60D-4E66-B3FE-D12CABE2819A}"/>
    <cellStyle name="40% - 輔色3" xfId="9" builtinId="39" customBuiltin="1"/>
    <cellStyle name="40% - 輔色3 2" xfId="54" xr:uid="{4B734A8B-F070-409F-A33B-D5769FA09550}"/>
    <cellStyle name="40% - 輔色3 3" xfId="629" xr:uid="{DE9C7B3D-D219-4355-A527-2E1825D69855}"/>
    <cellStyle name="40% - 輔色4" xfId="10" builtinId="43" customBuiltin="1"/>
    <cellStyle name="40% - 輔色4 2" xfId="53" xr:uid="{79E601C0-EC9D-433E-A4AA-7837B7746A7D}"/>
    <cellStyle name="40% - 輔色4 3" xfId="630" xr:uid="{73659947-7046-403D-8A74-BB976EDB4D03}"/>
    <cellStyle name="40% - 輔色5" xfId="11" builtinId="47" customBuiltin="1"/>
    <cellStyle name="40% - 輔色5 2" xfId="52" xr:uid="{8C642BD5-4530-4381-9996-54B9A3D110F5}"/>
    <cellStyle name="40% - 輔色5 3" xfId="631" xr:uid="{9E2B6FAC-24BA-4911-AC52-BBE045A8FF1C}"/>
    <cellStyle name="40% - 輔色6" xfId="12" builtinId="51" customBuiltin="1"/>
    <cellStyle name="40% - 輔色6 2" xfId="51" xr:uid="{1B299CBA-02CB-4BB0-B3E2-16013E998341}"/>
    <cellStyle name="40% - 輔色6 3" xfId="632" xr:uid="{AA5E2F70-1BF0-463F-BBAC-4619AEF3FD21}"/>
    <cellStyle name="60% - 輔色1" xfId="13" builtinId="32" customBuiltin="1"/>
    <cellStyle name="60% - 輔色1 2" xfId="66" xr:uid="{FEB7534D-41E5-4F6E-8EA8-8FE808B8046A}"/>
    <cellStyle name="60% - 輔色2" xfId="14" builtinId="36" customBuiltin="1"/>
    <cellStyle name="60% - 輔色2 2" xfId="67" xr:uid="{BA9BC059-E1D3-46B3-97C2-79DE8E34D3AF}"/>
    <cellStyle name="60% - 輔色3" xfId="15" builtinId="40" customBuiltin="1"/>
    <cellStyle name="60% - 輔色3 2" xfId="68" xr:uid="{7D5FB01F-6374-4E8A-8D43-5B107125448C}"/>
    <cellStyle name="60% - 輔色4" xfId="16" builtinId="44" customBuiltin="1"/>
    <cellStyle name="60% - 輔色4 2" xfId="69" xr:uid="{7EB24FD4-175E-43E2-B09F-C08354CA263E}"/>
    <cellStyle name="60% - 輔色5" xfId="17" builtinId="48" customBuiltin="1"/>
    <cellStyle name="60% - 輔色5 2" xfId="70" xr:uid="{D1705E2E-22E7-474A-8EC2-3C9A3BD3690A}"/>
    <cellStyle name="60% - 輔色6" xfId="18" builtinId="52" customBuiltin="1"/>
    <cellStyle name="60% - 輔色6 2" xfId="71" xr:uid="{CA366E86-50C0-489B-AA49-FF1589049CD1}"/>
    <cellStyle name="一般" xfId="0" builtinId="0"/>
    <cellStyle name="一般 2" xfId="19" xr:uid="{00000000-0005-0000-0000-000013000000}"/>
    <cellStyle name="一般 2 2" xfId="49" xr:uid="{CBD72426-21C2-432B-A7B2-BDA76C8484F8}"/>
    <cellStyle name="一般 2 2 2" xfId="73" xr:uid="{67563F28-16B7-4984-B61F-256E5485A12A}"/>
    <cellStyle name="一般 2 2 3" xfId="48" xr:uid="{1B2B2B8D-C0D5-4DCF-9FD1-4B9CAB7C3790}"/>
    <cellStyle name="一般 2 2 3 4 2" xfId="47" xr:uid="{E527231A-0599-4C5F-BABE-E036E053DE6D}"/>
    <cellStyle name="一般 2 2 4" xfId="72" xr:uid="{449A9C82-D469-4627-975D-4CC9FD234204}"/>
    <cellStyle name="一般 2 3" xfId="50" xr:uid="{68416DFE-3082-42CE-AFF6-9BFBAA47D265}"/>
    <cellStyle name="一般 3" xfId="20" xr:uid="{00000000-0005-0000-0000-000014000000}"/>
    <cellStyle name="一般 3 2" xfId="63" xr:uid="{D58A546A-5FBD-4371-BD95-A9BDBB40F70F}"/>
    <cellStyle name="一般 3 2 2" xfId="75" xr:uid="{F116C9EF-8FB2-4AF1-8CD9-DF22ABD6CDFD}"/>
    <cellStyle name="一般 3 3" xfId="76" xr:uid="{8768261E-565A-43B5-8E40-C83FDB6D83F8}"/>
    <cellStyle name="一般 3 4" xfId="77" xr:uid="{B01A3429-59B3-4586-B450-74994AB1946B}"/>
    <cellStyle name="一般 3 5" xfId="78" xr:uid="{83FB2F45-4FC5-4529-8A66-22C7FDB959E1}"/>
    <cellStyle name="一般 3 6" xfId="74" xr:uid="{5DE981E6-5D1F-40A4-83BB-D3E38865BC8F}"/>
    <cellStyle name="一般 3 7" xfId="46" xr:uid="{8F6240A7-49CD-4094-81EC-7F2F2E8044B8}"/>
    <cellStyle name="一般 4" xfId="65" xr:uid="{C355FF22-F981-47D1-9287-F7A7CCD0C36E}"/>
    <cellStyle name="一般 5" xfId="21" xr:uid="{00000000-0005-0000-0000-000015000000}"/>
    <cellStyle name="一般 5 2" xfId="80" xr:uid="{B5537958-0339-4F17-BCF8-D08542242B4A}"/>
    <cellStyle name="一般 5 3" xfId="79" xr:uid="{39DE0919-E814-4B3B-B5FA-61D6A1ED5D08}"/>
    <cellStyle name="一般_新增Microsoft Excel 工作表" xfId="22" xr:uid="{00000000-0005-0000-0000-000016000000}"/>
    <cellStyle name="千分位 2" xfId="82" xr:uid="{6447EF30-879F-4960-8A90-1E157B520A04}"/>
    <cellStyle name="千分位 2 2" xfId="83" xr:uid="{8FF86747-FD76-41CE-B3C3-389F871FE5C6}"/>
    <cellStyle name="千分位 2 2 2" xfId="635" xr:uid="{AF85E228-67B1-4458-9AA4-EADA205CCD86}"/>
    <cellStyle name="千分位 2 3" xfId="84" xr:uid="{2FC6D566-3B96-41AB-A926-7381384A4DD0}"/>
    <cellStyle name="千分位 2 3 2" xfId="636" xr:uid="{E3444B3E-C540-4D48-BE47-2E2710D936A1}"/>
    <cellStyle name="千分位 2 4" xfId="634" xr:uid="{48548B51-0DEF-47D0-BEBF-CB2E26331FFA}"/>
    <cellStyle name="千分位 3" xfId="85" xr:uid="{B7090452-F5A5-40D6-A02D-290B3839F7EA}"/>
    <cellStyle name="千分位 3 2" xfId="86" xr:uid="{BBC69E89-0587-4D71-B7F8-6AB7D6DFCA1A}"/>
    <cellStyle name="千分位 3 2 2" xfId="638" xr:uid="{93B2B7AA-0077-4226-A6D6-CD628D9FAA79}"/>
    <cellStyle name="千分位 3 3" xfId="637" xr:uid="{C7D429A7-9DCF-4C4E-B94C-CAD5A5FE1E33}"/>
    <cellStyle name="千分位 4" xfId="87" xr:uid="{6C9576A6-FC76-4304-A931-A72C662DE444}"/>
    <cellStyle name="千分位 4 2" xfId="639" xr:uid="{F5F7B308-AA98-4CA8-9932-B5A1F4639FF1}"/>
    <cellStyle name="千分位 5" xfId="88" xr:uid="{90773459-984E-4CAA-AEA3-127C4BD12ABF}"/>
    <cellStyle name="千分位 5 2" xfId="640" xr:uid="{2F061703-3019-4A15-A139-FAC6F32EDF26}"/>
    <cellStyle name="千分位 6" xfId="89" xr:uid="{258C6AC0-680C-445C-BB6F-0A06930E8206}"/>
    <cellStyle name="千分位 6 2" xfId="641" xr:uid="{1E6FBE3D-5DF7-4428-AE32-5B6B921E6D04}"/>
    <cellStyle name="千分位 7" xfId="81" xr:uid="{01BF871A-E024-430D-A6D7-FAF886ED1770}"/>
    <cellStyle name="千分位 7 2" xfId="633" xr:uid="{021919A0-7778-4EBD-AD3F-270B2ED687ED}"/>
    <cellStyle name="中等" xfId="23" builtinId="28" customBuiltin="1"/>
    <cellStyle name="中等 2" xfId="90" xr:uid="{D2F1A1E4-72C7-4991-B30A-095E3C360245}"/>
    <cellStyle name="合計" xfId="24" builtinId="25" customBuiltin="1"/>
    <cellStyle name="合計 2" xfId="91" xr:uid="{DFE1E718-53D4-402D-ACE6-D34280AA9C93}"/>
    <cellStyle name="好" xfId="25" builtinId="26" customBuiltin="1"/>
    <cellStyle name="好 2" xfId="92" xr:uid="{45A04BBB-1058-4104-9267-A862E7022543}"/>
    <cellStyle name="計算方式" xfId="26" builtinId="22" customBuiltin="1"/>
    <cellStyle name="計算方式 2" xfId="93" xr:uid="{E23EA8AD-DF13-4D68-972C-6E76080D3B19}"/>
    <cellStyle name="貨幣 2" xfId="94" xr:uid="{80FA59D8-B817-4335-942F-FA3F8D108C3F}"/>
    <cellStyle name="貨幣 2 10" xfId="95" xr:uid="{34811E91-E2D1-4771-B148-991A3F880DA7}"/>
    <cellStyle name="貨幣 2 10 2" xfId="96" xr:uid="{C3FE6CCD-B090-4AA5-AA17-C31B565261C6}"/>
    <cellStyle name="貨幣 2 10 2 2" xfId="97" xr:uid="{CD93D44B-4F66-4FB4-8948-0B85A0103934}"/>
    <cellStyle name="貨幣 2 10 2 2 2" xfId="645" xr:uid="{CEBFF4CF-715B-4A86-9C15-B7AA6B387029}"/>
    <cellStyle name="貨幣 2 10 2 3" xfId="644" xr:uid="{196F455E-F2A1-4A0E-80F7-4589D5FAFEEE}"/>
    <cellStyle name="貨幣 2 10 3" xfId="98" xr:uid="{7374FB5F-AEDA-45D8-B801-54CFE71387A9}"/>
    <cellStyle name="貨幣 2 10 3 2" xfId="646" xr:uid="{22F5AB60-A687-4ACA-A74D-21805CD0634F}"/>
    <cellStyle name="貨幣 2 10 4" xfId="99" xr:uid="{734355F5-4C8E-4C9C-9526-7F72A188AF2E}"/>
    <cellStyle name="貨幣 2 10 4 2" xfId="647" xr:uid="{2470840A-C7DB-4B89-9EEA-FDD52F490CC0}"/>
    <cellStyle name="貨幣 2 10 5" xfId="643" xr:uid="{B5ACDC91-07F2-4516-8A6D-2B4EF631CD5C}"/>
    <cellStyle name="貨幣 2 11" xfId="100" xr:uid="{73D9CA1D-9315-47F7-B79F-A5F5159FB761}"/>
    <cellStyle name="貨幣 2 11 2" xfId="101" xr:uid="{89A07CB5-42A6-42CA-9062-8FC8C2851756}"/>
    <cellStyle name="貨幣 2 11 2 2" xfId="102" xr:uid="{83433DEA-4276-42E8-AEAF-A80C5FE9039C}"/>
    <cellStyle name="貨幣 2 11 2 2 2" xfId="650" xr:uid="{25ABA8BF-C8C0-43CE-972B-920F88625D6D}"/>
    <cellStyle name="貨幣 2 11 2 3" xfId="649" xr:uid="{1AFC6F78-5BB7-4731-959E-66B5A24D8EE9}"/>
    <cellStyle name="貨幣 2 11 3" xfId="103" xr:uid="{923A9DFA-6300-410C-AE2A-71453E896171}"/>
    <cellStyle name="貨幣 2 11 3 2" xfId="651" xr:uid="{238E2533-8983-44FA-AEEA-2DCBF0C166F8}"/>
    <cellStyle name="貨幣 2 11 4" xfId="104" xr:uid="{845C4554-D4CE-471F-801D-79162CA94455}"/>
    <cellStyle name="貨幣 2 11 4 2" xfId="652" xr:uid="{211904A7-9167-4268-A6F6-99FE472825A6}"/>
    <cellStyle name="貨幣 2 11 5" xfId="648" xr:uid="{518CFF51-810F-4933-84F1-E42BDBC4ED12}"/>
    <cellStyle name="貨幣 2 12" xfId="105" xr:uid="{5198D25B-CE1C-4A96-95DE-3ABC3FCE0C37}"/>
    <cellStyle name="貨幣 2 12 2" xfId="106" xr:uid="{A17BFBDA-3BED-495F-ACB7-1A1B009B6620}"/>
    <cellStyle name="貨幣 2 12 2 2" xfId="107" xr:uid="{94D53471-B75E-44D7-939B-2F6C1BC8E05F}"/>
    <cellStyle name="貨幣 2 12 2 2 2" xfId="655" xr:uid="{8881A56B-B2A4-4103-BA5D-12F6B5BA15BC}"/>
    <cellStyle name="貨幣 2 12 2 3" xfId="654" xr:uid="{CB8AB4ED-ECBF-4553-A101-A4FF147AEA7B}"/>
    <cellStyle name="貨幣 2 12 3" xfId="108" xr:uid="{97A3BCDE-00C5-456B-B055-F76C45074323}"/>
    <cellStyle name="貨幣 2 12 3 2" xfId="656" xr:uid="{03D51482-4E59-44E9-96D1-EFC39E836BA7}"/>
    <cellStyle name="貨幣 2 12 4" xfId="109" xr:uid="{3FCD9947-65C3-4713-AB8D-8FB510400D1C}"/>
    <cellStyle name="貨幣 2 12 4 2" xfId="657" xr:uid="{1D68ED3A-6B8C-45FF-BEC8-3C2D53CFC8AE}"/>
    <cellStyle name="貨幣 2 12 5" xfId="653" xr:uid="{21D4526A-DF1F-4686-BF8B-A96C2C11C893}"/>
    <cellStyle name="貨幣 2 13" xfId="110" xr:uid="{A1880A26-F9AD-43C8-83BE-5CC30574DD26}"/>
    <cellStyle name="貨幣 2 13 2" xfId="111" xr:uid="{A8E50082-29F4-47CA-BCD8-9928189365ED}"/>
    <cellStyle name="貨幣 2 13 2 2" xfId="112" xr:uid="{CB1CB2FC-38DA-49EB-AC37-9A11D81B3419}"/>
    <cellStyle name="貨幣 2 13 2 2 2" xfId="660" xr:uid="{B634FA87-4AF4-41CC-B672-5AD0CCF3F006}"/>
    <cellStyle name="貨幣 2 13 2 3" xfId="659" xr:uid="{4401044D-3C72-4405-99BE-613BEB21137E}"/>
    <cellStyle name="貨幣 2 13 3" xfId="113" xr:uid="{1957CF71-93E5-4774-9925-C4106701A440}"/>
    <cellStyle name="貨幣 2 13 3 2" xfId="661" xr:uid="{7C9210B8-E15C-423E-99CC-AFA9AC74AC85}"/>
    <cellStyle name="貨幣 2 13 4" xfId="114" xr:uid="{F65D4FFC-3729-486C-B7B1-46EE3902C56D}"/>
    <cellStyle name="貨幣 2 13 4 2" xfId="662" xr:uid="{9237069B-0BD1-43EC-85E4-1A4614D4FE6D}"/>
    <cellStyle name="貨幣 2 13 5" xfId="658" xr:uid="{62902BE3-F1C2-4728-9AEC-109FC1831D19}"/>
    <cellStyle name="貨幣 2 14" xfId="115" xr:uid="{BB224A29-A925-4E74-97CF-AD33EF207CD0}"/>
    <cellStyle name="貨幣 2 14 2" xfId="116" xr:uid="{57645E2B-7C0A-4466-BE43-143E2DFC501F}"/>
    <cellStyle name="貨幣 2 14 2 2" xfId="664" xr:uid="{09939E8F-71EA-49A3-8CB4-B736042CF7ED}"/>
    <cellStyle name="貨幣 2 14 3" xfId="117" xr:uid="{2A7893FF-1D81-47EC-9E19-2EF4FCE3CADE}"/>
    <cellStyle name="貨幣 2 14 3 2" xfId="665" xr:uid="{CCC4E915-1AE3-41DC-8786-118D8F0A5BC9}"/>
    <cellStyle name="貨幣 2 14 4" xfId="663" xr:uid="{85045433-7F99-46CD-A75D-B084CB469A3D}"/>
    <cellStyle name="貨幣 2 15" xfId="118" xr:uid="{F7A1505D-5410-4B2C-AB70-70D5A63763BF}"/>
    <cellStyle name="貨幣 2 15 2" xfId="119" xr:uid="{97814168-2577-4D25-AA4D-1BDB2FA3CEDA}"/>
    <cellStyle name="貨幣 2 15 2 2" xfId="667" xr:uid="{D476B500-E898-4574-BDDC-84A2D696A3FC}"/>
    <cellStyle name="貨幣 2 15 3" xfId="666" xr:uid="{64171BAB-B9C3-4079-8CC9-31EDB351CF1A}"/>
    <cellStyle name="貨幣 2 16" xfId="120" xr:uid="{08A9CBEA-677C-4984-9C80-5DE9CDA014D1}"/>
    <cellStyle name="貨幣 2 16 2" xfId="668" xr:uid="{E056662B-F5BE-4480-B823-AB4E2C67BBE6}"/>
    <cellStyle name="貨幣 2 17" xfId="121" xr:uid="{DC2C3C01-A8AE-4DD3-866C-20F0DD8D2334}"/>
    <cellStyle name="貨幣 2 17 2" xfId="669" xr:uid="{9AF3ACA2-C4C2-4A8C-8750-4641D238F0A4}"/>
    <cellStyle name="貨幣 2 18" xfId="122" xr:uid="{1A58B4F2-70FE-4293-BEB1-B1A2A115A2CB}"/>
    <cellStyle name="貨幣 2 18 2" xfId="670" xr:uid="{8D093D6D-D96A-4E8B-91F8-BF64AC32C606}"/>
    <cellStyle name="貨幣 2 19" xfId="642" xr:uid="{929CF7F3-CFD0-4875-B003-B8F9E9343FF8}"/>
    <cellStyle name="貨幣 2 2" xfId="123" xr:uid="{D6FE48F8-C57D-4BD4-87E6-C4FB950EBA8E}"/>
    <cellStyle name="貨幣 2 2 10" xfId="124" xr:uid="{3515DB30-88D1-4EB6-AFE7-D8C67FDED48A}"/>
    <cellStyle name="貨幣 2 2 10 2" xfId="672" xr:uid="{83715FF2-B7C2-45B7-BA31-95E4B83B5CB4}"/>
    <cellStyle name="貨幣 2 2 11" xfId="125" xr:uid="{7EBFE1C7-C6AA-41E5-A969-181A32C079E4}"/>
    <cellStyle name="貨幣 2 2 11 2" xfId="673" xr:uid="{F6678AEC-79F2-45E7-9B05-4A52C05DA705}"/>
    <cellStyle name="貨幣 2 2 12" xfId="671" xr:uid="{45F045A9-837A-4690-A250-208FAA3193FA}"/>
    <cellStyle name="貨幣 2 2 2" xfId="126" xr:uid="{0C252B21-4AF9-41A4-82F6-44CFF6736C9E}"/>
    <cellStyle name="貨幣 2 2 2 2" xfId="127" xr:uid="{F6C2FD11-7007-44D7-A522-461650768F93}"/>
    <cellStyle name="貨幣 2 2 2 2 2" xfId="128" xr:uid="{509B37FB-FBA0-446C-AA60-39EEF60253A3}"/>
    <cellStyle name="貨幣 2 2 2 2 2 2" xfId="129" xr:uid="{0505D8D1-CDB6-45DA-9991-7D1F8E076B0F}"/>
    <cellStyle name="貨幣 2 2 2 2 2 2 2" xfId="130" xr:uid="{F5B0D093-353E-44CE-8CFF-A36952651069}"/>
    <cellStyle name="貨幣 2 2 2 2 2 2 2 2" xfId="131" xr:uid="{BD39AB9D-118A-4A9D-AC2C-31317A11A2B8}"/>
    <cellStyle name="貨幣 2 2 2 2 2 2 2 2 2" xfId="679" xr:uid="{2269D931-B258-4547-8A8E-F7CCA7FEB4C8}"/>
    <cellStyle name="貨幣 2 2 2 2 2 2 2 3" xfId="678" xr:uid="{F9BDD5A4-FC27-4059-A457-EA3DD03C69D7}"/>
    <cellStyle name="貨幣 2 2 2 2 2 2 3" xfId="132" xr:uid="{CC8B29CC-5B9E-41CB-835B-44CEE6FFB74C}"/>
    <cellStyle name="貨幣 2 2 2 2 2 2 3 2" xfId="680" xr:uid="{B50BAA13-BE3B-4EF6-B925-29ADB38706E3}"/>
    <cellStyle name="貨幣 2 2 2 2 2 2 4" xfId="133" xr:uid="{C0DAB902-C9D0-4CA6-8C1F-0578E7A0F61B}"/>
    <cellStyle name="貨幣 2 2 2 2 2 2 4 2" xfId="681" xr:uid="{23F1EF6B-5D89-4B91-A0E9-BF93C54A9DE2}"/>
    <cellStyle name="貨幣 2 2 2 2 2 2 5" xfId="677" xr:uid="{2B444102-AAA1-4A9B-9F58-E5C07215A0AF}"/>
    <cellStyle name="貨幣 2 2 2 2 2 3" xfId="134" xr:uid="{62BA5515-B8B4-4DA6-B4B4-25209056C010}"/>
    <cellStyle name="貨幣 2 2 2 2 2 3 2" xfId="135" xr:uid="{17CC1C17-8089-4514-9011-3715B6A5EBD6}"/>
    <cellStyle name="貨幣 2 2 2 2 2 3 2 2" xfId="136" xr:uid="{73EBFB5A-F0AB-4193-82C1-902D0FA31654}"/>
    <cellStyle name="貨幣 2 2 2 2 2 3 2 2 2" xfId="684" xr:uid="{2AA9B7DB-FE6C-4F75-BA68-850004E2D04F}"/>
    <cellStyle name="貨幣 2 2 2 2 2 3 2 3" xfId="683" xr:uid="{66C21569-ED09-4D74-BC66-44C3BAE171D0}"/>
    <cellStyle name="貨幣 2 2 2 2 2 3 3" xfId="137" xr:uid="{2921C0C5-1DC8-481D-A575-1E29F0959637}"/>
    <cellStyle name="貨幣 2 2 2 2 2 3 3 2" xfId="685" xr:uid="{225DCCF7-0D03-493E-A092-5647AE224CDA}"/>
    <cellStyle name="貨幣 2 2 2 2 2 3 4" xfId="138" xr:uid="{E8646913-4A9A-43EF-9FB2-B11C536492AA}"/>
    <cellStyle name="貨幣 2 2 2 2 2 3 4 2" xfId="686" xr:uid="{111BB25B-0271-4966-8DF7-16AA31FF9BBB}"/>
    <cellStyle name="貨幣 2 2 2 2 2 3 5" xfId="682" xr:uid="{A6E1597B-0B59-41B7-BAC6-A74E5E0B33FB}"/>
    <cellStyle name="貨幣 2 2 2 2 2 4" xfId="139" xr:uid="{55118BFF-26EF-4D49-B8D5-5A1F07C7D734}"/>
    <cellStyle name="貨幣 2 2 2 2 2 4 2" xfId="140" xr:uid="{42EC5769-82B6-46B0-9297-11C892BFEA0C}"/>
    <cellStyle name="貨幣 2 2 2 2 2 4 2 2" xfId="688" xr:uid="{3A4B7E85-00D7-44D3-A215-20242B66F186}"/>
    <cellStyle name="貨幣 2 2 2 2 2 4 3" xfId="687" xr:uid="{D3D420E6-505C-47D5-B26D-A27649151BB4}"/>
    <cellStyle name="貨幣 2 2 2 2 2 5" xfId="141" xr:uid="{B6AAABF0-79F1-4CA5-B581-06D8E7BB8206}"/>
    <cellStyle name="貨幣 2 2 2 2 2 5 2" xfId="689" xr:uid="{7732BF3B-0FC0-4264-B423-59300313DCEC}"/>
    <cellStyle name="貨幣 2 2 2 2 2 6" xfId="142" xr:uid="{92B44A0D-652E-4185-9B44-6C53E4E42AF5}"/>
    <cellStyle name="貨幣 2 2 2 2 2 6 2" xfId="690" xr:uid="{F040EB36-A4B9-4A8F-924D-289D7A878B99}"/>
    <cellStyle name="貨幣 2 2 2 2 2 7" xfId="676" xr:uid="{32B22BD0-BC2C-4566-ABB8-9F0DF28F36E8}"/>
    <cellStyle name="貨幣 2 2 2 2 3" xfId="143" xr:uid="{E4E97B76-3669-4F0C-BE49-DC29D35F8A4A}"/>
    <cellStyle name="貨幣 2 2 2 2 3 2" xfId="144" xr:uid="{248249AA-7DD6-4490-A52A-3F8A82F1E4C1}"/>
    <cellStyle name="貨幣 2 2 2 2 3 2 2" xfId="145" xr:uid="{AE8B002A-704C-429D-9D6C-836F3509FF3E}"/>
    <cellStyle name="貨幣 2 2 2 2 3 2 2 2" xfId="146" xr:uid="{03626F21-EA2A-43F8-8F5D-B40432D9DD8A}"/>
    <cellStyle name="貨幣 2 2 2 2 3 2 2 2 2" xfId="694" xr:uid="{1DC59CCD-5526-401C-A314-69318D31C38A}"/>
    <cellStyle name="貨幣 2 2 2 2 3 2 2 3" xfId="693" xr:uid="{1B2A334E-C109-48EA-8F45-2372FAA91076}"/>
    <cellStyle name="貨幣 2 2 2 2 3 2 3" xfId="147" xr:uid="{81E63E7B-07DC-4253-8219-710F9A327449}"/>
    <cellStyle name="貨幣 2 2 2 2 3 2 3 2" xfId="695" xr:uid="{7788723B-FF2A-4F24-923D-4D6629951906}"/>
    <cellStyle name="貨幣 2 2 2 2 3 2 4" xfId="148" xr:uid="{990013D2-02CD-49C4-BA61-29573222F141}"/>
    <cellStyle name="貨幣 2 2 2 2 3 2 4 2" xfId="696" xr:uid="{6B78822D-07A5-4A61-A952-F465899905CD}"/>
    <cellStyle name="貨幣 2 2 2 2 3 2 5" xfId="692" xr:uid="{34B39AA5-0E5B-421E-9B2E-17FF9D555BA5}"/>
    <cellStyle name="貨幣 2 2 2 2 3 3" xfId="149" xr:uid="{E74E92D4-25FE-491E-A24D-48A92097AC41}"/>
    <cellStyle name="貨幣 2 2 2 2 3 3 2" xfId="150" xr:uid="{DDBF4BF1-69C4-45E6-ABE0-F32467BF6B95}"/>
    <cellStyle name="貨幣 2 2 2 2 3 3 2 2" xfId="151" xr:uid="{2152CC72-2358-4DFA-B27D-6D5E54179743}"/>
    <cellStyle name="貨幣 2 2 2 2 3 3 2 2 2" xfId="699" xr:uid="{5FE16B78-7EB5-43DA-ABD7-50D56242A707}"/>
    <cellStyle name="貨幣 2 2 2 2 3 3 2 3" xfId="698" xr:uid="{24D84008-296A-43CB-8C91-E36CA9F244C8}"/>
    <cellStyle name="貨幣 2 2 2 2 3 3 3" xfId="152" xr:uid="{48333011-B3B6-4125-8204-F0538195BD55}"/>
    <cellStyle name="貨幣 2 2 2 2 3 3 3 2" xfId="700" xr:uid="{15680109-F1C0-47AA-A1D3-C392F260DB68}"/>
    <cellStyle name="貨幣 2 2 2 2 3 3 4" xfId="153" xr:uid="{33B1D2BA-C40A-4F7F-939E-70448F740917}"/>
    <cellStyle name="貨幣 2 2 2 2 3 3 4 2" xfId="701" xr:uid="{2FDC3216-A4B2-40A0-B7E7-6547115E8533}"/>
    <cellStyle name="貨幣 2 2 2 2 3 3 5" xfId="697" xr:uid="{00947A47-4B73-4843-8241-F764B6AE3BDC}"/>
    <cellStyle name="貨幣 2 2 2 2 3 4" xfId="154" xr:uid="{5222F900-6FA4-4977-BE58-B07967601B97}"/>
    <cellStyle name="貨幣 2 2 2 2 3 4 2" xfId="155" xr:uid="{D350C407-D390-449F-A015-4502EFDFFED1}"/>
    <cellStyle name="貨幣 2 2 2 2 3 4 2 2" xfId="703" xr:uid="{C565C3DC-F5E0-4F3E-9232-A192A0980D04}"/>
    <cellStyle name="貨幣 2 2 2 2 3 4 3" xfId="702" xr:uid="{864C4BB0-6D6A-4AB3-A1A3-5284D4ADA7EA}"/>
    <cellStyle name="貨幣 2 2 2 2 3 5" xfId="156" xr:uid="{E340EA8B-AA42-44CB-9BCA-B618C847BB0E}"/>
    <cellStyle name="貨幣 2 2 2 2 3 5 2" xfId="704" xr:uid="{60AEA34E-2997-489E-ABD5-6E4CDF13CD1B}"/>
    <cellStyle name="貨幣 2 2 2 2 3 6" xfId="157" xr:uid="{BDD85196-DFE3-493E-A327-4679C118BBFA}"/>
    <cellStyle name="貨幣 2 2 2 2 3 6 2" xfId="705" xr:uid="{3F40C05E-E525-4DC4-AEA4-56E4DB6D5DDA}"/>
    <cellStyle name="貨幣 2 2 2 2 3 7" xfId="691" xr:uid="{EF629095-C33F-49E4-B935-BB0B5C751E3A}"/>
    <cellStyle name="貨幣 2 2 2 2 4" xfId="158" xr:uid="{ADAF52B6-5957-4C34-B460-D68FB347C648}"/>
    <cellStyle name="貨幣 2 2 2 2 4 2" xfId="159" xr:uid="{D97A54B1-D3A8-49B2-8906-39CCF133F3EC}"/>
    <cellStyle name="貨幣 2 2 2 2 4 2 2" xfId="160" xr:uid="{8D58D95D-9DAC-468A-899B-4FB9FDD0057A}"/>
    <cellStyle name="貨幣 2 2 2 2 4 2 2 2" xfId="708" xr:uid="{9821AA03-3277-4D61-8810-7D847CDEC842}"/>
    <cellStyle name="貨幣 2 2 2 2 4 2 3" xfId="707" xr:uid="{2C27ECCB-EAE2-4A73-87BB-5839392C3375}"/>
    <cellStyle name="貨幣 2 2 2 2 4 3" xfId="161" xr:uid="{0D258E32-8EA9-467B-B545-33EC5BCA6965}"/>
    <cellStyle name="貨幣 2 2 2 2 4 3 2" xfId="709" xr:uid="{505DDFBD-A4FD-44DA-BF3B-0D80ADCFDF76}"/>
    <cellStyle name="貨幣 2 2 2 2 4 4" xfId="162" xr:uid="{59A2A86A-8770-409A-B44F-25B779E2ED7D}"/>
    <cellStyle name="貨幣 2 2 2 2 4 4 2" xfId="710" xr:uid="{3647D572-46FF-476A-9853-54E1DBC4C40C}"/>
    <cellStyle name="貨幣 2 2 2 2 4 5" xfId="706" xr:uid="{382A152B-F825-4E57-8AF2-00E268325329}"/>
    <cellStyle name="貨幣 2 2 2 2 5" xfId="163" xr:uid="{54734DE5-71E4-4F80-B3AB-6C11151B7F74}"/>
    <cellStyle name="貨幣 2 2 2 2 5 2" xfId="164" xr:uid="{8D05E912-E156-49FB-A17B-2513B1901FAD}"/>
    <cellStyle name="貨幣 2 2 2 2 5 2 2" xfId="165" xr:uid="{34CC3825-8A2A-423A-841B-EB5853CA4BD5}"/>
    <cellStyle name="貨幣 2 2 2 2 5 2 2 2" xfId="713" xr:uid="{F2FFE254-89F3-4840-A8D7-75DBC97A3095}"/>
    <cellStyle name="貨幣 2 2 2 2 5 2 3" xfId="712" xr:uid="{8178612A-A111-4E92-A4C5-9895064984D9}"/>
    <cellStyle name="貨幣 2 2 2 2 5 3" xfId="166" xr:uid="{DBE0BB71-99AF-460B-A4E2-B883E03E539D}"/>
    <cellStyle name="貨幣 2 2 2 2 5 3 2" xfId="714" xr:uid="{BEDF1D73-C51C-48C8-A57B-05C48CC28C9E}"/>
    <cellStyle name="貨幣 2 2 2 2 5 4" xfId="167" xr:uid="{98751E93-BAB6-468A-A43F-C2F38C98319C}"/>
    <cellStyle name="貨幣 2 2 2 2 5 4 2" xfId="715" xr:uid="{7D5DEDA0-79FC-4A2F-8699-83CFBFBAF4A3}"/>
    <cellStyle name="貨幣 2 2 2 2 5 5" xfId="711" xr:uid="{C4213F38-E656-4F7B-AAF1-988F93766A7A}"/>
    <cellStyle name="貨幣 2 2 2 2 6" xfId="168" xr:uid="{7475FCA3-073E-40F6-B317-B73966C524D0}"/>
    <cellStyle name="貨幣 2 2 2 2 6 2" xfId="169" xr:uid="{DFA603B7-F119-42D9-9A9F-51D601AD37FE}"/>
    <cellStyle name="貨幣 2 2 2 2 6 2 2" xfId="717" xr:uid="{5BECDACB-FA2D-49C9-8EEF-6A09D6E04034}"/>
    <cellStyle name="貨幣 2 2 2 2 6 3" xfId="716" xr:uid="{69409597-71AD-4EEF-82E2-BC0896C5DBD3}"/>
    <cellStyle name="貨幣 2 2 2 2 7" xfId="170" xr:uid="{54D17EC1-5DCD-4D56-90E2-0F56C1514169}"/>
    <cellStyle name="貨幣 2 2 2 2 7 2" xfId="718" xr:uid="{1693B496-2C9D-4E52-A100-9E0E6914D73E}"/>
    <cellStyle name="貨幣 2 2 2 2 8" xfId="171" xr:uid="{3FA43884-7F4F-43A9-9A8D-0688799FB099}"/>
    <cellStyle name="貨幣 2 2 2 2 8 2" xfId="719" xr:uid="{BD6703DB-6BFF-4FAB-9080-221697DF4FB4}"/>
    <cellStyle name="貨幣 2 2 2 2 9" xfId="675" xr:uid="{B7E57227-6B5E-471E-A13D-078AD9350BA1}"/>
    <cellStyle name="貨幣 2 2 2 3" xfId="172" xr:uid="{107CB41F-4CC7-4133-9323-9B32BA763050}"/>
    <cellStyle name="貨幣 2 2 2 3 2" xfId="173" xr:uid="{E57A6D1F-BCF9-410E-AC20-1F2F912E7B7D}"/>
    <cellStyle name="貨幣 2 2 2 3 2 2" xfId="174" xr:uid="{BDC221F8-F83F-42DE-BD18-5518F02852A8}"/>
    <cellStyle name="貨幣 2 2 2 3 2 2 2" xfId="175" xr:uid="{FF15FE28-39CA-4F22-9B52-8CBB8BB2D405}"/>
    <cellStyle name="貨幣 2 2 2 3 2 2 2 2" xfId="723" xr:uid="{B0FF93A6-5EA0-4BF9-8E97-C3742BA6579B}"/>
    <cellStyle name="貨幣 2 2 2 3 2 2 3" xfId="722" xr:uid="{0FC1C61F-6262-4AB2-9CA8-FED63557DA8B}"/>
    <cellStyle name="貨幣 2 2 2 3 2 3" xfId="176" xr:uid="{90B98602-A5FF-47BB-AC2B-FC073E9C0744}"/>
    <cellStyle name="貨幣 2 2 2 3 2 3 2" xfId="724" xr:uid="{F2C0B3C1-3B58-4A9C-B37D-88192382A64E}"/>
    <cellStyle name="貨幣 2 2 2 3 2 4" xfId="177" xr:uid="{DB692983-2DE1-4476-BC4E-4DCB6F0A98C8}"/>
    <cellStyle name="貨幣 2 2 2 3 2 4 2" xfId="725" xr:uid="{F90BA5DB-B7C0-41F8-A3D6-398B01FA2D98}"/>
    <cellStyle name="貨幣 2 2 2 3 2 5" xfId="721" xr:uid="{57595F26-0F58-48FC-BA35-49866FCF5E0C}"/>
    <cellStyle name="貨幣 2 2 2 3 3" xfId="178" xr:uid="{59D2F05F-1FD9-4B94-AB7F-7FF61573BBBB}"/>
    <cellStyle name="貨幣 2 2 2 3 3 2" xfId="179" xr:uid="{136D0186-CACC-4E94-AE6B-DF9B95744829}"/>
    <cellStyle name="貨幣 2 2 2 3 3 2 2" xfId="180" xr:uid="{6C14B127-F7F9-4367-9B04-B335457FD09F}"/>
    <cellStyle name="貨幣 2 2 2 3 3 2 2 2" xfId="728" xr:uid="{C501437C-79C0-47BD-9E09-AC76C894FC4C}"/>
    <cellStyle name="貨幣 2 2 2 3 3 2 3" xfId="727" xr:uid="{69CDC767-37DB-4C44-8E92-D3432ACFE7D0}"/>
    <cellStyle name="貨幣 2 2 2 3 3 3" xfId="181" xr:uid="{59AA2434-9B74-4909-A124-3B80A89150FD}"/>
    <cellStyle name="貨幣 2 2 2 3 3 3 2" xfId="729" xr:uid="{802E4B99-D531-4D25-B28F-928B5414697A}"/>
    <cellStyle name="貨幣 2 2 2 3 3 4" xfId="182" xr:uid="{1A3990D7-099A-4763-A86A-7FA37F9B992D}"/>
    <cellStyle name="貨幣 2 2 2 3 3 4 2" xfId="730" xr:uid="{AB058FB1-6A46-4349-9D56-F7C853C84C04}"/>
    <cellStyle name="貨幣 2 2 2 3 3 5" xfId="726" xr:uid="{6FFAA19E-16C6-4DC4-B253-9B729D3C3011}"/>
    <cellStyle name="貨幣 2 2 2 3 4" xfId="183" xr:uid="{16D7DBCA-AAC7-440A-B927-EB9830FD6469}"/>
    <cellStyle name="貨幣 2 2 2 3 4 2" xfId="184" xr:uid="{D9231062-72ED-43D0-99D7-ECADBD3D4710}"/>
    <cellStyle name="貨幣 2 2 2 3 4 2 2" xfId="732" xr:uid="{DF5085D1-C677-4186-9D86-3E93ABCC3C8C}"/>
    <cellStyle name="貨幣 2 2 2 3 4 3" xfId="731" xr:uid="{897799FC-C776-4315-94E8-9D123E2ED1AB}"/>
    <cellStyle name="貨幣 2 2 2 3 5" xfId="185" xr:uid="{C94DBE79-467B-49E3-9257-80A847E8E84E}"/>
    <cellStyle name="貨幣 2 2 2 3 5 2" xfId="733" xr:uid="{4784A92A-E1E7-4FFD-AD0E-1D91F3C47E6E}"/>
    <cellStyle name="貨幣 2 2 2 3 6" xfId="186" xr:uid="{FA939B42-2C4E-48F3-82FA-D1A18D0CD929}"/>
    <cellStyle name="貨幣 2 2 2 3 6 2" xfId="734" xr:uid="{D56C076C-E08E-4F75-9BF6-FD8A9BF5ABF5}"/>
    <cellStyle name="貨幣 2 2 2 3 7" xfId="720" xr:uid="{42AD59FE-F025-456A-AD36-FF4F0F9D121E}"/>
    <cellStyle name="貨幣 2 2 2 4" xfId="187" xr:uid="{A7C21DB7-C1DE-4DB5-8628-AD041372D8FC}"/>
    <cellStyle name="貨幣 2 2 2 4 2" xfId="188" xr:uid="{205D1DF1-67EC-4132-9299-8F62547AE9D1}"/>
    <cellStyle name="貨幣 2 2 2 4 2 2" xfId="189" xr:uid="{FD3F0739-6746-47D0-B602-1DC50FF2B0E2}"/>
    <cellStyle name="貨幣 2 2 2 4 2 2 2" xfId="737" xr:uid="{F3E6993F-139C-4D0B-A7E9-24B65537FD23}"/>
    <cellStyle name="貨幣 2 2 2 4 2 3" xfId="736" xr:uid="{BB97560F-2BBB-4EB7-BFF4-B7A091C788FB}"/>
    <cellStyle name="貨幣 2 2 2 4 3" xfId="190" xr:uid="{923587EB-29F4-49C7-9357-390CC139F57C}"/>
    <cellStyle name="貨幣 2 2 2 4 3 2" xfId="738" xr:uid="{92081976-01C0-4B52-B68F-969048F429AB}"/>
    <cellStyle name="貨幣 2 2 2 4 4" xfId="191" xr:uid="{949DEBC0-A2F9-49AA-92A9-A88E2FB9807F}"/>
    <cellStyle name="貨幣 2 2 2 4 4 2" xfId="739" xr:uid="{3D4684DA-53C4-42CE-B5D5-8C9D27495887}"/>
    <cellStyle name="貨幣 2 2 2 4 5" xfId="735" xr:uid="{39550D11-198A-452D-8399-49D4782F5154}"/>
    <cellStyle name="貨幣 2 2 2 5" xfId="192" xr:uid="{40351BA2-6BA9-482F-B0BA-DD6434A9BACD}"/>
    <cellStyle name="貨幣 2 2 2 5 2" xfId="193" xr:uid="{5975541F-B715-41AB-BCBF-F9A291F6275F}"/>
    <cellStyle name="貨幣 2 2 2 5 2 2" xfId="194" xr:uid="{ED8B459D-1BC4-4094-B66E-0D237AA18F6E}"/>
    <cellStyle name="貨幣 2 2 2 5 2 2 2" xfId="742" xr:uid="{1B18FB53-48FE-402B-BAC1-7398CAED545B}"/>
    <cellStyle name="貨幣 2 2 2 5 2 3" xfId="741" xr:uid="{1A34BC67-EB81-41DC-BC80-091D342F4154}"/>
    <cellStyle name="貨幣 2 2 2 5 3" xfId="195" xr:uid="{7823DE02-CC19-4D44-A3C6-B759625CF5A9}"/>
    <cellStyle name="貨幣 2 2 2 5 3 2" xfId="743" xr:uid="{C9F2E06D-E371-4447-81B9-55ADB5982398}"/>
    <cellStyle name="貨幣 2 2 2 5 4" xfId="196" xr:uid="{961CFD7D-B996-4E4C-A462-FA26EDCAF398}"/>
    <cellStyle name="貨幣 2 2 2 5 4 2" xfId="744" xr:uid="{B4606902-D879-4B16-810D-6CA0679C95EC}"/>
    <cellStyle name="貨幣 2 2 2 5 5" xfId="740" xr:uid="{10003B80-5E29-4FB1-9320-DC2393F5ED0E}"/>
    <cellStyle name="貨幣 2 2 2 6" xfId="197" xr:uid="{9AA2E337-A460-4A33-B207-0B9CF562D277}"/>
    <cellStyle name="貨幣 2 2 2 6 2" xfId="198" xr:uid="{11BD1D6D-8007-4F46-9A62-E702D9845616}"/>
    <cellStyle name="貨幣 2 2 2 6 2 2" xfId="746" xr:uid="{3EE39AF7-7521-4958-9024-8F212EA8E47A}"/>
    <cellStyle name="貨幣 2 2 2 6 3" xfId="745" xr:uid="{D8066E71-5DCD-477B-952E-AB9B45B5D184}"/>
    <cellStyle name="貨幣 2 2 2 7" xfId="199" xr:uid="{806FFDC3-9546-4E45-BC8B-DB2B73F86ABE}"/>
    <cellStyle name="貨幣 2 2 2 7 2" xfId="747" xr:uid="{1B1A5FCD-066D-4262-B49A-BAFB0E72A55F}"/>
    <cellStyle name="貨幣 2 2 2 8" xfId="200" xr:uid="{1A06310B-12D6-4816-A182-83FE98CE70D4}"/>
    <cellStyle name="貨幣 2 2 2 8 2" xfId="748" xr:uid="{2D8BAF7C-5609-4E56-985D-483AA9BA4863}"/>
    <cellStyle name="貨幣 2 2 2 9" xfId="674" xr:uid="{D220E927-8544-42D1-889B-DCA29C9F25D5}"/>
    <cellStyle name="貨幣 2 2 3" xfId="201" xr:uid="{669192D3-32B7-4C7A-90C1-5C269CDDCE3F}"/>
    <cellStyle name="貨幣 2 2 3 2" xfId="202" xr:uid="{035A6660-D219-4BF8-A89B-3EB7CEAFCA46}"/>
    <cellStyle name="貨幣 2 2 3 2 2" xfId="203" xr:uid="{961DAE9E-1EA3-4863-9E7B-347698A97C58}"/>
    <cellStyle name="貨幣 2 2 3 2 2 2" xfId="204" xr:uid="{36A307B0-033A-43C7-B808-6C11AE6A2429}"/>
    <cellStyle name="貨幣 2 2 3 2 2 2 2" xfId="205" xr:uid="{BC537E6D-19B4-44E9-8240-9E6B1A39179A}"/>
    <cellStyle name="貨幣 2 2 3 2 2 2 2 2" xfId="753" xr:uid="{259F384B-ED46-4FF0-BE90-41E2B2F61497}"/>
    <cellStyle name="貨幣 2 2 3 2 2 2 3" xfId="752" xr:uid="{4A9FFA69-727E-4182-B894-411A9A1C1E49}"/>
    <cellStyle name="貨幣 2 2 3 2 2 3" xfId="206" xr:uid="{D697ECDE-3A66-49F0-A80B-8244C32E9501}"/>
    <cellStyle name="貨幣 2 2 3 2 2 3 2" xfId="754" xr:uid="{B6B91229-30E3-4D0A-8158-0B2A57F1F4D4}"/>
    <cellStyle name="貨幣 2 2 3 2 2 4" xfId="207" xr:uid="{8A2F0681-1A5A-4180-8B8C-4391449002CC}"/>
    <cellStyle name="貨幣 2 2 3 2 2 4 2" xfId="755" xr:uid="{2FD355D0-B4D4-4DBC-979C-FB59531B5B54}"/>
    <cellStyle name="貨幣 2 2 3 2 2 5" xfId="751" xr:uid="{D9A89EE7-6472-4C6F-B0AB-19F4C0E7A7FE}"/>
    <cellStyle name="貨幣 2 2 3 2 3" xfId="208" xr:uid="{E026BF1C-0633-42D6-A8D0-C49879DAC3C3}"/>
    <cellStyle name="貨幣 2 2 3 2 3 2" xfId="209" xr:uid="{1856A7BF-534F-4286-8914-ADC6D8E97241}"/>
    <cellStyle name="貨幣 2 2 3 2 3 2 2" xfId="210" xr:uid="{4D2163B6-3BBA-4DB3-BD82-1ECC22DE4E52}"/>
    <cellStyle name="貨幣 2 2 3 2 3 2 2 2" xfId="758" xr:uid="{ADFC460D-2CF1-48B9-AF8C-250D0FF10B50}"/>
    <cellStyle name="貨幣 2 2 3 2 3 2 3" xfId="757" xr:uid="{D4A83AA0-F09D-41E2-983E-CF4CB7C1A28F}"/>
    <cellStyle name="貨幣 2 2 3 2 3 3" xfId="211" xr:uid="{70AD7BBF-C61D-4DA0-BC96-252F63F061E0}"/>
    <cellStyle name="貨幣 2 2 3 2 3 3 2" xfId="759" xr:uid="{A09AD804-924C-4319-BE11-E8A6604C51FA}"/>
    <cellStyle name="貨幣 2 2 3 2 3 4" xfId="212" xr:uid="{6B0F69CB-E3EB-48CC-9084-709EC892682F}"/>
    <cellStyle name="貨幣 2 2 3 2 3 4 2" xfId="760" xr:uid="{C5B1C5B9-F3DD-4FD0-ACBC-D1DAF8ECAEF2}"/>
    <cellStyle name="貨幣 2 2 3 2 3 5" xfId="756" xr:uid="{D130C05C-BCC7-4D99-AB70-7B3BA3A0E30B}"/>
    <cellStyle name="貨幣 2 2 3 2 4" xfId="213" xr:uid="{6B590DCF-084F-4170-A45A-A9635FE03359}"/>
    <cellStyle name="貨幣 2 2 3 2 4 2" xfId="214" xr:uid="{E1DD4AE3-A0FD-453E-8AAA-B0960070F9E7}"/>
    <cellStyle name="貨幣 2 2 3 2 4 2 2" xfId="762" xr:uid="{0599424B-8B9C-487B-9F9A-6056D906FF63}"/>
    <cellStyle name="貨幣 2 2 3 2 4 3" xfId="761" xr:uid="{CB68F024-654E-471A-8715-E777BC2A209E}"/>
    <cellStyle name="貨幣 2 2 3 2 5" xfId="215" xr:uid="{5CC33172-3ED4-4BF6-9272-243FD41689D6}"/>
    <cellStyle name="貨幣 2 2 3 2 5 2" xfId="763" xr:uid="{5333C877-27FC-45F6-9DA5-A99ECA005C07}"/>
    <cellStyle name="貨幣 2 2 3 2 6" xfId="216" xr:uid="{B99014D6-444D-4C99-925F-1CC14B6BD02B}"/>
    <cellStyle name="貨幣 2 2 3 2 6 2" xfId="764" xr:uid="{7DF5A042-0C5A-4B11-9B12-93229591EF0C}"/>
    <cellStyle name="貨幣 2 2 3 2 7" xfId="750" xr:uid="{BA7700F9-2772-4F0F-A84B-1D6ED714C752}"/>
    <cellStyle name="貨幣 2 2 3 3" xfId="217" xr:uid="{03E2496C-6AA5-4C3A-A0D9-6081D8054975}"/>
    <cellStyle name="貨幣 2 2 3 3 2" xfId="218" xr:uid="{69F7C48A-D360-4346-AA32-8C5BE9209C0D}"/>
    <cellStyle name="貨幣 2 2 3 3 2 2" xfId="219" xr:uid="{38CAEFE9-1177-4CD8-BC53-1D16106F556F}"/>
    <cellStyle name="貨幣 2 2 3 3 2 2 2" xfId="767" xr:uid="{F56D3220-7ED4-40B2-869E-6FEFE6677E85}"/>
    <cellStyle name="貨幣 2 2 3 3 2 3" xfId="766" xr:uid="{92B7CA71-FF35-4E92-84E4-F5D4D5A9BEC8}"/>
    <cellStyle name="貨幣 2 2 3 3 3" xfId="220" xr:uid="{A0344087-9F3A-4AE5-9E4C-14D0C8CFFC14}"/>
    <cellStyle name="貨幣 2 2 3 3 3 2" xfId="768" xr:uid="{73AC8E99-C478-4601-9D9B-635C616048B8}"/>
    <cellStyle name="貨幣 2 2 3 3 4" xfId="221" xr:uid="{6E8AED61-E0CA-47CA-A287-216CA4D48458}"/>
    <cellStyle name="貨幣 2 2 3 3 4 2" xfId="769" xr:uid="{5BF5B6ED-A4CD-44BD-93DD-D15831C97D5F}"/>
    <cellStyle name="貨幣 2 2 3 3 5" xfId="765" xr:uid="{5FC1595E-94B2-4E7C-AB8C-478831D492BD}"/>
    <cellStyle name="貨幣 2 2 3 4" xfId="222" xr:uid="{B6A2E1E1-C481-4CD4-9368-4CB52F097845}"/>
    <cellStyle name="貨幣 2 2 3 4 2" xfId="223" xr:uid="{E496A855-D95B-4D49-96E4-3EC2EB5B513F}"/>
    <cellStyle name="貨幣 2 2 3 4 2 2" xfId="224" xr:uid="{CE18C36C-421B-4254-AB14-FFAF4C5F6A81}"/>
    <cellStyle name="貨幣 2 2 3 4 2 2 2" xfId="772" xr:uid="{3DD4446C-B40D-4A17-A0FA-482E89D28EEB}"/>
    <cellStyle name="貨幣 2 2 3 4 2 3" xfId="771" xr:uid="{EDF4FDDC-5D65-466F-B70E-0B4F0C074DCD}"/>
    <cellStyle name="貨幣 2 2 3 4 3" xfId="225" xr:uid="{E7E95C72-3A50-4DDF-835A-C3009B1B788D}"/>
    <cellStyle name="貨幣 2 2 3 4 3 2" xfId="773" xr:uid="{872B935A-35C8-4626-B51F-C2FBB19EB645}"/>
    <cellStyle name="貨幣 2 2 3 4 4" xfId="226" xr:uid="{C29FC470-8104-4383-B7BD-F4B7BD82AD7B}"/>
    <cellStyle name="貨幣 2 2 3 4 4 2" xfId="774" xr:uid="{6BA28E7B-B9D6-4695-9841-AE9E50BD95A1}"/>
    <cellStyle name="貨幣 2 2 3 4 5" xfId="770" xr:uid="{7BFA48F6-B029-4475-9ADA-1F2814B2224A}"/>
    <cellStyle name="貨幣 2 2 3 5" xfId="227" xr:uid="{F437C4A4-0CF0-4CD3-A646-EE162D0E30D1}"/>
    <cellStyle name="貨幣 2 2 3 5 2" xfId="228" xr:uid="{B8800300-E687-434A-A317-3A0AE6B66106}"/>
    <cellStyle name="貨幣 2 2 3 5 2 2" xfId="776" xr:uid="{0B3875AD-626C-4BA5-AAF9-A9EE7D844D02}"/>
    <cellStyle name="貨幣 2 2 3 5 3" xfId="775" xr:uid="{8D2E3673-1CFE-43A2-8D95-29A6C1B6ED5F}"/>
    <cellStyle name="貨幣 2 2 3 6" xfId="229" xr:uid="{D987D874-D8B7-456D-BB37-FBA1F69A4424}"/>
    <cellStyle name="貨幣 2 2 3 6 2" xfId="777" xr:uid="{50CC0CA9-F241-4660-80A8-721FE47633F9}"/>
    <cellStyle name="貨幣 2 2 3 7" xfId="230" xr:uid="{9CE48FB3-38ED-4A98-AD5A-F2A675CF64BE}"/>
    <cellStyle name="貨幣 2 2 3 7 2" xfId="778" xr:uid="{EE922572-ED8F-4EA9-A2E5-CB3913791F94}"/>
    <cellStyle name="貨幣 2 2 3 8" xfId="749" xr:uid="{FBB586C0-A122-45DA-ABCA-239DB23DAF13}"/>
    <cellStyle name="貨幣 2 2 4" xfId="231" xr:uid="{5461FE32-EF6C-40A9-8AC1-490F045E1156}"/>
    <cellStyle name="貨幣 2 2 4 2" xfId="232" xr:uid="{1C96D8E1-E07C-4CFC-B91B-974D9720F4B8}"/>
    <cellStyle name="貨幣 2 2 4 2 2" xfId="233" xr:uid="{E4AC92FE-FAF4-463A-8178-0004AD5AE18E}"/>
    <cellStyle name="貨幣 2 2 4 2 2 2" xfId="234" xr:uid="{5A3D85D3-FD8D-4F58-A0CF-B43C30ECB49F}"/>
    <cellStyle name="貨幣 2 2 4 2 2 2 2" xfId="235" xr:uid="{CC1505C1-FE1F-4B44-BBD8-01C025E52887}"/>
    <cellStyle name="貨幣 2 2 4 2 2 2 2 2" xfId="783" xr:uid="{4201CD62-1193-4DFB-81D0-D2AF95082BFF}"/>
    <cellStyle name="貨幣 2 2 4 2 2 2 3" xfId="782" xr:uid="{A0A2C80D-9F28-42EF-87F1-F4E95383CCC9}"/>
    <cellStyle name="貨幣 2 2 4 2 2 3" xfId="236" xr:uid="{9F757B22-1713-4234-9B85-0A77EAFD4790}"/>
    <cellStyle name="貨幣 2 2 4 2 2 3 2" xfId="784" xr:uid="{479C924B-D678-405D-99B5-EDB1576BE9C3}"/>
    <cellStyle name="貨幣 2 2 4 2 2 4" xfId="237" xr:uid="{9CB709F4-6317-4EE5-9B60-D812F91709C0}"/>
    <cellStyle name="貨幣 2 2 4 2 2 4 2" xfId="785" xr:uid="{890D27BC-58F8-4675-97E9-65B70291E5B4}"/>
    <cellStyle name="貨幣 2 2 4 2 2 5" xfId="781" xr:uid="{6D40C00B-B825-4962-8534-EFDDDBBFD053}"/>
    <cellStyle name="貨幣 2 2 4 2 3" xfId="238" xr:uid="{044C3E82-AFF9-4866-842E-50C6D1B2BF87}"/>
    <cellStyle name="貨幣 2 2 4 2 3 2" xfId="239" xr:uid="{E37B7FC2-41CB-4BE9-A889-2D6A39AC64D5}"/>
    <cellStyle name="貨幣 2 2 4 2 3 2 2" xfId="240" xr:uid="{23399353-BA02-4B71-9845-94965F4732FE}"/>
    <cellStyle name="貨幣 2 2 4 2 3 2 2 2" xfId="788" xr:uid="{BA682D24-9735-44F5-BE88-D0EF962C2F6F}"/>
    <cellStyle name="貨幣 2 2 4 2 3 2 3" xfId="787" xr:uid="{744DD474-B84C-4E7A-BA6C-6CCE9D7B5ED8}"/>
    <cellStyle name="貨幣 2 2 4 2 3 3" xfId="241" xr:uid="{5AC573E8-4C1F-4806-AC59-ABE3F5B94804}"/>
    <cellStyle name="貨幣 2 2 4 2 3 3 2" xfId="789" xr:uid="{DFCA3B11-A7AD-4995-98FF-8D3759201C69}"/>
    <cellStyle name="貨幣 2 2 4 2 3 4" xfId="242" xr:uid="{50C68E36-48B1-42E0-A14D-433AA916E1C0}"/>
    <cellStyle name="貨幣 2 2 4 2 3 4 2" xfId="790" xr:uid="{1873A377-2AD5-4CDE-B15B-BF7CD8B83D4B}"/>
    <cellStyle name="貨幣 2 2 4 2 3 5" xfId="786" xr:uid="{267B4A72-E16D-4EFA-8189-C6B3B556254E}"/>
    <cellStyle name="貨幣 2 2 4 2 4" xfId="243" xr:uid="{A04B2318-15BE-47F2-8A57-B5DAD1276053}"/>
    <cellStyle name="貨幣 2 2 4 2 4 2" xfId="244" xr:uid="{7124D516-FC27-4CA3-8525-1D7294D2B26F}"/>
    <cellStyle name="貨幣 2 2 4 2 4 2 2" xfId="792" xr:uid="{6E2E15DB-598E-40E5-9FC6-05ADCC9545FD}"/>
    <cellStyle name="貨幣 2 2 4 2 4 3" xfId="791" xr:uid="{C95BD16C-0882-42C0-A1D8-71EE0BBF0839}"/>
    <cellStyle name="貨幣 2 2 4 2 5" xfId="245" xr:uid="{E87E13F0-D675-444A-A856-06F681A27FA6}"/>
    <cellStyle name="貨幣 2 2 4 2 5 2" xfId="793" xr:uid="{61337F22-D58B-48C0-BDEE-8CAD3BA43832}"/>
    <cellStyle name="貨幣 2 2 4 2 6" xfId="246" xr:uid="{4718634D-71D9-4C34-9852-1974B6464B0A}"/>
    <cellStyle name="貨幣 2 2 4 2 6 2" xfId="794" xr:uid="{B6B0A2EC-5EE7-4C10-A077-911EBFAC69C4}"/>
    <cellStyle name="貨幣 2 2 4 2 7" xfId="780" xr:uid="{C0871F79-BB69-4D45-A78D-9A1051E7088F}"/>
    <cellStyle name="貨幣 2 2 4 3" xfId="247" xr:uid="{C25D54F0-C418-4441-9ECD-AFEC828FF952}"/>
    <cellStyle name="貨幣 2 2 4 3 2" xfId="248" xr:uid="{07D56B2A-B4AD-4D74-B82D-26B8A14688E9}"/>
    <cellStyle name="貨幣 2 2 4 3 2 2" xfId="249" xr:uid="{8DE784F8-C741-48D5-8884-D4EFBADB9AC1}"/>
    <cellStyle name="貨幣 2 2 4 3 2 2 2" xfId="250" xr:uid="{2C98AC2A-31B2-4465-AA0A-85A9CAB490B3}"/>
    <cellStyle name="貨幣 2 2 4 3 2 2 2 2" xfId="798" xr:uid="{064E0131-3AB8-4357-BA8E-D8C346E44C8A}"/>
    <cellStyle name="貨幣 2 2 4 3 2 2 3" xfId="797" xr:uid="{122E0E0A-E531-4CDC-9D19-E7B8379D75B5}"/>
    <cellStyle name="貨幣 2 2 4 3 2 3" xfId="251" xr:uid="{F7454110-FB98-4110-9947-C012BAEFA7A7}"/>
    <cellStyle name="貨幣 2 2 4 3 2 3 2" xfId="799" xr:uid="{53E85C2B-D388-4E26-B5D0-54425B1E34F6}"/>
    <cellStyle name="貨幣 2 2 4 3 2 4" xfId="252" xr:uid="{F78BB81C-E64A-4696-8AB3-77EAC1A9264C}"/>
    <cellStyle name="貨幣 2 2 4 3 2 4 2" xfId="800" xr:uid="{A7C0DC2E-2CC4-41F3-A83D-3B2B8E2F4403}"/>
    <cellStyle name="貨幣 2 2 4 3 2 5" xfId="796" xr:uid="{14265E2C-453D-446F-A011-E2234242A098}"/>
    <cellStyle name="貨幣 2 2 4 3 3" xfId="253" xr:uid="{C5A5266B-C359-407A-856B-DC087602C366}"/>
    <cellStyle name="貨幣 2 2 4 3 3 2" xfId="254" xr:uid="{FBA8543F-F7A6-4A7F-B7CA-141786774717}"/>
    <cellStyle name="貨幣 2 2 4 3 3 2 2" xfId="255" xr:uid="{C78B35D5-C984-4BF6-868F-1AF11A0E5066}"/>
    <cellStyle name="貨幣 2 2 4 3 3 2 2 2" xfId="803" xr:uid="{CDAD0206-E268-49AB-9118-8AD58A899551}"/>
    <cellStyle name="貨幣 2 2 4 3 3 2 3" xfId="802" xr:uid="{CB763CD2-5840-4AD0-B3CB-7481877769BE}"/>
    <cellStyle name="貨幣 2 2 4 3 3 3" xfId="256" xr:uid="{E27FABD6-E8EE-4150-9D29-EDDDB9AD4287}"/>
    <cellStyle name="貨幣 2 2 4 3 3 3 2" xfId="804" xr:uid="{C9C9A2CA-C02A-4460-8DF7-A3C230F9DC85}"/>
    <cellStyle name="貨幣 2 2 4 3 3 4" xfId="257" xr:uid="{43F2E50E-F713-47EF-A647-E65A00D37B42}"/>
    <cellStyle name="貨幣 2 2 4 3 3 4 2" xfId="805" xr:uid="{BBA71735-2123-4947-8003-6EA3B25C10F4}"/>
    <cellStyle name="貨幣 2 2 4 3 3 5" xfId="801" xr:uid="{06121925-8BC6-41E4-8F4F-685A344D91B9}"/>
    <cellStyle name="貨幣 2 2 4 3 4" xfId="258" xr:uid="{AF9CCDBE-4B29-4AC3-B533-31FE8A34A7F7}"/>
    <cellStyle name="貨幣 2 2 4 3 4 2" xfId="259" xr:uid="{BF3603C3-40E7-4E1A-9929-39CB6C88E86B}"/>
    <cellStyle name="貨幣 2 2 4 3 4 2 2" xfId="807" xr:uid="{B1608982-5184-48C2-BB14-6A7B71EF8666}"/>
    <cellStyle name="貨幣 2 2 4 3 4 3" xfId="806" xr:uid="{009873AC-B363-410E-90D9-F549B619D807}"/>
    <cellStyle name="貨幣 2 2 4 3 5" xfId="260" xr:uid="{27924EFA-F464-4740-8224-3D664F062BC6}"/>
    <cellStyle name="貨幣 2 2 4 3 5 2" xfId="808" xr:uid="{B1EE75D1-0BD0-44E6-BA07-E1BBC2055D59}"/>
    <cellStyle name="貨幣 2 2 4 3 6" xfId="261" xr:uid="{E5688A67-1FD2-427C-B0C6-9A7E6B01BED7}"/>
    <cellStyle name="貨幣 2 2 4 3 6 2" xfId="809" xr:uid="{2274E7BE-0CC9-42C5-B649-66E373B8F61F}"/>
    <cellStyle name="貨幣 2 2 4 3 7" xfId="795" xr:uid="{6D6084CD-B4E7-49F9-8E2B-ECFE0ED65101}"/>
    <cellStyle name="貨幣 2 2 4 4" xfId="262" xr:uid="{3EC8E1E0-AFDF-4F77-A2DC-FF1FA300EF88}"/>
    <cellStyle name="貨幣 2 2 4 4 2" xfId="263" xr:uid="{3D78C478-EC5E-42DB-82B0-6D88177A5BC6}"/>
    <cellStyle name="貨幣 2 2 4 4 2 2" xfId="264" xr:uid="{D8EB7A29-1B53-4B3C-A1E8-D18F5DCCC67C}"/>
    <cellStyle name="貨幣 2 2 4 4 2 2 2" xfId="812" xr:uid="{20A50C39-B298-449E-915A-3E231F8CF48C}"/>
    <cellStyle name="貨幣 2 2 4 4 2 3" xfId="811" xr:uid="{2E16DF0F-8555-4EAF-BD71-858A2515070D}"/>
    <cellStyle name="貨幣 2 2 4 4 3" xfId="265" xr:uid="{29AD4B0E-F19A-462B-AD9E-4FC3276AFD07}"/>
    <cellStyle name="貨幣 2 2 4 4 3 2" xfId="813" xr:uid="{CB7AB8AF-2343-4D9A-9189-88CEABF87C71}"/>
    <cellStyle name="貨幣 2 2 4 4 4" xfId="266" xr:uid="{07C7A24B-6CAB-4448-B36B-5A383C0068D1}"/>
    <cellStyle name="貨幣 2 2 4 4 4 2" xfId="814" xr:uid="{DF67FC04-46FB-4485-8904-4A49577B7863}"/>
    <cellStyle name="貨幣 2 2 4 4 5" xfId="810" xr:uid="{D472341F-308F-41C2-8F98-29F24856012C}"/>
    <cellStyle name="貨幣 2 2 4 5" xfId="267" xr:uid="{8A70748C-F91C-48A4-B894-9243AF431D9E}"/>
    <cellStyle name="貨幣 2 2 4 5 2" xfId="268" xr:uid="{8669479E-75E3-4541-A8D6-11F0DA9FE01D}"/>
    <cellStyle name="貨幣 2 2 4 5 2 2" xfId="269" xr:uid="{937C732E-2D82-4804-9A95-F72A351D758E}"/>
    <cellStyle name="貨幣 2 2 4 5 2 2 2" xfId="817" xr:uid="{53359E39-DB6F-4DD5-9475-993206A454F4}"/>
    <cellStyle name="貨幣 2 2 4 5 2 3" xfId="816" xr:uid="{181D1DC8-5F52-4122-97A2-497E406AA25E}"/>
    <cellStyle name="貨幣 2 2 4 5 3" xfId="270" xr:uid="{63537E65-67C2-4315-9393-5E3784EB1749}"/>
    <cellStyle name="貨幣 2 2 4 5 3 2" xfId="818" xr:uid="{4063661E-5501-4B4E-9749-593E74D31476}"/>
    <cellStyle name="貨幣 2 2 4 5 4" xfId="271" xr:uid="{42501FD0-C06B-4650-B610-CF0AFD4CD028}"/>
    <cellStyle name="貨幣 2 2 4 5 4 2" xfId="819" xr:uid="{FFD00F1B-206C-49EA-8AC1-8B54E32F4B54}"/>
    <cellStyle name="貨幣 2 2 4 5 5" xfId="815" xr:uid="{AAA1A929-FB04-455A-86AC-A23CFB1A713D}"/>
    <cellStyle name="貨幣 2 2 4 6" xfId="272" xr:uid="{CF0CE597-8F64-44C9-9D8E-ED2F03846492}"/>
    <cellStyle name="貨幣 2 2 4 6 2" xfId="273" xr:uid="{E21BE013-4A60-40A8-B6B5-01D831D68E2C}"/>
    <cellStyle name="貨幣 2 2 4 6 2 2" xfId="821" xr:uid="{81830F18-D653-4ED6-8B69-9B61A29B66F3}"/>
    <cellStyle name="貨幣 2 2 4 6 3" xfId="820" xr:uid="{3736CCB4-6573-41C0-B6D4-405B7ED18FEB}"/>
    <cellStyle name="貨幣 2 2 4 7" xfId="274" xr:uid="{40A1FC6E-44F5-4677-A99C-C9E6CCF39E7F}"/>
    <cellStyle name="貨幣 2 2 4 7 2" xfId="822" xr:uid="{D8613D6F-0800-4564-B23A-F569CB7401F4}"/>
    <cellStyle name="貨幣 2 2 4 8" xfId="275" xr:uid="{B4333F69-DA4C-400F-B7CC-C58CB8141BA7}"/>
    <cellStyle name="貨幣 2 2 4 8 2" xfId="823" xr:uid="{90D9A60C-1361-4C4D-8A4D-491083B8A0D7}"/>
    <cellStyle name="貨幣 2 2 4 9" xfId="779" xr:uid="{C0DB9FCA-8798-41BB-91EC-9C5A232FB9E6}"/>
    <cellStyle name="貨幣 2 2 5" xfId="276" xr:uid="{3798167E-9FFE-4D5F-88CA-4C99D2DF70B4}"/>
    <cellStyle name="貨幣 2 2 5 2" xfId="277" xr:uid="{984A1C41-3990-4934-B72A-B6E3716BAF94}"/>
    <cellStyle name="貨幣 2 2 5 2 2" xfId="278" xr:uid="{8CE9D910-68F6-406E-92C0-76B049FF0AE1}"/>
    <cellStyle name="貨幣 2 2 5 2 2 2" xfId="279" xr:uid="{F4E48DFE-B550-4226-99C0-0696EC703A7C}"/>
    <cellStyle name="貨幣 2 2 5 2 2 2 2" xfId="827" xr:uid="{57B26B91-7801-4C97-BEB0-F7B2D404335E}"/>
    <cellStyle name="貨幣 2 2 5 2 2 3" xfId="826" xr:uid="{B31378C8-6485-4037-AE52-83C8B2B4AD83}"/>
    <cellStyle name="貨幣 2 2 5 2 3" xfId="280" xr:uid="{397FFBC8-A77E-4BF6-A524-39DB2D4102CE}"/>
    <cellStyle name="貨幣 2 2 5 2 3 2" xfId="828" xr:uid="{B4B04FE0-3ED9-4068-91E6-BEA7118E6744}"/>
    <cellStyle name="貨幣 2 2 5 2 4" xfId="281" xr:uid="{8F176B0C-53DE-4491-ABCB-E97C48ABAD31}"/>
    <cellStyle name="貨幣 2 2 5 2 4 2" xfId="829" xr:uid="{207148AC-9CAA-4345-B14D-AC38758726C9}"/>
    <cellStyle name="貨幣 2 2 5 2 5" xfId="825" xr:uid="{B10FACA5-3258-482C-9FC4-0DAE8C8E8BA4}"/>
    <cellStyle name="貨幣 2 2 5 3" xfId="282" xr:uid="{0F4C94F8-A17B-4907-88D3-243710D1168D}"/>
    <cellStyle name="貨幣 2 2 5 3 2" xfId="283" xr:uid="{3E8CA9C1-5124-4820-A933-C70B9FCFA9C5}"/>
    <cellStyle name="貨幣 2 2 5 3 2 2" xfId="284" xr:uid="{503822BA-063A-408A-B7F6-1272AFE1E70B}"/>
    <cellStyle name="貨幣 2 2 5 3 2 2 2" xfId="832" xr:uid="{B1A51523-D6E9-4115-A5D1-6321F5B007E1}"/>
    <cellStyle name="貨幣 2 2 5 3 2 3" xfId="831" xr:uid="{BD2E6CE7-C05A-4792-A8E3-29AF9DA14C55}"/>
    <cellStyle name="貨幣 2 2 5 3 3" xfId="285" xr:uid="{F92CC977-FF8E-4254-BB17-AA0411B85872}"/>
    <cellStyle name="貨幣 2 2 5 3 3 2" xfId="833" xr:uid="{24200FEE-2FB1-4987-A9AD-D24EF7A1BFF1}"/>
    <cellStyle name="貨幣 2 2 5 3 4" xfId="286" xr:uid="{EF3EB2F4-27C2-4BF9-B107-9AECD3FBAF63}"/>
    <cellStyle name="貨幣 2 2 5 3 4 2" xfId="834" xr:uid="{52F0FC64-39A6-4825-9709-EEB9E4DB6F98}"/>
    <cellStyle name="貨幣 2 2 5 3 5" xfId="830" xr:uid="{4057B9A0-DFAA-496E-BC4A-0B4C7292D654}"/>
    <cellStyle name="貨幣 2 2 5 4" xfId="287" xr:uid="{73CC9BF8-5931-4287-95A8-333EE96DA4AB}"/>
    <cellStyle name="貨幣 2 2 5 4 2" xfId="288" xr:uid="{4E7CA4A0-A7FD-4FD7-8DC5-E5345D2CB679}"/>
    <cellStyle name="貨幣 2 2 5 4 2 2" xfId="836" xr:uid="{F8C03B00-2408-4DCB-95D7-305AE70D8BDC}"/>
    <cellStyle name="貨幣 2 2 5 4 3" xfId="835" xr:uid="{F05560D7-BC3A-47BF-AC13-6612425841E7}"/>
    <cellStyle name="貨幣 2 2 5 5" xfId="289" xr:uid="{E0293031-6852-411A-B15A-969EE44019B7}"/>
    <cellStyle name="貨幣 2 2 5 5 2" xfId="837" xr:uid="{DEDD7945-DFAD-4D74-8B3E-06139F16B9A3}"/>
    <cellStyle name="貨幣 2 2 5 6" xfId="290" xr:uid="{D426B050-D1D8-49BF-9B26-4876C6CB39B5}"/>
    <cellStyle name="貨幣 2 2 5 6 2" xfId="838" xr:uid="{507CB4FA-FF6C-4F38-B8AF-C1279A9A1684}"/>
    <cellStyle name="貨幣 2 2 5 7" xfId="824" xr:uid="{F82A3B3F-83C0-440D-A13C-450523D5F21A}"/>
    <cellStyle name="貨幣 2 2 6" xfId="291" xr:uid="{E21BDBDD-F766-40F7-9E21-EFDA111DD1ED}"/>
    <cellStyle name="貨幣 2 2 6 2" xfId="292" xr:uid="{27AF2587-D4D9-4700-A835-8B8C87F1CF02}"/>
    <cellStyle name="貨幣 2 2 6 2 2" xfId="293" xr:uid="{E5F4300D-DECE-4849-9F73-F4838129F9E1}"/>
    <cellStyle name="貨幣 2 2 6 2 2 2" xfId="294" xr:uid="{C65EAB6C-3FB2-4549-8F95-41B170E25F60}"/>
    <cellStyle name="貨幣 2 2 6 2 2 2 2" xfId="842" xr:uid="{3B68DFCE-7D0A-4932-AF4E-593E8E707F30}"/>
    <cellStyle name="貨幣 2 2 6 2 2 3" xfId="841" xr:uid="{259E5178-8A6D-4239-A463-3EF3BE5595A5}"/>
    <cellStyle name="貨幣 2 2 6 2 3" xfId="295" xr:uid="{CBB83C9A-B528-4D92-8070-061540BAE706}"/>
    <cellStyle name="貨幣 2 2 6 2 3 2" xfId="843" xr:uid="{932777DD-BE3A-46B8-9C60-E24C6628A273}"/>
    <cellStyle name="貨幣 2 2 6 2 4" xfId="296" xr:uid="{A5DEF239-20EE-4D3E-A064-3B80026B3191}"/>
    <cellStyle name="貨幣 2 2 6 2 4 2" xfId="844" xr:uid="{EA7E0EE7-8082-424E-97A4-0DC5842C724B}"/>
    <cellStyle name="貨幣 2 2 6 2 5" xfId="840" xr:uid="{27806A0C-E5FC-4D34-A9FE-96566C85D905}"/>
    <cellStyle name="貨幣 2 2 6 3" xfId="297" xr:uid="{60799338-506C-4BD6-B5EA-074B26519F30}"/>
    <cellStyle name="貨幣 2 2 6 3 2" xfId="298" xr:uid="{3BBFF750-D09D-4575-AA93-2656E56ADD8C}"/>
    <cellStyle name="貨幣 2 2 6 3 2 2" xfId="299" xr:uid="{2364888F-24BD-4AA0-8F07-9AFF829ACBD3}"/>
    <cellStyle name="貨幣 2 2 6 3 2 2 2" xfId="847" xr:uid="{9B8BF4D7-AC3C-4ECD-A118-F75C000D7588}"/>
    <cellStyle name="貨幣 2 2 6 3 2 3" xfId="846" xr:uid="{634AA197-B981-46B4-B82D-9B15ADC446BD}"/>
    <cellStyle name="貨幣 2 2 6 3 3" xfId="300" xr:uid="{08962AA1-D291-44C0-8913-BC5836EB235C}"/>
    <cellStyle name="貨幣 2 2 6 3 3 2" xfId="848" xr:uid="{F26F1724-8657-4457-982D-0656B3D87812}"/>
    <cellStyle name="貨幣 2 2 6 3 4" xfId="301" xr:uid="{5DFEAB2D-4109-48FF-A7F1-8286208ECD72}"/>
    <cellStyle name="貨幣 2 2 6 3 4 2" xfId="849" xr:uid="{9D6BF552-2A2A-4314-AB92-DA432F00B667}"/>
    <cellStyle name="貨幣 2 2 6 3 5" xfId="845" xr:uid="{B8B9278D-7B88-48A7-A61C-445C5B8421FC}"/>
    <cellStyle name="貨幣 2 2 6 4" xfId="302" xr:uid="{B3214D97-332A-4D36-BFA4-76C2E080FACC}"/>
    <cellStyle name="貨幣 2 2 6 4 2" xfId="303" xr:uid="{25ADC772-F4DF-46D4-A87E-6BEB2981E902}"/>
    <cellStyle name="貨幣 2 2 6 4 2 2" xfId="851" xr:uid="{CAE709D7-D785-40DA-B974-6228BFC0F4C5}"/>
    <cellStyle name="貨幣 2 2 6 4 3" xfId="850" xr:uid="{4047EB59-F1E8-408C-9057-96C2E437EEC6}"/>
    <cellStyle name="貨幣 2 2 6 5" xfId="304" xr:uid="{13586F39-92BD-43A2-80CC-D1B00B804EA2}"/>
    <cellStyle name="貨幣 2 2 6 5 2" xfId="852" xr:uid="{178E0A4A-0E4D-4A08-99BA-31B52952A1BD}"/>
    <cellStyle name="貨幣 2 2 6 6" xfId="305" xr:uid="{3C1C5A75-B6C7-4BC4-B998-9B474377CE7F}"/>
    <cellStyle name="貨幣 2 2 6 6 2" xfId="853" xr:uid="{466500ED-8025-4687-8992-29FBD0243B40}"/>
    <cellStyle name="貨幣 2 2 6 7" xfId="839" xr:uid="{EF3822D6-91A5-42A5-B716-4355796340D1}"/>
    <cellStyle name="貨幣 2 2 7" xfId="306" xr:uid="{D4BD4B7B-5426-40C1-BE8B-8954C8046A51}"/>
    <cellStyle name="貨幣 2 2 7 2" xfId="307" xr:uid="{389E75FA-1273-419C-8BAB-E05BFDFAA96E}"/>
    <cellStyle name="貨幣 2 2 7 2 2" xfId="308" xr:uid="{BF34DCC2-0297-424A-83AB-3762D4BB2D1C}"/>
    <cellStyle name="貨幣 2 2 7 2 2 2" xfId="856" xr:uid="{D5DDC61F-6B12-4380-89B7-5560C01D659A}"/>
    <cellStyle name="貨幣 2 2 7 2 3" xfId="855" xr:uid="{E59C03C1-02CA-4B48-9218-A4DA00ED50BE}"/>
    <cellStyle name="貨幣 2 2 7 3" xfId="309" xr:uid="{9E0BED69-4AA2-49FC-9984-DFE5D4E505D6}"/>
    <cellStyle name="貨幣 2 2 7 3 2" xfId="857" xr:uid="{7EC2B970-92EC-468D-8D76-6872E9A5D5F8}"/>
    <cellStyle name="貨幣 2 2 7 4" xfId="310" xr:uid="{D19AF1A1-EB8E-45CE-925E-958F64E49BED}"/>
    <cellStyle name="貨幣 2 2 7 4 2" xfId="858" xr:uid="{CE214D8D-AC7C-4F6E-A263-07678A0D9127}"/>
    <cellStyle name="貨幣 2 2 7 5" xfId="854" xr:uid="{1B3BEC5D-F749-4671-8B80-C53DCAC2D26A}"/>
    <cellStyle name="貨幣 2 2 8" xfId="311" xr:uid="{01E4F959-6584-4756-96DD-E24336B1DE47}"/>
    <cellStyle name="貨幣 2 2 8 2" xfId="312" xr:uid="{485C9897-0C84-4DBB-A2A7-B45D1F792741}"/>
    <cellStyle name="貨幣 2 2 8 2 2" xfId="313" xr:uid="{EF13EC27-0067-4790-A01E-67563740768C}"/>
    <cellStyle name="貨幣 2 2 8 2 2 2" xfId="861" xr:uid="{B82DB220-9E9F-4771-9FC9-6A70425C075A}"/>
    <cellStyle name="貨幣 2 2 8 2 3" xfId="860" xr:uid="{33426E5E-F0F5-40A5-AF7B-A70A0FC219CE}"/>
    <cellStyle name="貨幣 2 2 8 3" xfId="314" xr:uid="{B8408855-A865-4454-81C5-66181BC803CB}"/>
    <cellStyle name="貨幣 2 2 8 3 2" xfId="862" xr:uid="{AE13458B-3244-4C6C-A2AE-B901DE59BA6B}"/>
    <cellStyle name="貨幣 2 2 8 4" xfId="315" xr:uid="{3BF85421-B256-45C4-B349-9E825B46F469}"/>
    <cellStyle name="貨幣 2 2 8 4 2" xfId="863" xr:uid="{56528F6E-BAA7-4E79-A4AC-155B7A40AB47}"/>
    <cellStyle name="貨幣 2 2 8 5" xfId="859" xr:uid="{304163A6-D66B-4CA7-BA73-5434A5F27FAD}"/>
    <cellStyle name="貨幣 2 2 9" xfId="316" xr:uid="{0D2F5D1A-1AFF-4E56-8C13-DEF673BCFA35}"/>
    <cellStyle name="貨幣 2 2 9 2" xfId="317" xr:uid="{37A6591A-CA33-4D7E-B3DF-242301E0AD8F}"/>
    <cellStyle name="貨幣 2 2 9 2 2" xfId="865" xr:uid="{02E0D61B-D94B-4546-9633-391A9C0AB3F1}"/>
    <cellStyle name="貨幣 2 2 9 3" xfId="864" xr:uid="{D9FCE992-CBD5-4444-95CC-A1C56FD27621}"/>
    <cellStyle name="貨幣 2 3" xfId="318" xr:uid="{701489B3-D698-4E02-9336-2894511AA3A9}"/>
    <cellStyle name="貨幣 2 3 2" xfId="319" xr:uid="{493E552E-6975-4521-9BD9-818849B44502}"/>
    <cellStyle name="貨幣 2 3 2 2" xfId="320" xr:uid="{9E48B0E6-CD8D-419C-8544-243A19F33DBE}"/>
    <cellStyle name="貨幣 2 3 2 2 2" xfId="321" xr:uid="{2D339D26-40DF-4989-95E5-51A463042EBA}"/>
    <cellStyle name="貨幣 2 3 2 2 2 2" xfId="322" xr:uid="{108E02C7-7C37-41F2-82EE-C64DBBFBE7E0}"/>
    <cellStyle name="貨幣 2 3 2 2 2 2 2" xfId="323" xr:uid="{B4B3AFA4-147D-4FA6-AE6D-4AD660E2FEB1}"/>
    <cellStyle name="貨幣 2 3 2 2 2 2 2 2" xfId="871" xr:uid="{A1F7F165-CF34-4243-AFDA-B61F7C035B5A}"/>
    <cellStyle name="貨幣 2 3 2 2 2 2 3" xfId="870" xr:uid="{A16B3F86-58ED-4C3D-93C0-EF15BD7B6026}"/>
    <cellStyle name="貨幣 2 3 2 2 2 3" xfId="324" xr:uid="{A21CE04E-441D-4538-B4EB-E5338244B5C2}"/>
    <cellStyle name="貨幣 2 3 2 2 2 3 2" xfId="872" xr:uid="{9F4B24C7-8A67-4D7F-9995-126D9F418E8A}"/>
    <cellStyle name="貨幣 2 3 2 2 2 4" xfId="325" xr:uid="{9AC82B83-4980-4899-8A89-EE07158929EF}"/>
    <cellStyle name="貨幣 2 3 2 2 2 4 2" xfId="873" xr:uid="{4E08CA6B-E6AA-45ED-9BF1-1FC7F5F7C003}"/>
    <cellStyle name="貨幣 2 3 2 2 2 5" xfId="869" xr:uid="{CAC81346-898C-4D46-BCFD-28DBCE45EB54}"/>
    <cellStyle name="貨幣 2 3 2 2 3" xfId="326" xr:uid="{A23D6034-BA3F-4E01-9C05-BEC4E92DA894}"/>
    <cellStyle name="貨幣 2 3 2 2 3 2" xfId="327" xr:uid="{AC992503-1464-46FA-B088-054AA1CE5899}"/>
    <cellStyle name="貨幣 2 3 2 2 3 2 2" xfId="328" xr:uid="{20549207-1449-47B7-B553-A46250519D52}"/>
    <cellStyle name="貨幣 2 3 2 2 3 2 2 2" xfId="876" xr:uid="{0DAE2B6B-CE6B-47DA-974F-D8BE39753318}"/>
    <cellStyle name="貨幣 2 3 2 2 3 2 3" xfId="875" xr:uid="{F4D2B4FF-6963-4410-BCF0-645C81E05B3B}"/>
    <cellStyle name="貨幣 2 3 2 2 3 3" xfId="329" xr:uid="{61369999-B179-4BFF-A109-1685C93E685B}"/>
    <cellStyle name="貨幣 2 3 2 2 3 3 2" xfId="877" xr:uid="{0CC3EB20-800D-4795-B359-9B1C136AFC8C}"/>
    <cellStyle name="貨幣 2 3 2 2 3 4" xfId="330" xr:uid="{2193E763-16F4-493E-AF80-B9E49A926221}"/>
    <cellStyle name="貨幣 2 3 2 2 3 4 2" xfId="878" xr:uid="{404ED7DB-F586-4AE8-986C-221D4F80A8C2}"/>
    <cellStyle name="貨幣 2 3 2 2 3 5" xfId="874" xr:uid="{B66E42A6-2769-4AA8-A279-85398DC172B7}"/>
    <cellStyle name="貨幣 2 3 2 2 4" xfId="331" xr:uid="{093B3ACF-B5CC-4764-AC48-C977BC97E90B}"/>
    <cellStyle name="貨幣 2 3 2 2 4 2" xfId="332" xr:uid="{0DB34EFB-4372-429E-90CF-9B1A66A3FFAB}"/>
    <cellStyle name="貨幣 2 3 2 2 4 2 2" xfId="880" xr:uid="{D3217F8D-0989-45F0-A7CB-4686CDA61A6E}"/>
    <cellStyle name="貨幣 2 3 2 2 4 3" xfId="879" xr:uid="{68E1FFC4-AE94-42BC-81CE-779C7D0324D0}"/>
    <cellStyle name="貨幣 2 3 2 2 5" xfId="333" xr:uid="{1B892FAA-3398-4061-862D-6EBF2E3EA6CE}"/>
    <cellStyle name="貨幣 2 3 2 2 5 2" xfId="881" xr:uid="{CEC32312-7B08-42E7-ADBD-8C4023BB6008}"/>
    <cellStyle name="貨幣 2 3 2 2 6" xfId="334" xr:uid="{A2D08E3A-2093-4EC4-8E94-000C2EF4039E}"/>
    <cellStyle name="貨幣 2 3 2 2 6 2" xfId="882" xr:uid="{2F126AE7-FB1A-4D94-B6E6-3DC5AF3F8C73}"/>
    <cellStyle name="貨幣 2 3 2 2 7" xfId="868" xr:uid="{0030516D-4C8E-4899-9AF7-1E83041ABFA0}"/>
    <cellStyle name="貨幣 2 3 2 3" xfId="335" xr:uid="{A9126250-B42F-4514-B59A-4C08495060A7}"/>
    <cellStyle name="貨幣 2 3 2 3 2" xfId="336" xr:uid="{FA2B9B10-39A4-4B65-9A7B-79A4D61A3E05}"/>
    <cellStyle name="貨幣 2 3 2 3 2 2" xfId="337" xr:uid="{9D73C2B2-4AB4-4A3F-AE24-3EFC4115F6C8}"/>
    <cellStyle name="貨幣 2 3 2 3 2 2 2" xfId="338" xr:uid="{A660F1D9-53F7-4F9A-AD02-FAE2FC80C5EF}"/>
    <cellStyle name="貨幣 2 3 2 3 2 2 2 2" xfId="886" xr:uid="{57BD1552-7104-49B1-B935-D1BE492967DB}"/>
    <cellStyle name="貨幣 2 3 2 3 2 2 3" xfId="885" xr:uid="{4F62E1FB-325F-4268-8E9A-B6213248DFA4}"/>
    <cellStyle name="貨幣 2 3 2 3 2 3" xfId="339" xr:uid="{60EF82C1-F3B0-4AFB-91D2-206D3F6A4812}"/>
    <cellStyle name="貨幣 2 3 2 3 2 3 2" xfId="887" xr:uid="{DDA88A61-653E-423C-960D-4F329BC25E92}"/>
    <cellStyle name="貨幣 2 3 2 3 2 4" xfId="340" xr:uid="{09B4F62B-5251-4F0A-AF17-16CA21AC35AF}"/>
    <cellStyle name="貨幣 2 3 2 3 2 4 2" xfId="888" xr:uid="{1F8CC7F1-E292-49F7-9FEE-A742B52DB55D}"/>
    <cellStyle name="貨幣 2 3 2 3 2 5" xfId="884" xr:uid="{5A9BD074-4964-43CB-85FE-30BB6EFCAE0F}"/>
    <cellStyle name="貨幣 2 3 2 3 3" xfId="341" xr:uid="{036297B9-DA6D-4612-98B1-A57749D2FCFB}"/>
    <cellStyle name="貨幣 2 3 2 3 3 2" xfId="342" xr:uid="{C1B3EAF5-BA9D-413F-9763-B028F89C780D}"/>
    <cellStyle name="貨幣 2 3 2 3 3 2 2" xfId="343" xr:uid="{02760394-287E-4428-A63C-8E6DC554314A}"/>
    <cellStyle name="貨幣 2 3 2 3 3 2 2 2" xfId="891" xr:uid="{A4015973-CCF4-427E-A486-435D8045E857}"/>
    <cellStyle name="貨幣 2 3 2 3 3 2 3" xfId="890" xr:uid="{688E8E43-A858-409D-AFC2-39826A866409}"/>
    <cellStyle name="貨幣 2 3 2 3 3 3" xfId="344" xr:uid="{5BCCEA51-3DEB-4AF2-8A8F-CACDD0BF8FA8}"/>
    <cellStyle name="貨幣 2 3 2 3 3 3 2" xfId="892" xr:uid="{72621D86-29FE-4B05-B076-EC2719362DC1}"/>
    <cellStyle name="貨幣 2 3 2 3 3 4" xfId="345" xr:uid="{330F2555-0117-4DE5-BAE7-F56925B9A093}"/>
    <cellStyle name="貨幣 2 3 2 3 3 4 2" xfId="893" xr:uid="{284B6228-D357-4529-80A6-149EE1018F0A}"/>
    <cellStyle name="貨幣 2 3 2 3 3 5" xfId="889" xr:uid="{D413E819-8E53-4A7B-997B-58307389D9E4}"/>
    <cellStyle name="貨幣 2 3 2 3 4" xfId="346" xr:uid="{814D01A8-659B-4584-BAC9-788672365065}"/>
    <cellStyle name="貨幣 2 3 2 3 4 2" xfId="347" xr:uid="{ED283EBB-D9FE-417E-87B7-1FCBA61FC1B6}"/>
    <cellStyle name="貨幣 2 3 2 3 4 2 2" xfId="895" xr:uid="{48F87956-E2E4-41A5-904F-AD3AE70B1D16}"/>
    <cellStyle name="貨幣 2 3 2 3 4 3" xfId="894" xr:uid="{A8B04AF6-0EB6-45D0-8595-5EB218E059C6}"/>
    <cellStyle name="貨幣 2 3 2 3 5" xfId="348" xr:uid="{DAC9D1E8-04DF-435C-A61D-B0C10933D8E8}"/>
    <cellStyle name="貨幣 2 3 2 3 5 2" xfId="896" xr:uid="{6653302E-51A2-4E57-BFBA-C58B0B1374BB}"/>
    <cellStyle name="貨幣 2 3 2 3 6" xfId="349" xr:uid="{252269A2-1B5D-4323-83C6-CEAB76DFAA58}"/>
    <cellStyle name="貨幣 2 3 2 3 6 2" xfId="897" xr:uid="{F448658B-00E6-4EF2-BE5B-8ADD9880BA67}"/>
    <cellStyle name="貨幣 2 3 2 3 7" xfId="883" xr:uid="{DEF9794A-60EB-4C86-A02A-9D2C5364E7E5}"/>
    <cellStyle name="貨幣 2 3 2 4" xfId="350" xr:uid="{F6CEA3B6-03B0-4CCE-9942-F97C392B3603}"/>
    <cellStyle name="貨幣 2 3 2 4 2" xfId="351" xr:uid="{61C3DFB1-4E9C-40DE-A1AF-B43C13083ACC}"/>
    <cellStyle name="貨幣 2 3 2 4 2 2" xfId="352" xr:uid="{FFF8FE85-6A62-44E7-BECA-79E615BE042F}"/>
    <cellStyle name="貨幣 2 3 2 4 2 2 2" xfId="900" xr:uid="{C4DDE64C-1894-4904-8909-3838631275CF}"/>
    <cellStyle name="貨幣 2 3 2 4 2 3" xfId="899" xr:uid="{523AA36E-308A-40B3-9C30-A9DA6E607F93}"/>
    <cellStyle name="貨幣 2 3 2 4 3" xfId="353" xr:uid="{7A637045-B1AD-474F-8851-48A4A2BBC25D}"/>
    <cellStyle name="貨幣 2 3 2 4 3 2" xfId="901" xr:uid="{AE8952A6-6B18-4222-B499-19493E5029B4}"/>
    <cellStyle name="貨幣 2 3 2 4 4" xfId="354" xr:uid="{56EACCAB-361C-4C19-ACF4-AA68170B40B0}"/>
    <cellStyle name="貨幣 2 3 2 4 4 2" xfId="902" xr:uid="{1FF85029-361F-4C75-B11F-7014EF75DCFB}"/>
    <cellStyle name="貨幣 2 3 2 4 5" xfId="898" xr:uid="{445E9422-9A48-4282-8222-2CA8C9F81073}"/>
    <cellStyle name="貨幣 2 3 2 5" xfId="355" xr:uid="{93101759-851F-4CCF-892D-B53294D03280}"/>
    <cellStyle name="貨幣 2 3 2 5 2" xfId="356" xr:uid="{A52A7B27-0DC9-4045-8165-AC19168CA8AD}"/>
    <cellStyle name="貨幣 2 3 2 5 2 2" xfId="357" xr:uid="{5BB7762E-7DFF-477E-A755-0AA7A9E72A0A}"/>
    <cellStyle name="貨幣 2 3 2 5 2 2 2" xfId="905" xr:uid="{4B45AA32-2742-4D64-87B5-D79281158043}"/>
    <cellStyle name="貨幣 2 3 2 5 2 3" xfId="904" xr:uid="{2A0CB291-F5F6-4A69-B83F-8596A1A17961}"/>
    <cellStyle name="貨幣 2 3 2 5 3" xfId="358" xr:uid="{A02A4921-7AC9-444C-9E5B-B99DE836F97B}"/>
    <cellStyle name="貨幣 2 3 2 5 3 2" xfId="906" xr:uid="{162C3EEE-8826-49FD-840A-54C30EBE5AE9}"/>
    <cellStyle name="貨幣 2 3 2 5 4" xfId="359" xr:uid="{BC45D044-19A2-49DC-978E-53A589E99C42}"/>
    <cellStyle name="貨幣 2 3 2 5 4 2" xfId="907" xr:uid="{EECE1C73-B947-4D5F-85CB-6B737F75AC89}"/>
    <cellStyle name="貨幣 2 3 2 5 5" xfId="903" xr:uid="{EB970E9F-283F-4AD1-AB79-AA3E7B1AF98C}"/>
    <cellStyle name="貨幣 2 3 2 6" xfId="360" xr:uid="{403AF1F0-840D-4FAD-80A0-E21229965A34}"/>
    <cellStyle name="貨幣 2 3 2 6 2" xfId="361" xr:uid="{258FD6BF-D6F8-493C-9B2D-8B586667D77E}"/>
    <cellStyle name="貨幣 2 3 2 6 2 2" xfId="909" xr:uid="{C3E4ADB4-EF50-459C-9996-66D5E09E1908}"/>
    <cellStyle name="貨幣 2 3 2 6 3" xfId="908" xr:uid="{DA1DDAC3-C8A7-46B4-8C94-48A5AE97189D}"/>
    <cellStyle name="貨幣 2 3 2 7" xfId="362" xr:uid="{6DBFD363-F207-4791-B770-3CD3025FE907}"/>
    <cellStyle name="貨幣 2 3 2 7 2" xfId="910" xr:uid="{D0BCF9F0-13E2-4251-A1A0-C365026BA6CE}"/>
    <cellStyle name="貨幣 2 3 2 8" xfId="363" xr:uid="{8076E7E4-67C7-4ED2-A369-393AFC84EA50}"/>
    <cellStyle name="貨幣 2 3 2 8 2" xfId="911" xr:uid="{CD94C489-6117-41D0-A0BE-05E0E3A72C8B}"/>
    <cellStyle name="貨幣 2 3 2 9" xfId="867" xr:uid="{22724E6C-3F60-4383-91BC-58D53851C207}"/>
    <cellStyle name="貨幣 2 3 3" xfId="364" xr:uid="{B60ADB7D-D359-4377-A056-BB72921616F1}"/>
    <cellStyle name="貨幣 2 3 3 2" xfId="365" xr:uid="{B4055FC1-F854-486B-A1CC-67BC01F99AE2}"/>
    <cellStyle name="貨幣 2 3 3 2 2" xfId="366" xr:uid="{2C4B5DBE-0079-4CE3-B2D7-39D8D17CEA44}"/>
    <cellStyle name="貨幣 2 3 3 2 2 2" xfId="367" xr:uid="{17AC26CA-40A7-478B-9597-B8D4BE0E6F7B}"/>
    <cellStyle name="貨幣 2 3 3 2 2 2 2" xfId="915" xr:uid="{32F410AE-1BC5-4BE6-980D-FEC4E813451B}"/>
    <cellStyle name="貨幣 2 3 3 2 2 3" xfId="914" xr:uid="{A5C842E8-2952-462A-B34C-565801A2E8EB}"/>
    <cellStyle name="貨幣 2 3 3 2 3" xfId="368" xr:uid="{F88E1EA9-AA99-48C0-8150-63AA65053E1D}"/>
    <cellStyle name="貨幣 2 3 3 2 3 2" xfId="916" xr:uid="{42285DB4-7D68-4374-BFE6-16B80D871D74}"/>
    <cellStyle name="貨幣 2 3 3 2 4" xfId="369" xr:uid="{AF457F16-27F7-49B9-9E3E-F8945D2B651C}"/>
    <cellStyle name="貨幣 2 3 3 2 4 2" xfId="917" xr:uid="{C3EF06FA-82F2-4028-BAE1-BD8465D8496F}"/>
    <cellStyle name="貨幣 2 3 3 2 5" xfId="913" xr:uid="{302EBEC4-E7F9-4B61-8D28-494CE721845C}"/>
    <cellStyle name="貨幣 2 3 3 3" xfId="370" xr:uid="{C25DB579-753D-4EEF-BCB9-6C32CC36B55D}"/>
    <cellStyle name="貨幣 2 3 3 3 2" xfId="371" xr:uid="{47FB3AC7-4091-4D23-AD65-D9A741480344}"/>
    <cellStyle name="貨幣 2 3 3 3 2 2" xfId="372" xr:uid="{E6AB3F1C-2E37-4BFC-B922-BA715A6DD491}"/>
    <cellStyle name="貨幣 2 3 3 3 2 2 2" xfId="920" xr:uid="{90A3EF4C-67BA-423A-89A3-28789605FD59}"/>
    <cellStyle name="貨幣 2 3 3 3 2 3" xfId="919" xr:uid="{CC179D53-BDD0-4C11-923B-84508966A9B6}"/>
    <cellStyle name="貨幣 2 3 3 3 3" xfId="373" xr:uid="{733EF610-8FD2-4D34-88F4-65256A05788C}"/>
    <cellStyle name="貨幣 2 3 3 3 3 2" xfId="921" xr:uid="{F39EF047-4FC9-4076-9486-9BD3A989A73D}"/>
    <cellStyle name="貨幣 2 3 3 3 4" xfId="374" xr:uid="{3022A1AF-7535-4885-A79F-50398F3A6E6D}"/>
    <cellStyle name="貨幣 2 3 3 3 4 2" xfId="922" xr:uid="{33FED8A0-E973-4622-B7A4-7F6C5116ADB1}"/>
    <cellStyle name="貨幣 2 3 3 3 5" xfId="918" xr:uid="{E87EAAB5-B5B1-4DE0-9FCC-AA591C842D9A}"/>
    <cellStyle name="貨幣 2 3 3 4" xfId="375" xr:uid="{6A7C1373-6BB6-451A-BD45-3FAB3AE44277}"/>
    <cellStyle name="貨幣 2 3 3 4 2" xfId="376" xr:uid="{6825EAF8-8ED3-4125-AF5B-D8220D3F80EB}"/>
    <cellStyle name="貨幣 2 3 3 4 2 2" xfId="924" xr:uid="{8F48A80A-2B10-4E59-BC97-74D4CAEFCA29}"/>
    <cellStyle name="貨幣 2 3 3 4 3" xfId="923" xr:uid="{35A7AAB8-44D2-409C-86C1-BB2DA174105C}"/>
    <cellStyle name="貨幣 2 3 3 5" xfId="377" xr:uid="{2E3764D9-5683-46EC-925A-2ED9F843302F}"/>
    <cellStyle name="貨幣 2 3 3 5 2" xfId="925" xr:uid="{096F7399-E346-46EB-AECB-A9D1429D169C}"/>
    <cellStyle name="貨幣 2 3 3 6" xfId="378" xr:uid="{4591FD96-14AE-49E6-ADD4-0676CE268A96}"/>
    <cellStyle name="貨幣 2 3 3 6 2" xfId="926" xr:uid="{6DB95DAD-1918-4D3E-AD76-CACB382A8343}"/>
    <cellStyle name="貨幣 2 3 3 7" xfId="912" xr:uid="{16C2F9DC-FE30-40EE-B3F8-584D23D6B86B}"/>
    <cellStyle name="貨幣 2 3 4" xfId="379" xr:uid="{621EE9DC-FE33-4E31-8D4A-444EA312FE65}"/>
    <cellStyle name="貨幣 2 3 4 2" xfId="380" xr:uid="{76F50405-ECDC-4E58-BB26-A4EB73C81322}"/>
    <cellStyle name="貨幣 2 3 4 2 2" xfId="381" xr:uid="{04BD134C-C5CD-4F6C-8EF8-C12999E752EA}"/>
    <cellStyle name="貨幣 2 3 4 2 2 2" xfId="929" xr:uid="{CD9AE740-55B5-4502-AEB9-5ED2BD315BA8}"/>
    <cellStyle name="貨幣 2 3 4 2 3" xfId="928" xr:uid="{4E232670-D3B8-4BBB-A998-C300AB74562B}"/>
    <cellStyle name="貨幣 2 3 4 3" xfId="382" xr:uid="{34D9F930-7399-4566-8963-287154E35E48}"/>
    <cellStyle name="貨幣 2 3 4 3 2" xfId="930" xr:uid="{0251F80C-6C57-4627-880B-0734A4C851F8}"/>
    <cellStyle name="貨幣 2 3 4 4" xfId="383" xr:uid="{9D3AFDB9-7574-4B00-B8BE-725ABA956D6F}"/>
    <cellStyle name="貨幣 2 3 4 4 2" xfId="931" xr:uid="{EA8F1549-326F-489A-8E26-4CFF67AD296F}"/>
    <cellStyle name="貨幣 2 3 4 5" xfId="927" xr:uid="{177F0CC4-9822-472A-BE69-65157964A239}"/>
    <cellStyle name="貨幣 2 3 5" xfId="384" xr:uid="{80EDCDA4-941C-44D6-A1A3-D24B55C19A7B}"/>
    <cellStyle name="貨幣 2 3 5 2" xfId="385" xr:uid="{7F995720-A8B8-429B-9BBB-3B0A6FF9FAB2}"/>
    <cellStyle name="貨幣 2 3 5 2 2" xfId="386" xr:uid="{F62CF445-8E1D-4910-A0CF-1BCC48D23090}"/>
    <cellStyle name="貨幣 2 3 5 2 2 2" xfId="934" xr:uid="{5F6C5CC3-2540-4E89-9DE4-7D53512EF37B}"/>
    <cellStyle name="貨幣 2 3 5 2 3" xfId="933" xr:uid="{EAAB862A-860A-48C6-AC9C-B254D6C55540}"/>
    <cellStyle name="貨幣 2 3 5 3" xfId="387" xr:uid="{F320ED8A-9EBC-475E-B129-7A28856CDB6F}"/>
    <cellStyle name="貨幣 2 3 5 3 2" xfId="935" xr:uid="{E5DF68F8-9AD9-4910-B608-FC0494CF3B94}"/>
    <cellStyle name="貨幣 2 3 5 4" xfId="388" xr:uid="{617A6874-843D-48F0-9FD4-6820C2C9109F}"/>
    <cellStyle name="貨幣 2 3 5 4 2" xfId="936" xr:uid="{4990A923-91F1-4DBB-BC45-B8848D2336E0}"/>
    <cellStyle name="貨幣 2 3 5 5" xfId="932" xr:uid="{ED65450B-5113-4542-BBA7-0FA28EAC622C}"/>
    <cellStyle name="貨幣 2 3 6" xfId="389" xr:uid="{1BCFCB04-7836-4174-BF0A-C7C4C5D5D0F0}"/>
    <cellStyle name="貨幣 2 3 6 2" xfId="390" xr:uid="{BB377493-BA7A-44DD-AEB5-E902B95C9178}"/>
    <cellStyle name="貨幣 2 3 6 2 2" xfId="938" xr:uid="{1C1015F9-A536-4A32-B2DA-729956899BCE}"/>
    <cellStyle name="貨幣 2 3 6 3" xfId="937" xr:uid="{706FE2D7-346F-457E-A9F6-1982EC373592}"/>
    <cellStyle name="貨幣 2 3 7" xfId="391" xr:uid="{D64BFE63-F856-46EE-82D2-27484190EBF5}"/>
    <cellStyle name="貨幣 2 3 7 2" xfId="939" xr:uid="{261C6678-7BBA-4EF5-A0DD-F0334E77AC52}"/>
    <cellStyle name="貨幣 2 3 8" xfId="392" xr:uid="{CB4C3097-52EE-477B-BED8-A771C518161D}"/>
    <cellStyle name="貨幣 2 3 8 2" xfId="940" xr:uid="{B9D14676-0E69-43EF-8266-FE7EB5A17652}"/>
    <cellStyle name="貨幣 2 3 9" xfId="866" xr:uid="{5FFEAF3B-6B6F-4232-AB79-3E1ACC0F7588}"/>
    <cellStyle name="貨幣 2 4" xfId="393" xr:uid="{2C98D84F-A6D4-4F52-97A2-0956E9CC491C}"/>
    <cellStyle name="貨幣 2 4 2" xfId="394" xr:uid="{0F57F82B-5E3E-44C5-B6D0-4598A70BA44B}"/>
    <cellStyle name="貨幣 2 4 2 2" xfId="395" xr:uid="{D674D5F8-2BCB-471C-82D4-1638E5924BED}"/>
    <cellStyle name="貨幣 2 4 2 2 2" xfId="396" xr:uid="{D0A8F645-AF19-4C2E-9720-DA536D2FC02E}"/>
    <cellStyle name="貨幣 2 4 2 2 2 2" xfId="397" xr:uid="{2DAA6790-1B6C-47F3-9BED-A22C2F7920CE}"/>
    <cellStyle name="貨幣 2 4 2 2 2 2 2" xfId="398" xr:uid="{794A097F-2C8F-49A6-BB83-F83CA02022B2}"/>
    <cellStyle name="貨幣 2 4 2 2 2 2 2 2" xfId="946" xr:uid="{0F57BD53-E50F-483D-BC45-5C0D9B97D06D}"/>
    <cellStyle name="貨幣 2 4 2 2 2 2 3" xfId="945" xr:uid="{78E7DC75-F59F-4ED1-9440-F9361863B604}"/>
    <cellStyle name="貨幣 2 4 2 2 2 3" xfId="399" xr:uid="{E832205D-5E6D-44A6-99B1-BD17570A6320}"/>
    <cellStyle name="貨幣 2 4 2 2 2 3 2" xfId="947" xr:uid="{97E3B41A-521D-49B6-AD28-0E8A38AD37A2}"/>
    <cellStyle name="貨幣 2 4 2 2 2 4" xfId="400" xr:uid="{0EE380F7-B18E-4761-94E0-BFF9CF95D371}"/>
    <cellStyle name="貨幣 2 4 2 2 2 4 2" xfId="948" xr:uid="{9C1225A2-6EE6-41DD-B219-45B721B3620F}"/>
    <cellStyle name="貨幣 2 4 2 2 2 5" xfId="944" xr:uid="{B38F4EA0-04E1-4D98-9C72-24FFAFAE31FA}"/>
    <cellStyle name="貨幣 2 4 2 2 3" xfId="401" xr:uid="{BC865046-B3BF-445C-8A85-5AF22347BCE7}"/>
    <cellStyle name="貨幣 2 4 2 2 3 2" xfId="402" xr:uid="{EC839662-2EDD-4F4B-BFF4-7AAF11CB0B6B}"/>
    <cellStyle name="貨幣 2 4 2 2 3 2 2" xfId="403" xr:uid="{E0D7C7D7-1F2C-4664-B60B-DA0CC413CF70}"/>
    <cellStyle name="貨幣 2 4 2 2 3 2 2 2" xfId="951" xr:uid="{18F93D49-E7EB-433A-BBCF-E37E8FF2ABC5}"/>
    <cellStyle name="貨幣 2 4 2 2 3 2 3" xfId="950" xr:uid="{9CD77C5A-81CF-432A-9C32-63D41BEC4119}"/>
    <cellStyle name="貨幣 2 4 2 2 3 3" xfId="404" xr:uid="{4ADA3B4D-15A8-44D2-968A-DA8A131CF09D}"/>
    <cellStyle name="貨幣 2 4 2 2 3 3 2" xfId="952" xr:uid="{ADFC0EF3-2B33-4274-B8F4-9CDAE0C6DCB1}"/>
    <cellStyle name="貨幣 2 4 2 2 3 4" xfId="405" xr:uid="{B1311A99-EA47-4B5E-824F-1C565EBDC490}"/>
    <cellStyle name="貨幣 2 4 2 2 3 4 2" xfId="953" xr:uid="{0D8EEC24-2E02-4C21-92AA-748A6AA3C3E9}"/>
    <cellStyle name="貨幣 2 4 2 2 3 5" xfId="949" xr:uid="{4769BE1D-A37C-4A88-A3B9-76A9C5C415DA}"/>
    <cellStyle name="貨幣 2 4 2 2 4" xfId="406" xr:uid="{18298F25-38FE-4CD1-BDE7-B3686342C940}"/>
    <cellStyle name="貨幣 2 4 2 2 4 2" xfId="407" xr:uid="{781AA18E-FB25-4053-9C98-876CE6765761}"/>
    <cellStyle name="貨幣 2 4 2 2 4 2 2" xfId="955" xr:uid="{366D8514-CDAE-4A5A-85CB-2B3AF1F3E705}"/>
    <cellStyle name="貨幣 2 4 2 2 4 3" xfId="954" xr:uid="{24FC8394-A569-40E7-BFB5-F3312D8B8BFE}"/>
    <cellStyle name="貨幣 2 4 2 2 5" xfId="408" xr:uid="{480E2497-0440-4188-9B9D-55D8095FBABB}"/>
    <cellStyle name="貨幣 2 4 2 2 5 2" xfId="956" xr:uid="{2C0A7493-3989-4EED-8C35-6D5F0768658D}"/>
    <cellStyle name="貨幣 2 4 2 2 6" xfId="409" xr:uid="{569BA420-5B79-4C33-B0C3-43D8F398D585}"/>
    <cellStyle name="貨幣 2 4 2 2 6 2" xfId="957" xr:uid="{C2195650-5389-4F6C-BDFF-B2CEC2158DA1}"/>
    <cellStyle name="貨幣 2 4 2 2 7" xfId="943" xr:uid="{73F18216-05AB-43A3-8C2E-52987D836F79}"/>
    <cellStyle name="貨幣 2 4 2 3" xfId="410" xr:uid="{FF5C032B-3750-401D-9DAE-06BFD11DC5F8}"/>
    <cellStyle name="貨幣 2 4 2 3 2" xfId="411" xr:uid="{C817B825-4C06-4ED8-8B6D-DFE6F82AC0E6}"/>
    <cellStyle name="貨幣 2 4 2 3 2 2" xfId="412" xr:uid="{8046724A-49C5-4C32-AC7A-8EBE0991C271}"/>
    <cellStyle name="貨幣 2 4 2 3 2 2 2" xfId="413" xr:uid="{01AAE29A-196F-4AFF-B93A-862A4DE8660B}"/>
    <cellStyle name="貨幣 2 4 2 3 2 2 2 2" xfId="961" xr:uid="{34F433C7-CFE7-4164-8171-E2523AF1B790}"/>
    <cellStyle name="貨幣 2 4 2 3 2 2 3" xfId="960" xr:uid="{FD4218DA-FEE6-4D61-B226-BDE01D9FBA33}"/>
    <cellStyle name="貨幣 2 4 2 3 2 3" xfId="414" xr:uid="{07173056-E9CC-461F-86FC-49577B0B08FF}"/>
    <cellStyle name="貨幣 2 4 2 3 2 3 2" xfId="962" xr:uid="{5BEA4049-9376-4240-A9B4-A22C7A971A81}"/>
    <cellStyle name="貨幣 2 4 2 3 2 4" xfId="415" xr:uid="{C6856301-4C5E-4068-878E-4FFA457A482F}"/>
    <cellStyle name="貨幣 2 4 2 3 2 4 2" xfId="963" xr:uid="{318BF1FC-CA20-461E-9700-E5E152E47CF2}"/>
    <cellStyle name="貨幣 2 4 2 3 2 5" xfId="959" xr:uid="{13407641-E811-4B4A-90AB-F0B8F8991641}"/>
    <cellStyle name="貨幣 2 4 2 3 3" xfId="416" xr:uid="{0D7D2DFC-15BF-417E-B57F-FC6B65350D6C}"/>
    <cellStyle name="貨幣 2 4 2 3 3 2" xfId="417" xr:uid="{C011B538-6B73-4902-A7E1-BE67172DFA66}"/>
    <cellStyle name="貨幣 2 4 2 3 3 2 2" xfId="418" xr:uid="{AE0AB647-3A32-4BC6-9D67-7C620C422AD0}"/>
    <cellStyle name="貨幣 2 4 2 3 3 2 2 2" xfId="966" xr:uid="{066CF5B5-F5DE-4786-84AD-93ABB11930B0}"/>
    <cellStyle name="貨幣 2 4 2 3 3 2 3" xfId="965" xr:uid="{6DB123DD-2553-4D81-8882-AE904A55F721}"/>
    <cellStyle name="貨幣 2 4 2 3 3 3" xfId="419" xr:uid="{FD2F8855-03C8-4426-AB55-22F6B90F2E11}"/>
    <cellStyle name="貨幣 2 4 2 3 3 3 2" xfId="967" xr:uid="{7AACA851-61BE-4F1A-88CC-616E818F49F6}"/>
    <cellStyle name="貨幣 2 4 2 3 3 4" xfId="420" xr:uid="{CC44664E-DC04-4A3A-82E5-8ACF93AB2348}"/>
    <cellStyle name="貨幣 2 4 2 3 3 4 2" xfId="968" xr:uid="{78A9E5C5-598F-4D92-8433-35EAB6222F0C}"/>
    <cellStyle name="貨幣 2 4 2 3 3 5" xfId="964" xr:uid="{49EAE228-F40A-4CB1-9390-6978300047C6}"/>
    <cellStyle name="貨幣 2 4 2 3 4" xfId="421" xr:uid="{2D551B81-C2F9-404D-8FD9-CF62A2980E1D}"/>
    <cellStyle name="貨幣 2 4 2 3 4 2" xfId="422" xr:uid="{F79538FF-5BB2-4485-A436-16E1E0E06407}"/>
    <cellStyle name="貨幣 2 4 2 3 4 2 2" xfId="970" xr:uid="{7987AC35-2849-44A5-8D7B-E7E5A944ECE1}"/>
    <cellStyle name="貨幣 2 4 2 3 4 3" xfId="969" xr:uid="{07AD30C1-9E69-41B9-BC7E-8F28CAD10BE9}"/>
    <cellStyle name="貨幣 2 4 2 3 5" xfId="423" xr:uid="{3563910C-FC8F-4C81-A957-83BCF3B7EEAD}"/>
    <cellStyle name="貨幣 2 4 2 3 5 2" xfId="971" xr:uid="{89936343-781E-4DC0-8ECD-0C09F0FEB3A1}"/>
    <cellStyle name="貨幣 2 4 2 3 6" xfId="424" xr:uid="{99FE20E5-FA06-4F28-B074-270A32392F6C}"/>
    <cellStyle name="貨幣 2 4 2 3 6 2" xfId="972" xr:uid="{5A9E2878-8414-4B42-8C42-3B7E358E0626}"/>
    <cellStyle name="貨幣 2 4 2 3 7" xfId="958" xr:uid="{E542FC46-4B28-47CC-8012-3CEADBFA0BE0}"/>
    <cellStyle name="貨幣 2 4 2 4" xfId="425" xr:uid="{9EE926AA-CE5B-469E-B526-23F8E1A95596}"/>
    <cellStyle name="貨幣 2 4 2 4 2" xfId="426" xr:uid="{609D2A82-6AFF-4705-8F8E-115163B4B9B8}"/>
    <cellStyle name="貨幣 2 4 2 4 2 2" xfId="427" xr:uid="{F88D327A-42D4-4FC2-91F7-A2FF2766143F}"/>
    <cellStyle name="貨幣 2 4 2 4 2 2 2" xfId="975" xr:uid="{87FCB474-86D1-420B-91A4-22B3C99476AC}"/>
    <cellStyle name="貨幣 2 4 2 4 2 3" xfId="974" xr:uid="{D29DD2C3-8A1F-408E-BA34-757984600FC5}"/>
    <cellStyle name="貨幣 2 4 2 4 3" xfId="428" xr:uid="{E9F4486F-A228-442E-AC2B-70CE11DADB62}"/>
    <cellStyle name="貨幣 2 4 2 4 3 2" xfId="976" xr:uid="{4A09D18C-A12C-4C17-BB8E-EE58F6C0287B}"/>
    <cellStyle name="貨幣 2 4 2 4 4" xfId="429" xr:uid="{321B96B8-F91E-4CB8-8E89-55B98F8C1644}"/>
    <cellStyle name="貨幣 2 4 2 4 4 2" xfId="977" xr:uid="{F9C00EA2-F7F5-4ED6-AF64-F7806B8C0C80}"/>
    <cellStyle name="貨幣 2 4 2 4 5" xfId="973" xr:uid="{DFCD0556-699D-42A2-8F58-01BF9B340ACC}"/>
    <cellStyle name="貨幣 2 4 2 5" xfId="430" xr:uid="{62D8BBA0-FE32-42F1-B345-027D3E73D4CF}"/>
    <cellStyle name="貨幣 2 4 2 5 2" xfId="431" xr:uid="{BC96043E-1E55-4148-ACE9-E131BA564BCE}"/>
    <cellStyle name="貨幣 2 4 2 5 2 2" xfId="432" xr:uid="{7EEFFC11-0A6B-4BE4-AAE4-A4878272825E}"/>
    <cellStyle name="貨幣 2 4 2 5 2 2 2" xfId="980" xr:uid="{5381023B-5D7A-4819-8DA6-95DFDC527F00}"/>
    <cellStyle name="貨幣 2 4 2 5 2 3" xfId="979" xr:uid="{7F6A714C-AAEB-4D7B-A689-05325F1E9A83}"/>
    <cellStyle name="貨幣 2 4 2 5 3" xfId="433" xr:uid="{D773A91C-1037-49FE-8C68-CB83F7643963}"/>
    <cellStyle name="貨幣 2 4 2 5 3 2" xfId="981" xr:uid="{4B87C27D-9C46-4BDF-9145-5572BE60358C}"/>
    <cellStyle name="貨幣 2 4 2 5 4" xfId="434" xr:uid="{6D0E504E-C137-4ECB-9F70-ED91B10FB794}"/>
    <cellStyle name="貨幣 2 4 2 5 4 2" xfId="982" xr:uid="{D684295C-3EDD-41A4-B7A3-9D04DFB0AA44}"/>
    <cellStyle name="貨幣 2 4 2 5 5" xfId="978" xr:uid="{692C31F1-8237-4D81-948B-99EA6614AB3A}"/>
    <cellStyle name="貨幣 2 4 2 6" xfId="435" xr:uid="{8F26C095-117C-478C-AE12-A4E4250B31A7}"/>
    <cellStyle name="貨幣 2 4 2 6 2" xfId="436" xr:uid="{28051226-7859-4546-B867-F87999F8C04A}"/>
    <cellStyle name="貨幣 2 4 2 6 2 2" xfId="984" xr:uid="{53F11FE2-9ED7-4431-BD14-D97541302204}"/>
    <cellStyle name="貨幣 2 4 2 6 3" xfId="983" xr:uid="{516ED550-8B92-42BE-8D9A-881F2BB408F5}"/>
    <cellStyle name="貨幣 2 4 2 7" xfId="437" xr:uid="{DE0059AC-0EAA-446D-87C3-D818FB0B3EE0}"/>
    <cellStyle name="貨幣 2 4 2 7 2" xfId="985" xr:uid="{9B45E824-B8A9-42E9-BFF4-793AF2322720}"/>
    <cellStyle name="貨幣 2 4 2 8" xfId="438" xr:uid="{F6C95BBB-B954-4563-838F-983A769B0BD7}"/>
    <cellStyle name="貨幣 2 4 2 8 2" xfId="986" xr:uid="{6DEB6ABF-F0F9-4C40-905C-5A43DED6C7D6}"/>
    <cellStyle name="貨幣 2 4 2 9" xfId="942" xr:uid="{C4AF93D4-4B5B-4FC8-84F1-1B042CAAF88D}"/>
    <cellStyle name="貨幣 2 4 3" xfId="439" xr:uid="{BE0BDDE6-2423-4C96-8ADA-E8017C2E51B3}"/>
    <cellStyle name="貨幣 2 4 3 2" xfId="440" xr:uid="{917C892E-FFEB-47AE-A806-15141913791A}"/>
    <cellStyle name="貨幣 2 4 3 2 2" xfId="441" xr:uid="{645DAD7B-E57A-4C50-BDD0-AD7BF8CC66E8}"/>
    <cellStyle name="貨幣 2 4 3 2 2 2" xfId="442" xr:uid="{2F0BD63C-740A-4497-812E-A1DF26B803AB}"/>
    <cellStyle name="貨幣 2 4 3 2 2 2 2" xfId="990" xr:uid="{EDAC1627-F1BC-4896-A355-CC377C3E1CC0}"/>
    <cellStyle name="貨幣 2 4 3 2 2 3" xfId="989" xr:uid="{4A2F9E94-771A-475D-9ACF-34A4F2ABD2AE}"/>
    <cellStyle name="貨幣 2 4 3 2 3" xfId="443" xr:uid="{DBA65B66-0FFB-46A9-8C6C-65DDA74DCFF7}"/>
    <cellStyle name="貨幣 2 4 3 2 3 2" xfId="991" xr:uid="{F80778F1-83BC-403A-B6AE-782F5001211C}"/>
    <cellStyle name="貨幣 2 4 3 2 4" xfId="444" xr:uid="{2D60D6AD-52C3-48AB-9017-DBFCE7C17025}"/>
    <cellStyle name="貨幣 2 4 3 2 4 2" xfId="992" xr:uid="{6C97D57C-B2BC-4848-B4A0-C7355AF167BC}"/>
    <cellStyle name="貨幣 2 4 3 2 5" xfId="988" xr:uid="{507DB5A9-D9C7-434E-B335-40BEAD6168E2}"/>
    <cellStyle name="貨幣 2 4 3 3" xfId="445" xr:uid="{49B10435-5C01-401A-8117-B7F11A837A4A}"/>
    <cellStyle name="貨幣 2 4 3 3 2" xfId="446" xr:uid="{17322BAF-CA10-4F88-A8CC-B5474064FB30}"/>
    <cellStyle name="貨幣 2 4 3 3 2 2" xfId="447" xr:uid="{7B95ED3B-32B2-4A29-8054-249E9CB5FABB}"/>
    <cellStyle name="貨幣 2 4 3 3 2 2 2" xfId="995" xr:uid="{F8401A8C-CE6A-432A-9611-7F5833460154}"/>
    <cellStyle name="貨幣 2 4 3 3 2 3" xfId="994" xr:uid="{D80814A0-197B-4AB6-94B6-13697025137F}"/>
    <cellStyle name="貨幣 2 4 3 3 3" xfId="448" xr:uid="{A88EE36B-DA58-4D28-897E-B3907D8E3B89}"/>
    <cellStyle name="貨幣 2 4 3 3 3 2" xfId="996" xr:uid="{EFE286B4-ECB2-4A2D-864E-B3D57D06BBEF}"/>
    <cellStyle name="貨幣 2 4 3 3 4" xfId="449" xr:uid="{7DBFEEF8-AF35-4E4A-97C4-C4F78E8C64EB}"/>
    <cellStyle name="貨幣 2 4 3 3 4 2" xfId="997" xr:uid="{771E289C-4450-4196-8F8B-F71A0FF5DDF7}"/>
    <cellStyle name="貨幣 2 4 3 3 5" xfId="993" xr:uid="{61591BA2-F7A5-4033-A27A-43D49D6C586C}"/>
    <cellStyle name="貨幣 2 4 3 4" xfId="450" xr:uid="{3DE8E6D0-65BB-4CB0-9B9E-C0FD03685E7B}"/>
    <cellStyle name="貨幣 2 4 3 4 2" xfId="451" xr:uid="{17D9EEFC-F49C-43BD-A8FA-F5C4C9DAC068}"/>
    <cellStyle name="貨幣 2 4 3 4 2 2" xfId="999" xr:uid="{D03169E8-B7A2-4B97-8E41-FB96297C153D}"/>
    <cellStyle name="貨幣 2 4 3 4 3" xfId="998" xr:uid="{4D4FE8DC-E349-4BDD-A950-96049F8B2A5A}"/>
    <cellStyle name="貨幣 2 4 3 5" xfId="452" xr:uid="{40267A35-1148-42B8-A88A-CD33B297C1EA}"/>
    <cellStyle name="貨幣 2 4 3 5 2" xfId="1000" xr:uid="{2403CEDA-C15C-401D-87F1-0F398C9773EC}"/>
    <cellStyle name="貨幣 2 4 3 6" xfId="453" xr:uid="{1EF4C531-5F03-4673-8030-EB48BB432CC2}"/>
    <cellStyle name="貨幣 2 4 3 6 2" xfId="1001" xr:uid="{A47DFE51-72C8-47AA-8515-E848163E2585}"/>
    <cellStyle name="貨幣 2 4 3 7" xfId="987" xr:uid="{7BA824AE-36A9-422F-8C91-909546B5BD73}"/>
    <cellStyle name="貨幣 2 4 4" xfId="454" xr:uid="{9B10E596-4B41-43D5-B3F3-02E8278EA21F}"/>
    <cellStyle name="貨幣 2 4 4 2" xfId="455" xr:uid="{C45779BC-E959-4EEA-9D51-FFDC29E735C7}"/>
    <cellStyle name="貨幣 2 4 4 2 2" xfId="456" xr:uid="{3638D4E9-BCCB-4E39-B088-42D418F73245}"/>
    <cellStyle name="貨幣 2 4 4 2 2 2" xfId="1004" xr:uid="{8FC0C05A-72BE-4F85-8160-C0BC71C18133}"/>
    <cellStyle name="貨幣 2 4 4 2 3" xfId="1003" xr:uid="{5ECF9A46-DBEB-44F7-A9EB-1B7DF59421F1}"/>
    <cellStyle name="貨幣 2 4 4 3" xfId="457" xr:uid="{D65B6086-1708-42BF-9A54-9C972FDC7B0B}"/>
    <cellStyle name="貨幣 2 4 4 3 2" xfId="1005" xr:uid="{B2AF1E82-77FB-4C56-9B0E-16C4AB655974}"/>
    <cellStyle name="貨幣 2 4 4 4" xfId="458" xr:uid="{91CA466E-2594-4AFF-9E75-553332B02A4F}"/>
    <cellStyle name="貨幣 2 4 4 4 2" xfId="1006" xr:uid="{7602908C-8310-4B70-A412-B81C7A849B03}"/>
    <cellStyle name="貨幣 2 4 4 5" xfId="1002" xr:uid="{86F6EC95-E657-477B-A069-1BE9EBB55AED}"/>
    <cellStyle name="貨幣 2 4 5" xfId="459" xr:uid="{047F81EA-3709-46D7-A290-50F1BDA55F4B}"/>
    <cellStyle name="貨幣 2 4 5 2" xfId="460" xr:uid="{C9DDBD61-B954-44F1-9422-5170DAF301A4}"/>
    <cellStyle name="貨幣 2 4 5 2 2" xfId="461" xr:uid="{03A3B05E-DF59-41FE-A173-BFFDAA2A3D08}"/>
    <cellStyle name="貨幣 2 4 5 2 2 2" xfId="1009" xr:uid="{AB5DFBCE-008A-4DDD-B503-AD281E7D9F58}"/>
    <cellStyle name="貨幣 2 4 5 2 3" xfId="1008" xr:uid="{6885D7F0-4387-4705-9A5A-89BA97325079}"/>
    <cellStyle name="貨幣 2 4 5 3" xfId="462" xr:uid="{8863BD7B-CF1A-4DEB-B7D1-584061818791}"/>
    <cellStyle name="貨幣 2 4 5 3 2" xfId="1010" xr:uid="{66C92540-2976-4C95-8BFB-3A314AC01727}"/>
    <cellStyle name="貨幣 2 4 5 4" xfId="463" xr:uid="{2ECBAD26-5E1E-4F6F-9538-B9BC3DD4F2A6}"/>
    <cellStyle name="貨幣 2 4 5 4 2" xfId="1011" xr:uid="{053597C1-DF53-42EA-8427-BDE284E166B5}"/>
    <cellStyle name="貨幣 2 4 5 5" xfId="1007" xr:uid="{132B6DA6-3223-403F-BBD2-CDE0E5E95FD5}"/>
    <cellStyle name="貨幣 2 4 6" xfId="464" xr:uid="{292FDF94-A18B-42F2-94EA-251EE8CD3F02}"/>
    <cellStyle name="貨幣 2 4 6 2" xfId="465" xr:uid="{59199D31-4C0F-416C-AB28-1D43BC90D775}"/>
    <cellStyle name="貨幣 2 4 6 2 2" xfId="1013" xr:uid="{C353AD71-F243-4121-9E95-D7C70DC39671}"/>
    <cellStyle name="貨幣 2 4 6 3" xfId="1012" xr:uid="{D33B8A77-EE69-4B69-8EAF-80BDE2F48AC2}"/>
    <cellStyle name="貨幣 2 4 7" xfId="466" xr:uid="{7560C556-3708-4180-B781-2FD5DB37A613}"/>
    <cellStyle name="貨幣 2 4 7 2" xfId="1014" xr:uid="{F71F0AF8-5A27-4D56-8FDB-7155B57F5E1A}"/>
    <cellStyle name="貨幣 2 4 8" xfId="467" xr:uid="{F112B51E-553A-45E5-AFFA-8F795C8E838E}"/>
    <cellStyle name="貨幣 2 4 8 2" xfId="1015" xr:uid="{2BC1B6A7-CBDD-47A1-BD55-4528FACA86BE}"/>
    <cellStyle name="貨幣 2 4 9" xfId="941" xr:uid="{AA392F9C-8AB8-4005-9001-ED36BF1F33AB}"/>
    <cellStyle name="貨幣 2 5" xfId="468" xr:uid="{9C710967-D506-4C47-958E-68CFE939912E}"/>
    <cellStyle name="貨幣 2 5 2" xfId="469" xr:uid="{A173A682-A13F-4ACC-B99C-BB5A8210D373}"/>
    <cellStyle name="貨幣 2 5 2 2" xfId="470" xr:uid="{1474699D-764C-4220-ADE8-837BBF3C2189}"/>
    <cellStyle name="貨幣 2 5 2 2 2" xfId="471" xr:uid="{6538A23D-4D13-4FEB-9058-308308A49CAD}"/>
    <cellStyle name="貨幣 2 5 2 2 2 2" xfId="472" xr:uid="{B3E1FB3C-6738-47EC-A8FC-AB3C96B4A80F}"/>
    <cellStyle name="貨幣 2 5 2 2 2 2 2" xfId="1020" xr:uid="{04BC750C-8B0B-486E-A3CF-2C9973D1034C}"/>
    <cellStyle name="貨幣 2 5 2 2 2 3" xfId="1019" xr:uid="{43DECAAE-4A17-4C3B-82D4-68CD5D1D6C31}"/>
    <cellStyle name="貨幣 2 5 2 2 3" xfId="473" xr:uid="{E328E4EA-0981-4274-A132-C604DE76AA49}"/>
    <cellStyle name="貨幣 2 5 2 2 3 2" xfId="1021" xr:uid="{0BAE622E-04D7-40BB-8E54-57A56DD4CF49}"/>
    <cellStyle name="貨幣 2 5 2 2 4" xfId="474" xr:uid="{378BF76F-9B9E-4196-83FA-1E7F8F601055}"/>
    <cellStyle name="貨幣 2 5 2 2 4 2" xfId="1022" xr:uid="{630A6E8D-87EF-4584-B769-68797757FF55}"/>
    <cellStyle name="貨幣 2 5 2 2 5" xfId="1018" xr:uid="{49B5E7AA-8B0B-4968-A642-2FE558759679}"/>
    <cellStyle name="貨幣 2 5 2 3" xfId="475" xr:uid="{5E0FA29A-DEB5-4664-ADC1-9B69250B25D7}"/>
    <cellStyle name="貨幣 2 5 2 3 2" xfId="476" xr:uid="{04E48F68-6683-4623-99B9-616905E171D8}"/>
    <cellStyle name="貨幣 2 5 2 3 2 2" xfId="477" xr:uid="{5973A708-AF6F-4869-94F2-1724202050C5}"/>
    <cellStyle name="貨幣 2 5 2 3 2 2 2" xfId="1025" xr:uid="{75AC38A3-7EA0-4BF4-81E5-BC726BF4F901}"/>
    <cellStyle name="貨幣 2 5 2 3 2 3" xfId="1024" xr:uid="{707A11A1-B9EF-4AE1-BE38-086CE73077FD}"/>
    <cellStyle name="貨幣 2 5 2 3 3" xfId="478" xr:uid="{296F75BF-C043-4F6D-B14F-BD2FDDF02434}"/>
    <cellStyle name="貨幣 2 5 2 3 3 2" xfId="1026" xr:uid="{65233E36-2E2B-4775-B9B7-DE119FA7DF0C}"/>
    <cellStyle name="貨幣 2 5 2 3 4" xfId="479" xr:uid="{92A82B43-0BFD-41B7-A996-45FFD6B42450}"/>
    <cellStyle name="貨幣 2 5 2 3 4 2" xfId="1027" xr:uid="{DB68C3E1-A095-4578-AD7E-16EC217561FF}"/>
    <cellStyle name="貨幣 2 5 2 3 5" xfId="1023" xr:uid="{8EE39347-D2F9-43FD-815F-CD6B36151E57}"/>
    <cellStyle name="貨幣 2 5 2 4" xfId="480" xr:uid="{E3F025F5-CF9E-46AD-B6C4-EE3BCB8262D0}"/>
    <cellStyle name="貨幣 2 5 2 4 2" xfId="481" xr:uid="{EB60B47A-E92A-46EB-89FF-039D845DFDC1}"/>
    <cellStyle name="貨幣 2 5 2 4 2 2" xfId="1029" xr:uid="{FF6588C0-FCE1-46A9-AB6B-123E8527AC2D}"/>
    <cellStyle name="貨幣 2 5 2 4 3" xfId="1028" xr:uid="{0618E074-E84A-4146-AFE4-38CCE4576305}"/>
    <cellStyle name="貨幣 2 5 2 5" xfId="482" xr:uid="{8A7AF96A-C241-43FD-9B5A-BA5FE6005E6F}"/>
    <cellStyle name="貨幣 2 5 2 5 2" xfId="1030" xr:uid="{4AB7297B-5097-4BE2-9EF3-E1D972D99496}"/>
    <cellStyle name="貨幣 2 5 2 6" xfId="483" xr:uid="{998199A6-E74C-4FBB-ABE4-F71CB41C8CC0}"/>
    <cellStyle name="貨幣 2 5 2 6 2" xfId="1031" xr:uid="{3A7F178A-9D5A-4936-AD49-833029721191}"/>
    <cellStyle name="貨幣 2 5 2 7" xfId="1017" xr:uid="{86244764-06CA-435B-A9B5-8F14E8B085CF}"/>
    <cellStyle name="貨幣 2 5 3" xfId="484" xr:uid="{F7A429CA-6AB9-440A-AA7F-0B2077F9FF76}"/>
    <cellStyle name="貨幣 2 5 3 2" xfId="485" xr:uid="{14CC88B4-BE73-4E69-B2B1-72E80EB85B09}"/>
    <cellStyle name="貨幣 2 5 3 2 2" xfId="486" xr:uid="{D1CD037B-2A9B-4739-8ACD-33EFC66C2AB9}"/>
    <cellStyle name="貨幣 2 5 3 2 2 2" xfId="487" xr:uid="{406F0C9A-B872-4666-84D4-691ABEB090F0}"/>
    <cellStyle name="貨幣 2 5 3 2 2 2 2" xfId="1035" xr:uid="{F84B7996-540B-4782-903C-92A112095C18}"/>
    <cellStyle name="貨幣 2 5 3 2 2 3" xfId="1034" xr:uid="{14585931-4FFC-4193-8018-94694DCB3C5D}"/>
    <cellStyle name="貨幣 2 5 3 2 3" xfId="488" xr:uid="{B830EBB5-E709-42BA-BA4D-4CA219AA15CC}"/>
    <cellStyle name="貨幣 2 5 3 2 3 2" xfId="1036" xr:uid="{BC345CA4-A5B6-4739-BE67-7ADF6F320347}"/>
    <cellStyle name="貨幣 2 5 3 2 4" xfId="489" xr:uid="{6C006ECF-096B-400E-8915-991662EB6E29}"/>
    <cellStyle name="貨幣 2 5 3 2 4 2" xfId="1037" xr:uid="{A6A8FFF2-A515-4C87-85E7-16AF5065E01B}"/>
    <cellStyle name="貨幣 2 5 3 2 5" xfId="1033" xr:uid="{C5652C95-2CB1-4F75-95C0-540327687027}"/>
    <cellStyle name="貨幣 2 5 3 3" xfId="490" xr:uid="{76A3781E-13C5-468D-BD79-C7F05801C812}"/>
    <cellStyle name="貨幣 2 5 3 3 2" xfId="491" xr:uid="{284074FC-EC39-4D91-AE0D-2B799A11DB8D}"/>
    <cellStyle name="貨幣 2 5 3 3 2 2" xfId="492" xr:uid="{03C52ADD-9021-4282-8D51-C54824DB7AA9}"/>
    <cellStyle name="貨幣 2 5 3 3 2 2 2" xfId="1040" xr:uid="{655FC8C2-3CA7-4CD0-B6DB-7DFE11D41828}"/>
    <cellStyle name="貨幣 2 5 3 3 2 3" xfId="1039" xr:uid="{1B3A2F5A-59F3-4673-B577-BAF72E603778}"/>
    <cellStyle name="貨幣 2 5 3 3 3" xfId="493" xr:uid="{32AA7648-8637-4684-ADF5-233CF6A3C887}"/>
    <cellStyle name="貨幣 2 5 3 3 3 2" xfId="1041" xr:uid="{E166B599-54A6-4E49-94A1-EB2AF7C537BC}"/>
    <cellStyle name="貨幣 2 5 3 3 4" xfId="494" xr:uid="{88BE8BDE-F07E-4C4A-B6F7-74F8AACDE8B8}"/>
    <cellStyle name="貨幣 2 5 3 3 4 2" xfId="1042" xr:uid="{6F6A36D1-5180-4ACA-BDE3-679EA81D858D}"/>
    <cellStyle name="貨幣 2 5 3 3 5" xfId="1038" xr:uid="{D3E7899C-6EB5-4CF8-A3E2-CB207BCB9E39}"/>
    <cellStyle name="貨幣 2 5 3 4" xfId="495" xr:uid="{85DCF871-5ECC-4896-8EF0-5FDB95098F20}"/>
    <cellStyle name="貨幣 2 5 3 4 2" xfId="496" xr:uid="{835C0FE7-038C-4370-85EB-4F50EEBB46FB}"/>
    <cellStyle name="貨幣 2 5 3 4 2 2" xfId="1044" xr:uid="{7907413F-6B1E-4E1B-8497-9371DD288017}"/>
    <cellStyle name="貨幣 2 5 3 4 3" xfId="1043" xr:uid="{67ED7071-2BDC-473D-B72D-85161B7B57CC}"/>
    <cellStyle name="貨幣 2 5 3 5" xfId="497" xr:uid="{A69338CA-2FB2-4896-B9DE-4046991A12A1}"/>
    <cellStyle name="貨幣 2 5 3 5 2" xfId="1045" xr:uid="{1E2B2650-C874-4AC2-AF7C-2D9888ECD380}"/>
    <cellStyle name="貨幣 2 5 3 6" xfId="498" xr:uid="{528250CA-7129-43BD-B08F-CFAC92B9A39B}"/>
    <cellStyle name="貨幣 2 5 3 6 2" xfId="1046" xr:uid="{A697C571-9BF0-4C53-9354-042A6E32FC91}"/>
    <cellStyle name="貨幣 2 5 3 7" xfId="1032" xr:uid="{93225EFB-4144-417A-9392-BC9BF3939A73}"/>
    <cellStyle name="貨幣 2 5 4" xfId="499" xr:uid="{79F57170-C4D5-495E-8B6B-2797F73D86F1}"/>
    <cellStyle name="貨幣 2 5 4 2" xfId="500" xr:uid="{47052E7E-766B-4849-875E-B52C9BCD7D71}"/>
    <cellStyle name="貨幣 2 5 4 2 2" xfId="501" xr:uid="{1CAAEE77-E1F1-44A2-92C7-7C30374E8C0D}"/>
    <cellStyle name="貨幣 2 5 4 2 2 2" xfId="1049" xr:uid="{0BF4FCC3-6146-49A9-A54C-3987BDAD639B}"/>
    <cellStyle name="貨幣 2 5 4 2 3" xfId="1048" xr:uid="{AB530B56-C41D-4CCF-A2D5-617CACEB3F16}"/>
    <cellStyle name="貨幣 2 5 4 3" xfId="502" xr:uid="{5F326B60-3872-46BC-B418-9800038E1A94}"/>
    <cellStyle name="貨幣 2 5 4 3 2" xfId="1050" xr:uid="{F081A6F6-F0A0-46B8-B0D3-DF3A84EE05B3}"/>
    <cellStyle name="貨幣 2 5 4 4" xfId="503" xr:uid="{0CF72D79-785D-40E0-898B-DBE1D0658887}"/>
    <cellStyle name="貨幣 2 5 4 4 2" xfId="1051" xr:uid="{16A2CBF7-5BF6-46C0-80B0-4EA550098B60}"/>
    <cellStyle name="貨幣 2 5 4 5" xfId="1047" xr:uid="{98F2349B-F007-464B-A5E0-C9326FF812CF}"/>
    <cellStyle name="貨幣 2 5 5" xfId="504" xr:uid="{A10885BE-8C38-4CB2-947A-CCF5565E3EE8}"/>
    <cellStyle name="貨幣 2 5 5 2" xfId="505" xr:uid="{2CD3DDBA-DDAD-461A-850B-FDCBD6502E57}"/>
    <cellStyle name="貨幣 2 5 5 2 2" xfId="506" xr:uid="{01D3A983-0740-4773-83A8-8B1068173413}"/>
    <cellStyle name="貨幣 2 5 5 2 2 2" xfId="1054" xr:uid="{86AC786B-7AF1-4865-896E-84A349B8E177}"/>
    <cellStyle name="貨幣 2 5 5 2 3" xfId="1053" xr:uid="{BE72DCDB-5945-4869-A879-3E4D8960AE70}"/>
    <cellStyle name="貨幣 2 5 5 3" xfId="507" xr:uid="{27AFE3A2-50FD-467A-B0FD-F582CE8237AF}"/>
    <cellStyle name="貨幣 2 5 5 3 2" xfId="1055" xr:uid="{6F5032C6-24FF-4331-A342-D90913637B3E}"/>
    <cellStyle name="貨幣 2 5 5 4" xfId="508" xr:uid="{A2646F54-8C31-4FE7-B4C0-873A0867CE16}"/>
    <cellStyle name="貨幣 2 5 5 4 2" xfId="1056" xr:uid="{61D58074-83E8-41E7-B577-0FC7788FC432}"/>
    <cellStyle name="貨幣 2 5 5 5" xfId="1052" xr:uid="{A8F27374-AD6B-4CD0-964C-A7DA66F87569}"/>
    <cellStyle name="貨幣 2 5 6" xfId="509" xr:uid="{C49D8732-1111-4581-9439-1C8C22FDD1C8}"/>
    <cellStyle name="貨幣 2 5 6 2" xfId="510" xr:uid="{BE10AE4C-AC94-4210-AF77-CFC4B6659D44}"/>
    <cellStyle name="貨幣 2 5 6 2 2" xfId="1058" xr:uid="{06A8C12D-7342-441B-8D99-F677901F7161}"/>
    <cellStyle name="貨幣 2 5 6 3" xfId="1057" xr:uid="{61D7FBF3-5B73-4946-8B27-2873DA267335}"/>
    <cellStyle name="貨幣 2 5 7" xfId="511" xr:uid="{FA607BE9-956E-4B3B-BD32-D471790DF16C}"/>
    <cellStyle name="貨幣 2 5 7 2" xfId="1059" xr:uid="{AF7DA50F-A056-4C35-A2C3-0917F41A4788}"/>
    <cellStyle name="貨幣 2 5 8" xfId="512" xr:uid="{666CEE06-1138-4852-A639-68426AF174BB}"/>
    <cellStyle name="貨幣 2 5 8 2" xfId="1060" xr:uid="{0318DE44-3D4C-4ACF-9CE4-80093CDEA358}"/>
    <cellStyle name="貨幣 2 5 9" xfId="1016" xr:uid="{35E8A315-8C6A-4A40-A7A1-CC3AC8E5892A}"/>
    <cellStyle name="貨幣 2 6" xfId="513" xr:uid="{FCE2DF0A-B820-4C3D-8523-74DAAE5653ED}"/>
    <cellStyle name="貨幣 2 6 2" xfId="514" xr:uid="{5B66B6C2-A138-4347-B553-CB106F3CD4A1}"/>
    <cellStyle name="貨幣 2 6 2 2" xfId="515" xr:uid="{2417FB2E-919F-4A0C-8615-C375C2927A59}"/>
    <cellStyle name="貨幣 2 6 2 2 2" xfId="516" xr:uid="{841DD454-570A-4736-8A64-91462ED6E108}"/>
    <cellStyle name="貨幣 2 6 2 2 2 2" xfId="517" xr:uid="{7E9E0833-6FEF-44AA-80EF-FE01F1CF6E57}"/>
    <cellStyle name="貨幣 2 6 2 2 2 2 2" xfId="1065" xr:uid="{4E462FD1-B825-4EAA-B1DC-35B03E458ECE}"/>
    <cellStyle name="貨幣 2 6 2 2 2 3" xfId="1064" xr:uid="{7FD6B71F-14BA-48CD-89C5-DB055A6B79C2}"/>
    <cellStyle name="貨幣 2 6 2 2 3" xfId="518" xr:uid="{D539EF3A-B9E6-4E91-ACD1-5E6D0BFA648F}"/>
    <cellStyle name="貨幣 2 6 2 2 3 2" xfId="1066" xr:uid="{464762AE-7C26-4D89-B9D8-06A9BABD226B}"/>
    <cellStyle name="貨幣 2 6 2 2 4" xfId="519" xr:uid="{4DEB1310-28B4-4E92-A05A-C5BC8876F834}"/>
    <cellStyle name="貨幣 2 6 2 2 4 2" xfId="1067" xr:uid="{574DC13B-53A9-4397-8A51-B5410BFB7969}"/>
    <cellStyle name="貨幣 2 6 2 2 5" xfId="1063" xr:uid="{2CBDEA88-8F10-497A-92B1-398B10AB4629}"/>
    <cellStyle name="貨幣 2 6 2 3" xfId="520" xr:uid="{BB437FCB-7520-49D0-BD74-2BD4E20AD1C6}"/>
    <cellStyle name="貨幣 2 6 2 3 2" xfId="521" xr:uid="{F02B4E1A-F6BC-498D-A96F-52D9EDEAE6C8}"/>
    <cellStyle name="貨幣 2 6 2 3 2 2" xfId="522" xr:uid="{97CEAB82-D954-4D3F-829C-FCE46DDDC0F8}"/>
    <cellStyle name="貨幣 2 6 2 3 2 2 2" xfId="1070" xr:uid="{B1B70F3C-14F2-4963-BC18-9D9A1F33AD88}"/>
    <cellStyle name="貨幣 2 6 2 3 2 3" xfId="1069" xr:uid="{FA60CAB1-A357-42C8-9C45-9C78F562C969}"/>
    <cellStyle name="貨幣 2 6 2 3 3" xfId="523" xr:uid="{3436EFF9-9CA1-4300-B7D9-7E009DC99720}"/>
    <cellStyle name="貨幣 2 6 2 3 3 2" xfId="1071" xr:uid="{D9362528-89D6-4FEE-989D-F5A62BF09688}"/>
    <cellStyle name="貨幣 2 6 2 3 4" xfId="524" xr:uid="{C624267B-BBDD-4E1E-B7D0-06DC97B4CE90}"/>
    <cellStyle name="貨幣 2 6 2 3 4 2" xfId="1072" xr:uid="{C4E1F450-10C9-4F7A-AF52-57707250F455}"/>
    <cellStyle name="貨幣 2 6 2 3 5" xfId="1068" xr:uid="{B25E122D-7891-4548-B83D-3057D6913110}"/>
    <cellStyle name="貨幣 2 6 2 4" xfId="525" xr:uid="{2979151F-CD83-4E74-B9B4-F1B8E5A6E44A}"/>
    <cellStyle name="貨幣 2 6 2 4 2" xfId="526" xr:uid="{B8B5CC7B-EA55-448E-A716-DC95F4FAFBF7}"/>
    <cellStyle name="貨幣 2 6 2 4 2 2" xfId="1074" xr:uid="{CCABE25F-19D6-4F19-B2F2-4917BF0DDA9D}"/>
    <cellStyle name="貨幣 2 6 2 4 3" xfId="1073" xr:uid="{38CD7366-19DA-4F62-B92E-FAF838395DB5}"/>
    <cellStyle name="貨幣 2 6 2 5" xfId="527" xr:uid="{D27B93C8-062D-45E4-8252-B55012B6C15D}"/>
    <cellStyle name="貨幣 2 6 2 5 2" xfId="1075" xr:uid="{3FAEF784-275F-41A4-B10E-A8452464D4F1}"/>
    <cellStyle name="貨幣 2 6 2 6" xfId="528" xr:uid="{DA0D257D-B572-4886-AF9B-F7410D60448B}"/>
    <cellStyle name="貨幣 2 6 2 6 2" xfId="1076" xr:uid="{2282A698-A7A0-4F86-B05A-1F6D116C379F}"/>
    <cellStyle name="貨幣 2 6 2 7" xfId="1062" xr:uid="{7D2681DB-EF0C-4496-B8C9-E4A16E9CD859}"/>
    <cellStyle name="貨幣 2 6 3" xfId="529" xr:uid="{DDB7669C-FB22-4306-BE24-D70F98482E9B}"/>
    <cellStyle name="貨幣 2 6 3 2" xfId="530" xr:uid="{C10FD332-9CC4-4C9A-A336-ED5555E3B4DA}"/>
    <cellStyle name="貨幣 2 6 3 2 2" xfId="531" xr:uid="{A8132DDB-B9ED-4D4C-B447-07FAFAC05330}"/>
    <cellStyle name="貨幣 2 6 3 2 2 2" xfId="532" xr:uid="{43004B1B-991A-48F8-9E24-A77B830F6206}"/>
    <cellStyle name="貨幣 2 6 3 2 2 2 2" xfId="1080" xr:uid="{24B1A786-8DC9-4F16-BE51-3F1855FA7729}"/>
    <cellStyle name="貨幣 2 6 3 2 2 3" xfId="1079" xr:uid="{ADC50774-FCEC-4F7B-8F9A-C39E1A02B333}"/>
    <cellStyle name="貨幣 2 6 3 2 3" xfId="533" xr:uid="{E195BC06-69FF-423A-B7BB-98A87029D8F8}"/>
    <cellStyle name="貨幣 2 6 3 2 3 2" xfId="1081" xr:uid="{C811A905-4898-4443-9011-08836F62B79D}"/>
    <cellStyle name="貨幣 2 6 3 2 4" xfId="534" xr:uid="{C5B39988-338E-4D64-A50C-A3171B16A9DB}"/>
    <cellStyle name="貨幣 2 6 3 2 4 2" xfId="1082" xr:uid="{9DBF7CC0-08AB-4ACA-8FC2-0EB8D75F4FAD}"/>
    <cellStyle name="貨幣 2 6 3 2 5" xfId="1078" xr:uid="{34FBF998-0AAC-436B-A9D4-904D60F37E20}"/>
    <cellStyle name="貨幣 2 6 3 3" xfId="535" xr:uid="{8173F41B-5CF5-4CC4-9FAB-7C6268488616}"/>
    <cellStyle name="貨幣 2 6 3 3 2" xfId="536" xr:uid="{3E326096-4C22-4FB7-A763-F128E5811A8E}"/>
    <cellStyle name="貨幣 2 6 3 3 2 2" xfId="537" xr:uid="{3C9A86F0-DD46-403A-BE89-1B15F0AC4003}"/>
    <cellStyle name="貨幣 2 6 3 3 2 2 2" xfId="1085" xr:uid="{26F3187D-3FB4-4955-B759-428CC271BBC5}"/>
    <cellStyle name="貨幣 2 6 3 3 2 3" xfId="1084" xr:uid="{4393B81C-979E-4A14-AE93-617DEF0DAE19}"/>
    <cellStyle name="貨幣 2 6 3 3 3" xfId="538" xr:uid="{4515BAB6-3EA3-4BA0-B00B-CAE29B82100B}"/>
    <cellStyle name="貨幣 2 6 3 3 3 2" xfId="1086" xr:uid="{1BF988E8-49A6-487D-A45F-98631FA2A575}"/>
    <cellStyle name="貨幣 2 6 3 3 4" xfId="539" xr:uid="{4232ED76-2383-4CB6-80A0-D202EDAAE7D6}"/>
    <cellStyle name="貨幣 2 6 3 3 4 2" xfId="1087" xr:uid="{D4C3401C-8B65-4F6E-842F-77C6D45F34C8}"/>
    <cellStyle name="貨幣 2 6 3 3 5" xfId="1083" xr:uid="{0108A99F-CB33-4193-AD97-3F71B66A1EC5}"/>
    <cellStyle name="貨幣 2 6 3 4" xfId="540" xr:uid="{CF62437B-E22D-4DB7-BE1D-BDCA4B72D5D5}"/>
    <cellStyle name="貨幣 2 6 3 4 2" xfId="541" xr:uid="{B72A3654-7664-4B54-9403-A66625FA9129}"/>
    <cellStyle name="貨幣 2 6 3 4 2 2" xfId="1089" xr:uid="{70CFF15F-C351-454B-937A-1DEB31BEFB89}"/>
    <cellStyle name="貨幣 2 6 3 4 3" xfId="1088" xr:uid="{D466A351-E37D-477D-AB02-CA4334CC507E}"/>
    <cellStyle name="貨幣 2 6 3 5" xfId="542" xr:uid="{2D3BD4A3-9922-4C8A-AA02-ED8CB31C0DC9}"/>
    <cellStyle name="貨幣 2 6 3 5 2" xfId="1090" xr:uid="{40BC6764-425E-4F54-AED5-D7043B404A35}"/>
    <cellStyle name="貨幣 2 6 3 6" xfId="543" xr:uid="{16FF0C4F-4A57-4DFF-A149-7C0377ABA3C2}"/>
    <cellStyle name="貨幣 2 6 3 6 2" xfId="1091" xr:uid="{C004CACA-88E8-4536-B395-7C410BA2D3E0}"/>
    <cellStyle name="貨幣 2 6 3 7" xfId="1077" xr:uid="{9182029C-752C-49FF-924A-37D54FE672E3}"/>
    <cellStyle name="貨幣 2 6 4" xfId="544" xr:uid="{6BBC50E0-8581-4737-9D85-38B0B78802D8}"/>
    <cellStyle name="貨幣 2 6 4 2" xfId="545" xr:uid="{C077EF90-5728-4DD7-93CE-EC1860E2BD37}"/>
    <cellStyle name="貨幣 2 6 4 2 2" xfId="546" xr:uid="{88924703-990D-45C5-95F7-6900C68D6F99}"/>
    <cellStyle name="貨幣 2 6 4 2 2 2" xfId="1094" xr:uid="{50955D16-92E5-4161-AED2-D5D0B5CE78AC}"/>
    <cellStyle name="貨幣 2 6 4 2 3" xfId="1093" xr:uid="{81396FFA-1388-4BE2-89BE-B5639B3CC015}"/>
    <cellStyle name="貨幣 2 6 4 3" xfId="547" xr:uid="{A943BA5C-A6B1-4EA8-A2B1-D5E16B4E0962}"/>
    <cellStyle name="貨幣 2 6 4 3 2" xfId="1095" xr:uid="{6A35C8CD-3D9F-4FE4-8713-EF5FE6E90750}"/>
    <cellStyle name="貨幣 2 6 4 4" xfId="548" xr:uid="{020FA34D-3687-4ABF-9DF0-EA2B89E0E612}"/>
    <cellStyle name="貨幣 2 6 4 4 2" xfId="1096" xr:uid="{34CDCFB6-C382-4E50-B43D-9949FB6F7ADF}"/>
    <cellStyle name="貨幣 2 6 4 5" xfId="1092" xr:uid="{5590D71C-10FC-470B-995E-061F8434F576}"/>
    <cellStyle name="貨幣 2 6 5" xfId="549" xr:uid="{4357EE4D-DBB7-42D4-B59A-22C359B4CC9B}"/>
    <cellStyle name="貨幣 2 6 5 2" xfId="550" xr:uid="{7A2980A3-DCDB-4BAB-9016-214DCA17396E}"/>
    <cellStyle name="貨幣 2 6 5 2 2" xfId="551" xr:uid="{DCE9E426-18B7-4819-8815-3CD12C634267}"/>
    <cellStyle name="貨幣 2 6 5 2 2 2" xfId="1099" xr:uid="{1E8319ED-90C8-4464-AA77-DE5E1CCD4052}"/>
    <cellStyle name="貨幣 2 6 5 2 3" xfId="1098" xr:uid="{36254835-27B9-4734-8FBB-5B87BEC805E1}"/>
    <cellStyle name="貨幣 2 6 5 3" xfId="552" xr:uid="{42A63092-5E21-47F2-9497-93F6F6AF4927}"/>
    <cellStyle name="貨幣 2 6 5 3 2" xfId="1100" xr:uid="{A8F993B0-14A8-4D76-BE67-776A789824DC}"/>
    <cellStyle name="貨幣 2 6 5 4" xfId="553" xr:uid="{F55DBD6E-030B-46FE-A919-DD2616E546D0}"/>
    <cellStyle name="貨幣 2 6 5 4 2" xfId="1101" xr:uid="{0901FDB0-C158-4C38-9D5C-BC8A0537853F}"/>
    <cellStyle name="貨幣 2 6 5 5" xfId="1097" xr:uid="{72A3F12E-ECF2-4301-B11C-8433DD4BD28E}"/>
    <cellStyle name="貨幣 2 6 6" xfId="554" xr:uid="{8B068745-0CA0-4983-9412-070FE818AFBC}"/>
    <cellStyle name="貨幣 2 6 6 2" xfId="555" xr:uid="{BFE6AAE5-715B-44BD-9CA3-CF062D70CE5C}"/>
    <cellStyle name="貨幣 2 6 6 2 2" xfId="1103" xr:uid="{2CFFE9B6-B6D8-47D1-9A7E-2CEE3C590C60}"/>
    <cellStyle name="貨幣 2 6 6 3" xfId="1102" xr:uid="{EF9086CF-C6F2-4350-BE50-7E52E566D19B}"/>
    <cellStyle name="貨幣 2 6 7" xfId="556" xr:uid="{5E03CABD-FF4A-4244-80D1-E59FB3423520}"/>
    <cellStyle name="貨幣 2 6 7 2" xfId="1104" xr:uid="{15EDFE8A-A670-4083-BEA6-F7F758E3E4A4}"/>
    <cellStyle name="貨幣 2 6 8" xfId="557" xr:uid="{94E89353-39E6-4E54-A5AD-6A9BF53BF45C}"/>
    <cellStyle name="貨幣 2 6 8 2" xfId="1105" xr:uid="{841B2B48-F232-4E5F-8A05-6D2F1A13F4EA}"/>
    <cellStyle name="貨幣 2 6 9" xfId="1061" xr:uid="{52D810B9-53DD-4CE1-930E-81DAC37ED664}"/>
    <cellStyle name="貨幣 2 7" xfId="558" xr:uid="{5F30D27C-48BF-4510-AC79-248E9A1781E9}"/>
    <cellStyle name="貨幣 2 7 2" xfId="559" xr:uid="{08274F49-797B-463A-9E79-03E5008C2D7E}"/>
    <cellStyle name="貨幣 2 7 2 2" xfId="560" xr:uid="{1AAF8B91-6A39-4A69-BE5A-D505D9AEE763}"/>
    <cellStyle name="貨幣 2 7 2 2 2" xfId="561" xr:uid="{8BBD8D86-E664-4617-B8A4-42024C3E78AD}"/>
    <cellStyle name="貨幣 2 7 2 2 2 2" xfId="1109" xr:uid="{2DE7969B-083D-473C-A7A5-9F4CEBFC1139}"/>
    <cellStyle name="貨幣 2 7 2 2 3" xfId="1108" xr:uid="{E48FF47A-D289-44E7-AF9C-08FA1B1494B5}"/>
    <cellStyle name="貨幣 2 7 2 3" xfId="562" xr:uid="{13C5180A-E0FC-496E-8D66-7FEC263D5313}"/>
    <cellStyle name="貨幣 2 7 2 3 2" xfId="1110" xr:uid="{9C4E5E2A-FF32-4830-B3CC-75750B6B0A3C}"/>
    <cellStyle name="貨幣 2 7 2 4" xfId="563" xr:uid="{8BB8B842-7C19-4105-9AC5-2B5843BE211C}"/>
    <cellStyle name="貨幣 2 7 2 4 2" xfId="1111" xr:uid="{52A3C761-9CB5-4FBB-8FBF-A50FCBC58FE8}"/>
    <cellStyle name="貨幣 2 7 2 5" xfId="1107" xr:uid="{C19888A9-151E-43F5-8390-0DE1A918DBA8}"/>
    <cellStyle name="貨幣 2 7 3" xfId="564" xr:uid="{8D107F98-5666-4C4E-A655-BD556202EFDE}"/>
    <cellStyle name="貨幣 2 7 3 2" xfId="565" xr:uid="{E8A7FB45-BE16-40C0-91A2-11316DD2FAAA}"/>
    <cellStyle name="貨幣 2 7 3 2 2" xfId="566" xr:uid="{F690F3AE-FB2A-41CC-BF1C-313793B8A683}"/>
    <cellStyle name="貨幣 2 7 3 2 2 2" xfId="1114" xr:uid="{C2B76870-9BD9-458D-87AA-DFAA2CDC88BA}"/>
    <cellStyle name="貨幣 2 7 3 2 3" xfId="1113" xr:uid="{244E9CEE-5899-479A-9B20-F7C242ADE07F}"/>
    <cellStyle name="貨幣 2 7 3 3" xfId="567" xr:uid="{BBD83260-358C-4B1D-8285-17D92E62F818}"/>
    <cellStyle name="貨幣 2 7 3 3 2" xfId="1115" xr:uid="{A9440CA3-A97E-4376-B539-032FA170EFB0}"/>
    <cellStyle name="貨幣 2 7 3 4" xfId="568" xr:uid="{C5E9E132-5ECF-45B5-8605-AB9D1EAB82AD}"/>
    <cellStyle name="貨幣 2 7 3 4 2" xfId="1116" xr:uid="{7D513715-57AC-48AD-B0F4-F737E0F36B81}"/>
    <cellStyle name="貨幣 2 7 3 5" xfId="1112" xr:uid="{C0D39DD9-E250-407C-8B39-46DE6ED83E59}"/>
    <cellStyle name="貨幣 2 7 4" xfId="569" xr:uid="{C73DD71E-B607-4FF6-BD6D-ACC6934DE29C}"/>
    <cellStyle name="貨幣 2 7 4 2" xfId="570" xr:uid="{C04D8A57-286A-4820-9B16-75C4571434AE}"/>
    <cellStyle name="貨幣 2 7 4 2 2" xfId="1118" xr:uid="{A276FEBA-4DBF-4303-833D-3C009DC70313}"/>
    <cellStyle name="貨幣 2 7 4 3" xfId="1117" xr:uid="{ABD9ED9A-78C3-4C6B-808A-178B31A7B93E}"/>
    <cellStyle name="貨幣 2 7 5" xfId="571" xr:uid="{BF05B35F-880B-4E31-9AFF-65450A6432EC}"/>
    <cellStyle name="貨幣 2 7 5 2" xfId="1119" xr:uid="{8815ECAC-D860-4EFC-9ADF-71BE7DF7E4C3}"/>
    <cellStyle name="貨幣 2 7 6" xfId="572" xr:uid="{2B0D3CF8-159B-4F5A-966D-EE0A9098B570}"/>
    <cellStyle name="貨幣 2 7 6 2" xfId="1120" xr:uid="{919766C7-9555-4452-9F92-D8C6563D6394}"/>
    <cellStyle name="貨幣 2 7 7" xfId="1106" xr:uid="{51135143-7B89-4A6C-9B3F-80FBE1FC3A01}"/>
    <cellStyle name="貨幣 2 8" xfId="573" xr:uid="{2EC73192-D4B2-459F-9B4A-5C262D8FB9BB}"/>
    <cellStyle name="貨幣 2 8 2" xfId="574" xr:uid="{2CD690A1-8186-4FE5-9E8B-589F319EA513}"/>
    <cellStyle name="貨幣 2 8 2 2" xfId="575" xr:uid="{F467C391-38A6-4628-833C-7DF07AAC0201}"/>
    <cellStyle name="貨幣 2 8 2 2 2" xfId="576" xr:uid="{4BF8FF6B-D198-4A79-9E9F-F9F3D1E5AA09}"/>
    <cellStyle name="貨幣 2 8 2 2 2 2" xfId="1124" xr:uid="{DE23C414-BDAD-4604-B6FD-CF6C3B937091}"/>
    <cellStyle name="貨幣 2 8 2 2 3" xfId="1123" xr:uid="{1185D9F9-E060-4A97-B7FD-5AB9637F2382}"/>
    <cellStyle name="貨幣 2 8 2 3" xfId="577" xr:uid="{32F0EA6D-FEBA-48E3-810C-5AE08B88D6FD}"/>
    <cellStyle name="貨幣 2 8 2 3 2" xfId="1125" xr:uid="{8799320A-C930-4890-A6A7-BD7160D9DD29}"/>
    <cellStyle name="貨幣 2 8 2 4" xfId="578" xr:uid="{31113E3C-DD23-4E89-A1F5-CBB6CE9BBDEA}"/>
    <cellStyle name="貨幣 2 8 2 4 2" xfId="1126" xr:uid="{F8DD3FD2-7E01-4DA5-AD32-654E68AE7FA2}"/>
    <cellStyle name="貨幣 2 8 2 5" xfId="1122" xr:uid="{17F03CC2-09FB-4B7B-AA1A-1F102B95A60A}"/>
    <cellStyle name="貨幣 2 8 3" xfId="579" xr:uid="{52B523CC-E523-4B68-90FF-215478D12796}"/>
    <cellStyle name="貨幣 2 8 3 2" xfId="580" xr:uid="{D34A9118-6BDD-4230-BDCE-4A0D4D765DC8}"/>
    <cellStyle name="貨幣 2 8 3 2 2" xfId="581" xr:uid="{10256B16-7CB2-42A0-9093-9A7853E53BE1}"/>
    <cellStyle name="貨幣 2 8 3 2 2 2" xfId="1129" xr:uid="{20700D2B-5E91-4D2D-939A-8A91EE98835B}"/>
    <cellStyle name="貨幣 2 8 3 2 3" xfId="1128" xr:uid="{83ABC633-B2AE-43A4-B697-B6E124F0B6D6}"/>
    <cellStyle name="貨幣 2 8 3 3" xfId="582" xr:uid="{179C7528-5A21-40B3-B1EA-6EA189968C5B}"/>
    <cellStyle name="貨幣 2 8 3 3 2" xfId="1130" xr:uid="{F8BEE571-8031-4039-B5D7-A085903AA2ED}"/>
    <cellStyle name="貨幣 2 8 3 4" xfId="583" xr:uid="{04CDB140-F755-4DE9-AE10-B810ECFE379D}"/>
    <cellStyle name="貨幣 2 8 3 4 2" xfId="1131" xr:uid="{0C2D4239-12FC-42A5-8CE6-44981BEB0C57}"/>
    <cellStyle name="貨幣 2 8 3 5" xfId="1127" xr:uid="{99C1D3E5-3189-4DA5-AD06-022657557745}"/>
    <cellStyle name="貨幣 2 8 4" xfId="584" xr:uid="{B333CF9B-E583-499D-AE19-16E328CA7474}"/>
    <cellStyle name="貨幣 2 8 4 2" xfId="585" xr:uid="{F920D165-B292-4D22-8982-75BFB4F6005C}"/>
    <cellStyle name="貨幣 2 8 4 2 2" xfId="1133" xr:uid="{22761F4E-6BFD-4A33-AEF1-15ABC8391897}"/>
    <cellStyle name="貨幣 2 8 4 3" xfId="1132" xr:uid="{03453D35-1A9C-4983-AA88-6D5B8239D183}"/>
    <cellStyle name="貨幣 2 8 5" xfId="586" xr:uid="{6CF80890-09A3-4D9C-B060-E7D927363710}"/>
    <cellStyle name="貨幣 2 8 5 2" xfId="1134" xr:uid="{91CD4ADD-1BF4-4348-BEBA-D83F1AA7ECC1}"/>
    <cellStyle name="貨幣 2 8 6" xfId="587" xr:uid="{5482E8F8-E52D-46FC-B1FE-AB7559EDF921}"/>
    <cellStyle name="貨幣 2 8 6 2" xfId="1135" xr:uid="{7E7796F0-29CE-4162-B5FF-C8FD091B7C91}"/>
    <cellStyle name="貨幣 2 8 7" xfId="1121" xr:uid="{C5BF7414-5E99-4378-B4D4-14FEE4BE73DF}"/>
    <cellStyle name="貨幣 2 9" xfId="588" xr:uid="{C1CA1C9B-B609-4EFA-84D7-14E6655903C0}"/>
    <cellStyle name="貨幣 2 9 2" xfId="589" xr:uid="{E37B130E-86A0-43C7-9B6D-DD4B7B983176}"/>
    <cellStyle name="貨幣 2 9 2 2" xfId="590" xr:uid="{E2BE712A-D11E-4098-ACE4-EDF180738265}"/>
    <cellStyle name="貨幣 2 9 2 2 2" xfId="591" xr:uid="{CB85882F-C825-4C64-BA4E-DC9158703177}"/>
    <cellStyle name="貨幣 2 9 2 2 2 2" xfId="1139" xr:uid="{C71FE401-01F6-452B-A424-74873214AE5F}"/>
    <cellStyle name="貨幣 2 9 2 2 3" xfId="1138" xr:uid="{E196A216-C9B1-49F5-AB91-58F7EAF2B1F0}"/>
    <cellStyle name="貨幣 2 9 2 3" xfId="592" xr:uid="{B0C63E4F-4A7D-47A1-8CDE-83ACCD68C6C7}"/>
    <cellStyle name="貨幣 2 9 2 3 2" xfId="1140" xr:uid="{0F31B31A-7936-40E2-8A84-2D0DB907AD63}"/>
    <cellStyle name="貨幣 2 9 2 4" xfId="593" xr:uid="{08313D09-3E8E-4DBC-8549-EE2D71D5B8FB}"/>
    <cellStyle name="貨幣 2 9 2 4 2" xfId="1141" xr:uid="{13E95CE5-7817-4910-B974-447100A3E96B}"/>
    <cellStyle name="貨幣 2 9 2 5" xfId="1137" xr:uid="{7022B968-3247-4954-819F-1D5EAD2E1BD5}"/>
    <cellStyle name="貨幣 2 9 3" xfId="594" xr:uid="{7E9AAD69-3F73-4230-9D41-E692B239DD42}"/>
    <cellStyle name="貨幣 2 9 3 2" xfId="595" xr:uid="{A202DAFD-CB9C-4F45-86AF-0EF87A2E56CD}"/>
    <cellStyle name="貨幣 2 9 3 2 2" xfId="596" xr:uid="{2BA84815-4E04-4C17-A44C-DCD56ED9AB59}"/>
    <cellStyle name="貨幣 2 9 3 2 2 2" xfId="1144" xr:uid="{B7424921-D7B0-4410-8A18-8BA4ACC72733}"/>
    <cellStyle name="貨幣 2 9 3 2 3" xfId="1143" xr:uid="{1F21F48D-48AF-4EBA-849B-31A982D566BA}"/>
    <cellStyle name="貨幣 2 9 3 3" xfId="597" xr:uid="{CBB21ED6-DDE5-4EEE-9548-88F083726794}"/>
    <cellStyle name="貨幣 2 9 3 3 2" xfId="1145" xr:uid="{EBC14E3D-ECD3-4E34-BA8E-739AE69C6B7F}"/>
    <cellStyle name="貨幣 2 9 3 4" xfId="598" xr:uid="{FE739CFB-AF52-4662-8A42-15EEE598D0A0}"/>
    <cellStyle name="貨幣 2 9 3 4 2" xfId="1146" xr:uid="{805A92B6-97C6-469B-B6B6-41D4B106F74F}"/>
    <cellStyle name="貨幣 2 9 3 5" xfId="1142" xr:uid="{0CF04C50-1371-47B5-8A34-0F0F6DEA6385}"/>
    <cellStyle name="貨幣 2 9 4" xfId="599" xr:uid="{03F4E4B4-1AF9-48A5-9355-946F64C8F15A}"/>
    <cellStyle name="貨幣 2 9 4 2" xfId="600" xr:uid="{33E2097D-7867-475F-B88C-21AA402187DD}"/>
    <cellStyle name="貨幣 2 9 4 2 2" xfId="1148" xr:uid="{C921F646-813B-4D19-A602-84BC6CA95F86}"/>
    <cellStyle name="貨幣 2 9 4 3" xfId="1147" xr:uid="{E5EC51A6-E1E4-459C-8E82-81B28F8F700A}"/>
    <cellStyle name="貨幣 2 9 5" xfId="601" xr:uid="{93F87AE4-C264-424E-83D5-5D5C9CB46286}"/>
    <cellStyle name="貨幣 2 9 5 2" xfId="1149" xr:uid="{0DA52510-BB45-4332-9895-69C6E5163383}"/>
    <cellStyle name="貨幣 2 9 6" xfId="602" xr:uid="{65CF3C73-EF57-463E-AAA7-81A1E7846D87}"/>
    <cellStyle name="貨幣 2 9 6 2" xfId="1150" xr:uid="{90CAD6CA-2D33-4D3E-8C2A-20212954D60B}"/>
    <cellStyle name="貨幣 2 9 7" xfId="1136" xr:uid="{A6C62761-2345-4D62-B4AA-8DBF57FE740D}"/>
    <cellStyle name="連結的儲存格" xfId="27" builtinId="24" customBuiltin="1"/>
    <cellStyle name="連結的儲存格 2" xfId="603" xr:uid="{D9CE2CDA-26C3-4918-8C74-F0AC00271EEC}"/>
    <cellStyle name="備註" xfId="28" builtinId="10" customBuiltin="1"/>
    <cellStyle name="備註 2" xfId="604" xr:uid="{EA9D9F14-C671-4F5F-9A7B-BAC32D41A1EE}"/>
    <cellStyle name="說明文字" xfId="29" builtinId="53" customBuiltin="1"/>
    <cellStyle name="說明文字 2" xfId="605" xr:uid="{D53D3C84-996B-405D-9AC9-5C1A78617946}"/>
    <cellStyle name="輔色1" xfId="30" builtinId="29" customBuiltin="1"/>
    <cellStyle name="輔色1 2" xfId="606" xr:uid="{6AC455DD-F7A7-4BAC-9386-CB1761AEED64}"/>
    <cellStyle name="輔色2" xfId="31" builtinId="33" customBuiltin="1"/>
    <cellStyle name="輔色2 2" xfId="607" xr:uid="{39767C0B-3A40-443A-9B0C-ADE2AF9AF9BD}"/>
    <cellStyle name="輔色3" xfId="32" builtinId="37" customBuiltin="1"/>
    <cellStyle name="輔色3 2" xfId="608" xr:uid="{6F067DEF-1891-437E-85A4-7C782091DEA3}"/>
    <cellStyle name="輔色4" xfId="33" builtinId="41" customBuiltin="1"/>
    <cellStyle name="輔色4 2" xfId="609" xr:uid="{549C8CF1-8A58-4005-8030-E14DFAA17ABF}"/>
    <cellStyle name="輔色5" xfId="34" builtinId="45" customBuiltin="1"/>
    <cellStyle name="輔色5 2" xfId="610" xr:uid="{44CB9EA0-9871-4EF9-BD79-4A23C59E7F3E}"/>
    <cellStyle name="輔色6" xfId="35" builtinId="49" customBuiltin="1"/>
    <cellStyle name="輔色6 2" xfId="611" xr:uid="{D9F5E29D-E364-47A0-B028-41C4D57C92DC}"/>
    <cellStyle name="標題" xfId="36" builtinId="15" customBuiltin="1"/>
    <cellStyle name="標題 1" xfId="37" builtinId="16" customBuiltin="1"/>
    <cellStyle name="標題 1 2" xfId="64" xr:uid="{BF719AC0-6538-449A-B22A-35DFE93AA6D4}"/>
    <cellStyle name="標題 2" xfId="38" builtinId="17" customBuiltin="1"/>
    <cellStyle name="標題 2 2" xfId="612" xr:uid="{3728D352-0B9C-44F9-AC98-29DD0A09CC9A}"/>
    <cellStyle name="標題 3" xfId="39" builtinId="18" customBuiltin="1"/>
    <cellStyle name="標題 3 2" xfId="613" xr:uid="{B3E7F656-C759-4E4B-80D2-83B56C0A6594}"/>
    <cellStyle name="標題 4" xfId="40" builtinId="19" customBuiltin="1"/>
    <cellStyle name="標題 4 2" xfId="614" xr:uid="{3443EB00-01FA-4C9C-A2E3-EB955ED29674}"/>
    <cellStyle name="標題 5" xfId="615" xr:uid="{E83DD2C4-D0FF-4D62-8C59-2A2CBB3C78D4}"/>
    <cellStyle name="輸入" xfId="41" builtinId="20" customBuiltin="1"/>
    <cellStyle name="輸入 2" xfId="616" xr:uid="{7CC3B5CB-5E7E-40AA-8DBA-824BCC8F8494}"/>
    <cellStyle name="輸出" xfId="42" builtinId="21" customBuiltin="1"/>
    <cellStyle name="輸出 2" xfId="617" xr:uid="{A89486D9-4AEB-4256-9015-57A6B10FA2D1}"/>
    <cellStyle name="檢查儲存格" xfId="43" builtinId="23" customBuiltin="1"/>
    <cellStyle name="檢查儲存格 2" xfId="618" xr:uid="{DF7AFB42-C738-411E-A3AB-28FE1D5822DB}"/>
    <cellStyle name="壞" xfId="44" builtinId="27" customBuiltin="1"/>
    <cellStyle name="壞 2" xfId="619" xr:uid="{99092F0E-5218-45EE-AE6C-58F6E7C6BD82}"/>
    <cellStyle name="警告文字" xfId="45" builtinId="11" customBuiltin="1"/>
    <cellStyle name="警告文字 2" xfId="620" xr:uid="{DBADA8A6-89C0-4CDD-A436-5BCD7A803603}"/>
  </cellStyles>
  <dxfs count="0"/>
  <tableStyles count="0" defaultTableStyle="TableStyleMedium2" defaultPivotStyle="PivotStyleLight16"/>
  <colors>
    <mruColors>
      <color rgb="FFFC10CF"/>
      <color rgb="FFFD91E8"/>
      <color rgb="FFFD67E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497667</xdr:colOff>
      <xdr:row>0</xdr:row>
      <xdr:rowOff>271005</xdr:rowOff>
    </xdr:from>
    <xdr:to>
      <xdr:col>20</xdr:col>
      <xdr:colOff>502825</xdr:colOff>
      <xdr:row>0</xdr:row>
      <xdr:rowOff>884480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681267" y="271005"/>
          <a:ext cx="1211658" cy="61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46"/>
  <sheetViews>
    <sheetView zoomScale="50" zoomScaleNormal="50" workbookViewId="0">
      <selection activeCell="B25" sqref="B25:E25"/>
    </sheetView>
  </sheetViews>
  <sheetFormatPr defaultColWidth="9" defaultRowHeight="16.5" x14ac:dyDescent="0.25"/>
  <cols>
    <col min="1" max="1" width="4" style="192" customWidth="1"/>
    <col min="2" max="2" width="13.625" style="192" customWidth="1"/>
    <col min="3" max="3" width="14.875" style="192" customWidth="1"/>
    <col min="4" max="4" width="15.875" style="192" customWidth="1"/>
    <col min="5" max="5" width="13" style="192" customWidth="1"/>
    <col min="6" max="8" width="15.875" style="192" customWidth="1"/>
    <col min="9" max="9" width="13" style="192" customWidth="1"/>
    <col min="10" max="12" width="15.875" style="192" customWidth="1"/>
    <col min="13" max="13" width="13.625" style="192" customWidth="1"/>
    <col min="14" max="16" width="15.875" style="192" customWidth="1"/>
    <col min="17" max="17" width="13.125" style="192" customWidth="1"/>
    <col min="18" max="20" width="15.875" style="192" customWidth="1"/>
    <col min="21" max="21" width="13.625" style="192" customWidth="1"/>
    <col min="22" max="16384" width="9" style="192"/>
  </cols>
  <sheetData>
    <row r="1" spans="2:21" ht="73.150000000000006" customHeight="1" thickBot="1" x14ac:dyDescent="0.5">
      <c r="B1" s="240" t="s">
        <v>343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50" t="s">
        <v>128</v>
      </c>
      <c r="O1" s="250"/>
      <c r="P1" s="250"/>
      <c r="Q1" s="250"/>
      <c r="R1" s="250"/>
      <c r="S1" s="250"/>
      <c r="T1" s="250"/>
    </row>
    <row r="2" spans="2:21" s="173" customFormat="1" ht="28.15" customHeight="1" x14ac:dyDescent="0.45">
      <c r="B2" s="239"/>
      <c r="C2" s="237"/>
      <c r="D2" s="237"/>
      <c r="E2" s="238"/>
      <c r="F2" s="239"/>
      <c r="G2" s="237"/>
      <c r="H2" s="237"/>
      <c r="I2" s="238"/>
      <c r="J2" s="239"/>
      <c r="K2" s="237"/>
      <c r="L2" s="237"/>
      <c r="M2" s="238"/>
      <c r="N2" s="237" t="s">
        <v>260</v>
      </c>
      <c r="O2" s="237"/>
      <c r="P2" s="237"/>
      <c r="Q2" s="238"/>
      <c r="R2" s="239" t="s">
        <v>261</v>
      </c>
      <c r="S2" s="237"/>
      <c r="T2" s="237"/>
      <c r="U2" s="238"/>
    </row>
    <row r="3" spans="2:21" s="173" customFormat="1" ht="28.15" customHeight="1" x14ac:dyDescent="0.45">
      <c r="B3" s="224"/>
      <c r="C3" s="222"/>
      <c r="D3" s="222"/>
      <c r="E3" s="223"/>
      <c r="F3" s="224"/>
      <c r="G3" s="222"/>
      <c r="H3" s="222"/>
      <c r="I3" s="223"/>
      <c r="J3" s="224"/>
      <c r="K3" s="222"/>
      <c r="L3" s="222"/>
      <c r="M3" s="223"/>
      <c r="N3" s="224" t="s">
        <v>81</v>
      </c>
      <c r="O3" s="222"/>
      <c r="P3" s="222"/>
      <c r="Q3" s="223"/>
      <c r="R3" s="224" t="s">
        <v>167</v>
      </c>
      <c r="S3" s="222"/>
      <c r="T3" s="222"/>
      <c r="U3" s="223"/>
    </row>
    <row r="4" spans="2:21" s="173" customFormat="1" ht="28.15" customHeight="1" x14ac:dyDescent="0.45">
      <c r="B4" s="215"/>
      <c r="C4" s="216"/>
      <c r="D4" s="216"/>
      <c r="E4" s="217"/>
      <c r="F4" s="215"/>
      <c r="G4" s="216"/>
      <c r="H4" s="216"/>
      <c r="I4" s="217"/>
      <c r="J4" s="215"/>
      <c r="K4" s="216"/>
      <c r="L4" s="216"/>
      <c r="M4" s="217"/>
      <c r="N4" s="215" t="s">
        <v>166</v>
      </c>
      <c r="O4" s="216"/>
      <c r="P4" s="216"/>
      <c r="Q4" s="217"/>
      <c r="R4" s="215" t="s">
        <v>344</v>
      </c>
      <c r="S4" s="216"/>
      <c r="T4" s="216"/>
      <c r="U4" s="217"/>
    </row>
    <row r="5" spans="2:21" s="173" customFormat="1" ht="28.15" customHeight="1" x14ac:dyDescent="0.45">
      <c r="B5" s="224"/>
      <c r="C5" s="222"/>
      <c r="D5" s="222"/>
      <c r="E5" s="223"/>
      <c r="F5" s="215"/>
      <c r="G5" s="216"/>
      <c r="H5" s="216"/>
      <c r="I5" s="217"/>
      <c r="J5" s="224"/>
      <c r="K5" s="222"/>
      <c r="L5" s="222"/>
      <c r="M5" s="223"/>
      <c r="N5" s="215" t="s">
        <v>289</v>
      </c>
      <c r="O5" s="216"/>
      <c r="P5" s="216"/>
      <c r="Q5" s="217"/>
      <c r="R5" s="224" t="s">
        <v>283</v>
      </c>
      <c r="S5" s="222"/>
      <c r="T5" s="222"/>
      <c r="U5" s="223"/>
    </row>
    <row r="6" spans="2:21" s="173" customFormat="1" ht="28.15" customHeight="1" x14ac:dyDescent="0.45">
      <c r="B6" s="224"/>
      <c r="C6" s="222"/>
      <c r="D6" s="222"/>
      <c r="E6" s="223"/>
      <c r="F6" s="224"/>
      <c r="G6" s="222"/>
      <c r="H6" s="222"/>
      <c r="I6" s="223"/>
      <c r="J6" s="224"/>
      <c r="K6" s="222"/>
      <c r="L6" s="222"/>
      <c r="M6" s="223"/>
      <c r="N6" s="224" t="s">
        <v>132</v>
      </c>
      <c r="O6" s="222"/>
      <c r="P6" s="222"/>
      <c r="Q6" s="223"/>
      <c r="R6" s="229" t="s">
        <v>359</v>
      </c>
      <c r="S6" s="230"/>
      <c r="T6" s="230"/>
      <c r="U6" s="231"/>
    </row>
    <row r="7" spans="2:21" s="173" customFormat="1" ht="28.15" customHeight="1" x14ac:dyDescent="0.45">
      <c r="B7" s="235"/>
      <c r="C7" s="233"/>
      <c r="D7" s="233"/>
      <c r="E7" s="234"/>
      <c r="F7" s="235"/>
      <c r="G7" s="233"/>
      <c r="H7" s="233"/>
      <c r="I7" s="234"/>
      <c r="J7" s="235"/>
      <c r="K7" s="233"/>
      <c r="L7" s="233"/>
      <c r="M7" s="234"/>
      <c r="N7" s="235" t="s">
        <v>100</v>
      </c>
      <c r="O7" s="233"/>
      <c r="P7" s="233"/>
      <c r="Q7" s="234"/>
      <c r="R7" s="235" t="s">
        <v>99</v>
      </c>
      <c r="S7" s="233"/>
      <c r="T7" s="233"/>
      <c r="U7" s="234"/>
    </row>
    <row r="8" spans="2:21" s="173" customFormat="1" ht="28.15" customHeight="1" thickBot="1" x14ac:dyDescent="0.5">
      <c r="B8" s="228"/>
      <c r="C8" s="226"/>
      <c r="D8" s="226"/>
      <c r="E8" s="227"/>
      <c r="F8" s="228"/>
      <c r="G8" s="226"/>
      <c r="H8" s="226"/>
      <c r="I8" s="227"/>
      <c r="J8" s="228"/>
      <c r="K8" s="226"/>
      <c r="L8" s="226"/>
      <c r="M8" s="227"/>
      <c r="N8" s="228" t="s">
        <v>285</v>
      </c>
      <c r="O8" s="226"/>
      <c r="P8" s="226"/>
      <c r="Q8" s="227"/>
      <c r="R8" s="228" t="s">
        <v>355</v>
      </c>
      <c r="S8" s="226"/>
      <c r="T8" s="226"/>
      <c r="U8" s="227"/>
    </row>
    <row r="9" spans="2:21" x14ac:dyDescent="0.25">
      <c r="B9" s="193" t="s">
        <v>33</v>
      </c>
      <c r="C9" s="193">
        <f>第1週明細!W12</f>
        <v>0</v>
      </c>
      <c r="D9" s="193" t="s">
        <v>9</v>
      </c>
      <c r="E9" s="193">
        <f>第1週明細!W8</f>
        <v>0</v>
      </c>
      <c r="F9" s="193" t="s">
        <v>33</v>
      </c>
      <c r="G9" s="193"/>
      <c r="H9" s="193" t="s">
        <v>9</v>
      </c>
      <c r="I9" s="193"/>
      <c r="J9" s="193" t="s">
        <v>33</v>
      </c>
      <c r="K9" s="193"/>
      <c r="L9" s="193" t="s">
        <v>9</v>
      </c>
      <c r="M9" s="193"/>
      <c r="N9" s="193" t="s">
        <v>33</v>
      </c>
      <c r="O9" s="193">
        <f>第1週明細!W36</f>
        <v>699</v>
      </c>
      <c r="P9" s="193" t="s">
        <v>9</v>
      </c>
      <c r="Q9" s="194">
        <f>第1週明細!W32</f>
        <v>23</v>
      </c>
      <c r="R9" s="195" t="s">
        <v>33</v>
      </c>
      <c r="S9" s="193">
        <f>第1週明細!W44</f>
        <v>738.5</v>
      </c>
      <c r="T9" s="193" t="s">
        <v>9</v>
      </c>
      <c r="U9" s="194" t="s">
        <v>284</v>
      </c>
    </row>
    <row r="10" spans="2:21" ht="17.25" thickBot="1" x14ac:dyDescent="0.3">
      <c r="B10" s="196" t="s">
        <v>7</v>
      </c>
      <c r="C10" s="196">
        <f>第1週明細!W6</f>
        <v>0</v>
      </c>
      <c r="D10" s="196" t="s">
        <v>11</v>
      </c>
      <c r="E10" s="196">
        <f>第1週明細!W10</f>
        <v>0</v>
      </c>
      <c r="F10" s="196" t="s">
        <v>7</v>
      </c>
      <c r="G10" s="196"/>
      <c r="H10" s="196" t="s">
        <v>11</v>
      </c>
      <c r="I10" s="196"/>
      <c r="J10" s="196" t="s">
        <v>7</v>
      </c>
      <c r="K10" s="196"/>
      <c r="L10" s="196" t="s">
        <v>11</v>
      </c>
      <c r="M10" s="196"/>
      <c r="N10" s="196" t="s">
        <v>7</v>
      </c>
      <c r="O10" s="196">
        <f>第1週明細!W30</f>
        <v>96</v>
      </c>
      <c r="P10" s="196" t="s">
        <v>11</v>
      </c>
      <c r="Q10" s="197">
        <f>第1週明細!W34</f>
        <v>27</v>
      </c>
      <c r="R10" s="198" t="s">
        <v>7</v>
      </c>
      <c r="S10" s="199">
        <f>第1週明細!W38</f>
        <v>103</v>
      </c>
      <c r="T10" s="199" t="s">
        <v>11</v>
      </c>
      <c r="U10" s="200">
        <f>第1週明細!W42</f>
        <v>26.5</v>
      </c>
    </row>
    <row r="11" spans="2:21" s="173" customFormat="1" ht="28.15" customHeight="1" thickBot="1" x14ac:dyDescent="0.5">
      <c r="B11" s="241" t="s">
        <v>262</v>
      </c>
      <c r="C11" s="242"/>
      <c r="D11" s="242"/>
      <c r="E11" s="243"/>
      <c r="F11" s="241" t="s">
        <v>263</v>
      </c>
      <c r="G11" s="242"/>
      <c r="H11" s="242"/>
      <c r="I11" s="243"/>
      <c r="J11" s="241" t="s">
        <v>264</v>
      </c>
      <c r="K11" s="242"/>
      <c r="L11" s="242"/>
      <c r="M11" s="243"/>
      <c r="N11" s="241" t="s">
        <v>265</v>
      </c>
      <c r="O11" s="242"/>
      <c r="P11" s="242"/>
      <c r="Q11" s="243"/>
      <c r="R11" s="241" t="s">
        <v>266</v>
      </c>
      <c r="S11" s="242"/>
      <c r="T11" s="242"/>
      <c r="U11" s="243"/>
    </row>
    <row r="12" spans="2:21" s="173" customFormat="1" ht="28.15" customHeight="1" x14ac:dyDescent="0.45">
      <c r="B12" s="224" t="s">
        <v>346</v>
      </c>
      <c r="C12" s="222"/>
      <c r="D12" s="222"/>
      <c r="E12" s="223"/>
      <c r="F12" s="224" t="s">
        <v>134</v>
      </c>
      <c r="G12" s="222"/>
      <c r="H12" s="222"/>
      <c r="I12" s="223"/>
      <c r="J12" s="224" t="s">
        <v>78</v>
      </c>
      <c r="K12" s="222"/>
      <c r="L12" s="222"/>
      <c r="M12" s="223"/>
      <c r="N12" s="244" t="s">
        <v>281</v>
      </c>
      <c r="O12" s="245"/>
      <c r="P12" s="245"/>
      <c r="Q12" s="246"/>
      <c r="R12" s="224" t="s">
        <v>170</v>
      </c>
      <c r="S12" s="222"/>
      <c r="T12" s="222"/>
      <c r="U12" s="223"/>
    </row>
    <row r="13" spans="2:21" s="173" customFormat="1" ht="28.15" customHeight="1" x14ac:dyDescent="0.45">
      <c r="B13" s="215" t="s">
        <v>171</v>
      </c>
      <c r="C13" s="216"/>
      <c r="D13" s="216"/>
      <c r="E13" s="217"/>
      <c r="F13" s="215" t="s">
        <v>341</v>
      </c>
      <c r="G13" s="216"/>
      <c r="H13" s="216"/>
      <c r="I13" s="217"/>
      <c r="J13" s="215" t="s">
        <v>192</v>
      </c>
      <c r="K13" s="216"/>
      <c r="L13" s="216"/>
      <c r="M13" s="217"/>
      <c r="N13" s="224" t="s">
        <v>340</v>
      </c>
      <c r="O13" s="222"/>
      <c r="P13" s="222"/>
      <c r="Q13" s="223"/>
      <c r="R13" s="215" t="s">
        <v>168</v>
      </c>
      <c r="S13" s="216"/>
      <c r="T13" s="216"/>
      <c r="U13" s="217"/>
    </row>
    <row r="14" spans="2:21" s="173" customFormat="1" ht="28.15" customHeight="1" x14ac:dyDescent="0.45">
      <c r="B14" s="229" t="s">
        <v>174</v>
      </c>
      <c r="C14" s="230"/>
      <c r="D14" s="230"/>
      <c r="E14" s="231"/>
      <c r="F14" s="224" t="s">
        <v>286</v>
      </c>
      <c r="G14" s="222"/>
      <c r="H14" s="222"/>
      <c r="I14" s="223"/>
      <c r="J14" s="224" t="s">
        <v>248</v>
      </c>
      <c r="K14" s="222"/>
      <c r="L14" s="222"/>
      <c r="M14" s="223"/>
      <c r="N14" s="215" t="s">
        <v>243</v>
      </c>
      <c r="O14" s="216"/>
      <c r="P14" s="216"/>
      <c r="Q14" s="217"/>
      <c r="R14" s="224" t="s">
        <v>169</v>
      </c>
      <c r="S14" s="222"/>
      <c r="T14" s="222"/>
      <c r="U14" s="223"/>
    </row>
    <row r="15" spans="2:21" s="173" customFormat="1" ht="28.15" customHeight="1" x14ac:dyDescent="0.45">
      <c r="B15" s="224" t="s">
        <v>288</v>
      </c>
      <c r="C15" s="222"/>
      <c r="D15" s="222"/>
      <c r="E15" s="223"/>
      <c r="F15" s="224" t="s">
        <v>246</v>
      </c>
      <c r="G15" s="222"/>
      <c r="H15" s="222"/>
      <c r="I15" s="223"/>
      <c r="J15" s="224" t="s">
        <v>249</v>
      </c>
      <c r="K15" s="222"/>
      <c r="L15" s="222"/>
      <c r="M15" s="223"/>
      <c r="N15" s="224" t="s">
        <v>291</v>
      </c>
      <c r="O15" s="222"/>
      <c r="P15" s="222"/>
      <c r="Q15" s="223"/>
      <c r="R15" s="224" t="s">
        <v>252</v>
      </c>
      <c r="S15" s="222"/>
      <c r="T15" s="222"/>
      <c r="U15" s="223"/>
    </row>
    <row r="16" spans="2:21" s="173" customFormat="1" ht="28.15" customHeight="1" x14ac:dyDescent="0.45">
      <c r="B16" s="235" t="s">
        <v>99</v>
      </c>
      <c r="C16" s="233"/>
      <c r="D16" s="233"/>
      <c r="E16" s="234"/>
      <c r="F16" s="235" t="s">
        <v>100</v>
      </c>
      <c r="G16" s="233"/>
      <c r="H16" s="233"/>
      <c r="I16" s="234"/>
      <c r="J16" s="235" t="s">
        <v>99</v>
      </c>
      <c r="K16" s="233"/>
      <c r="L16" s="233"/>
      <c r="M16" s="234"/>
      <c r="N16" s="224" t="s">
        <v>282</v>
      </c>
      <c r="O16" s="222"/>
      <c r="P16" s="222"/>
      <c r="Q16" s="223"/>
      <c r="R16" s="235" t="s">
        <v>99</v>
      </c>
      <c r="S16" s="233"/>
      <c r="T16" s="233"/>
      <c r="U16" s="234"/>
    </row>
    <row r="17" spans="2:21" s="173" customFormat="1" ht="28.15" customHeight="1" thickBot="1" x14ac:dyDescent="0.5">
      <c r="B17" s="228" t="s">
        <v>84</v>
      </c>
      <c r="C17" s="226"/>
      <c r="D17" s="226"/>
      <c r="E17" s="227"/>
      <c r="F17" s="228" t="s">
        <v>293</v>
      </c>
      <c r="G17" s="226"/>
      <c r="H17" s="226"/>
      <c r="I17" s="227"/>
      <c r="J17" s="228" t="s">
        <v>136</v>
      </c>
      <c r="K17" s="226"/>
      <c r="L17" s="226"/>
      <c r="M17" s="227"/>
      <c r="N17" s="228" t="s">
        <v>287</v>
      </c>
      <c r="O17" s="226"/>
      <c r="P17" s="226"/>
      <c r="Q17" s="227"/>
      <c r="R17" s="228" t="s">
        <v>292</v>
      </c>
      <c r="S17" s="226"/>
      <c r="T17" s="226"/>
      <c r="U17" s="227"/>
    </row>
    <row r="18" spans="2:21" x14ac:dyDescent="0.25">
      <c r="B18" s="201" t="s">
        <v>33</v>
      </c>
      <c r="C18" s="193">
        <f>第2週明細!W12</f>
        <v>765.5</v>
      </c>
      <c r="D18" s="193" t="s">
        <v>9</v>
      </c>
      <c r="E18" s="193">
        <f>第2週明細!W8</f>
        <v>25.5</v>
      </c>
      <c r="F18" s="193" t="s">
        <v>33</v>
      </c>
      <c r="G18" s="193">
        <f>第2週明細!W20</f>
        <v>732</v>
      </c>
      <c r="H18" s="193" t="s">
        <v>9</v>
      </c>
      <c r="I18" s="193">
        <f>第2週明細!W16</f>
        <v>24</v>
      </c>
      <c r="J18" s="193" t="s">
        <v>33</v>
      </c>
      <c r="K18" s="193">
        <f>第2週明細!W28</f>
        <v>710.2</v>
      </c>
      <c r="L18" s="193" t="s">
        <v>9</v>
      </c>
      <c r="M18" s="193">
        <f>第2週明細!W24</f>
        <v>23</v>
      </c>
      <c r="N18" s="193" t="s">
        <v>33</v>
      </c>
      <c r="O18" s="193">
        <f>第2週明細!W36</f>
        <v>0</v>
      </c>
      <c r="P18" s="193" t="s">
        <v>9</v>
      </c>
      <c r="Q18" s="193">
        <f>第2週明細!W32</f>
        <v>0</v>
      </c>
      <c r="R18" s="193" t="s">
        <v>33</v>
      </c>
      <c r="S18" s="193">
        <f>第2週明細!W44</f>
        <v>716</v>
      </c>
      <c r="T18" s="193" t="s">
        <v>9</v>
      </c>
      <c r="U18" s="194">
        <f>第2週明細!W40</f>
        <v>24</v>
      </c>
    </row>
    <row r="19" spans="2:21" ht="17.25" thickBot="1" x14ac:dyDescent="0.3">
      <c r="B19" s="202" t="s">
        <v>7</v>
      </c>
      <c r="C19" s="199">
        <f>第2週明細!W6</f>
        <v>108</v>
      </c>
      <c r="D19" s="199" t="s">
        <v>11</v>
      </c>
      <c r="E19" s="199">
        <f>第2週明細!W10</f>
        <v>26</v>
      </c>
      <c r="F19" s="199" t="s">
        <v>7</v>
      </c>
      <c r="G19" s="199">
        <f>第2週明細!W14</f>
        <v>103</v>
      </c>
      <c r="H19" s="199" t="s">
        <v>11</v>
      </c>
      <c r="I19" s="199">
        <f>第2週明細!W18</f>
        <v>26</v>
      </c>
      <c r="J19" s="199" t="s">
        <v>7</v>
      </c>
      <c r="K19" s="199">
        <f>第2週明細!W22</f>
        <v>99</v>
      </c>
      <c r="L19" s="199" t="s">
        <v>11</v>
      </c>
      <c r="M19" s="199">
        <f>第2週明細!W26</f>
        <v>26.8</v>
      </c>
      <c r="N19" s="199" t="s">
        <v>7</v>
      </c>
      <c r="O19" s="199">
        <f>第2週明細!W30</f>
        <v>0</v>
      </c>
      <c r="P19" s="199" t="s">
        <v>11</v>
      </c>
      <c r="Q19" s="199">
        <f>第2週明細!W34</f>
        <v>0</v>
      </c>
      <c r="R19" s="199" t="s">
        <v>7</v>
      </c>
      <c r="S19" s="199">
        <f>第2週明細!W38</f>
        <v>98</v>
      </c>
      <c r="T19" s="199" t="s">
        <v>11</v>
      </c>
      <c r="U19" s="200">
        <f>第2週明細!W42</f>
        <v>27</v>
      </c>
    </row>
    <row r="20" spans="2:21" s="173" customFormat="1" ht="28.15" customHeight="1" thickBot="1" x14ac:dyDescent="0.5">
      <c r="B20" s="241" t="s">
        <v>267</v>
      </c>
      <c r="C20" s="242"/>
      <c r="D20" s="242"/>
      <c r="E20" s="243"/>
      <c r="F20" s="241" t="s">
        <v>268</v>
      </c>
      <c r="G20" s="242"/>
      <c r="H20" s="242"/>
      <c r="I20" s="243"/>
      <c r="J20" s="241" t="s">
        <v>269</v>
      </c>
      <c r="K20" s="242"/>
      <c r="L20" s="242"/>
      <c r="M20" s="243"/>
      <c r="N20" s="241" t="s">
        <v>270</v>
      </c>
      <c r="O20" s="242"/>
      <c r="P20" s="242"/>
      <c r="Q20" s="243"/>
      <c r="R20" s="241" t="s">
        <v>271</v>
      </c>
      <c r="S20" s="242"/>
      <c r="T20" s="242"/>
      <c r="U20" s="243"/>
    </row>
    <row r="21" spans="2:21" s="173" customFormat="1" ht="28.15" customHeight="1" x14ac:dyDescent="0.45">
      <c r="B21" s="224" t="s">
        <v>361</v>
      </c>
      <c r="C21" s="222"/>
      <c r="D21" s="222"/>
      <c r="E21" s="223"/>
      <c r="F21" s="224" t="s">
        <v>70</v>
      </c>
      <c r="G21" s="222"/>
      <c r="H21" s="222"/>
      <c r="I21" s="223"/>
      <c r="J21" s="224" t="s">
        <v>78</v>
      </c>
      <c r="K21" s="222"/>
      <c r="L21" s="222"/>
      <c r="M21" s="223"/>
      <c r="N21" s="244" t="s">
        <v>69</v>
      </c>
      <c r="O21" s="245"/>
      <c r="P21" s="245"/>
      <c r="Q21" s="246"/>
      <c r="R21" s="224" t="s">
        <v>179</v>
      </c>
      <c r="S21" s="222"/>
      <c r="T21" s="222"/>
      <c r="U21" s="223"/>
    </row>
    <row r="22" spans="2:21" s="173" customFormat="1" ht="28.15" customHeight="1" x14ac:dyDescent="0.45">
      <c r="B22" s="224" t="s">
        <v>357</v>
      </c>
      <c r="C22" s="222"/>
      <c r="D22" s="222"/>
      <c r="E22" s="223"/>
      <c r="F22" s="215" t="s">
        <v>173</v>
      </c>
      <c r="G22" s="216"/>
      <c r="H22" s="216"/>
      <c r="I22" s="217"/>
      <c r="J22" s="224" t="s">
        <v>176</v>
      </c>
      <c r="K22" s="222"/>
      <c r="L22" s="222"/>
      <c r="M22" s="223"/>
      <c r="N22" s="215" t="s">
        <v>190</v>
      </c>
      <c r="O22" s="216"/>
      <c r="P22" s="216"/>
      <c r="Q22" s="217"/>
      <c r="R22" s="224" t="s">
        <v>180</v>
      </c>
      <c r="S22" s="222"/>
      <c r="T22" s="222"/>
      <c r="U22" s="223"/>
    </row>
    <row r="23" spans="2:21" s="173" customFormat="1" ht="28.15" customHeight="1" x14ac:dyDescent="0.45">
      <c r="B23" s="235" t="s">
        <v>172</v>
      </c>
      <c r="C23" s="233"/>
      <c r="D23" s="233"/>
      <c r="E23" s="234"/>
      <c r="F23" s="224" t="s">
        <v>258</v>
      </c>
      <c r="G23" s="222"/>
      <c r="H23" s="222"/>
      <c r="I23" s="223"/>
      <c r="J23" s="224" t="s">
        <v>177</v>
      </c>
      <c r="K23" s="222"/>
      <c r="L23" s="222"/>
      <c r="M23" s="223"/>
      <c r="N23" s="229" t="s">
        <v>360</v>
      </c>
      <c r="O23" s="230"/>
      <c r="P23" s="230"/>
      <c r="Q23" s="231"/>
      <c r="R23" s="224" t="s">
        <v>295</v>
      </c>
      <c r="S23" s="222"/>
      <c r="T23" s="222"/>
      <c r="U23" s="223"/>
    </row>
    <row r="24" spans="2:21" s="173" customFormat="1" ht="28.15" customHeight="1" x14ac:dyDescent="0.45">
      <c r="B24" s="247" t="s">
        <v>358</v>
      </c>
      <c r="C24" s="248"/>
      <c r="D24" s="248"/>
      <c r="E24" s="249"/>
      <c r="F24" s="233" t="s">
        <v>175</v>
      </c>
      <c r="G24" s="233"/>
      <c r="H24" s="233"/>
      <c r="I24" s="234"/>
      <c r="J24" s="224" t="s">
        <v>345</v>
      </c>
      <c r="K24" s="222"/>
      <c r="L24" s="222"/>
      <c r="M24" s="223"/>
      <c r="N24" s="233" t="s">
        <v>178</v>
      </c>
      <c r="O24" s="233"/>
      <c r="P24" s="233"/>
      <c r="Q24" s="234"/>
      <c r="R24" s="224" t="s">
        <v>290</v>
      </c>
      <c r="S24" s="222"/>
      <c r="T24" s="222"/>
      <c r="U24" s="223"/>
    </row>
    <row r="25" spans="2:21" s="173" customFormat="1" ht="28.15" customHeight="1" x14ac:dyDescent="0.45">
      <c r="B25" s="235" t="s">
        <v>99</v>
      </c>
      <c r="C25" s="233"/>
      <c r="D25" s="233"/>
      <c r="E25" s="234"/>
      <c r="F25" s="235" t="s">
        <v>100</v>
      </c>
      <c r="G25" s="233"/>
      <c r="H25" s="233"/>
      <c r="I25" s="234"/>
      <c r="J25" s="235" t="s">
        <v>99</v>
      </c>
      <c r="K25" s="233"/>
      <c r="L25" s="233"/>
      <c r="M25" s="234"/>
      <c r="N25" s="235" t="s">
        <v>100</v>
      </c>
      <c r="O25" s="233"/>
      <c r="P25" s="233"/>
      <c r="Q25" s="234"/>
      <c r="R25" s="235" t="s">
        <v>99</v>
      </c>
      <c r="S25" s="233"/>
      <c r="T25" s="233"/>
      <c r="U25" s="234"/>
    </row>
    <row r="26" spans="2:21" s="173" customFormat="1" ht="28.15" customHeight="1" thickBot="1" x14ac:dyDescent="0.5">
      <c r="B26" s="228" t="s">
        <v>182</v>
      </c>
      <c r="C26" s="226"/>
      <c r="D26" s="226"/>
      <c r="E26" s="227"/>
      <c r="F26" s="228" t="s">
        <v>354</v>
      </c>
      <c r="G26" s="226"/>
      <c r="H26" s="226"/>
      <c r="I26" s="227"/>
      <c r="J26" s="228" t="s">
        <v>83</v>
      </c>
      <c r="K26" s="226"/>
      <c r="L26" s="226"/>
      <c r="M26" s="227"/>
      <c r="N26" s="228" t="s">
        <v>82</v>
      </c>
      <c r="O26" s="226"/>
      <c r="P26" s="226"/>
      <c r="Q26" s="227"/>
      <c r="R26" s="228" t="s">
        <v>356</v>
      </c>
      <c r="S26" s="226"/>
      <c r="T26" s="226"/>
      <c r="U26" s="227"/>
    </row>
    <row r="27" spans="2:21" x14ac:dyDescent="0.25">
      <c r="B27" s="201" t="s">
        <v>33</v>
      </c>
      <c r="C27" s="193">
        <f>第3周明細!W12</f>
        <v>712.5</v>
      </c>
      <c r="D27" s="193" t="s">
        <v>9</v>
      </c>
      <c r="E27" s="193">
        <f>第3周明細!W8</f>
        <v>24.5</v>
      </c>
      <c r="F27" s="193" t="s">
        <v>33</v>
      </c>
      <c r="G27" s="193">
        <f>第3周明細!W20</f>
        <v>722</v>
      </c>
      <c r="H27" s="193" t="s">
        <v>9</v>
      </c>
      <c r="I27" s="193">
        <f>第3周明細!W16</f>
        <v>24</v>
      </c>
      <c r="J27" s="193" t="s">
        <v>33</v>
      </c>
      <c r="K27" s="193">
        <f>第3周明細!W28</f>
        <v>716</v>
      </c>
      <c r="L27" s="193" t="s">
        <v>9</v>
      </c>
      <c r="M27" s="193">
        <f>第3周明細!W24</f>
        <v>24</v>
      </c>
      <c r="N27" s="193" t="s">
        <v>33</v>
      </c>
      <c r="O27" s="193">
        <f>第3周明細!W36</f>
        <v>734</v>
      </c>
      <c r="P27" s="193" t="s">
        <v>9</v>
      </c>
      <c r="Q27" s="193">
        <f>第3周明細!W32</f>
        <v>24</v>
      </c>
      <c r="R27" s="193" t="s">
        <v>33</v>
      </c>
      <c r="S27" s="193">
        <f>第3周明細!W44</f>
        <v>735</v>
      </c>
      <c r="T27" s="193" t="s">
        <v>9</v>
      </c>
      <c r="U27" s="194">
        <f>第3周明細!W40</f>
        <v>23</v>
      </c>
    </row>
    <row r="28" spans="2:21" ht="17.25" thickBot="1" x14ac:dyDescent="0.3">
      <c r="B28" s="203" t="s">
        <v>7</v>
      </c>
      <c r="C28" s="196">
        <f>第3周明細!W6</f>
        <v>96</v>
      </c>
      <c r="D28" s="196" t="s">
        <v>11</v>
      </c>
      <c r="E28" s="196">
        <f>第3周明細!W10</f>
        <v>27</v>
      </c>
      <c r="F28" s="196" t="s">
        <v>7</v>
      </c>
      <c r="G28" s="196">
        <f>第3周明細!W14</f>
        <v>100</v>
      </c>
      <c r="H28" s="196" t="s">
        <v>11</v>
      </c>
      <c r="I28" s="196">
        <f>第3周明細!W18</f>
        <v>26.5</v>
      </c>
      <c r="J28" s="196" t="s">
        <v>7</v>
      </c>
      <c r="K28" s="196">
        <f>第3周明細!W22</f>
        <v>98</v>
      </c>
      <c r="L28" s="196" t="s">
        <v>11</v>
      </c>
      <c r="M28" s="196">
        <f>第3周明細!W26</f>
        <v>27</v>
      </c>
      <c r="N28" s="196" t="s">
        <v>7</v>
      </c>
      <c r="O28" s="196">
        <f>第3周明細!W30</f>
        <v>103</v>
      </c>
      <c r="P28" s="196" t="s">
        <v>11</v>
      </c>
      <c r="Q28" s="196">
        <f>第3周明細!W34</f>
        <v>26.5</v>
      </c>
      <c r="R28" s="199" t="s">
        <v>7</v>
      </c>
      <c r="S28" s="199">
        <f>第3周明細!W38</f>
        <v>105</v>
      </c>
      <c r="T28" s="199" t="s">
        <v>11</v>
      </c>
      <c r="U28" s="200">
        <f>第3周明細!W42</f>
        <v>27</v>
      </c>
    </row>
    <row r="29" spans="2:21" s="173" customFormat="1" ht="28.15" customHeight="1" thickBot="1" x14ac:dyDescent="0.5">
      <c r="B29" s="241" t="s">
        <v>272</v>
      </c>
      <c r="C29" s="242"/>
      <c r="D29" s="242"/>
      <c r="E29" s="243"/>
      <c r="F29" s="241" t="s">
        <v>273</v>
      </c>
      <c r="G29" s="242"/>
      <c r="H29" s="242"/>
      <c r="I29" s="243"/>
      <c r="J29" s="241" t="s">
        <v>274</v>
      </c>
      <c r="K29" s="242"/>
      <c r="L29" s="242"/>
      <c r="M29" s="243"/>
      <c r="N29" s="241" t="s">
        <v>275</v>
      </c>
      <c r="O29" s="242"/>
      <c r="P29" s="242"/>
      <c r="Q29" s="242"/>
      <c r="R29" s="241" t="s">
        <v>276</v>
      </c>
      <c r="S29" s="242"/>
      <c r="T29" s="242"/>
      <c r="U29" s="243"/>
    </row>
    <row r="30" spans="2:21" s="173" customFormat="1" ht="28.15" customHeight="1" x14ac:dyDescent="0.45">
      <c r="B30" s="224" t="s">
        <v>378</v>
      </c>
      <c r="C30" s="222"/>
      <c r="D30" s="222"/>
      <c r="E30" s="223"/>
      <c r="F30" s="224" t="s">
        <v>70</v>
      </c>
      <c r="G30" s="222"/>
      <c r="H30" s="222"/>
      <c r="I30" s="223"/>
      <c r="J30" s="224" t="s">
        <v>78</v>
      </c>
      <c r="K30" s="222"/>
      <c r="L30" s="222"/>
      <c r="M30" s="223"/>
      <c r="N30" s="244" t="s">
        <v>79</v>
      </c>
      <c r="O30" s="245"/>
      <c r="P30" s="245"/>
      <c r="Q30" s="246"/>
      <c r="R30" s="224" t="s">
        <v>193</v>
      </c>
      <c r="S30" s="222"/>
      <c r="T30" s="222"/>
      <c r="U30" s="223"/>
    </row>
    <row r="31" spans="2:21" s="173" customFormat="1" ht="28.15" customHeight="1" x14ac:dyDescent="0.45">
      <c r="B31" s="215" t="s">
        <v>181</v>
      </c>
      <c r="C31" s="216"/>
      <c r="D31" s="216"/>
      <c r="E31" s="217"/>
      <c r="F31" s="215" t="s">
        <v>183</v>
      </c>
      <c r="G31" s="216"/>
      <c r="H31" s="216"/>
      <c r="I31" s="217"/>
      <c r="J31" s="215" t="s">
        <v>186</v>
      </c>
      <c r="K31" s="216"/>
      <c r="L31" s="216"/>
      <c r="M31" s="217"/>
      <c r="N31" s="216" t="s">
        <v>188</v>
      </c>
      <c r="O31" s="216"/>
      <c r="P31" s="216"/>
      <c r="Q31" s="217"/>
      <c r="R31" s="216" t="s">
        <v>189</v>
      </c>
      <c r="S31" s="216"/>
      <c r="T31" s="216"/>
      <c r="U31" s="217"/>
    </row>
    <row r="32" spans="2:21" s="173" customFormat="1" ht="28.15" customHeight="1" x14ac:dyDescent="0.45">
      <c r="B32" s="224" t="s">
        <v>233</v>
      </c>
      <c r="C32" s="222"/>
      <c r="D32" s="222"/>
      <c r="E32" s="222"/>
      <c r="F32" s="224" t="s">
        <v>184</v>
      </c>
      <c r="G32" s="222"/>
      <c r="H32" s="222"/>
      <c r="I32" s="222"/>
      <c r="J32" s="224" t="s">
        <v>238</v>
      </c>
      <c r="K32" s="222"/>
      <c r="L32" s="222"/>
      <c r="M32" s="223"/>
      <c r="N32" s="229" t="s">
        <v>362</v>
      </c>
      <c r="O32" s="230"/>
      <c r="P32" s="230"/>
      <c r="Q32" s="230"/>
      <c r="R32" s="224" t="s">
        <v>296</v>
      </c>
      <c r="S32" s="222"/>
      <c r="T32" s="222"/>
      <c r="U32" s="223"/>
    </row>
    <row r="33" spans="2:26" s="173" customFormat="1" ht="28.15" customHeight="1" x14ac:dyDescent="0.45">
      <c r="B33" s="224" t="s">
        <v>254</v>
      </c>
      <c r="C33" s="222"/>
      <c r="D33" s="222"/>
      <c r="E33" s="223"/>
      <c r="F33" s="224" t="s">
        <v>185</v>
      </c>
      <c r="G33" s="222"/>
      <c r="H33" s="222"/>
      <c r="I33" s="223"/>
      <c r="J33" s="224" t="s">
        <v>364</v>
      </c>
      <c r="K33" s="222"/>
      <c r="L33" s="222"/>
      <c r="M33" s="223"/>
      <c r="N33" s="224" t="s">
        <v>329</v>
      </c>
      <c r="O33" s="222"/>
      <c r="P33" s="222"/>
      <c r="Q33" s="223"/>
      <c r="R33" s="229" t="s">
        <v>365</v>
      </c>
      <c r="S33" s="230"/>
      <c r="T33" s="230"/>
      <c r="U33" s="230"/>
      <c r="V33" s="204"/>
      <c r="W33" s="222"/>
      <c r="X33" s="222"/>
      <c r="Y33" s="222"/>
      <c r="Z33" s="222"/>
    </row>
    <row r="34" spans="2:26" s="173" customFormat="1" ht="28.15" customHeight="1" x14ac:dyDescent="0.45">
      <c r="B34" s="235" t="s">
        <v>99</v>
      </c>
      <c r="C34" s="233"/>
      <c r="D34" s="233"/>
      <c r="E34" s="234"/>
      <c r="F34" s="235" t="s">
        <v>100</v>
      </c>
      <c r="G34" s="233"/>
      <c r="H34" s="233"/>
      <c r="I34" s="234"/>
      <c r="J34" s="235" t="s">
        <v>99</v>
      </c>
      <c r="K34" s="233"/>
      <c r="L34" s="233"/>
      <c r="M34" s="234"/>
      <c r="N34" s="235" t="s">
        <v>100</v>
      </c>
      <c r="O34" s="233"/>
      <c r="P34" s="233"/>
      <c r="Q34" s="234"/>
      <c r="R34" s="235" t="s">
        <v>99</v>
      </c>
      <c r="S34" s="233"/>
      <c r="T34" s="233"/>
      <c r="U34" s="234"/>
    </row>
    <row r="35" spans="2:26" s="173" customFormat="1" ht="28.15" customHeight="1" thickBot="1" x14ac:dyDescent="0.5">
      <c r="B35" s="228" t="s">
        <v>85</v>
      </c>
      <c r="C35" s="226"/>
      <c r="D35" s="226"/>
      <c r="E35" s="226"/>
      <c r="F35" s="228" t="s">
        <v>294</v>
      </c>
      <c r="G35" s="226"/>
      <c r="H35" s="226"/>
      <c r="I35" s="227"/>
      <c r="J35" s="228" t="s">
        <v>135</v>
      </c>
      <c r="K35" s="226"/>
      <c r="L35" s="226"/>
      <c r="M35" s="227"/>
      <c r="N35" s="228" t="s">
        <v>187</v>
      </c>
      <c r="O35" s="226"/>
      <c r="P35" s="226"/>
      <c r="Q35" s="226"/>
      <c r="R35" s="228" t="s">
        <v>137</v>
      </c>
      <c r="S35" s="226"/>
      <c r="T35" s="226"/>
      <c r="U35" s="227"/>
    </row>
    <row r="36" spans="2:26" x14ac:dyDescent="0.25">
      <c r="B36" s="201" t="s">
        <v>33</v>
      </c>
      <c r="C36" s="193">
        <f>第4周明細!W12</f>
        <v>707</v>
      </c>
      <c r="D36" s="193" t="s">
        <v>9</v>
      </c>
      <c r="E36" s="205">
        <f>第4周明細!W8</f>
        <v>23</v>
      </c>
      <c r="F36" s="206" t="s">
        <v>33</v>
      </c>
      <c r="G36" s="207">
        <f>第4周明細!W20</f>
        <v>722.5</v>
      </c>
      <c r="H36" s="207" t="s">
        <v>9</v>
      </c>
      <c r="I36" s="207">
        <f>第4周明細!W16</f>
        <v>24.5</v>
      </c>
      <c r="J36" s="207" t="s">
        <v>33</v>
      </c>
      <c r="K36" s="207">
        <f>第4周明細!W28</f>
        <v>712</v>
      </c>
      <c r="L36" s="207" t="s">
        <v>9</v>
      </c>
      <c r="M36" s="207">
        <f>第4周明細!W24</f>
        <v>24</v>
      </c>
      <c r="N36" s="207" t="s">
        <v>33</v>
      </c>
      <c r="O36" s="207" t="str">
        <f>第4周明細!W36</f>
        <v>854.0K</v>
      </c>
      <c r="P36" s="207" t="s">
        <v>9</v>
      </c>
      <c r="Q36" s="208">
        <f>第4周明細!W32</f>
        <v>23</v>
      </c>
      <c r="R36" s="206" t="s">
        <v>33</v>
      </c>
      <c r="S36" s="207">
        <f>第4周明細!W44</f>
        <v>745</v>
      </c>
      <c r="T36" s="207" t="s">
        <v>9</v>
      </c>
      <c r="U36" s="209">
        <f>第4周明細!W40</f>
        <v>25</v>
      </c>
    </row>
    <row r="37" spans="2:26" ht="17.25" thickBot="1" x14ac:dyDescent="0.3">
      <c r="B37" s="203" t="s">
        <v>7</v>
      </c>
      <c r="C37" s="196">
        <f>第4周明細!W6</f>
        <v>98</v>
      </c>
      <c r="D37" s="196" t="s">
        <v>11</v>
      </c>
      <c r="E37" s="210">
        <f>第4周明細!W10</f>
        <v>27</v>
      </c>
      <c r="F37" s="203" t="s">
        <v>7</v>
      </c>
      <c r="G37" s="196">
        <f>第4周明細!W14</f>
        <v>99</v>
      </c>
      <c r="H37" s="196" t="s">
        <v>11</v>
      </c>
      <c r="I37" s="196">
        <f>第4周明細!W18</f>
        <v>26.5</v>
      </c>
      <c r="J37" s="196" t="s">
        <v>7</v>
      </c>
      <c r="K37" s="196">
        <f>第4周明細!W22</f>
        <v>98</v>
      </c>
      <c r="L37" s="196" t="s">
        <v>11</v>
      </c>
      <c r="M37" s="196">
        <f>第4周明細!W26</f>
        <v>26</v>
      </c>
      <c r="N37" s="196" t="s">
        <v>7</v>
      </c>
      <c r="O37" s="196">
        <f>第4周明細!W30</f>
        <v>98</v>
      </c>
      <c r="P37" s="196" t="s">
        <v>11</v>
      </c>
      <c r="Q37" s="210">
        <f>第4周明細!W34</f>
        <v>26.4</v>
      </c>
      <c r="R37" s="203" t="s">
        <v>7</v>
      </c>
      <c r="S37" s="196">
        <f>第4周明細!W38</f>
        <v>103</v>
      </c>
      <c r="T37" s="196" t="s">
        <v>11</v>
      </c>
      <c r="U37" s="197">
        <f>第4周明細!W42</f>
        <v>27</v>
      </c>
    </row>
    <row r="38" spans="2:26" s="173" customFormat="1" ht="28.15" customHeight="1" x14ac:dyDescent="0.45">
      <c r="B38" s="236" t="s">
        <v>277</v>
      </c>
      <c r="C38" s="237"/>
      <c r="D38" s="237"/>
      <c r="E38" s="238"/>
      <c r="F38" s="239" t="s">
        <v>278</v>
      </c>
      <c r="G38" s="237"/>
      <c r="H38" s="237"/>
      <c r="I38" s="238"/>
      <c r="J38" s="239" t="s">
        <v>279</v>
      </c>
      <c r="K38" s="237"/>
      <c r="L38" s="237"/>
      <c r="M38" s="238"/>
      <c r="N38" s="237" t="s">
        <v>280</v>
      </c>
      <c r="O38" s="237"/>
      <c r="P38" s="237"/>
      <c r="Q38" s="238"/>
      <c r="R38" s="239"/>
      <c r="S38" s="237"/>
      <c r="T38" s="237"/>
      <c r="U38" s="238"/>
    </row>
    <row r="39" spans="2:26" s="173" customFormat="1" ht="28.15" customHeight="1" x14ac:dyDescent="0.45">
      <c r="B39" s="221" t="s">
        <v>379</v>
      </c>
      <c r="C39" s="222"/>
      <c r="D39" s="222"/>
      <c r="E39" s="223"/>
      <c r="F39" s="224" t="s">
        <v>70</v>
      </c>
      <c r="G39" s="222"/>
      <c r="H39" s="222"/>
      <c r="I39" s="223"/>
      <c r="J39" s="224" t="s">
        <v>133</v>
      </c>
      <c r="K39" s="222"/>
      <c r="L39" s="222"/>
      <c r="M39" s="223"/>
      <c r="N39" s="224" t="s">
        <v>139</v>
      </c>
      <c r="O39" s="222"/>
      <c r="P39" s="222"/>
      <c r="Q39" s="223"/>
      <c r="R39" s="224"/>
      <c r="S39" s="222"/>
      <c r="T39" s="222"/>
      <c r="U39" s="223"/>
    </row>
    <row r="40" spans="2:26" s="173" customFormat="1" ht="28.15" customHeight="1" x14ac:dyDescent="0.45">
      <c r="B40" s="218" t="s">
        <v>368</v>
      </c>
      <c r="C40" s="219"/>
      <c r="D40" s="219"/>
      <c r="E40" s="220"/>
      <c r="F40" s="215" t="s">
        <v>225</v>
      </c>
      <c r="G40" s="216"/>
      <c r="H40" s="216"/>
      <c r="I40" s="217"/>
      <c r="J40" s="215" t="s">
        <v>192</v>
      </c>
      <c r="K40" s="216"/>
      <c r="L40" s="216"/>
      <c r="M40" s="217"/>
      <c r="N40" s="215" t="s">
        <v>194</v>
      </c>
      <c r="O40" s="216"/>
      <c r="P40" s="216"/>
      <c r="Q40" s="217"/>
      <c r="R40" s="215"/>
      <c r="S40" s="216"/>
      <c r="T40" s="216"/>
      <c r="U40" s="217"/>
    </row>
    <row r="41" spans="2:26" s="173" customFormat="1" ht="28.15" customHeight="1" x14ac:dyDescent="0.45">
      <c r="B41" s="221" t="s">
        <v>197</v>
      </c>
      <c r="C41" s="222"/>
      <c r="D41" s="222"/>
      <c r="E41" s="223"/>
      <c r="F41" s="224" t="s">
        <v>191</v>
      </c>
      <c r="G41" s="222"/>
      <c r="H41" s="222"/>
      <c r="I41" s="223"/>
      <c r="J41" s="215" t="s">
        <v>367</v>
      </c>
      <c r="K41" s="216"/>
      <c r="L41" s="216"/>
      <c r="M41" s="217"/>
      <c r="N41" s="215" t="s">
        <v>195</v>
      </c>
      <c r="O41" s="216"/>
      <c r="P41" s="216"/>
      <c r="Q41" s="217"/>
      <c r="R41" s="224"/>
      <c r="S41" s="222"/>
      <c r="T41" s="222"/>
      <c r="U41" s="222"/>
    </row>
    <row r="42" spans="2:26" s="173" customFormat="1" ht="28.15" customHeight="1" x14ac:dyDescent="0.45">
      <c r="B42" s="221" t="s">
        <v>363</v>
      </c>
      <c r="C42" s="222"/>
      <c r="D42" s="222"/>
      <c r="E42" s="223"/>
      <c r="F42" s="229" t="s">
        <v>366</v>
      </c>
      <c r="G42" s="230"/>
      <c r="H42" s="230"/>
      <c r="I42" s="231"/>
      <c r="J42" s="215" t="s">
        <v>255</v>
      </c>
      <c r="K42" s="216"/>
      <c r="L42" s="216"/>
      <c r="M42" s="217"/>
      <c r="N42" s="215" t="s">
        <v>196</v>
      </c>
      <c r="O42" s="216"/>
      <c r="P42" s="216"/>
      <c r="Q42" s="217"/>
      <c r="R42" s="224"/>
      <c r="S42" s="222"/>
      <c r="T42" s="222"/>
      <c r="U42" s="223"/>
    </row>
    <row r="43" spans="2:26" s="173" customFormat="1" ht="28.15" customHeight="1" x14ac:dyDescent="0.45">
      <c r="B43" s="232" t="s">
        <v>99</v>
      </c>
      <c r="C43" s="233"/>
      <c r="D43" s="233"/>
      <c r="E43" s="234"/>
      <c r="F43" s="235" t="s">
        <v>100</v>
      </c>
      <c r="G43" s="233"/>
      <c r="H43" s="233"/>
      <c r="I43" s="234"/>
      <c r="J43" s="235" t="s">
        <v>131</v>
      </c>
      <c r="K43" s="233"/>
      <c r="L43" s="233"/>
      <c r="M43" s="234"/>
      <c r="N43" s="235" t="s">
        <v>138</v>
      </c>
      <c r="O43" s="233"/>
      <c r="P43" s="233"/>
      <c r="Q43" s="234"/>
      <c r="R43" s="235"/>
      <c r="S43" s="233"/>
      <c r="T43" s="233"/>
      <c r="U43" s="234"/>
    </row>
    <row r="44" spans="2:26" s="173" customFormat="1" ht="28.15" customHeight="1" thickBot="1" x14ac:dyDescent="0.5">
      <c r="B44" s="225" t="s">
        <v>140</v>
      </c>
      <c r="C44" s="226"/>
      <c r="D44" s="226"/>
      <c r="E44" s="227"/>
      <c r="F44" s="225" t="s">
        <v>354</v>
      </c>
      <c r="G44" s="226"/>
      <c r="H44" s="226"/>
      <c r="I44" s="227"/>
      <c r="J44" s="228" t="s">
        <v>135</v>
      </c>
      <c r="K44" s="226"/>
      <c r="L44" s="226"/>
      <c r="M44" s="227"/>
      <c r="N44" s="228" t="s">
        <v>257</v>
      </c>
      <c r="O44" s="226"/>
      <c r="P44" s="226"/>
      <c r="Q44" s="227"/>
      <c r="R44" s="226"/>
      <c r="S44" s="226"/>
      <c r="T44" s="226"/>
      <c r="U44" s="227"/>
    </row>
    <row r="45" spans="2:26" x14ac:dyDescent="0.25">
      <c r="B45" s="207" t="s">
        <v>33</v>
      </c>
      <c r="C45" s="207">
        <f>第5週明細!W12</f>
        <v>720</v>
      </c>
      <c r="D45" s="207" t="s">
        <v>9</v>
      </c>
      <c r="E45" s="209">
        <f>第5週明細!W8</f>
        <v>24</v>
      </c>
      <c r="F45" s="193" t="s">
        <v>127</v>
      </c>
      <c r="G45" s="193">
        <f>第5週明細!W20</f>
        <v>745</v>
      </c>
      <c r="H45" s="193" t="s">
        <v>9</v>
      </c>
      <c r="I45" s="193">
        <f>第5週明細!W16</f>
        <v>25</v>
      </c>
      <c r="J45" s="193" t="s">
        <v>33</v>
      </c>
      <c r="K45" s="193">
        <f>第5週明細!W28</f>
        <v>721</v>
      </c>
      <c r="L45" s="193" t="s">
        <v>9</v>
      </c>
      <c r="M45" s="193">
        <f>第5週明細!W24</f>
        <v>25</v>
      </c>
      <c r="N45" s="193" t="s">
        <v>33</v>
      </c>
      <c r="O45" s="193">
        <f>第5週明細!W36</f>
        <v>708.5</v>
      </c>
      <c r="P45" s="193" t="s">
        <v>9</v>
      </c>
      <c r="Q45" s="194">
        <f>第5週明細!W32</f>
        <v>24.5</v>
      </c>
      <c r="R45" s="206"/>
      <c r="S45" s="207"/>
      <c r="T45" s="207"/>
      <c r="U45" s="209"/>
    </row>
    <row r="46" spans="2:26" ht="17.25" thickBot="1" x14ac:dyDescent="0.3">
      <c r="B46" s="211" t="s">
        <v>7</v>
      </c>
      <c r="C46" s="211">
        <f>第5週明細!W6</f>
        <v>99</v>
      </c>
      <c r="D46" s="211" t="s">
        <v>11</v>
      </c>
      <c r="E46" s="212">
        <f>第5週明細!W10</f>
        <v>27</v>
      </c>
      <c r="F46" s="196" t="s">
        <v>7</v>
      </c>
      <c r="G46" s="196">
        <f>第5週明細!W14</f>
        <v>103</v>
      </c>
      <c r="H46" s="196" t="s">
        <v>11</v>
      </c>
      <c r="I46" s="196">
        <f>第5週明細!W18</f>
        <v>27</v>
      </c>
      <c r="J46" s="196" t="s">
        <v>7</v>
      </c>
      <c r="K46" s="196">
        <f>第5週明細!W22</f>
        <v>98</v>
      </c>
      <c r="L46" s="196" t="s">
        <v>11</v>
      </c>
      <c r="M46" s="196">
        <f>第5週明細!W26</f>
        <v>26</v>
      </c>
      <c r="N46" s="196" t="s">
        <v>7</v>
      </c>
      <c r="O46" s="196">
        <f>第5週明細!W30</f>
        <v>97</v>
      </c>
      <c r="P46" s="196" t="s">
        <v>11</v>
      </c>
      <c r="Q46" s="197">
        <f>第5週明細!W34</f>
        <v>25</v>
      </c>
      <c r="R46" s="213"/>
      <c r="S46" s="211"/>
      <c r="T46" s="211"/>
      <c r="U46" s="212"/>
    </row>
  </sheetData>
  <mergeCells count="178">
    <mergeCell ref="R31:U31"/>
    <mergeCell ref="R34:U34"/>
    <mergeCell ref="R35:U35"/>
    <mergeCell ref="J35:M35"/>
    <mergeCell ref="W33:Z33"/>
    <mergeCell ref="N1:T1"/>
    <mergeCell ref="N33:Q33"/>
    <mergeCell ref="B34:E34"/>
    <mergeCell ref="F34:I34"/>
    <mergeCell ref="J34:M34"/>
    <mergeCell ref="N34:Q34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B31:E31"/>
    <mergeCell ref="F31:I31"/>
    <mergeCell ref="J31:M31"/>
    <mergeCell ref="N31:Q31"/>
    <mergeCell ref="B25:E25"/>
    <mergeCell ref="F25:I25"/>
    <mergeCell ref="J25:M25"/>
    <mergeCell ref="N35:Q35"/>
    <mergeCell ref="F32:I32"/>
    <mergeCell ref="J32:M32"/>
    <mergeCell ref="N32:Q32"/>
    <mergeCell ref="B35:E35"/>
    <mergeCell ref="F35:I35"/>
    <mergeCell ref="F33:I33"/>
    <mergeCell ref="J33:M33"/>
    <mergeCell ref="B32:E32"/>
    <mergeCell ref="B24:E24"/>
    <mergeCell ref="F24:I24"/>
    <mergeCell ref="J24:M24"/>
    <mergeCell ref="N24:Q24"/>
    <mergeCell ref="R24:U24"/>
    <mergeCell ref="B23:E23"/>
    <mergeCell ref="F23:I23"/>
    <mergeCell ref="J23:M23"/>
    <mergeCell ref="R21:U21"/>
    <mergeCell ref="N23:Q23"/>
    <mergeCell ref="R23:U23"/>
    <mergeCell ref="B15:E15"/>
    <mergeCell ref="F15:I15"/>
    <mergeCell ref="J15:M15"/>
    <mergeCell ref="R17:U17"/>
    <mergeCell ref="B17:E17"/>
    <mergeCell ref="F17:I17"/>
    <mergeCell ref="J17:M17"/>
    <mergeCell ref="R22:U22"/>
    <mergeCell ref="B21:E21"/>
    <mergeCell ref="F21:I21"/>
    <mergeCell ref="J21:M21"/>
    <mergeCell ref="N21:Q21"/>
    <mergeCell ref="F22:I22"/>
    <mergeCell ref="J22:M22"/>
    <mergeCell ref="R20:U20"/>
    <mergeCell ref="R16:U16"/>
    <mergeCell ref="N15:Q15"/>
    <mergeCell ref="N16:Q16"/>
    <mergeCell ref="N17:Q17"/>
    <mergeCell ref="R6:U6"/>
    <mergeCell ref="J12:M12"/>
    <mergeCell ref="J11:M11"/>
    <mergeCell ref="J16:M16"/>
    <mergeCell ref="R7:U7"/>
    <mergeCell ref="R2:U2"/>
    <mergeCell ref="R5:U5"/>
    <mergeCell ref="R4:U4"/>
    <mergeCell ref="J4:M4"/>
    <mergeCell ref="J2:M2"/>
    <mergeCell ref="J5:M5"/>
    <mergeCell ref="N2:Q2"/>
    <mergeCell ref="J3:M3"/>
    <mergeCell ref="R3:U3"/>
    <mergeCell ref="N5:Q5"/>
    <mergeCell ref="N6:Q6"/>
    <mergeCell ref="R8:U8"/>
    <mergeCell ref="N12:Q12"/>
    <mergeCell ref="N13:Q13"/>
    <mergeCell ref="N14:Q14"/>
    <mergeCell ref="F7:I7"/>
    <mergeCell ref="J7:M7"/>
    <mergeCell ref="R14:U14"/>
    <mergeCell ref="R15:U15"/>
    <mergeCell ref="R12:U12"/>
    <mergeCell ref="R13:U13"/>
    <mergeCell ref="R11:U11"/>
    <mergeCell ref="N7:Q7"/>
    <mergeCell ref="N8:Q8"/>
    <mergeCell ref="R32:U32"/>
    <mergeCell ref="R33:U33"/>
    <mergeCell ref="B4:E4"/>
    <mergeCell ref="F4:I4"/>
    <mergeCell ref="F2:I2"/>
    <mergeCell ref="B6:E6"/>
    <mergeCell ref="B3:E3"/>
    <mergeCell ref="B5:E5"/>
    <mergeCell ref="B8:E8"/>
    <mergeCell ref="B7:E7"/>
    <mergeCell ref="B12:E12"/>
    <mergeCell ref="F12:I12"/>
    <mergeCell ref="B11:E11"/>
    <mergeCell ref="F11:I11"/>
    <mergeCell ref="B14:E14"/>
    <mergeCell ref="B20:E20"/>
    <mergeCell ref="F20:I20"/>
    <mergeCell ref="B26:E26"/>
    <mergeCell ref="F26:I26"/>
    <mergeCell ref="B33:E33"/>
    <mergeCell ref="F5:I5"/>
    <mergeCell ref="F6:I6"/>
    <mergeCell ref="B13:E13"/>
    <mergeCell ref="F13:I13"/>
    <mergeCell ref="B1:M1"/>
    <mergeCell ref="R30:U30"/>
    <mergeCell ref="R25:U25"/>
    <mergeCell ref="N25:Q25"/>
    <mergeCell ref="B2:E2"/>
    <mergeCell ref="B22:E22"/>
    <mergeCell ref="J6:M6"/>
    <mergeCell ref="F3:I3"/>
    <mergeCell ref="N11:Q11"/>
    <mergeCell ref="F14:I14"/>
    <mergeCell ref="J14:M14"/>
    <mergeCell ref="B16:E16"/>
    <mergeCell ref="F16:I16"/>
    <mergeCell ref="N22:Q22"/>
    <mergeCell ref="J26:M26"/>
    <mergeCell ref="N26:Q26"/>
    <mergeCell ref="R26:U26"/>
    <mergeCell ref="J20:M20"/>
    <mergeCell ref="N20:Q20"/>
    <mergeCell ref="J13:M13"/>
    <mergeCell ref="N3:Q3"/>
    <mergeCell ref="N4:Q4"/>
    <mergeCell ref="F8:I8"/>
    <mergeCell ref="J8:M8"/>
    <mergeCell ref="B38:E38"/>
    <mergeCell ref="F38:I38"/>
    <mergeCell ref="J38:M38"/>
    <mergeCell ref="N38:Q38"/>
    <mergeCell ref="R38:U38"/>
    <mergeCell ref="B39:E39"/>
    <mergeCell ref="F39:I39"/>
    <mergeCell ref="J39:M39"/>
    <mergeCell ref="N39:Q39"/>
    <mergeCell ref="R39:U39"/>
    <mergeCell ref="B44:E44"/>
    <mergeCell ref="F44:I44"/>
    <mergeCell ref="J44:M44"/>
    <mergeCell ref="N44:Q44"/>
    <mergeCell ref="R44:U44"/>
    <mergeCell ref="B42:E42"/>
    <mergeCell ref="F42:I42"/>
    <mergeCell ref="R42:U42"/>
    <mergeCell ref="B43:E43"/>
    <mergeCell ref="F43:I43"/>
    <mergeCell ref="J43:M43"/>
    <mergeCell ref="N43:Q43"/>
    <mergeCell ref="R43:U43"/>
    <mergeCell ref="J42:M42"/>
    <mergeCell ref="N40:Q40"/>
    <mergeCell ref="N41:Q41"/>
    <mergeCell ref="N42:Q42"/>
    <mergeCell ref="B40:E40"/>
    <mergeCell ref="F40:I40"/>
    <mergeCell ref="R40:U40"/>
    <mergeCell ref="B41:E41"/>
    <mergeCell ref="F41:I41"/>
    <mergeCell ref="R41:U41"/>
    <mergeCell ref="J40:M40"/>
    <mergeCell ref="J41:M41"/>
  </mergeCells>
  <phoneticPr fontId="19" type="noConversion"/>
  <pageMargins left="0" right="0" top="3.937007874015748E-2" bottom="3.937007874015748E-2" header="0.51181102362204722" footer="0.51181102362204722"/>
  <pageSetup paperSize="9" scale="47" orientation="landscape" copies="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46"/>
  <sheetViews>
    <sheetView topLeftCell="A24" zoomScale="60" workbookViewId="0">
      <selection activeCell="U41" sqref="U41"/>
    </sheetView>
  </sheetViews>
  <sheetFormatPr defaultColWidth="9" defaultRowHeight="20.25" x14ac:dyDescent="0.25"/>
  <cols>
    <col min="1" max="1" width="1.875" style="62" customWidth="1"/>
    <col min="2" max="2" width="4.875" style="63" customWidth="1"/>
    <col min="3" max="3" width="0" style="62" hidden="1" customWidth="1"/>
    <col min="4" max="4" width="22.625" style="62" customWidth="1"/>
    <col min="5" max="5" width="5.625" style="102" customWidth="1"/>
    <col min="6" max="6" width="9.625" style="62" customWidth="1"/>
    <col min="7" max="7" width="22.625" style="62" customWidth="1"/>
    <col min="8" max="8" width="5.625" style="102" customWidth="1"/>
    <col min="9" max="9" width="9.625" style="62" customWidth="1"/>
    <col min="10" max="10" width="22.625" style="62" customWidth="1"/>
    <col min="11" max="11" width="5.625" style="102" customWidth="1"/>
    <col min="12" max="12" width="9.625" style="62" customWidth="1"/>
    <col min="13" max="13" width="22.625" style="62" customWidth="1"/>
    <col min="14" max="14" width="5.625" style="102" customWidth="1"/>
    <col min="15" max="15" width="9.625" style="62" customWidth="1"/>
    <col min="16" max="16" width="22.625" style="62" customWidth="1"/>
    <col min="17" max="17" width="5.625" style="102" customWidth="1"/>
    <col min="18" max="18" width="9.625" style="62" customWidth="1"/>
    <col min="19" max="19" width="22.625" style="62" customWidth="1"/>
    <col min="20" max="20" width="5.625" style="102" customWidth="1"/>
    <col min="21" max="21" width="9.625" style="62" customWidth="1"/>
    <col min="22" max="22" width="5.25" style="62" customWidth="1"/>
    <col min="23" max="23" width="11.75" style="105" customWidth="1"/>
    <col min="24" max="24" width="11.25" style="106" customWidth="1"/>
    <col min="25" max="25" width="6.625" style="107" customWidth="1"/>
    <col min="26" max="26" width="6.625" style="62" customWidth="1"/>
    <col min="27" max="27" width="6" style="62" hidden="1" customWidth="1"/>
    <col min="28" max="28" width="5.5" style="63" hidden="1" customWidth="1"/>
    <col min="29" max="29" width="7.75" style="62" hidden="1" customWidth="1"/>
    <col min="30" max="30" width="8" style="62" hidden="1" customWidth="1"/>
    <col min="31" max="31" width="7.875" style="62" hidden="1" customWidth="1"/>
    <col min="32" max="32" width="7.5" style="62" hidden="1" customWidth="1"/>
    <col min="33" max="16384" width="9" style="62"/>
  </cols>
  <sheetData>
    <row r="1" spans="2:32" s="51" customFormat="1" ht="38.25" x14ac:dyDescent="0.55000000000000004">
      <c r="B1" s="259" t="s">
        <v>349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50"/>
      <c r="AB1" s="52"/>
    </row>
    <row r="2" spans="2:32" s="51" customFormat="1" ht="9.75" customHeight="1" x14ac:dyDescent="0.45">
      <c r="B2" s="260"/>
      <c r="C2" s="261"/>
      <c r="D2" s="261"/>
      <c r="E2" s="261"/>
      <c r="F2" s="261"/>
      <c r="G2" s="261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54"/>
      <c r="Z2" s="50"/>
      <c r="AB2" s="52"/>
    </row>
    <row r="3" spans="2:32" ht="31.5" customHeight="1" thickBot="1" x14ac:dyDescent="0.45">
      <c r="B3" s="108" t="s">
        <v>32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60"/>
      <c r="Z3" s="61"/>
    </row>
    <row r="4" spans="2:32" s="76" customFormat="1" ht="99" x14ac:dyDescent="0.25">
      <c r="B4" s="64" t="s">
        <v>0</v>
      </c>
      <c r="C4" s="65" t="s">
        <v>1</v>
      </c>
      <c r="D4" s="66" t="s">
        <v>2</v>
      </c>
      <c r="E4" s="67" t="s">
        <v>31</v>
      </c>
      <c r="F4" s="66"/>
      <c r="G4" s="66" t="s">
        <v>3</v>
      </c>
      <c r="H4" s="67" t="s">
        <v>31</v>
      </c>
      <c r="I4" s="66"/>
      <c r="J4" s="66" t="s">
        <v>4</v>
      </c>
      <c r="K4" s="67" t="s">
        <v>31</v>
      </c>
      <c r="L4" s="68"/>
      <c r="M4" s="66" t="s">
        <v>4</v>
      </c>
      <c r="N4" s="67" t="s">
        <v>31</v>
      </c>
      <c r="O4" s="66"/>
      <c r="P4" s="66" t="s">
        <v>4</v>
      </c>
      <c r="Q4" s="67" t="s">
        <v>31</v>
      </c>
      <c r="R4" s="66"/>
      <c r="S4" s="69" t="s">
        <v>5</v>
      </c>
      <c r="T4" s="67" t="s">
        <v>31</v>
      </c>
      <c r="U4" s="66"/>
      <c r="V4" s="109" t="s">
        <v>34</v>
      </c>
      <c r="W4" s="70" t="s">
        <v>6</v>
      </c>
      <c r="X4" s="71" t="s">
        <v>13</v>
      </c>
      <c r="Y4" s="72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 x14ac:dyDescent="0.3">
      <c r="B5" s="77"/>
      <c r="C5" s="254"/>
      <c r="D5" s="78">
        <f>'10月菜單'!B3</f>
        <v>0</v>
      </c>
      <c r="E5" s="78" t="s">
        <v>15</v>
      </c>
      <c r="F5" s="22" t="s">
        <v>16</v>
      </c>
      <c r="G5" s="78">
        <f>'10月菜單'!B4</f>
        <v>0</v>
      </c>
      <c r="H5" s="78" t="s">
        <v>17</v>
      </c>
      <c r="I5" s="22" t="s">
        <v>16</v>
      </c>
      <c r="J5" s="78">
        <f>'10月菜單'!B5</f>
        <v>0</v>
      </c>
      <c r="K5" s="78" t="s">
        <v>17</v>
      </c>
      <c r="L5" s="22" t="s">
        <v>16</v>
      </c>
      <c r="M5" s="78">
        <f>'10月菜單'!B6</f>
        <v>0</v>
      </c>
      <c r="N5" s="78" t="s">
        <v>58</v>
      </c>
      <c r="O5" s="22" t="s">
        <v>16</v>
      </c>
      <c r="P5" s="78">
        <f>'10月菜單'!B7</f>
        <v>0</v>
      </c>
      <c r="Q5" s="78" t="s">
        <v>19</v>
      </c>
      <c r="R5" s="22" t="s">
        <v>16</v>
      </c>
      <c r="S5" s="78">
        <f>'10月菜單'!B8</f>
        <v>0</v>
      </c>
      <c r="T5" s="78" t="s">
        <v>17</v>
      </c>
      <c r="U5" s="22" t="s">
        <v>16</v>
      </c>
      <c r="V5" s="255"/>
      <c r="W5" s="119" t="s">
        <v>7</v>
      </c>
      <c r="X5" s="120" t="s">
        <v>35</v>
      </c>
      <c r="Y5" s="121"/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8.15" customHeight="1" x14ac:dyDescent="0.3">
      <c r="B6" s="80" t="s">
        <v>8</v>
      </c>
      <c r="C6" s="254"/>
      <c r="D6" s="113" t="s">
        <v>86</v>
      </c>
      <c r="E6" s="113"/>
      <c r="F6" s="113">
        <v>100</v>
      </c>
      <c r="G6" s="25"/>
      <c r="H6" s="25"/>
      <c r="I6" s="25"/>
      <c r="J6" s="147"/>
      <c r="K6" s="147"/>
      <c r="L6" s="147"/>
      <c r="M6" s="147"/>
      <c r="N6" s="147"/>
      <c r="O6" s="147"/>
      <c r="P6" s="113">
        <f>P5</f>
        <v>0</v>
      </c>
      <c r="Q6" s="113"/>
      <c r="R6" s="26">
        <v>120</v>
      </c>
      <c r="S6" s="26"/>
      <c r="T6" s="114"/>
      <c r="U6" s="114"/>
      <c r="V6" s="256"/>
      <c r="W6" s="122"/>
      <c r="X6" s="123" t="s">
        <v>36</v>
      </c>
      <c r="Y6" s="124"/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8.15" customHeight="1" x14ac:dyDescent="0.3">
      <c r="B7" s="80"/>
      <c r="C7" s="254"/>
      <c r="D7" s="113"/>
      <c r="E7" s="113"/>
      <c r="F7" s="113"/>
      <c r="G7" s="113"/>
      <c r="H7" s="113"/>
      <c r="I7" s="113"/>
      <c r="J7" s="114"/>
      <c r="K7" s="148"/>
      <c r="L7" s="114"/>
      <c r="M7" s="114"/>
      <c r="N7" s="148"/>
      <c r="O7" s="114"/>
      <c r="P7" s="113"/>
      <c r="Q7" s="113"/>
      <c r="R7" s="113"/>
      <c r="S7" s="26"/>
      <c r="T7" s="114"/>
      <c r="U7" s="114"/>
      <c r="V7" s="256"/>
      <c r="W7" s="125" t="s">
        <v>9</v>
      </c>
      <c r="X7" s="126" t="s">
        <v>37</v>
      </c>
      <c r="Y7" s="124"/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8.15" customHeight="1" x14ac:dyDescent="0.3">
      <c r="B8" s="80" t="s">
        <v>10</v>
      </c>
      <c r="C8" s="254"/>
      <c r="D8" s="113"/>
      <c r="E8" s="113"/>
      <c r="F8" s="113"/>
      <c r="G8" s="113"/>
      <c r="H8" s="149"/>
      <c r="I8" s="150"/>
      <c r="J8" s="114"/>
      <c r="K8" s="151"/>
      <c r="L8" s="114"/>
      <c r="M8" s="114"/>
      <c r="N8" s="151"/>
      <c r="O8" s="114"/>
      <c r="P8" s="113"/>
      <c r="Q8" s="149"/>
      <c r="R8" s="113"/>
      <c r="S8" s="114"/>
      <c r="T8" s="114"/>
      <c r="U8" s="114"/>
      <c r="V8" s="256"/>
      <c r="W8" s="122">
        <f>Y6*5+Y8*5+Y10*8</f>
        <v>0</v>
      </c>
      <c r="X8" s="126" t="s">
        <v>38</v>
      </c>
      <c r="Y8" s="124"/>
      <c r="Z8" s="61"/>
      <c r="AA8" s="62" t="s">
        <v>27</v>
      </c>
      <c r="AB8" s="63">
        <v>1.7</v>
      </c>
      <c r="AC8" s="63">
        <f>AB8*1</f>
        <v>1.7</v>
      </c>
      <c r="AD8" s="63" t="s">
        <v>26</v>
      </c>
      <c r="AE8" s="63">
        <f>AB8*5</f>
        <v>8.5</v>
      </c>
      <c r="AF8" s="63">
        <f>AC8*4+AE8*4</f>
        <v>40.799999999999997</v>
      </c>
    </row>
    <row r="9" spans="2:32" ht="28.15" customHeight="1" x14ac:dyDescent="0.25">
      <c r="B9" s="258" t="s">
        <v>48</v>
      </c>
      <c r="C9" s="254"/>
      <c r="D9" s="113"/>
      <c r="E9" s="113"/>
      <c r="F9" s="113"/>
      <c r="G9" s="113"/>
      <c r="H9" s="152"/>
      <c r="I9" s="113"/>
      <c r="J9" s="114"/>
      <c r="K9" s="114"/>
      <c r="L9" s="114"/>
      <c r="M9" s="114"/>
      <c r="N9" s="114"/>
      <c r="O9" s="114"/>
      <c r="P9" s="113"/>
      <c r="Q9" s="149"/>
      <c r="R9" s="113"/>
      <c r="S9" s="153"/>
      <c r="T9" s="151"/>
      <c r="U9" s="114"/>
      <c r="V9" s="256"/>
      <c r="W9" s="125" t="s">
        <v>11</v>
      </c>
      <c r="X9" s="126" t="s">
        <v>39</v>
      </c>
      <c r="Y9" s="124"/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8.15" customHeight="1" x14ac:dyDescent="0.3">
      <c r="B10" s="258"/>
      <c r="C10" s="254"/>
      <c r="D10" s="113"/>
      <c r="E10" s="113"/>
      <c r="F10" s="113"/>
      <c r="G10" s="113"/>
      <c r="H10" s="149"/>
      <c r="I10" s="113"/>
      <c r="J10" s="152"/>
      <c r="K10" s="149"/>
      <c r="L10" s="113"/>
      <c r="M10" s="152"/>
      <c r="N10" s="149"/>
      <c r="O10" s="113"/>
      <c r="P10" s="113"/>
      <c r="Q10" s="149"/>
      <c r="R10" s="113"/>
      <c r="S10" s="114"/>
      <c r="T10" s="151"/>
      <c r="U10" s="114"/>
      <c r="V10" s="256"/>
      <c r="W10" s="122"/>
      <c r="X10" s="127" t="s">
        <v>40</v>
      </c>
      <c r="Y10" s="124"/>
      <c r="Z10" s="61"/>
      <c r="AA10" s="62" t="s">
        <v>29</v>
      </c>
      <c r="AE10" s="62">
        <f>AB10*15</f>
        <v>0</v>
      </c>
    </row>
    <row r="11" spans="2:32" ht="28.15" customHeight="1" x14ac:dyDescent="0.25">
      <c r="B11" s="31" t="s">
        <v>49</v>
      </c>
      <c r="C11" s="85"/>
      <c r="D11" s="113"/>
      <c r="E11" s="149"/>
      <c r="F11" s="113"/>
      <c r="G11" s="153"/>
      <c r="H11" s="149"/>
      <c r="I11" s="113"/>
      <c r="J11" s="113"/>
      <c r="K11" s="149"/>
      <c r="L11" s="149"/>
      <c r="M11" s="155"/>
      <c r="N11" s="155"/>
      <c r="O11" s="25"/>
      <c r="P11" s="113"/>
      <c r="Q11" s="149"/>
      <c r="R11" s="113"/>
      <c r="S11" s="113"/>
      <c r="T11" s="113"/>
      <c r="U11" s="113"/>
      <c r="V11" s="256"/>
      <c r="W11" s="125" t="s">
        <v>12</v>
      </c>
      <c r="X11" s="128"/>
      <c r="Y11" s="124"/>
      <c r="AC11" s="62">
        <f>SUM(AC6:AC10)</f>
        <v>27.7</v>
      </c>
      <c r="AD11" s="62">
        <f>SUM(AD6:AD10)</f>
        <v>22.5</v>
      </c>
      <c r="AE11" s="62">
        <f>SUM(AE6:AE10)</f>
        <v>98.5</v>
      </c>
      <c r="AF11" s="62">
        <f>AC11*4+AD11*9+AE11*4</f>
        <v>707.3</v>
      </c>
    </row>
    <row r="12" spans="2:32" ht="28.15" customHeight="1" x14ac:dyDescent="0.3">
      <c r="B12" s="115"/>
      <c r="C12" s="86"/>
      <c r="D12" s="26"/>
      <c r="E12" s="84"/>
      <c r="F12" s="26"/>
      <c r="G12" s="26"/>
      <c r="H12" s="84"/>
      <c r="I12" s="26"/>
      <c r="J12" s="26"/>
      <c r="K12" s="84"/>
      <c r="L12" s="26"/>
      <c r="M12" s="26"/>
      <c r="N12" s="84"/>
      <c r="O12" s="26"/>
      <c r="P12" s="26"/>
      <c r="Q12" s="84"/>
      <c r="R12" s="26"/>
      <c r="S12" s="26"/>
      <c r="T12" s="84"/>
      <c r="U12" s="26"/>
      <c r="V12" s="257"/>
      <c r="W12" s="122">
        <f>W6*4+W8*9+W10*4</f>
        <v>0</v>
      </c>
      <c r="X12" s="130"/>
      <c r="Y12" s="124"/>
      <c r="Z12" s="61"/>
      <c r="AC12" s="87">
        <f>AC11*4/AF11</f>
        <v>0.1566520571186201</v>
      </c>
      <c r="AD12" s="87">
        <f>AD11*9/AF11</f>
        <v>0.28630001413827233</v>
      </c>
      <c r="AE12" s="87">
        <f>AE11*4/AF11</f>
        <v>0.5570479287431076</v>
      </c>
    </row>
    <row r="13" spans="2:32" s="79" customFormat="1" ht="28.15" customHeight="1" x14ac:dyDescent="0.3">
      <c r="B13" s="77"/>
      <c r="C13" s="254"/>
      <c r="D13" s="78">
        <f>'10月菜單'!F3</f>
        <v>0</v>
      </c>
      <c r="E13" s="78" t="s">
        <v>15</v>
      </c>
      <c r="F13" s="78"/>
      <c r="G13" s="78">
        <f>'10月菜單'!F4</f>
        <v>0</v>
      </c>
      <c r="H13" s="78" t="s">
        <v>18</v>
      </c>
      <c r="I13" s="78"/>
      <c r="J13" s="78">
        <f>'10月菜單'!F5</f>
        <v>0</v>
      </c>
      <c r="K13" s="78" t="s">
        <v>58</v>
      </c>
      <c r="L13" s="78"/>
      <c r="M13" s="78">
        <f>'10月菜單'!F6</f>
        <v>0</v>
      </c>
      <c r="N13" s="78" t="s">
        <v>18</v>
      </c>
      <c r="O13" s="78"/>
      <c r="P13" s="78">
        <f>'10月菜單'!F7</f>
        <v>0</v>
      </c>
      <c r="Q13" s="78" t="s">
        <v>19</v>
      </c>
      <c r="R13" s="78"/>
      <c r="S13" s="78">
        <f>'10月菜單'!F8</f>
        <v>0</v>
      </c>
      <c r="T13" s="78" t="s">
        <v>17</v>
      </c>
      <c r="U13" s="78"/>
      <c r="V13" s="255"/>
      <c r="W13" s="119" t="s">
        <v>7</v>
      </c>
      <c r="X13" s="120" t="s">
        <v>35</v>
      </c>
      <c r="Y13" s="121"/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8.15" customHeight="1" x14ac:dyDescent="0.3">
      <c r="B14" s="80" t="s">
        <v>8</v>
      </c>
      <c r="C14" s="254"/>
      <c r="D14" s="114"/>
      <c r="E14" s="114"/>
      <c r="F14" s="114"/>
      <c r="G14" s="25"/>
      <c r="H14" s="25"/>
      <c r="I14" s="25"/>
      <c r="J14" s="25"/>
      <c r="K14" s="25"/>
      <c r="L14" s="25"/>
      <c r="M14" s="25"/>
      <c r="N14" s="25"/>
      <c r="O14" s="25"/>
      <c r="P14" s="113"/>
      <c r="Q14" s="113"/>
      <c r="R14" s="26"/>
      <c r="S14" s="113"/>
      <c r="T14" s="113"/>
      <c r="U14" s="113"/>
      <c r="V14" s="256"/>
      <c r="W14" s="122">
        <v>95</v>
      </c>
      <c r="X14" s="123" t="s">
        <v>36</v>
      </c>
      <c r="Y14" s="124"/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8.15" customHeight="1" x14ac:dyDescent="0.3">
      <c r="B15" s="80"/>
      <c r="C15" s="254"/>
      <c r="D15" s="114"/>
      <c r="E15" s="114"/>
      <c r="F15" s="114"/>
      <c r="G15" s="113"/>
      <c r="H15" s="152"/>
      <c r="I15" s="113"/>
      <c r="J15" s="25"/>
      <c r="K15" s="25"/>
      <c r="L15" s="25"/>
      <c r="M15" s="26"/>
      <c r="N15" s="155"/>
      <c r="O15" s="25"/>
      <c r="P15" s="113"/>
      <c r="Q15" s="113"/>
      <c r="R15" s="113"/>
      <c r="S15" s="25"/>
      <c r="T15" s="113"/>
      <c r="U15" s="113"/>
      <c r="V15" s="256"/>
      <c r="W15" s="125" t="s">
        <v>9</v>
      </c>
      <c r="X15" s="126" t="s">
        <v>37</v>
      </c>
      <c r="Y15" s="124"/>
      <c r="AA15" s="81" t="s">
        <v>25</v>
      </c>
      <c r="AB15" s="63">
        <v>2.1</v>
      </c>
      <c r="AC15" s="82">
        <f>AB15*7</f>
        <v>14.700000000000001</v>
      </c>
      <c r="AD15" s="63">
        <f>AB15*5</f>
        <v>10.5</v>
      </c>
      <c r="AE15" s="63" t="s">
        <v>26</v>
      </c>
      <c r="AF15" s="83">
        <f>AC15*4+AD15*9</f>
        <v>153.30000000000001</v>
      </c>
    </row>
    <row r="16" spans="2:32" ht="28.15" customHeight="1" x14ac:dyDescent="0.3">
      <c r="B16" s="80" t="s">
        <v>10</v>
      </c>
      <c r="C16" s="254"/>
      <c r="D16" s="114"/>
      <c r="E16" s="114"/>
      <c r="F16" s="114"/>
      <c r="G16" s="113"/>
      <c r="H16" s="149"/>
      <c r="I16" s="150"/>
      <c r="J16" s="26"/>
      <c r="K16" s="155"/>
      <c r="L16" s="25"/>
      <c r="M16" s="26"/>
      <c r="N16" s="26"/>
      <c r="O16" s="26"/>
      <c r="P16" s="113"/>
      <c r="Q16" s="149"/>
      <c r="R16" s="113"/>
      <c r="S16" s="113"/>
      <c r="T16" s="156"/>
      <c r="U16" s="113"/>
      <c r="V16" s="256"/>
      <c r="W16" s="122">
        <v>24</v>
      </c>
      <c r="X16" s="126" t="s">
        <v>38</v>
      </c>
      <c r="Y16" s="124"/>
      <c r="Z16" s="61"/>
      <c r="AA16" s="62" t="s">
        <v>27</v>
      </c>
      <c r="AB16" s="63">
        <v>1.8</v>
      </c>
      <c r="AC16" s="63">
        <f>AB16*1</f>
        <v>1.8</v>
      </c>
      <c r="AD16" s="63" t="s">
        <v>26</v>
      </c>
      <c r="AE16" s="63">
        <f>AB16*5</f>
        <v>9</v>
      </c>
      <c r="AF16" s="63">
        <f>AC16*4+AE16*4</f>
        <v>43.2</v>
      </c>
    </row>
    <row r="17" spans="2:32" ht="28.15" customHeight="1" x14ac:dyDescent="0.25">
      <c r="B17" s="258" t="s">
        <v>50</v>
      </c>
      <c r="C17" s="254"/>
      <c r="D17" s="149"/>
      <c r="E17" s="149"/>
      <c r="F17" s="113"/>
      <c r="G17" s="113"/>
      <c r="H17" s="152"/>
      <c r="I17" s="113"/>
      <c r="J17" s="26"/>
      <c r="K17" s="26"/>
      <c r="L17" s="26"/>
      <c r="M17" s="114"/>
      <c r="N17" s="114"/>
      <c r="O17" s="114"/>
      <c r="P17" s="113"/>
      <c r="Q17" s="149"/>
      <c r="R17" s="113"/>
      <c r="S17" s="114"/>
      <c r="T17" s="151"/>
      <c r="U17" s="114"/>
      <c r="V17" s="256"/>
      <c r="W17" s="125" t="s">
        <v>11</v>
      </c>
      <c r="X17" s="126" t="s">
        <v>39</v>
      </c>
      <c r="Y17" s="124"/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2" ht="28.15" customHeight="1" x14ac:dyDescent="0.3">
      <c r="B18" s="258"/>
      <c r="C18" s="254"/>
      <c r="D18" s="149"/>
      <c r="E18" s="149"/>
      <c r="F18" s="113"/>
      <c r="G18" s="113"/>
      <c r="H18" s="149"/>
      <c r="I18" s="113"/>
      <c r="J18" s="153"/>
      <c r="K18" s="149"/>
      <c r="L18" s="113"/>
      <c r="M18" s="114"/>
      <c r="N18" s="152"/>
      <c r="O18" s="113"/>
      <c r="P18" s="113"/>
      <c r="Q18" s="149"/>
      <c r="R18" s="113"/>
      <c r="S18" s="153"/>
      <c r="T18" s="149"/>
      <c r="U18" s="113"/>
      <c r="V18" s="256"/>
      <c r="W18" s="122">
        <v>26</v>
      </c>
      <c r="X18" s="127" t="s">
        <v>40</v>
      </c>
      <c r="Y18" s="124"/>
      <c r="Z18" s="61"/>
      <c r="AA18" s="62" t="s">
        <v>29</v>
      </c>
      <c r="AB18" s="63">
        <v>1</v>
      </c>
      <c r="AE18" s="62">
        <f>AB18*15</f>
        <v>15</v>
      </c>
    </row>
    <row r="19" spans="2:32" ht="28.15" customHeight="1" x14ac:dyDescent="0.25">
      <c r="B19" s="31" t="s">
        <v>49</v>
      </c>
      <c r="C19" s="85"/>
      <c r="D19" s="149"/>
      <c r="E19" s="149"/>
      <c r="F19" s="113"/>
      <c r="G19" s="153"/>
      <c r="H19" s="149"/>
      <c r="I19" s="113"/>
      <c r="J19" s="153"/>
      <c r="K19" s="149"/>
      <c r="L19" s="149"/>
      <c r="M19" s="113"/>
      <c r="N19" s="149"/>
      <c r="O19" s="113"/>
      <c r="P19" s="157"/>
      <c r="Q19" s="149"/>
      <c r="R19" s="113"/>
      <c r="S19" s="114"/>
      <c r="T19" s="151"/>
      <c r="U19" s="114"/>
      <c r="V19" s="256"/>
      <c r="W19" s="125" t="s">
        <v>119</v>
      </c>
      <c r="X19" s="128"/>
      <c r="Y19" s="124"/>
      <c r="AC19" s="62">
        <f>SUM(AC14:AC18)</f>
        <v>28.900000000000002</v>
      </c>
      <c r="AD19" s="62">
        <f>SUM(AD14:AD18)</f>
        <v>23</v>
      </c>
      <c r="AE19" s="62">
        <f>SUM(AE14:AE18)</f>
        <v>117</v>
      </c>
      <c r="AF19" s="62">
        <f>AC19*4+AD19*9+AE19*4</f>
        <v>790.6</v>
      </c>
    </row>
    <row r="20" spans="2:32" ht="28.15" customHeight="1" x14ac:dyDescent="0.3">
      <c r="B20" s="115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26"/>
      <c r="N20" s="84"/>
      <c r="O20" s="26"/>
      <c r="P20" s="26"/>
      <c r="Q20" s="84"/>
      <c r="R20" s="26"/>
      <c r="S20" s="26"/>
      <c r="T20" s="84"/>
      <c r="U20" s="26"/>
      <c r="V20" s="257"/>
      <c r="W20" s="122">
        <f>W14*4+W16*9+W18*4</f>
        <v>700</v>
      </c>
      <c r="X20" s="130"/>
      <c r="Y20" s="124"/>
      <c r="Z20" s="61"/>
      <c r="AC20" s="87">
        <f>AC19*4/AF19</f>
        <v>0.14621806223121681</v>
      </c>
      <c r="AD20" s="87">
        <f>AD19*9/AF19</f>
        <v>0.26182646091576017</v>
      </c>
      <c r="AE20" s="87">
        <f>AE19*4/AF19</f>
        <v>0.59195547685302297</v>
      </c>
    </row>
    <row r="21" spans="2:32" s="79" customFormat="1" ht="28.15" customHeight="1" x14ac:dyDescent="0.3">
      <c r="B21" s="77"/>
      <c r="C21" s="254"/>
      <c r="D21" s="78">
        <f>'10月菜單'!J3</f>
        <v>0</v>
      </c>
      <c r="E21" s="21" t="s">
        <v>15</v>
      </c>
      <c r="F21" s="78"/>
      <c r="G21" s="78">
        <f>'10月菜單'!J4</f>
        <v>0</v>
      </c>
      <c r="H21" s="78" t="s">
        <v>58</v>
      </c>
      <c r="I21" s="78"/>
      <c r="J21" s="78">
        <f>'10月菜單'!J5</f>
        <v>0</v>
      </c>
      <c r="K21" s="78" t="s">
        <v>17</v>
      </c>
      <c r="L21" s="78"/>
      <c r="M21" s="78">
        <f>'10月菜單'!J6</f>
        <v>0</v>
      </c>
      <c r="N21" s="78" t="s">
        <v>199</v>
      </c>
      <c r="O21" s="78"/>
      <c r="P21" s="78">
        <f>'10月菜單'!J7</f>
        <v>0</v>
      </c>
      <c r="Q21" s="78" t="s">
        <v>19</v>
      </c>
      <c r="R21" s="78"/>
      <c r="S21" s="78">
        <f>'10月菜單'!J8</f>
        <v>0</v>
      </c>
      <c r="T21" s="78" t="s">
        <v>17</v>
      </c>
      <c r="U21" s="78"/>
      <c r="V21" s="255"/>
      <c r="W21" s="119" t="s">
        <v>7</v>
      </c>
      <c r="X21" s="120" t="s">
        <v>35</v>
      </c>
      <c r="Y21" s="138"/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2" s="90" customFormat="1" ht="27.75" customHeight="1" x14ac:dyDescent="0.4">
      <c r="B22" s="80" t="s">
        <v>8</v>
      </c>
      <c r="C22" s="254"/>
      <c r="D22" s="114"/>
      <c r="E22" s="114"/>
      <c r="F22" s="114"/>
      <c r="G22" s="26"/>
      <c r="H22" s="25"/>
      <c r="I22" s="26"/>
      <c r="J22" s="147"/>
      <c r="K22" s="147"/>
      <c r="L22" s="147"/>
      <c r="M22" s="114"/>
      <c r="N22" s="114"/>
      <c r="O22" s="114"/>
      <c r="P22" s="26"/>
      <c r="Q22" s="26"/>
      <c r="R22" s="26"/>
      <c r="S22" s="26"/>
      <c r="T22" s="114"/>
      <c r="U22" s="114"/>
      <c r="V22" s="256"/>
      <c r="W22" s="122">
        <v>95</v>
      </c>
      <c r="X22" s="123" t="s">
        <v>36</v>
      </c>
      <c r="Y22" s="139"/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2" s="90" customFormat="1" ht="28.15" customHeight="1" x14ac:dyDescent="0.3">
      <c r="B23" s="80"/>
      <c r="C23" s="254"/>
      <c r="D23" s="114"/>
      <c r="E23" s="114"/>
      <c r="F23" s="114"/>
      <c r="G23" s="26"/>
      <c r="H23" s="26"/>
      <c r="I23" s="26"/>
      <c r="J23" s="114"/>
      <c r="K23" s="148"/>
      <c r="L23" s="114"/>
      <c r="M23" s="114"/>
      <c r="N23" s="114"/>
      <c r="O23" s="114"/>
      <c r="P23" s="26"/>
      <c r="Q23" s="26"/>
      <c r="R23" s="26"/>
      <c r="S23" s="26"/>
      <c r="T23" s="114"/>
      <c r="U23" s="114"/>
      <c r="V23" s="256"/>
      <c r="W23" s="125" t="s">
        <v>9</v>
      </c>
      <c r="X23" s="126" t="s">
        <v>37</v>
      </c>
      <c r="Y23" s="139"/>
      <c r="AA23" s="91" t="s">
        <v>25</v>
      </c>
      <c r="AB23" s="89">
        <v>2.2000000000000002</v>
      </c>
      <c r="AC23" s="92">
        <f>AB23*7</f>
        <v>15.400000000000002</v>
      </c>
      <c r="AD23" s="89">
        <f>AB23*5</f>
        <v>11</v>
      </c>
      <c r="AE23" s="89" t="s">
        <v>26</v>
      </c>
      <c r="AF23" s="93">
        <f>AC23*4+AD23*9</f>
        <v>160.60000000000002</v>
      </c>
    </row>
    <row r="24" spans="2:32" s="90" customFormat="1" ht="28.15" customHeight="1" x14ac:dyDescent="0.4">
      <c r="B24" s="80" t="s">
        <v>10</v>
      </c>
      <c r="C24" s="254"/>
      <c r="D24" s="114"/>
      <c r="E24" s="114"/>
      <c r="F24" s="114"/>
      <c r="G24" s="26"/>
      <c r="H24" s="84"/>
      <c r="I24" s="26"/>
      <c r="J24" s="114"/>
      <c r="K24" s="151"/>
      <c r="L24" s="114"/>
      <c r="M24" s="114"/>
      <c r="N24" s="114"/>
      <c r="O24" s="114"/>
      <c r="P24" s="26"/>
      <c r="Q24" s="84"/>
      <c r="R24" s="26"/>
      <c r="S24" s="26"/>
      <c r="T24" s="84"/>
      <c r="U24" s="26"/>
      <c r="V24" s="256"/>
      <c r="W24" s="122">
        <v>24.5</v>
      </c>
      <c r="X24" s="126" t="s">
        <v>38</v>
      </c>
      <c r="Y24" s="139"/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2" s="90" customFormat="1" ht="28.15" customHeight="1" x14ac:dyDescent="0.25">
      <c r="B25" s="258" t="s">
        <v>51</v>
      </c>
      <c r="C25" s="254"/>
      <c r="D25" s="114"/>
      <c r="E25" s="114"/>
      <c r="F25" s="114"/>
      <c r="G25" s="26"/>
      <c r="H25" s="84"/>
      <c r="I25" s="26"/>
      <c r="J25" s="114"/>
      <c r="K25" s="114"/>
      <c r="L25" s="114"/>
      <c r="M25" s="114"/>
      <c r="N25" s="114"/>
      <c r="O25" s="114"/>
      <c r="P25" s="26"/>
      <c r="Q25" s="84"/>
      <c r="R25" s="26"/>
      <c r="S25" s="26"/>
      <c r="T25" s="84"/>
      <c r="U25" s="26"/>
      <c r="V25" s="256"/>
      <c r="W25" s="125" t="s">
        <v>11</v>
      </c>
      <c r="X25" s="126" t="s">
        <v>39</v>
      </c>
      <c r="Y25" s="139"/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2" s="90" customFormat="1" ht="28.15" customHeight="1" x14ac:dyDescent="0.4">
      <c r="B26" s="258"/>
      <c r="C26" s="254"/>
      <c r="D26" s="114"/>
      <c r="E26" s="114"/>
      <c r="F26" s="114"/>
      <c r="G26" s="186"/>
      <c r="H26" s="84"/>
      <c r="I26" s="26"/>
      <c r="J26" s="152"/>
      <c r="K26" s="149"/>
      <c r="L26" s="113"/>
      <c r="M26" s="26"/>
      <c r="N26" s="84"/>
      <c r="O26" s="26"/>
      <c r="P26" s="26"/>
      <c r="Q26" s="84"/>
      <c r="R26" s="26"/>
      <c r="S26" s="26"/>
      <c r="T26" s="84"/>
      <c r="U26" s="26"/>
      <c r="V26" s="256"/>
      <c r="W26" s="122">
        <v>26.5</v>
      </c>
      <c r="X26" s="127" t="s">
        <v>40</v>
      </c>
      <c r="Y26" s="139"/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2" s="90" customFormat="1" ht="28.15" customHeight="1" x14ac:dyDescent="0.25">
      <c r="B27" s="31" t="s">
        <v>49</v>
      </c>
      <c r="C27" s="95"/>
      <c r="D27" s="114"/>
      <c r="E27" s="114"/>
      <c r="F27" s="114"/>
      <c r="G27" s="26"/>
      <c r="H27" s="84"/>
      <c r="I27" s="26"/>
      <c r="J27" s="113"/>
      <c r="K27" s="149"/>
      <c r="L27" s="149"/>
      <c r="M27" s="26"/>
      <c r="N27" s="84"/>
      <c r="O27" s="26"/>
      <c r="P27" s="26"/>
      <c r="Q27" s="84"/>
      <c r="R27" s="26"/>
      <c r="S27" s="26"/>
      <c r="T27" s="84"/>
      <c r="U27" s="26"/>
      <c r="V27" s="256"/>
      <c r="W27" s="125" t="s">
        <v>12</v>
      </c>
      <c r="X27" s="128"/>
      <c r="Y27" s="139"/>
      <c r="AA27" s="94"/>
      <c r="AB27" s="89"/>
      <c r="AC27" s="94">
        <f>SUM(AC22:AC26)</f>
        <v>29.400000000000006</v>
      </c>
      <c r="AD27" s="94">
        <f>SUM(AD22:AD26)</f>
        <v>23.5</v>
      </c>
      <c r="AE27" s="94">
        <f>SUM(AE22:AE26)</f>
        <v>101</v>
      </c>
      <c r="AF27" s="94">
        <f>AC27*4+AD27*9+AE27*4</f>
        <v>733.1</v>
      </c>
    </row>
    <row r="28" spans="2:32" s="90" customFormat="1" ht="28.15" customHeight="1" thickBot="1" x14ac:dyDescent="0.45">
      <c r="B28" s="116"/>
      <c r="C28" s="96"/>
      <c r="D28" s="114"/>
      <c r="E28" s="114"/>
      <c r="F28" s="114"/>
      <c r="G28" s="26"/>
      <c r="H28" s="84"/>
      <c r="I28" s="26"/>
      <c r="J28" s="162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57"/>
      <c r="W28" s="122">
        <f>W22*4+W24*9+W26*4</f>
        <v>706.5</v>
      </c>
      <c r="X28" s="133"/>
      <c r="Y28" s="141"/>
      <c r="Z28" s="88"/>
      <c r="AB28" s="97"/>
      <c r="AC28" s="98">
        <f>AC27*4/AF27</f>
        <v>0.16041467739735374</v>
      </c>
      <c r="AD28" s="98">
        <f>AD27*9/AF27</f>
        <v>0.28850088664575091</v>
      </c>
      <c r="AE28" s="98">
        <f>AE27*4/AF27</f>
        <v>0.55108443595689538</v>
      </c>
    </row>
    <row r="29" spans="2:32" s="79" customFormat="1" ht="28.15" customHeight="1" x14ac:dyDescent="0.3">
      <c r="B29" s="77">
        <v>5</v>
      </c>
      <c r="C29" s="254"/>
      <c r="D29" s="78" t="str">
        <f>'10月菜單'!N3</f>
        <v>糙米飯</v>
      </c>
      <c r="E29" s="78" t="s">
        <v>55</v>
      </c>
      <c r="F29" s="78"/>
      <c r="G29" s="78" t="str">
        <f>'10月菜單'!N4</f>
        <v>美式BBQ烤雞腿</v>
      </c>
      <c r="H29" s="78" t="s">
        <v>56</v>
      </c>
      <c r="I29" s="78"/>
      <c r="J29" s="78" t="str">
        <f>'10月菜單'!N5</f>
        <v>主廚古早味滷肉(醃)</v>
      </c>
      <c r="K29" s="78" t="s">
        <v>17</v>
      </c>
      <c r="L29" s="78"/>
      <c r="M29" s="78" t="str">
        <f>'10月菜單'!N6</f>
        <v>鮮菇快炒四季豆</v>
      </c>
      <c r="N29" s="78" t="s">
        <v>18</v>
      </c>
      <c r="O29" s="78"/>
      <c r="P29" s="78" t="str">
        <f>'10月菜單'!N7</f>
        <v>淺色蔬菜</v>
      </c>
      <c r="Q29" s="78" t="s">
        <v>19</v>
      </c>
      <c r="R29" s="78"/>
      <c r="S29" s="78" t="str">
        <f>'10月菜單'!N8</f>
        <v>蘿蔔豚骨湯</v>
      </c>
      <c r="T29" s="78" t="s">
        <v>17</v>
      </c>
      <c r="U29" s="78"/>
      <c r="V29" s="255"/>
      <c r="W29" s="119" t="s">
        <v>7</v>
      </c>
      <c r="X29" s="120" t="s">
        <v>35</v>
      </c>
      <c r="Y29" s="121">
        <v>5</v>
      </c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2" ht="28.15" customHeight="1" x14ac:dyDescent="0.3">
      <c r="B30" s="80" t="s">
        <v>8</v>
      </c>
      <c r="C30" s="254"/>
      <c r="D30" s="114" t="s">
        <v>60</v>
      </c>
      <c r="E30" s="114"/>
      <c r="F30" s="114">
        <v>60</v>
      </c>
      <c r="G30" s="26" t="s">
        <v>200</v>
      </c>
      <c r="H30" s="114"/>
      <c r="I30" s="114">
        <v>100</v>
      </c>
      <c r="J30" s="26" t="s">
        <v>298</v>
      </c>
      <c r="K30" s="114" t="s">
        <v>299</v>
      </c>
      <c r="L30" s="114">
        <v>30</v>
      </c>
      <c r="M30" s="114" t="s">
        <v>126</v>
      </c>
      <c r="N30" s="114"/>
      <c r="O30" s="114">
        <v>30</v>
      </c>
      <c r="P30" s="26" t="str">
        <f>P29</f>
        <v>淺色蔬菜</v>
      </c>
      <c r="Q30" s="26"/>
      <c r="R30" s="26">
        <v>120</v>
      </c>
      <c r="S30" s="114" t="s">
        <v>64</v>
      </c>
      <c r="T30" s="114"/>
      <c r="U30" s="114">
        <v>40</v>
      </c>
      <c r="V30" s="256"/>
      <c r="W30" s="122">
        <v>96</v>
      </c>
      <c r="X30" s="123" t="s">
        <v>36</v>
      </c>
      <c r="Y30" s="124">
        <v>2.1</v>
      </c>
      <c r="Z30" s="61"/>
      <c r="AA30" s="63" t="s">
        <v>24</v>
      </c>
      <c r="AB30" s="63">
        <v>6.2</v>
      </c>
      <c r="AC30" s="63">
        <f>AB30*2</f>
        <v>12.4</v>
      </c>
      <c r="AD30" s="63"/>
      <c r="AE30" s="63">
        <f>AB30*15</f>
        <v>93</v>
      </c>
      <c r="AF30" s="63">
        <f>AC30*4+AE30*4</f>
        <v>421.6</v>
      </c>
    </row>
    <row r="31" spans="2:32" ht="28.15" customHeight="1" x14ac:dyDescent="0.3">
      <c r="B31" s="80">
        <v>1</v>
      </c>
      <c r="C31" s="254"/>
      <c r="D31" s="114" t="s">
        <v>90</v>
      </c>
      <c r="E31" s="114"/>
      <c r="F31" s="114">
        <v>40</v>
      </c>
      <c r="G31" s="26"/>
      <c r="H31" s="113"/>
      <c r="I31" s="113"/>
      <c r="J31" s="26" t="s">
        <v>297</v>
      </c>
      <c r="K31" s="114"/>
      <c r="L31" s="114">
        <v>35</v>
      </c>
      <c r="M31" s="114" t="s">
        <v>104</v>
      </c>
      <c r="N31" s="114"/>
      <c r="O31" s="114">
        <v>15</v>
      </c>
      <c r="P31" s="26"/>
      <c r="Q31" s="26"/>
      <c r="R31" s="26"/>
      <c r="S31" s="114" t="s">
        <v>98</v>
      </c>
      <c r="T31" s="114"/>
      <c r="U31" s="114">
        <v>10</v>
      </c>
      <c r="V31" s="256"/>
      <c r="W31" s="125" t="s">
        <v>9</v>
      </c>
      <c r="X31" s="126" t="s">
        <v>37</v>
      </c>
      <c r="Y31" s="124">
        <v>2.6</v>
      </c>
      <c r="AA31" s="81" t="s">
        <v>25</v>
      </c>
      <c r="AB31" s="63">
        <v>2.1</v>
      </c>
      <c r="AC31" s="82">
        <f>AB31*7</f>
        <v>14.700000000000001</v>
      </c>
      <c r="AD31" s="63">
        <f>AB31*5</f>
        <v>10.5</v>
      </c>
      <c r="AE31" s="63" t="s">
        <v>26</v>
      </c>
      <c r="AF31" s="83">
        <f>AC31*4+AD31*9</f>
        <v>153.30000000000001</v>
      </c>
    </row>
    <row r="32" spans="2:32" ht="28.15" customHeight="1" x14ac:dyDescent="0.3">
      <c r="B32" s="80" t="s">
        <v>10</v>
      </c>
      <c r="C32" s="254"/>
      <c r="D32" s="114"/>
      <c r="E32" s="114"/>
      <c r="F32" s="114"/>
      <c r="G32" s="162"/>
      <c r="H32" s="114"/>
      <c r="I32" s="114"/>
      <c r="J32" s="26"/>
      <c r="K32" s="114"/>
      <c r="L32" s="114"/>
      <c r="M32" s="114" t="s">
        <v>105</v>
      </c>
      <c r="N32" s="114"/>
      <c r="O32" s="114">
        <v>10</v>
      </c>
      <c r="P32" s="26"/>
      <c r="Q32" s="84"/>
      <c r="R32" s="26"/>
      <c r="S32" s="114"/>
      <c r="T32" s="114"/>
      <c r="U32" s="114"/>
      <c r="V32" s="256"/>
      <c r="W32" s="122">
        <f>Y30*5+Y32*5+Y34*8</f>
        <v>23</v>
      </c>
      <c r="X32" s="126" t="s">
        <v>38</v>
      </c>
      <c r="Y32" s="124">
        <v>2.5</v>
      </c>
      <c r="Z32" s="61"/>
      <c r="AA32" s="62" t="s">
        <v>27</v>
      </c>
      <c r="AB32" s="63">
        <v>1.5</v>
      </c>
      <c r="AC32" s="63">
        <f>AB32*1</f>
        <v>1.5</v>
      </c>
      <c r="AD32" s="63" t="s">
        <v>26</v>
      </c>
      <c r="AE32" s="63">
        <f>AB32*5</f>
        <v>7.5</v>
      </c>
      <c r="AF32" s="63">
        <f>AC32*4+AE32*4</f>
        <v>36</v>
      </c>
    </row>
    <row r="33" spans="2:32" ht="28.15" customHeight="1" x14ac:dyDescent="0.25">
      <c r="B33" s="258" t="s">
        <v>52</v>
      </c>
      <c r="C33" s="254"/>
      <c r="D33" s="152"/>
      <c r="E33" s="149"/>
      <c r="F33" s="113"/>
      <c r="G33" s="162"/>
      <c r="H33" s="159"/>
      <c r="I33" s="160"/>
      <c r="J33" s="163"/>
      <c r="K33" s="114"/>
      <c r="L33" s="114"/>
      <c r="M33" s="114" t="s">
        <v>88</v>
      </c>
      <c r="N33" s="114"/>
      <c r="O33" s="114">
        <v>10</v>
      </c>
      <c r="P33" s="26"/>
      <c r="Q33" s="84"/>
      <c r="R33" s="26"/>
      <c r="S33" s="26"/>
      <c r="T33" s="26"/>
      <c r="U33" s="26"/>
      <c r="V33" s="256"/>
      <c r="W33" s="125" t="s">
        <v>11</v>
      </c>
      <c r="X33" s="126" t="s">
        <v>39</v>
      </c>
      <c r="Y33" s="124">
        <v>0</v>
      </c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2" ht="28.15" customHeight="1" x14ac:dyDescent="0.3">
      <c r="B34" s="258"/>
      <c r="C34" s="254"/>
      <c r="D34" s="152"/>
      <c r="E34" s="152"/>
      <c r="F34" s="113"/>
      <c r="G34" s="179"/>
      <c r="H34" s="151"/>
      <c r="I34" s="114"/>
      <c r="J34" s="153"/>
      <c r="K34" s="114"/>
      <c r="L34" s="114"/>
      <c r="M34" s="26"/>
      <c r="N34" s="84"/>
      <c r="O34" s="26"/>
      <c r="P34" s="26"/>
      <c r="Q34" s="84"/>
      <c r="R34" s="26"/>
      <c r="S34" s="26"/>
      <c r="T34" s="84"/>
      <c r="U34" s="26"/>
      <c r="V34" s="256"/>
      <c r="W34" s="122">
        <v>27</v>
      </c>
      <c r="X34" s="127" t="s">
        <v>40</v>
      </c>
      <c r="Y34" s="137">
        <v>0</v>
      </c>
      <c r="Z34" s="61"/>
      <c r="AA34" s="62" t="s">
        <v>29</v>
      </c>
      <c r="AB34" s="63">
        <v>1</v>
      </c>
      <c r="AE34" s="62">
        <f>AB34*15</f>
        <v>15</v>
      </c>
    </row>
    <row r="35" spans="2:32" ht="28.15" customHeight="1" x14ac:dyDescent="0.25">
      <c r="B35" s="31" t="s">
        <v>49</v>
      </c>
      <c r="C35" s="85"/>
      <c r="D35" s="84"/>
      <c r="E35" s="84"/>
      <c r="F35" s="26"/>
      <c r="G35" s="26"/>
      <c r="H35" s="84"/>
      <c r="I35" s="26"/>
      <c r="J35" s="162"/>
      <c r="K35" s="84"/>
      <c r="L35" s="26"/>
      <c r="M35" s="26"/>
      <c r="N35" s="84"/>
      <c r="O35" s="26"/>
      <c r="P35" s="26"/>
      <c r="Q35" s="84"/>
      <c r="R35" s="26"/>
      <c r="S35" s="26"/>
      <c r="T35" s="26"/>
      <c r="U35" s="26"/>
      <c r="V35" s="256"/>
      <c r="W35" s="125" t="s">
        <v>12</v>
      </c>
      <c r="X35" s="128"/>
      <c r="Y35" s="124"/>
      <c r="AC35" s="62">
        <f>SUM(AC30:AC34)</f>
        <v>28.6</v>
      </c>
      <c r="AD35" s="62">
        <f>SUM(AD30:AD34)</f>
        <v>23</v>
      </c>
      <c r="AE35" s="62">
        <f>SUM(AE30:AE34)</f>
        <v>115.5</v>
      </c>
      <c r="AF35" s="62">
        <f>AC35*4+AD35*9+AE35*4</f>
        <v>783.4</v>
      </c>
    </row>
    <row r="36" spans="2:32" ht="28.15" customHeight="1" thickBot="1" x14ac:dyDescent="0.35">
      <c r="B36" s="115"/>
      <c r="C36" s="86"/>
      <c r="D36" s="84"/>
      <c r="E36" s="84"/>
      <c r="F36" s="26"/>
      <c r="G36" s="162"/>
      <c r="H36" s="84"/>
      <c r="I36" s="26"/>
      <c r="J36" s="162"/>
      <c r="K36" s="84"/>
      <c r="L36" s="26"/>
      <c r="M36" s="26"/>
      <c r="N36" s="84"/>
      <c r="O36" s="26"/>
      <c r="P36" s="26"/>
      <c r="Q36" s="84"/>
      <c r="R36" s="26"/>
      <c r="S36" s="26"/>
      <c r="T36" s="84"/>
      <c r="U36" s="26"/>
      <c r="V36" s="257"/>
      <c r="W36" s="132">
        <f>W30*4+W32*9+W34*4</f>
        <v>699</v>
      </c>
      <c r="X36" s="129"/>
      <c r="Y36" s="137"/>
      <c r="Z36" s="61"/>
      <c r="AC36" s="87">
        <f>AC35*4/AF35</f>
        <v>0.14603012509573654</v>
      </c>
      <c r="AD36" s="87">
        <f>AD35*9/AF35</f>
        <v>0.26423283124840441</v>
      </c>
      <c r="AE36" s="87">
        <f>AE35*4/AF35</f>
        <v>0.58973704365585911</v>
      </c>
    </row>
    <row r="37" spans="2:32" s="79" customFormat="1" ht="28.15" customHeight="1" x14ac:dyDescent="0.3">
      <c r="B37" s="77">
        <v>5</v>
      </c>
      <c r="C37" s="254"/>
      <c r="D37" s="78" t="str">
        <f>'10月菜單'!R3</f>
        <v>秘製手工什錦炒烏龍</v>
      </c>
      <c r="E37" s="78" t="s">
        <v>18</v>
      </c>
      <c r="F37" s="78"/>
      <c r="G37" s="78" t="str">
        <f>'10月菜單'!R4</f>
        <v>翻炒泰式咕咕雞</v>
      </c>
      <c r="H37" s="78" t="s">
        <v>17</v>
      </c>
      <c r="I37" s="78"/>
      <c r="J37" s="78" t="str">
        <f>'10月菜單'!R5</f>
        <v>綜合海鮮小火鍋(豆)(海)</v>
      </c>
      <c r="K37" s="78" t="s">
        <v>17</v>
      </c>
      <c r="L37" s="78"/>
      <c r="M37" s="78" t="str">
        <f>'10月菜單'!R6</f>
        <v>台式香腸(加)</v>
      </c>
      <c r="N37" s="78" t="s">
        <v>56</v>
      </c>
      <c r="O37" s="78"/>
      <c r="P37" s="78" t="str">
        <f>'10月菜單'!R7</f>
        <v>深色蔬菜</v>
      </c>
      <c r="Q37" s="78" t="s">
        <v>19</v>
      </c>
      <c r="R37" s="78"/>
      <c r="S37" s="78" t="str">
        <f>'10月菜單'!R8</f>
        <v>紅豆湯圓烤奶(冷主)</v>
      </c>
      <c r="T37" s="78" t="s">
        <v>17</v>
      </c>
      <c r="U37" s="78"/>
      <c r="V37" s="255"/>
      <c r="W37" s="119" t="s">
        <v>7</v>
      </c>
      <c r="X37" s="120" t="s">
        <v>35</v>
      </c>
      <c r="Y37" s="142">
        <v>6</v>
      </c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2" ht="28.15" customHeight="1" x14ac:dyDescent="0.3">
      <c r="B38" s="80" t="s">
        <v>8</v>
      </c>
      <c r="C38" s="254"/>
      <c r="D38" s="113" t="s">
        <v>202</v>
      </c>
      <c r="E38" s="113"/>
      <c r="F38" s="113">
        <v>250</v>
      </c>
      <c r="G38" s="113" t="s">
        <v>151</v>
      </c>
      <c r="H38" s="113"/>
      <c r="I38" s="113">
        <v>60</v>
      </c>
      <c r="J38" s="25" t="s">
        <v>303</v>
      </c>
      <c r="K38" s="25"/>
      <c r="L38" s="25">
        <v>30</v>
      </c>
      <c r="M38" s="25" t="s">
        <v>369</v>
      </c>
      <c r="N38" s="25"/>
      <c r="O38" s="25">
        <v>30</v>
      </c>
      <c r="P38" s="26" t="str">
        <f>P37</f>
        <v>深色蔬菜</v>
      </c>
      <c r="Q38" s="26"/>
      <c r="R38" s="26">
        <v>120</v>
      </c>
      <c r="S38" s="114" t="s">
        <v>370</v>
      </c>
      <c r="T38" s="114"/>
      <c r="U38" s="114">
        <v>5</v>
      </c>
      <c r="V38" s="256"/>
      <c r="W38" s="122">
        <v>103</v>
      </c>
      <c r="X38" s="123" t="s">
        <v>36</v>
      </c>
      <c r="Y38" s="131">
        <v>2.4</v>
      </c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</row>
    <row r="39" spans="2:32" ht="28.15" customHeight="1" x14ac:dyDescent="0.3">
      <c r="B39" s="80">
        <v>2</v>
      </c>
      <c r="C39" s="254"/>
      <c r="D39" s="113" t="s">
        <v>103</v>
      </c>
      <c r="E39" s="113"/>
      <c r="F39" s="113">
        <v>30</v>
      </c>
      <c r="G39" s="114" t="s">
        <v>203</v>
      </c>
      <c r="H39" s="113"/>
      <c r="I39" s="113">
        <v>20</v>
      </c>
      <c r="J39" s="187" t="s">
        <v>305</v>
      </c>
      <c r="K39" s="30"/>
      <c r="L39" s="26">
        <v>10</v>
      </c>
      <c r="M39" s="25"/>
      <c r="N39" s="25"/>
      <c r="O39" s="25"/>
      <c r="P39" s="26"/>
      <c r="Q39" s="26"/>
      <c r="R39" s="26"/>
      <c r="S39" s="114" t="s">
        <v>371</v>
      </c>
      <c r="T39" s="114"/>
      <c r="U39" s="114">
        <v>10</v>
      </c>
      <c r="V39" s="256"/>
      <c r="W39" s="125" t="s">
        <v>9</v>
      </c>
      <c r="X39" s="126" t="s">
        <v>37</v>
      </c>
      <c r="Y39" s="131">
        <v>2.6</v>
      </c>
      <c r="AA39" s="81" t="s">
        <v>25</v>
      </c>
      <c r="AB39" s="63">
        <v>2.2000000000000002</v>
      </c>
      <c r="AC39" s="82">
        <f>AB39*7</f>
        <v>15.400000000000002</v>
      </c>
      <c r="AD39" s="63">
        <f>AB39*5</f>
        <v>11</v>
      </c>
      <c r="AE39" s="63" t="s">
        <v>26</v>
      </c>
      <c r="AF39" s="83">
        <f>AC39*4+AD39*9</f>
        <v>160.60000000000002</v>
      </c>
    </row>
    <row r="40" spans="2:32" ht="28.15" customHeight="1" x14ac:dyDescent="0.3">
      <c r="B40" s="80" t="s">
        <v>10</v>
      </c>
      <c r="C40" s="254"/>
      <c r="D40" s="25" t="s">
        <v>106</v>
      </c>
      <c r="E40" s="113"/>
      <c r="F40" s="113">
        <v>15</v>
      </c>
      <c r="G40" s="113" t="s">
        <v>204</v>
      </c>
      <c r="H40" s="113"/>
      <c r="I40" s="113">
        <v>10</v>
      </c>
      <c r="J40" s="26" t="s">
        <v>306</v>
      </c>
      <c r="K40" s="25" t="s">
        <v>309</v>
      </c>
      <c r="L40" s="25">
        <v>10</v>
      </c>
      <c r="M40" s="25"/>
      <c r="N40" s="30"/>
      <c r="O40" s="26"/>
      <c r="P40" s="26"/>
      <c r="Q40" s="26"/>
      <c r="R40" s="26"/>
      <c r="S40" s="114" t="s">
        <v>372</v>
      </c>
      <c r="T40" s="114"/>
      <c r="U40" s="114">
        <v>10</v>
      </c>
      <c r="V40" s="256"/>
      <c r="W40" s="122">
        <f>Y38*5+Y40*5+Y42*8</f>
        <v>24.5</v>
      </c>
      <c r="X40" s="126" t="s">
        <v>38</v>
      </c>
      <c r="Y40" s="131">
        <v>2.5</v>
      </c>
      <c r="Z40" s="61"/>
      <c r="AA40" s="62" t="s">
        <v>27</v>
      </c>
      <c r="AB40" s="63">
        <v>1.7</v>
      </c>
      <c r="AC40" s="63">
        <f>AB40*1</f>
        <v>1.7</v>
      </c>
      <c r="AD40" s="63" t="s">
        <v>26</v>
      </c>
      <c r="AE40" s="63">
        <f>AB40*5</f>
        <v>8.5</v>
      </c>
      <c r="AF40" s="63">
        <f>AC40*4+AE40*4</f>
        <v>40.799999999999997</v>
      </c>
    </row>
    <row r="41" spans="2:32" ht="28.15" customHeight="1" x14ac:dyDescent="0.25">
      <c r="B41" s="258" t="s">
        <v>53</v>
      </c>
      <c r="C41" s="254"/>
      <c r="D41" s="113" t="s">
        <v>104</v>
      </c>
      <c r="E41" s="149"/>
      <c r="F41" s="113">
        <v>10</v>
      </c>
      <c r="G41" s="113"/>
      <c r="H41" s="113"/>
      <c r="I41" s="113"/>
      <c r="J41" s="114" t="s">
        <v>307</v>
      </c>
      <c r="K41" s="149"/>
      <c r="L41" s="114">
        <v>10</v>
      </c>
      <c r="M41" s="26"/>
      <c r="N41" s="161"/>
      <c r="O41" s="26"/>
      <c r="P41" s="26"/>
      <c r="Q41" s="26"/>
      <c r="R41" s="26"/>
      <c r="S41" s="26"/>
      <c r="T41" s="26"/>
      <c r="U41" s="26"/>
      <c r="V41" s="256"/>
      <c r="W41" s="125" t="s">
        <v>11</v>
      </c>
      <c r="X41" s="126" t="s">
        <v>39</v>
      </c>
      <c r="Y41" s="131">
        <v>0</v>
      </c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2" ht="28.15" customHeight="1" x14ac:dyDescent="0.3">
      <c r="B42" s="258"/>
      <c r="C42" s="254"/>
      <c r="D42" s="113" t="s">
        <v>87</v>
      </c>
      <c r="E42" s="149"/>
      <c r="F42" s="113">
        <v>10</v>
      </c>
      <c r="G42" s="113"/>
      <c r="H42" s="149"/>
      <c r="I42" s="113"/>
      <c r="J42" s="26" t="s">
        <v>308</v>
      </c>
      <c r="K42" s="84"/>
      <c r="L42" s="26">
        <v>10</v>
      </c>
      <c r="M42" s="163"/>
      <c r="N42" s="84"/>
      <c r="O42" s="26"/>
      <c r="P42" s="26"/>
      <c r="Q42" s="84"/>
      <c r="R42" s="26"/>
      <c r="S42" s="26"/>
      <c r="T42" s="84"/>
      <c r="U42" s="26"/>
      <c r="V42" s="256"/>
      <c r="W42" s="122">
        <v>26.5</v>
      </c>
      <c r="X42" s="127" t="s">
        <v>40</v>
      </c>
      <c r="Y42" s="131">
        <v>0</v>
      </c>
      <c r="Z42" s="61"/>
      <c r="AA42" s="62" t="s">
        <v>29</v>
      </c>
      <c r="AE42" s="62">
        <f>AB42*15</f>
        <v>0</v>
      </c>
    </row>
    <row r="43" spans="2:32" ht="28.15" customHeight="1" x14ac:dyDescent="0.25">
      <c r="B43" s="31" t="s">
        <v>49</v>
      </c>
      <c r="C43" s="85"/>
      <c r="D43" s="153"/>
      <c r="E43" s="149"/>
      <c r="F43" s="113"/>
      <c r="G43" s="26"/>
      <c r="H43" s="84"/>
      <c r="I43" s="26"/>
      <c r="J43" s="26"/>
      <c r="K43" s="84"/>
      <c r="L43" s="26"/>
      <c r="M43" s="26"/>
      <c r="N43" s="84"/>
      <c r="O43" s="26"/>
      <c r="P43" s="26"/>
      <c r="Q43" s="84"/>
      <c r="R43" s="26"/>
      <c r="S43" s="26"/>
      <c r="T43" s="26"/>
      <c r="U43" s="26"/>
      <c r="V43" s="256"/>
      <c r="W43" s="125" t="s">
        <v>12</v>
      </c>
      <c r="X43" s="128"/>
      <c r="Y43" s="131"/>
      <c r="AC43" s="62">
        <f>SUM(AC38:AC42)</f>
        <v>29.1</v>
      </c>
      <c r="AD43" s="62">
        <f>SUM(AD38:AD42)</f>
        <v>23.5</v>
      </c>
      <c r="AE43" s="62">
        <f>SUM(AE38:AE42)</f>
        <v>98.5</v>
      </c>
      <c r="AF43" s="62">
        <f>AC43*4+AD43*9+AE43*4</f>
        <v>721.9</v>
      </c>
    </row>
    <row r="44" spans="2:32" ht="28.15" customHeight="1" thickBot="1" x14ac:dyDescent="0.35">
      <c r="B44" s="117"/>
      <c r="C44" s="86"/>
      <c r="D44" s="100"/>
      <c r="E44" s="100"/>
      <c r="F44" s="101"/>
      <c r="G44" s="101"/>
      <c r="H44" s="100"/>
      <c r="I44" s="101"/>
      <c r="J44" s="101"/>
      <c r="K44" s="100"/>
      <c r="L44" s="101"/>
      <c r="M44" s="101"/>
      <c r="N44" s="100"/>
      <c r="O44" s="101"/>
      <c r="P44" s="101"/>
      <c r="Q44" s="100"/>
      <c r="R44" s="101"/>
      <c r="S44" s="101"/>
      <c r="T44" s="100"/>
      <c r="U44" s="101"/>
      <c r="V44" s="257"/>
      <c r="W44" s="122">
        <f>W38*4+W40*9+W42*4</f>
        <v>738.5</v>
      </c>
      <c r="X44" s="133"/>
      <c r="Y44" s="143"/>
      <c r="Z44" s="61"/>
      <c r="AC44" s="87">
        <f>AC43*4/AF43</f>
        <v>0.1612411691369996</v>
      </c>
      <c r="AD44" s="87">
        <f>AD43*9/AF43</f>
        <v>0.29297686660202243</v>
      </c>
      <c r="AE44" s="87">
        <f>AE43*4/AF43</f>
        <v>0.54578196426097803</v>
      </c>
    </row>
    <row r="45" spans="2:32" s="94" customFormat="1" ht="21.75" customHeight="1" x14ac:dyDescent="0.25">
      <c r="B45" s="63"/>
      <c r="C45" s="62"/>
      <c r="D45" s="62"/>
      <c r="E45" s="102"/>
      <c r="F45" s="62"/>
      <c r="G45" s="62"/>
      <c r="H45" s="102"/>
      <c r="I45" s="62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103"/>
      <c r="AB45" s="89"/>
    </row>
    <row r="46" spans="2:32" x14ac:dyDescent="0.25">
      <c r="B46" s="89"/>
      <c r="C46" s="94"/>
      <c r="D46" s="252"/>
      <c r="E46" s="252"/>
      <c r="F46" s="253"/>
      <c r="G46" s="253"/>
      <c r="H46" s="104"/>
      <c r="K46" s="104"/>
      <c r="N46" s="104"/>
      <c r="Q46" s="104"/>
      <c r="T46" s="104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K46"/>
  <sheetViews>
    <sheetView topLeftCell="A4" zoomScale="60" workbookViewId="0">
      <selection activeCell="S38" sqref="S38:U40"/>
    </sheetView>
  </sheetViews>
  <sheetFormatPr defaultColWidth="9" defaultRowHeight="20.25" x14ac:dyDescent="0.25"/>
  <cols>
    <col min="1" max="1" width="1.875" style="62" customWidth="1"/>
    <col min="2" max="2" width="4.875" style="63" customWidth="1"/>
    <col min="3" max="3" width="0" style="62" hidden="1" customWidth="1"/>
    <col min="4" max="4" width="22.625" style="62" customWidth="1"/>
    <col min="5" max="5" width="5.625" style="102" customWidth="1"/>
    <col min="6" max="6" width="9.625" style="62" customWidth="1"/>
    <col min="7" max="7" width="22.625" style="62" customWidth="1"/>
    <col min="8" max="8" width="5.625" style="102" customWidth="1"/>
    <col min="9" max="9" width="9.625" style="62" customWidth="1"/>
    <col min="10" max="10" width="22.625" style="62" customWidth="1"/>
    <col min="11" max="11" width="5.625" style="102" customWidth="1"/>
    <col min="12" max="12" width="9.625" style="62" customWidth="1"/>
    <col min="13" max="13" width="22.625" style="62" customWidth="1"/>
    <col min="14" max="14" width="5.625" style="102" customWidth="1"/>
    <col min="15" max="15" width="9.625" style="62" customWidth="1"/>
    <col min="16" max="16" width="22.625" style="62" customWidth="1"/>
    <col min="17" max="17" width="5.625" style="102" customWidth="1"/>
    <col min="18" max="18" width="9.625" style="62" customWidth="1"/>
    <col min="19" max="19" width="22.625" style="62" customWidth="1"/>
    <col min="20" max="20" width="5.625" style="102" customWidth="1"/>
    <col min="21" max="21" width="9.625" style="62" customWidth="1"/>
    <col min="22" max="22" width="5.25" style="62" customWidth="1"/>
    <col min="23" max="23" width="11.75" style="105" customWidth="1"/>
    <col min="24" max="24" width="11.25" style="106" customWidth="1"/>
    <col min="25" max="25" width="6.625" style="107" customWidth="1"/>
    <col min="26" max="26" width="6.625" style="62" customWidth="1"/>
    <col min="27" max="27" width="6" style="62" hidden="1" customWidth="1"/>
    <col min="28" max="28" width="5.5" style="63" hidden="1" customWidth="1"/>
    <col min="29" max="29" width="7.75" style="62" hidden="1" customWidth="1"/>
    <col min="30" max="30" width="8" style="62" hidden="1" customWidth="1"/>
    <col min="31" max="31" width="7.875" style="62" hidden="1" customWidth="1"/>
    <col min="32" max="32" width="7.5" style="62" hidden="1" customWidth="1"/>
    <col min="33" max="16384" width="9" style="62"/>
  </cols>
  <sheetData>
    <row r="1" spans="2:32" s="51" customFormat="1" ht="38.25" x14ac:dyDescent="0.55000000000000004">
      <c r="B1" s="259" t="s">
        <v>350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50"/>
      <c r="AB1" s="52"/>
    </row>
    <row r="2" spans="2:32" s="51" customFormat="1" ht="13.5" customHeight="1" x14ac:dyDescent="0.45">
      <c r="B2" s="260"/>
      <c r="C2" s="261"/>
      <c r="D2" s="261"/>
      <c r="E2" s="261"/>
      <c r="F2" s="261"/>
      <c r="G2" s="261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54"/>
      <c r="Z2" s="50"/>
      <c r="AB2" s="52"/>
    </row>
    <row r="3" spans="2:32" ht="32.25" customHeight="1" thickBot="1" x14ac:dyDescent="0.45">
      <c r="B3" s="108" t="s">
        <v>32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60"/>
      <c r="Z3" s="61"/>
    </row>
    <row r="4" spans="2:32" s="76" customFormat="1" ht="99" x14ac:dyDescent="0.25">
      <c r="B4" s="64" t="s">
        <v>0</v>
      </c>
      <c r="C4" s="65" t="s">
        <v>1</v>
      </c>
      <c r="D4" s="66" t="s">
        <v>2</v>
      </c>
      <c r="E4" s="67" t="s">
        <v>31</v>
      </c>
      <c r="F4" s="66"/>
      <c r="G4" s="66" t="s">
        <v>3</v>
      </c>
      <c r="H4" s="67" t="s">
        <v>31</v>
      </c>
      <c r="I4" s="66"/>
      <c r="J4" s="66" t="s">
        <v>4</v>
      </c>
      <c r="K4" s="67" t="s">
        <v>31</v>
      </c>
      <c r="L4" s="68"/>
      <c r="M4" s="66" t="s">
        <v>4</v>
      </c>
      <c r="N4" s="67" t="s">
        <v>31</v>
      </c>
      <c r="O4" s="66"/>
      <c r="P4" s="66" t="s">
        <v>4</v>
      </c>
      <c r="Q4" s="67" t="s">
        <v>31</v>
      </c>
      <c r="R4" s="66"/>
      <c r="S4" s="69" t="s">
        <v>5</v>
      </c>
      <c r="T4" s="67" t="s">
        <v>31</v>
      </c>
      <c r="U4" s="66"/>
      <c r="V4" s="109" t="s">
        <v>34</v>
      </c>
      <c r="W4" s="70" t="s">
        <v>6</v>
      </c>
      <c r="X4" s="71" t="s">
        <v>13</v>
      </c>
      <c r="Y4" s="72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 x14ac:dyDescent="0.3">
      <c r="B5" s="77">
        <v>5</v>
      </c>
      <c r="C5" s="254"/>
      <c r="D5" s="78" t="str">
        <f>'10月菜單'!B12</f>
        <v>寶島白飯+蒜香紐奧良翅小腿</v>
      </c>
      <c r="E5" s="78" t="s">
        <v>41</v>
      </c>
      <c r="F5" s="22" t="s">
        <v>16</v>
      </c>
      <c r="G5" s="78" t="str">
        <f>'10月菜單'!B13</f>
        <v>成吉思汗蒙古烤肉</v>
      </c>
      <c r="H5" s="78" t="s">
        <v>17</v>
      </c>
      <c r="I5" s="22" t="s">
        <v>16</v>
      </c>
      <c r="J5" s="78" t="str">
        <f>'10月菜單'!B14</f>
        <v>酥炸梅粉黃金地瓜條(炸)(加)</v>
      </c>
      <c r="K5" s="78" t="s">
        <v>58</v>
      </c>
      <c r="L5" s="22" t="s">
        <v>16</v>
      </c>
      <c r="M5" s="78" t="str">
        <f>'10月菜單'!B15</f>
        <v>古早味紹興燒雞丁</v>
      </c>
      <c r="N5" s="78" t="s">
        <v>17</v>
      </c>
      <c r="O5" s="22" t="s">
        <v>16</v>
      </c>
      <c r="P5" s="78" t="str">
        <f>'10月菜單'!B16</f>
        <v>深色蔬菜</v>
      </c>
      <c r="Q5" s="78" t="s">
        <v>19</v>
      </c>
      <c r="R5" s="22" t="s">
        <v>16</v>
      </c>
      <c r="S5" s="78" t="str">
        <f>'10月菜單'!B17</f>
        <v>冬瓜排骨湯</v>
      </c>
      <c r="T5" s="78" t="s">
        <v>17</v>
      </c>
      <c r="U5" s="22" t="s">
        <v>16</v>
      </c>
      <c r="V5" s="255"/>
      <c r="W5" s="144" t="s">
        <v>7</v>
      </c>
      <c r="X5" s="120" t="s">
        <v>35</v>
      </c>
      <c r="Y5" s="121">
        <v>6.4</v>
      </c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8.15" customHeight="1" x14ac:dyDescent="0.3">
      <c r="B6" s="80" t="s">
        <v>8</v>
      </c>
      <c r="C6" s="254"/>
      <c r="D6" s="26" t="s">
        <v>145</v>
      </c>
      <c r="E6" s="26"/>
      <c r="F6" s="26">
        <v>100</v>
      </c>
      <c r="G6" s="26" t="s">
        <v>93</v>
      </c>
      <c r="H6" s="26"/>
      <c r="I6" s="26">
        <v>60</v>
      </c>
      <c r="J6" s="25" t="s">
        <v>207</v>
      </c>
      <c r="K6" s="25" t="s">
        <v>211</v>
      </c>
      <c r="L6" s="25">
        <v>40</v>
      </c>
      <c r="M6" s="25" t="s">
        <v>151</v>
      </c>
      <c r="N6" s="25"/>
      <c r="O6" s="25">
        <v>30</v>
      </c>
      <c r="P6" s="26" t="str">
        <f>P5</f>
        <v>深色蔬菜</v>
      </c>
      <c r="Q6" s="26"/>
      <c r="R6" s="26">
        <v>60</v>
      </c>
      <c r="S6" s="99" t="s">
        <v>68</v>
      </c>
      <c r="T6" s="26"/>
      <c r="U6" s="26">
        <v>40</v>
      </c>
      <c r="V6" s="256"/>
      <c r="W6" s="145">
        <v>108</v>
      </c>
      <c r="X6" s="123" t="s">
        <v>36</v>
      </c>
      <c r="Y6" s="124">
        <v>2.6</v>
      </c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8.15" customHeight="1" x14ac:dyDescent="0.3">
      <c r="B7" s="80">
        <v>5</v>
      </c>
      <c r="C7" s="254"/>
      <c r="D7" s="25"/>
      <c r="E7" s="25"/>
      <c r="F7" s="25"/>
      <c r="G7" s="26" t="s">
        <v>96</v>
      </c>
      <c r="H7" s="26"/>
      <c r="I7" s="26">
        <v>30</v>
      </c>
      <c r="J7" s="26"/>
      <c r="K7" s="26"/>
      <c r="L7" s="25"/>
      <c r="M7" s="26" t="s">
        <v>310</v>
      </c>
      <c r="N7" s="161"/>
      <c r="O7" s="26">
        <v>10</v>
      </c>
      <c r="P7" s="26"/>
      <c r="Q7" s="26"/>
      <c r="R7" s="26"/>
      <c r="S7" s="26" t="s">
        <v>210</v>
      </c>
      <c r="T7" s="26"/>
      <c r="U7" s="26">
        <v>10</v>
      </c>
      <c r="V7" s="256"/>
      <c r="W7" s="146" t="s">
        <v>9</v>
      </c>
      <c r="X7" s="126" t="s">
        <v>37</v>
      </c>
      <c r="Y7" s="124">
        <v>2</v>
      </c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8.15" customHeight="1" x14ac:dyDescent="0.3">
      <c r="B8" s="80" t="s">
        <v>10</v>
      </c>
      <c r="C8" s="254"/>
      <c r="D8" s="25"/>
      <c r="E8" s="25" t="s">
        <v>348</v>
      </c>
      <c r="F8" s="25"/>
      <c r="G8" s="25" t="s">
        <v>147</v>
      </c>
      <c r="H8" s="155"/>
      <c r="I8" s="25">
        <v>15</v>
      </c>
      <c r="J8" s="26"/>
      <c r="K8" s="161"/>
      <c r="L8" s="26"/>
      <c r="M8" s="26" t="s">
        <v>304</v>
      </c>
      <c r="N8" s="161"/>
      <c r="O8" s="26">
        <v>10</v>
      </c>
      <c r="P8" s="26"/>
      <c r="Q8" s="84"/>
      <c r="R8" s="26"/>
      <c r="S8" s="26"/>
      <c r="T8" s="26"/>
      <c r="U8" s="26"/>
      <c r="V8" s="256"/>
      <c r="W8" s="145">
        <f>Y6*5+Y8*5+Y10*8</f>
        <v>25.5</v>
      </c>
      <c r="X8" s="126" t="s">
        <v>38</v>
      </c>
      <c r="Y8" s="124">
        <v>2.5</v>
      </c>
      <c r="Z8" s="61"/>
      <c r="AA8" s="62" t="s">
        <v>27</v>
      </c>
      <c r="AB8" s="63">
        <v>1.5</v>
      </c>
      <c r="AC8" s="63">
        <f>AB8*1</f>
        <v>1.5</v>
      </c>
      <c r="AD8" s="63" t="s">
        <v>26</v>
      </c>
      <c r="AE8" s="63">
        <f>AB8*5</f>
        <v>7.5</v>
      </c>
      <c r="AF8" s="63">
        <f>AC8*4+AE8*4</f>
        <v>36</v>
      </c>
    </row>
    <row r="9" spans="2:32" ht="28.15" customHeight="1" x14ac:dyDescent="0.25">
      <c r="B9" s="258" t="s">
        <v>48</v>
      </c>
      <c r="C9" s="254"/>
      <c r="D9" s="25" t="s">
        <v>347</v>
      </c>
      <c r="E9" s="25"/>
      <c r="F9" s="25">
        <v>30</v>
      </c>
      <c r="G9" s="25" t="s">
        <v>142</v>
      </c>
      <c r="H9" s="155"/>
      <c r="I9" s="25">
        <v>15</v>
      </c>
      <c r="J9" s="26"/>
      <c r="K9" s="161"/>
      <c r="L9" s="25"/>
      <c r="M9" s="26" t="s">
        <v>305</v>
      </c>
      <c r="N9" s="30"/>
      <c r="O9" s="25">
        <v>10</v>
      </c>
      <c r="P9" s="26"/>
      <c r="Q9" s="84"/>
      <c r="R9" s="26"/>
      <c r="S9" s="26"/>
      <c r="T9" s="26"/>
      <c r="U9" s="26"/>
      <c r="V9" s="256"/>
      <c r="W9" s="146" t="s">
        <v>11</v>
      </c>
      <c r="X9" s="126" t="s">
        <v>39</v>
      </c>
      <c r="Y9" s="124"/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8.15" customHeight="1" x14ac:dyDescent="0.3">
      <c r="B10" s="258"/>
      <c r="C10" s="254"/>
      <c r="D10" s="25"/>
      <c r="E10" s="25"/>
      <c r="F10" s="25"/>
      <c r="G10" s="26" t="s">
        <v>339</v>
      </c>
      <c r="H10" s="30"/>
      <c r="I10" s="25">
        <v>2</v>
      </c>
      <c r="J10" s="26"/>
      <c r="K10" s="30"/>
      <c r="L10" s="25"/>
      <c r="M10" s="26"/>
      <c r="N10" s="84"/>
      <c r="O10" s="26"/>
      <c r="P10" s="26"/>
      <c r="Q10" s="84"/>
      <c r="R10" s="26"/>
      <c r="S10" s="26"/>
      <c r="T10" s="161"/>
      <c r="U10" s="26"/>
      <c r="V10" s="256"/>
      <c r="W10" s="145">
        <v>26</v>
      </c>
      <c r="X10" s="127" t="s">
        <v>40</v>
      </c>
      <c r="Y10" s="124"/>
      <c r="Z10" s="61"/>
      <c r="AA10" s="62" t="s">
        <v>29</v>
      </c>
      <c r="AE10" s="62">
        <f>AB10*15</f>
        <v>0</v>
      </c>
    </row>
    <row r="11" spans="2:32" ht="28.15" customHeight="1" x14ac:dyDescent="0.25">
      <c r="B11" s="31" t="s">
        <v>44</v>
      </c>
      <c r="C11" s="85"/>
      <c r="D11" s="26"/>
      <c r="E11" s="84"/>
      <c r="F11" s="26"/>
      <c r="G11" s="26"/>
      <c r="H11" s="84"/>
      <c r="I11" s="26"/>
      <c r="J11" s="26"/>
      <c r="K11" s="84"/>
      <c r="L11" s="26"/>
      <c r="M11" s="26"/>
      <c r="N11" s="84"/>
      <c r="O11" s="26"/>
      <c r="P11" s="26"/>
      <c r="Q11" s="84"/>
      <c r="R11" s="26"/>
      <c r="S11" s="26"/>
      <c r="T11" s="84"/>
      <c r="U11" s="26"/>
      <c r="V11" s="256"/>
      <c r="W11" s="146" t="s">
        <v>12</v>
      </c>
      <c r="X11" s="128"/>
      <c r="Y11" s="131"/>
      <c r="AC11" s="62">
        <f>SUM(AC6:AC10)</f>
        <v>27.5</v>
      </c>
      <c r="AD11" s="62">
        <f>SUM(AD6:AD10)</f>
        <v>22.5</v>
      </c>
      <c r="AE11" s="62">
        <f>SUM(AE6:AE10)</f>
        <v>97.5</v>
      </c>
      <c r="AF11" s="62">
        <f>AC11*4+AD11*9+AE11*4</f>
        <v>702.5</v>
      </c>
    </row>
    <row r="12" spans="2:32" ht="28.15" customHeight="1" thickBot="1" x14ac:dyDescent="0.35">
      <c r="B12" s="115"/>
      <c r="C12" s="86"/>
      <c r="D12" s="84"/>
      <c r="E12" s="84"/>
      <c r="F12" s="26"/>
      <c r="G12" s="26"/>
      <c r="H12" s="84"/>
      <c r="I12" s="26"/>
      <c r="J12" s="26"/>
      <c r="K12" s="84"/>
      <c r="L12" s="26"/>
      <c r="M12" s="26"/>
      <c r="N12" s="84"/>
      <c r="O12" s="26"/>
      <c r="P12" s="26"/>
      <c r="Q12" s="84"/>
      <c r="R12" s="26"/>
      <c r="S12" s="26"/>
      <c r="T12" s="84"/>
      <c r="U12" s="26"/>
      <c r="V12" s="257"/>
      <c r="W12" s="145">
        <f>W6*4+W8*9+W10*4</f>
        <v>765.5</v>
      </c>
      <c r="X12" s="133"/>
      <c r="Y12" s="143"/>
      <c r="Z12" s="61"/>
      <c r="AC12" s="87">
        <f>AC11*4/AF11</f>
        <v>0.15658362989323843</v>
      </c>
      <c r="AD12" s="87">
        <f>AD11*9/AF11</f>
        <v>0.28825622775800713</v>
      </c>
      <c r="AE12" s="87">
        <f>AE11*4/AF11</f>
        <v>0.55516014234875444</v>
      </c>
    </row>
    <row r="13" spans="2:32" s="79" customFormat="1" ht="28.15" customHeight="1" x14ac:dyDescent="0.3">
      <c r="B13" s="77">
        <v>5</v>
      </c>
      <c r="C13" s="254"/>
      <c r="D13" s="78" t="str">
        <f>'10月菜單'!F12</f>
        <v>地瓜飯</v>
      </c>
      <c r="E13" s="78" t="s">
        <v>15</v>
      </c>
      <c r="F13" s="78"/>
      <c r="G13" s="78" t="str">
        <f>'10月菜單'!F13</f>
        <v>泰式酸甜虱目魚柳(海)-申請</v>
      </c>
      <c r="H13" s="78" t="s">
        <v>18</v>
      </c>
      <c r="I13" s="78"/>
      <c r="J13" s="78" t="str">
        <f>'10月菜單'!F14</f>
        <v>熱銷日式濃郁咖哩雞</v>
      </c>
      <c r="K13" s="78" t="s">
        <v>17</v>
      </c>
      <c r="L13" s="78"/>
      <c r="M13" s="169" t="str">
        <f>'10月菜單'!F15</f>
        <v>日式柴魚黃金蛤蠣蒸蛋(海)</v>
      </c>
      <c r="N13" s="169" t="s">
        <v>15</v>
      </c>
      <c r="O13" s="169"/>
      <c r="P13" s="78" t="str">
        <f>'10月菜單'!F16</f>
        <v>淺色蔬菜</v>
      </c>
      <c r="Q13" s="78" t="s">
        <v>19</v>
      </c>
      <c r="R13" s="78"/>
      <c r="S13" s="78" t="str">
        <f>'10月菜單'!F17</f>
        <v>筍香豚骨湯+產履豆奶</v>
      </c>
      <c r="T13" s="78" t="s">
        <v>17</v>
      </c>
      <c r="U13" s="78"/>
      <c r="V13" s="255" t="s">
        <v>311</v>
      </c>
      <c r="W13" s="119" t="s">
        <v>7</v>
      </c>
      <c r="X13" s="120" t="s">
        <v>35</v>
      </c>
      <c r="Y13" s="121">
        <v>5.8</v>
      </c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8.15" customHeight="1" x14ac:dyDescent="0.3">
      <c r="B14" s="80" t="s">
        <v>8</v>
      </c>
      <c r="C14" s="254"/>
      <c r="D14" s="114" t="s">
        <v>145</v>
      </c>
      <c r="E14" s="114"/>
      <c r="F14" s="114">
        <v>80</v>
      </c>
      <c r="G14" s="26" t="s">
        <v>146</v>
      </c>
      <c r="H14" s="26" t="s">
        <v>221</v>
      </c>
      <c r="I14" s="26">
        <v>60</v>
      </c>
      <c r="J14" s="26" t="s">
        <v>312</v>
      </c>
      <c r="K14" s="26"/>
      <c r="L14" s="26">
        <v>20</v>
      </c>
      <c r="M14" s="26" t="s">
        <v>213</v>
      </c>
      <c r="N14" s="26"/>
      <c r="O14" s="26">
        <v>30</v>
      </c>
      <c r="P14" s="26" t="str">
        <f>P13</f>
        <v>淺色蔬菜</v>
      </c>
      <c r="Q14" s="26"/>
      <c r="R14" s="26">
        <v>120</v>
      </c>
      <c r="S14" s="25" t="s">
        <v>80</v>
      </c>
      <c r="T14" s="25"/>
      <c r="U14" s="25">
        <v>30</v>
      </c>
      <c r="V14" s="256"/>
      <c r="W14" s="122">
        <v>103</v>
      </c>
      <c r="X14" s="123" t="s">
        <v>36</v>
      </c>
      <c r="Y14" s="124">
        <v>2.6</v>
      </c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8.15" customHeight="1" x14ac:dyDescent="0.3">
      <c r="B15" s="80">
        <v>6</v>
      </c>
      <c r="C15" s="254"/>
      <c r="D15" s="114" t="s">
        <v>150</v>
      </c>
      <c r="E15" s="114"/>
      <c r="F15" s="114">
        <v>55</v>
      </c>
      <c r="G15" s="26" t="s">
        <v>203</v>
      </c>
      <c r="H15" s="26"/>
      <c r="I15" s="26">
        <v>20</v>
      </c>
      <c r="J15" s="26" t="s">
        <v>313</v>
      </c>
      <c r="K15" s="26"/>
      <c r="L15" s="26">
        <v>15</v>
      </c>
      <c r="M15" s="25" t="s">
        <v>247</v>
      </c>
      <c r="N15" s="155" t="s">
        <v>221</v>
      </c>
      <c r="O15" s="25">
        <v>10</v>
      </c>
      <c r="P15" s="26"/>
      <c r="Q15" s="26"/>
      <c r="R15" s="26"/>
      <c r="S15" s="25" t="s">
        <v>98</v>
      </c>
      <c r="T15" s="25"/>
      <c r="U15" s="25">
        <v>10</v>
      </c>
      <c r="V15" s="256"/>
      <c r="W15" s="125" t="s">
        <v>9</v>
      </c>
      <c r="X15" s="126" t="s">
        <v>37</v>
      </c>
      <c r="Y15" s="124">
        <v>2</v>
      </c>
      <c r="AA15" s="81" t="s">
        <v>25</v>
      </c>
      <c r="AB15" s="63">
        <v>2</v>
      </c>
      <c r="AC15" s="82">
        <f>AB15*7</f>
        <v>14</v>
      </c>
      <c r="AD15" s="63">
        <f>AB15*5</f>
        <v>10</v>
      </c>
      <c r="AE15" s="63" t="s">
        <v>26</v>
      </c>
      <c r="AF15" s="83">
        <f>AC15*4+AD15*9</f>
        <v>146</v>
      </c>
    </row>
    <row r="16" spans="2:32" ht="28.15" customHeight="1" x14ac:dyDescent="0.3">
      <c r="B16" s="80" t="s">
        <v>10</v>
      </c>
      <c r="C16" s="254"/>
      <c r="D16" s="114"/>
      <c r="E16" s="114"/>
      <c r="F16" s="114"/>
      <c r="G16" s="26" t="s">
        <v>338</v>
      </c>
      <c r="H16" s="84"/>
      <c r="I16" s="26">
        <v>5</v>
      </c>
      <c r="J16" s="25" t="s">
        <v>314</v>
      </c>
      <c r="K16" s="155"/>
      <c r="L16" s="25">
        <v>10</v>
      </c>
      <c r="M16" s="25" t="s">
        <v>215</v>
      </c>
      <c r="N16" s="155"/>
      <c r="O16" s="25">
        <v>10</v>
      </c>
      <c r="P16" s="26"/>
      <c r="Q16" s="84"/>
      <c r="R16" s="26"/>
      <c r="S16" s="25"/>
      <c r="T16" s="172"/>
      <c r="U16" s="25"/>
      <c r="V16" s="256"/>
      <c r="W16" s="122">
        <v>24</v>
      </c>
      <c r="X16" s="126" t="s">
        <v>38</v>
      </c>
      <c r="Y16" s="124">
        <v>2</v>
      </c>
      <c r="Z16" s="61"/>
      <c r="AA16" s="62" t="s">
        <v>27</v>
      </c>
      <c r="AB16" s="63">
        <v>1.7</v>
      </c>
      <c r="AC16" s="63">
        <f>AB16*1</f>
        <v>1.7</v>
      </c>
      <c r="AD16" s="63" t="s">
        <v>26</v>
      </c>
      <c r="AE16" s="63">
        <f>AB16*5</f>
        <v>8.5</v>
      </c>
      <c r="AF16" s="63">
        <f>AC16*4+AE16*4</f>
        <v>40.799999999999997</v>
      </c>
    </row>
    <row r="17" spans="2:37" ht="28.15" customHeight="1" x14ac:dyDescent="0.25">
      <c r="B17" s="258" t="s">
        <v>43</v>
      </c>
      <c r="C17" s="254"/>
      <c r="D17" s="30"/>
      <c r="E17" s="30"/>
      <c r="F17" s="25"/>
      <c r="G17" s="25"/>
      <c r="H17" s="30"/>
      <c r="I17" s="25"/>
      <c r="J17" s="25" t="s">
        <v>304</v>
      </c>
      <c r="K17" s="155"/>
      <c r="L17" s="25">
        <v>10</v>
      </c>
      <c r="M17" s="25"/>
      <c r="N17" s="155"/>
      <c r="O17" s="25"/>
      <c r="P17" s="26"/>
      <c r="Q17" s="84"/>
      <c r="R17" s="26"/>
      <c r="S17" s="26"/>
      <c r="T17" s="84"/>
      <c r="U17" s="26"/>
      <c r="V17" s="256"/>
      <c r="W17" s="125" t="s">
        <v>11</v>
      </c>
      <c r="X17" s="126" t="s">
        <v>39</v>
      </c>
      <c r="Y17" s="124">
        <v>0</v>
      </c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7" ht="28.15" customHeight="1" x14ac:dyDescent="0.3">
      <c r="B18" s="258"/>
      <c r="C18" s="254"/>
      <c r="D18" s="30"/>
      <c r="E18" s="30"/>
      <c r="F18" s="25"/>
      <c r="G18" s="166"/>
      <c r="H18" s="30"/>
      <c r="I18" s="25"/>
      <c r="J18" s="162"/>
      <c r="K18" s="30"/>
      <c r="L18" s="25"/>
      <c r="M18" s="26"/>
      <c r="N18" s="84"/>
      <c r="O18" s="26"/>
      <c r="P18" s="26"/>
      <c r="Q18" s="84"/>
      <c r="R18" s="26"/>
      <c r="S18" s="118"/>
      <c r="T18" s="118"/>
      <c r="U18" s="118"/>
      <c r="V18" s="256"/>
      <c r="W18" s="122">
        <v>26</v>
      </c>
      <c r="X18" s="127" t="s">
        <v>40</v>
      </c>
      <c r="Y18" s="137">
        <v>0</v>
      </c>
      <c r="Z18" s="61"/>
      <c r="AA18" s="62" t="s">
        <v>29</v>
      </c>
      <c r="AB18" s="63">
        <v>1</v>
      </c>
      <c r="AE18" s="62">
        <f>AB18*15</f>
        <v>15</v>
      </c>
    </row>
    <row r="19" spans="2:37" ht="28.15" customHeight="1" x14ac:dyDescent="0.25">
      <c r="B19" s="31" t="s">
        <v>44</v>
      </c>
      <c r="C19" s="85"/>
      <c r="D19" s="30"/>
      <c r="E19" s="30"/>
      <c r="F19" s="25"/>
      <c r="G19" s="25"/>
      <c r="H19" s="30"/>
      <c r="I19" s="25"/>
      <c r="J19" s="162"/>
      <c r="K19" s="30"/>
      <c r="L19" s="30"/>
      <c r="M19" s="113"/>
      <c r="N19" s="149"/>
      <c r="O19" s="113"/>
      <c r="P19" s="26"/>
      <c r="Q19" s="84"/>
      <c r="R19" s="26"/>
      <c r="S19" s="26"/>
      <c r="T19" s="118"/>
      <c r="U19" s="118"/>
      <c r="V19" s="256"/>
      <c r="W19" s="125" t="s">
        <v>12</v>
      </c>
      <c r="X19" s="128"/>
      <c r="Y19" s="124"/>
      <c r="AC19" s="62">
        <f>SUM(AC14:AC18)</f>
        <v>28.099999999999998</v>
      </c>
      <c r="AD19" s="62">
        <f>SUM(AD14:AD18)</f>
        <v>22.5</v>
      </c>
      <c r="AE19" s="62">
        <f>SUM(AE14:AE18)</f>
        <v>116.5</v>
      </c>
      <c r="AF19" s="62">
        <f>AC19*4+AD19*9+AE19*4</f>
        <v>780.9</v>
      </c>
    </row>
    <row r="20" spans="2:37" ht="28.15" customHeight="1" thickBot="1" x14ac:dyDescent="0.35">
      <c r="B20" s="115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26"/>
      <c r="N20" s="84"/>
      <c r="O20" s="26"/>
      <c r="P20" s="26"/>
      <c r="Q20" s="84"/>
      <c r="R20" s="26"/>
      <c r="S20" s="26"/>
      <c r="T20" s="84"/>
      <c r="U20" s="26"/>
      <c r="V20" s="257"/>
      <c r="W20" s="132">
        <f>W14*4+W16*9+W18*4</f>
        <v>732</v>
      </c>
      <c r="X20" s="130"/>
      <c r="Y20" s="137"/>
      <c r="Z20" s="61"/>
      <c r="AC20" s="87">
        <f>AC19*4/AF19</f>
        <v>0.14393648354462799</v>
      </c>
      <c r="AD20" s="87">
        <f>AD19*9/AF19</f>
        <v>0.25931617364579335</v>
      </c>
      <c r="AE20" s="87">
        <f>AE19*4/AF19</f>
        <v>0.59674734280957875</v>
      </c>
    </row>
    <row r="21" spans="2:37" s="79" customFormat="1" ht="28.15" customHeight="1" x14ac:dyDescent="0.3">
      <c r="B21" s="77">
        <v>5</v>
      </c>
      <c r="C21" s="254"/>
      <c r="D21" s="78" t="str">
        <f>'10月菜單'!J12</f>
        <v>寶島白飯</v>
      </c>
      <c r="E21" s="21" t="s">
        <v>15</v>
      </c>
      <c r="F21" s="78"/>
      <c r="G21" s="78" t="str">
        <f>'10月菜單'!J13</f>
        <v>霸氣無敵烤大雞腿</v>
      </c>
      <c r="H21" s="169" t="s">
        <v>56</v>
      </c>
      <c r="I21" s="78"/>
      <c r="J21" s="78" t="str">
        <f>'10月菜單'!J14</f>
        <v>洋蔥炒蛋</v>
      </c>
      <c r="K21" s="78" t="s">
        <v>18</v>
      </c>
      <c r="L21" s="78"/>
      <c r="M21" s="169" t="str">
        <f>'10月菜單'!J15</f>
        <v>花瓜雙蘿燒雞(醃)</v>
      </c>
      <c r="N21" s="169" t="s">
        <v>17</v>
      </c>
      <c r="O21" s="169"/>
      <c r="P21" s="78" t="str">
        <f>'10月菜單'!J16</f>
        <v>深色蔬菜</v>
      </c>
      <c r="Q21" s="78" t="s">
        <v>19</v>
      </c>
      <c r="R21" s="78"/>
      <c r="S21" s="78" t="str">
        <f>'10月菜單'!J17</f>
        <v>酸辣湯(芡)(豆)</v>
      </c>
      <c r="T21" s="78" t="s">
        <v>17</v>
      </c>
      <c r="U21" s="78"/>
      <c r="V21" s="255"/>
      <c r="W21" s="119" t="s">
        <v>7</v>
      </c>
      <c r="X21" s="120" t="s">
        <v>35</v>
      </c>
      <c r="Y21" s="121">
        <v>5.3</v>
      </c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7" s="90" customFormat="1" ht="27.75" customHeight="1" x14ac:dyDescent="0.4">
      <c r="B22" s="80" t="s">
        <v>8</v>
      </c>
      <c r="C22" s="254"/>
      <c r="D22" s="26" t="s">
        <v>86</v>
      </c>
      <c r="E22" s="26"/>
      <c r="F22" s="26">
        <v>100</v>
      </c>
      <c r="G22" s="25" t="s">
        <v>200</v>
      </c>
      <c r="H22" s="25"/>
      <c r="I22" s="25">
        <v>100</v>
      </c>
      <c r="J22" s="25" t="s">
        <v>201</v>
      </c>
      <c r="K22" s="25"/>
      <c r="L22" s="25">
        <v>35</v>
      </c>
      <c r="M22" s="25" t="s">
        <v>209</v>
      </c>
      <c r="N22" s="25"/>
      <c r="O22" s="25">
        <v>20</v>
      </c>
      <c r="P22" s="26" t="str">
        <f>P21</f>
        <v>深色蔬菜</v>
      </c>
      <c r="Q22" s="26"/>
      <c r="R22" s="26">
        <v>120</v>
      </c>
      <c r="S22" s="99" t="s">
        <v>89</v>
      </c>
      <c r="T22" s="26"/>
      <c r="U22" s="26">
        <v>10</v>
      </c>
      <c r="V22" s="256"/>
      <c r="W22" s="122">
        <v>99</v>
      </c>
      <c r="X22" s="123" t="s">
        <v>36</v>
      </c>
      <c r="Y22" s="124">
        <v>2.7</v>
      </c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7" s="90" customFormat="1" ht="28.15" customHeight="1" x14ac:dyDescent="0.3">
      <c r="B23" s="80">
        <v>7</v>
      </c>
      <c r="C23" s="254"/>
      <c r="D23" s="25"/>
      <c r="E23" s="25"/>
      <c r="F23" s="25"/>
      <c r="G23" s="26"/>
      <c r="H23" s="26"/>
      <c r="I23" s="26"/>
      <c r="J23" s="25" t="s">
        <v>203</v>
      </c>
      <c r="K23" s="25"/>
      <c r="L23" s="25">
        <v>25</v>
      </c>
      <c r="M23" s="25" t="s">
        <v>205</v>
      </c>
      <c r="N23" s="25"/>
      <c r="O23" s="25">
        <v>10</v>
      </c>
      <c r="P23" s="26"/>
      <c r="Q23" s="26"/>
      <c r="R23" s="26"/>
      <c r="S23" s="26" t="s">
        <v>87</v>
      </c>
      <c r="T23" s="26"/>
      <c r="U23" s="26">
        <v>5</v>
      </c>
      <c r="V23" s="256"/>
      <c r="W23" s="125" t="s">
        <v>9</v>
      </c>
      <c r="X23" s="126" t="s">
        <v>37</v>
      </c>
      <c r="Y23" s="124">
        <v>2.2000000000000002</v>
      </c>
      <c r="AA23" s="91" t="s">
        <v>25</v>
      </c>
      <c r="AB23" s="89">
        <v>2.1</v>
      </c>
      <c r="AC23" s="92">
        <f>AB23*7</f>
        <v>14.700000000000001</v>
      </c>
      <c r="AD23" s="89">
        <f>AB23*5</f>
        <v>10.5</v>
      </c>
      <c r="AE23" s="89" t="s">
        <v>26</v>
      </c>
      <c r="AF23" s="93">
        <f>AC23*4+AD23*9</f>
        <v>153.30000000000001</v>
      </c>
    </row>
    <row r="24" spans="2:37" s="90" customFormat="1" ht="28.15" customHeight="1" x14ac:dyDescent="0.4">
      <c r="B24" s="80" t="s">
        <v>10</v>
      </c>
      <c r="C24" s="254"/>
      <c r="D24" s="25"/>
      <c r="E24" s="25"/>
      <c r="F24" s="25"/>
      <c r="G24" s="26"/>
      <c r="H24" s="84"/>
      <c r="I24" s="26"/>
      <c r="J24" s="26" t="s">
        <v>205</v>
      </c>
      <c r="K24" s="155"/>
      <c r="L24" s="25">
        <v>15</v>
      </c>
      <c r="M24" s="187" t="s">
        <v>250</v>
      </c>
      <c r="N24" s="155"/>
      <c r="O24" s="25">
        <v>20</v>
      </c>
      <c r="P24" s="26"/>
      <c r="Q24" s="84"/>
      <c r="R24" s="26"/>
      <c r="S24" s="26" t="s">
        <v>62</v>
      </c>
      <c r="T24" s="26"/>
      <c r="U24" s="26">
        <v>5</v>
      </c>
      <c r="V24" s="256"/>
      <c r="W24" s="122">
        <v>23</v>
      </c>
      <c r="X24" s="126" t="s">
        <v>38</v>
      </c>
      <c r="Y24" s="124">
        <v>2.5</v>
      </c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7" s="90" customFormat="1" ht="28.15" customHeight="1" x14ac:dyDescent="0.25">
      <c r="B25" s="258" t="s">
        <v>45</v>
      </c>
      <c r="C25" s="254"/>
      <c r="D25" s="26"/>
      <c r="E25" s="26"/>
      <c r="F25" s="26"/>
      <c r="G25" s="26"/>
      <c r="H25" s="84"/>
      <c r="I25" s="26"/>
      <c r="J25" s="26"/>
      <c r="K25" s="26"/>
      <c r="L25" s="26"/>
      <c r="M25" s="161" t="s">
        <v>251</v>
      </c>
      <c r="N25" s="161" t="s">
        <v>229</v>
      </c>
      <c r="O25" s="26">
        <v>10</v>
      </c>
      <c r="P25" s="26"/>
      <c r="Q25" s="84"/>
      <c r="R25" s="26"/>
      <c r="S25" s="26" t="s">
        <v>102</v>
      </c>
      <c r="T25" s="26"/>
      <c r="U25" s="26">
        <v>5</v>
      </c>
      <c r="V25" s="256"/>
      <c r="W25" s="125" t="s">
        <v>11</v>
      </c>
      <c r="X25" s="126" t="s">
        <v>39</v>
      </c>
      <c r="Y25" s="124">
        <v>0</v>
      </c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7" s="90" customFormat="1" ht="28.15" customHeight="1" x14ac:dyDescent="0.4">
      <c r="B26" s="258"/>
      <c r="C26" s="254"/>
      <c r="D26" s="161"/>
      <c r="E26" s="84"/>
      <c r="F26" s="26"/>
      <c r="G26" s="166"/>
      <c r="H26" s="30"/>
      <c r="I26" s="25"/>
      <c r="J26" s="161"/>
      <c r="K26" s="161"/>
      <c r="L26" s="26"/>
      <c r="M26" s="26"/>
      <c r="N26" s="84"/>
      <c r="O26" s="26"/>
      <c r="P26" s="26"/>
      <c r="Q26" s="84"/>
      <c r="R26" s="26"/>
      <c r="S26" s="26" t="s">
        <v>65</v>
      </c>
      <c r="T26" s="161" t="s">
        <v>95</v>
      </c>
      <c r="U26" s="26">
        <v>10</v>
      </c>
      <c r="V26" s="256"/>
      <c r="W26" s="122">
        <v>26.8</v>
      </c>
      <c r="X26" s="127" t="s">
        <v>40</v>
      </c>
      <c r="Y26" s="124">
        <v>0</v>
      </c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7" s="90" customFormat="1" ht="28.15" customHeight="1" x14ac:dyDescent="0.25">
      <c r="B27" s="31" t="s">
        <v>44</v>
      </c>
      <c r="C27" s="95"/>
      <c r="D27" s="161"/>
      <c r="E27" s="84"/>
      <c r="F27" s="26"/>
      <c r="G27" s="26"/>
      <c r="H27" s="84"/>
      <c r="I27" s="26"/>
      <c r="J27" s="153"/>
      <c r="K27" s="84"/>
      <c r="L27" s="26"/>
      <c r="M27" s="26"/>
      <c r="N27" s="84"/>
      <c r="O27" s="26"/>
      <c r="P27" s="26"/>
      <c r="Q27" s="84"/>
      <c r="R27" s="26"/>
      <c r="S27" s="26" t="s">
        <v>110</v>
      </c>
      <c r="T27" s="84"/>
      <c r="U27" s="26">
        <v>5</v>
      </c>
      <c r="V27" s="256"/>
      <c r="W27" s="125" t="s">
        <v>12</v>
      </c>
      <c r="X27" s="128"/>
      <c r="Y27" s="124"/>
      <c r="AA27" s="94"/>
      <c r="AB27" s="89"/>
      <c r="AC27" s="94">
        <f>SUM(AC22:AC26)</f>
        <v>28.700000000000003</v>
      </c>
      <c r="AD27" s="94">
        <f>SUM(AD22:AD26)</f>
        <v>23</v>
      </c>
      <c r="AE27" s="94">
        <f>SUM(AE22:AE26)</f>
        <v>101</v>
      </c>
      <c r="AF27" s="94">
        <f>AC27*4+AD27*9+AE27*4</f>
        <v>725.8</v>
      </c>
    </row>
    <row r="28" spans="2:37" s="90" customFormat="1" ht="28.15" customHeight="1" thickBot="1" x14ac:dyDescent="0.45">
      <c r="B28" s="116"/>
      <c r="C28" s="96"/>
      <c r="D28" s="100"/>
      <c r="E28" s="100"/>
      <c r="F28" s="101"/>
      <c r="G28" s="175"/>
      <c r="H28" s="176"/>
      <c r="I28" s="175"/>
      <c r="J28" s="26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57"/>
      <c r="W28" s="122">
        <f>W22*4+W24*9+W26*4</f>
        <v>710.2</v>
      </c>
      <c r="X28" s="130"/>
      <c r="Y28" s="124"/>
      <c r="Z28" s="88"/>
      <c r="AB28" s="97"/>
      <c r="AC28" s="98">
        <f>AC27*4/AF27</f>
        <v>0.15817029484706532</v>
      </c>
      <c r="AD28" s="98">
        <f>AD27*9/AF27</f>
        <v>0.28520253513364563</v>
      </c>
      <c r="AE28" s="98">
        <f>AE27*4/AF27</f>
        <v>0.55662717001928907</v>
      </c>
    </row>
    <row r="29" spans="2:37" s="79" customFormat="1" ht="28.15" customHeight="1" x14ac:dyDescent="0.3">
      <c r="B29" s="77">
        <v>5</v>
      </c>
      <c r="C29" s="254"/>
      <c r="D29" s="78" t="str">
        <f>'10月菜單'!N12</f>
        <v>紫米飯</v>
      </c>
      <c r="E29" s="78" t="s">
        <v>15</v>
      </c>
      <c r="F29" s="78"/>
      <c r="G29" s="177" t="str">
        <f>'10月菜單'!N13</f>
        <v>經典轟炸美式雞排(炸)</v>
      </c>
      <c r="H29" s="177" t="s">
        <v>58</v>
      </c>
      <c r="I29" s="177"/>
      <c r="J29" s="78" t="str">
        <f>'10月菜單'!N14</f>
        <v>滑嫩番茄歐姆蛋(豆)</v>
      </c>
      <c r="K29" s="78" t="s">
        <v>17</v>
      </c>
      <c r="L29" s="78"/>
      <c r="M29" s="78" t="str">
        <f>'10月菜單'!N15</f>
        <v>萬年不敗Q彈螞蟻上樹</v>
      </c>
      <c r="N29" s="78" t="s">
        <v>97</v>
      </c>
      <c r="O29" s="78"/>
      <c r="P29" s="78" t="str">
        <f>'10月菜單'!N16</f>
        <v>淺色蔬菜</v>
      </c>
      <c r="Q29" s="78" t="s">
        <v>19</v>
      </c>
      <c r="R29" s="78"/>
      <c r="S29" s="78" t="str">
        <f>'10月菜單'!N17</f>
        <v>海芽蛋花湯</v>
      </c>
      <c r="T29" s="78" t="s">
        <v>17</v>
      </c>
      <c r="U29" s="78"/>
      <c r="V29" s="255"/>
      <c r="W29" s="119" t="s">
        <v>7</v>
      </c>
      <c r="X29" s="120" t="s">
        <v>35</v>
      </c>
      <c r="Y29" s="142"/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7" ht="28.15" customHeight="1" x14ac:dyDescent="0.3">
      <c r="B30" s="80" t="s">
        <v>8</v>
      </c>
      <c r="C30" s="254"/>
      <c r="D30" s="26" t="s">
        <v>315</v>
      </c>
      <c r="E30" s="26"/>
      <c r="F30" s="26">
        <v>60</v>
      </c>
      <c r="G30" s="184" t="s">
        <v>317</v>
      </c>
      <c r="H30" s="25"/>
      <c r="I30" s="25">
        <v>100</v>
      </c>
      <c r="J30" s="25" t="s">
        <v>318</v>
      </c>
      <c r="K30" s="113"/>
      <c r="L30" s="113">
        <v>30</v>
      </c>
      <c r="M30" s="26" t="s">
        <v>321</v>
      </c>
      <c r="N30" s="26"/>
      <c r="O30" s="26">
        <v>30</v>
      </c>
      <c r="P30" s="26" t="str">
        <f>P29</f>
        <v>淺色蔬菜</v>
      </c>
      <c r="Q30" s="26"/>
      <c r="R30" s="26">
        <v>120</v>
      </c>
      <c r="S30" s="25" t="s">
        <v>324</v>
      </c>
      <c r="T30" s="25"/>
      <c r="U30" s="25">
        <v>2</v>
      </c>
      <c r="V30" s="256"/>
      <c r="W30" s="122"/>
      <c r="X30" s="123" t="s">
        <v>36</v>
      </c>
      <c r="Y30" s="131"/>
      <c r="Z30" s="61"/>
      <c r="AA30" s="63" t="s">
        <v>24</v>
      </c>
      <c r="AB30" s="63">
        <v>6</v>
      </c>
      <c r="AC30" s="63">
        <f>AB30*2</f>
        <v>12</v>
      </c>
      <c r="AD30" s="63"/>
      <c r="AE30" s="63">
        <f>AB30*15</f>
        <v>90</v>
      </c>
      <c r="AF30" s="63">
        <f>AC30*4+AE30*4</f>
        <v>408</v>
      </c>
    </row>
    <row r="31" spans="2:37" ht="28.15" customHeight="1" x14ac:dyDescent="0.3">
      <c r="B31" s="80">
        <v>8</v>
      </c>
      <c r="C31" s="254"/>
      <c r="D31" s="26" t="s">
        <v>316</v>
      </c>
      <c r="E31" s="26"/>
      <c r="F31" s="26">
        <v>40</v>
      </c>
      <c r="G31" s="26"/>
      <c r="H31" s="25"/>
      <c r="I31" s="25"/>
      <c r="J31" s="25" t="s">
        <v>319</v>
      </c>
      <c r="K31" s="113"/>
      <c r="L31" s="113">
        <v>25</v>
      </c>
      <c r="M31" s="26" t="s">
        <v>304</v>
      </c>
      <c r="N31" s="26"/>
      <c r="O31" s="26">
        <v>10</v>
      </c>
      <c r="P31" s="26"/>
      <c r="Q31" s="26"/>
      <c r="R31" s="26"/>
      <c r="S31" s="25" t="s">
        <v>302</v>
      </c>
      <c r="T31" s="25"/>
      <c r="U31" s="25">
        <v>10</v>
      </c>
      <c r="V31" s="256"/>
      <c r="W31" s="125" t="s">
        <v>9</v>
      </c>
      <c r="X31" s="126" t="s">
        <v>37</v>
      </c>
      <c r="Y31" s="131"/>
      <c r="AA31" s="81" t="s">
        <v>25</v>
      </c>
      <c r="AB31" s="63">
        <v>2</v>
      </c>
      <c r="AC31" s="82">
        <f>AB31*7</f>
        <v>14</v>
      </c>
      <c r="AD31" s="63">
        <f>AB31*5</f>
        <v>10</v>
      </c>
      <c r="AE31" s="63" t="s">
        <v>26</v>
      </c>
      <c r="AF31" s="83">
        <f>AC31*4+AD31*9</f>
        <v>146</v>
      </c>
      <c r="AK31"/>
    </row>
    <row r="32" spans="2:37" ht="28.15" customHeight="1" x14ac:dyDescent="0.3">
      <c r="B32" s="80" t="s">
        <v>10</v>
      </c>
      <c r="C32" s="254"/>
      <c r="D32" s="26"/>
      <c r="E32" s="26"/>
      <c r="F32" s="26"/>
      <c r="G32" s="162"/>
      <c r="H32" s="26"/>
      <c r="I32" s="26"/>
      <c r="J32" s="25" t="s">
        <v>320</v>
      </c>
      <c r="K32" s="149"/>
      <c r="L32" s="113">
        <v>20</v>
      </c>
      <c r="M32" s="26" t="s">
        <v>322</v>
      </c>
      <c r="N32" s="26"/>
      <c r="O32" s="26">
        <v>10</v>
      </c>
      <c r="P32" s="26"/>
      <c r="Q32" s="84"/>
      <c r="R32" s="26"/>
      <c r="S32" s="25"/>
      <c r="T32" s="172"/>
      <c r="U32" s="25"/>
      <c r="V32" s="256"/>
      <c r="W32" s="122"/>
      <c r="X32" s="126" t="s">
        <v>38</v>
      </c>
      <c r="Y32" s="131"/>
      <c r="Z32" s="61"/>
      <c r="AA32" s="62" t="s">
        <v>27</v>
      </c>
      <c r="AB32" s="63">
        <v>1.8</v>
      </c>
      <c r="AC32" s="63">
        <f>AB32*1</f>
        <v>1.8</v>
      </c>
      <c r="AD32" s="63" t="s">
        <v>26</v>
      </c>
      <c r="AE32" s="63">
        <f>AB32*5</f>
        <v>9</v>
      </c>
      <c r="AF32" s="63">
        <f>AC32*4+AE32*4</f>
        <v>43.2</v>
      </c>
      <c r="AK32"/>
    </row>
    <row r="33" spans="2:34" ht="28.15" customHeight="1" x14ac:dyDescent="0.25">
      <c r="B33" s="258" t="s">
        <v>46</v>
      </c>
      <c r="C33" s="254"/>
      <c r="D33" s="155"/>
      <c r="E33" s="30"/>
      <c r="F33" s="25"/>
      <c r="G33" s="170"/>
      <c r="H33" s="90"/>
      <c r="I33" s="171"/>
      <c r="J33" s="25"/>
      <c r="K33" s="149"/>
      <c r="L33" s="113"/>
      <c r="M33" s="26" t="s">
        <v>323</v>
      </c>
      <c r="N33" s="84"/>
      <c r="O33" s="26">
        <v>10</v>
      </c>
      <c r="P33" s="26"/>
      <c r="Q33" s="84"/>
      <c r="R33" s="26"/>
      <c r="S33" s="25"/>
      <c r="T33" s="155"/>
      <c r="U33" s="25"/>
      <c r="V33" s="256"/>
      <c r="W33" s="125" t="s">
        <v>11</v>
      </c>
      <c r="X33" s="126" t="s">
        <v>39</v>
      </c>
      <c r="Y33" s="131"/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4" ht="28.15" customHeight="1" x14ac:dyDescent="0.3">
      <c r="B34" s="258"/>
      <c r="C34" s="254"/>
      <c r="D34" s="155"/>
      <c r="E34" s="155"/>
      <c r="F34" s="25"/>
      <c r="G34" s="26"/>
      <c r="H34" s="84"/>
      <c r="I34" s="26"/>
      <c r="J34" s="162"/>
      <c r="K34" s="30"/>
      <c r="L34" s="25"/>
      <c r="M34" s="26"/>
      <c r="N34" s="161"/>
      <c r="O34" s="26"/>
      <c r="P34" s="26"/>
      <c r="Q34" s="84"/>
      <c r="R34" s="26"/>
      <c r="S34" s="25"/>
      <c r="T34" s="30"/>
      <c r="U34" s="25"/>
      <c r="V34" s="256"/>
      <c r="W34" s="122"/>
      <c r="X34" s="127" t="s">
        <v>40</v>
      </c>
      <c r="Y34" s="131"/>
      <c r="Z34" s="61"/>
      <c r="AA34" s="62" t="s">
        <v>29</v>
      </c>
      <c r="AB34" s="63">
        <v>1</v>
      </c>
      <c r="AE34" s="62">
        <f>AB34*15</f>
        <v>15</v>
      </c>
    </row>
    <row r="35" spans="2:34" ht="28.15" customHeight="1" x14ac:dyDescent="0.25">
      <c r="B35" s="31" t="s">
        <v>44</v>
      </c>
      <c r="C35" s="85"/>
      <c r="D35" s="84"/>
      <c r="E35" s="84"/>
      <c r="F35" s="26"/>
      <c r="G35" s="26"/>
      <c r="H35" s="161"/>
      <c r="I35" s="26"/>
      <c r="J35" s="162"/>
      <c r="K35" s="30"/>
      <c r="L35" s="25"/>
      <c r="M35" s="25"/>
      <c r="N35" s="30"/>
      <c r="O35" s="25"/>
      <c r="P35" s="26"/>
      <c r="Q35" s="84"/>
      <c r="R35" s="26"/>
      <c r="S35" s="25"/>
      <c r="T35" s="30"/>
      <c r="U35" s="25"/>
      <c r="V35" s="256"/>
      <c r="W35" s="125" t="s">
        <v>12</v>
      </c>
      <c r="X35" s="128"/>
      <c r="Y35" s="131"/>
      <c r="AC35" s="62">
        <f>SUM(AC30:AC34)</f>
        <v>27.8</v>
      </c>
      <c r="AD35" s="62">
        <f>SUM(AD30:AD34)</f>
        <v>22.5</v>
      </c>
      <c r="AE35" s="62">
        <f>SUM(AE30:AE34)</f>
        <v>114</v>
      </c>
      <c r="AF35" s="62">
        <f>AC35*4+AD35*9+AE35*4</f>
        <v>769.7</v>
      </c>
    </row>
    <row r="36" spans="2:34" ht="28.15" customHeight="1" thickBot="1" x14ac:dyDescent="0.35">
      <c r="B36" s="115"/>
      <c r="C36" s="86"/>
      <c r="D36" s="84"/>
      <c r="E36" s="84"/>
      <c r="F36" s="26"/>
      <c r="G36" s="26"/>
      <c r="H36" s="84"/>
      <c r="I36" s="26"/>
      <c r="J36" s="26"/>
      <c r="K36" s="84"/>
      <c r="L36" s="26"/>
      <c r="M36" s="26"/>
      <c r="N36" s="84"/>
      <c r="O36" s="26"/>
      <c r="P36" s="26"/>
      <c r="Q36" s="84"/>
      <c r="R36" s="26"/>
      <c r="S36" s="26"/>
      <c r="T36" s="84"/>
      <c r="U36" s="26"/>
      <c r="V36" s="257"/>
      <c r="W36" s="132">
        <f>W30*4+W32*9+W34*4</f>
        <v>0</v>
      </c>
      <c r="X36" s="133"/>
      <c r="Y36" s="143"/>
      <c r="Z36" s="61"/>
      <c r="AC36" s="87">
        <f>AC35*4/AF35</f>
        <v>0.14447187215798363</v>
      </c>
      <c r="AD36" s="87">
        <f>AD35*9/AF35</f>
        <v>0.26308951539560865</v>
      </c>
      <c r="AE36" s="87">
        <f>AE35*4/AF35</f>
        <v>0.59243861244640761</v>
      </c>
    </row>
    <row r="37" spans="2:34" s="79" customFormat="1" ht="28.15" customHeight="1" x14ac:dyDescent="0.3">
      <c r="B37" s="77">
        <v>5</v>
      </c>
      <c r="C37" s="254"/>
      <c r="D37" s="78" t="str">
        <f>'10月菜單'!R12</f>
        <v>經典義式拿坡里義大利麵</v>
      </c>
      <c r="E37" s="78" t="s">
        <v>17</v>
      </c>
      <c r="F37" s="78"/>
      <c r="G37" s="78" t="str">
        <f>'10月菜單'!R13</f>
        <v>嚴選梅花豬大排骨</v>
      </c>
      <c r="H37" s="78" t="s">
        <v>199</v>
      </c>
      <c r="I37" s="78"/>
      <c r="J37" s="78" t="str">
        <f>'10月菜單'!R14</f>
        <v>經典醬燒小肉包(冷主)</v>
      </c>
      <c r="K37" s="78" t="s">
        <v>15</v>
      </c>
      <c r="L37" s="78"/>
      <c r="M37" s="78" t="str">
        <f>'10月菜單'!R15</f>
        <v>勁香三杯烤杏鮑菇</v>
      </c>
      <c r="N37" s="78" t="s">
        <v>17</v>
      </c>
      <c r="O37" s="78"/>
      <c r="P37" s="78" t="str">
        <f>'10月菜單'!R16</f>
        <v>深色蔬菜</v>
      </c>
      <c r="Q37" s="78" t="s">
        <v>19</v>
      </c>
      <c r="R37" s="78"/>
      <c r="S37" s="78" t="str">
        <f>'10月菜單'!R17</f>
        <v>薑絲豆腐湯(豆)</v>
      </c>
      <c r="T37" s="78" t="s">
        <v>17</v>
      </c>
      <c r="U37" s="78"/>
      <c r="V37" s="255"/>
      <c r="W37" s="119" t="s">
        <v>7</v>
      </c>
      <c r="X37" s="120" t="s">
        <v>35</v>
      </c>
      <c r="Y37" s="142">
        <v>5.2</v>
      </c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4" ht="28.15" customHeight="1" x14ac:dyDescent="0.45">
      <c r="B38" s="80" t="s">
        <v>8</v>
      </c>
      <c r="C38" s="254"/>
      <c r="D38" s="26" t="s">
        <v>214</v>
      </c>
      <c r="E38" s="26"/>
      <c r="F38" s="26">
        <v>250</v>
      </c>
      <c r="G38" s="26" t="s">
        <v>72</v>
      </c>
      <c r="H38" s="25"/>
      <c r="I38" s="26">
        <v>50</v>
      </c>
      <c r="J38" s="26" t="s">
        <v>154</v>
      </c>
      <c r="K38" s="26" t="s">
        <v>245</v>
      </c>
      <c r="L38" s="26">
        <v>30</v>
      </c>
      <c r="M38" s="26" t="s">
        <v>141</v>
      </c>
      <c r="N38" s="26"/>
      <c r="O38" s="26">
        <v>50</v>
      </c>
      <c r="P38" s="26" t="str">
        <f>P37</f>
        <v>深色蔬菜</v>
      </c>
      <c r="Q38" s="26"/>
      <c r="R38" s="26">
        <v>120</v>
      </c>
      <c r="S38" s="25" t="s">
        <v>65</v>
      </c>
      <c r="T38" s="113" t="s">
        <v>95</v>
      </c>
      <c r="U38" s="113">
        <v>40</v>
      </c>
      <c r="V38" s="256"/>
      <c r="W38" s="122">
        <v>98</v>
      </c>
      <c r="X38" s="123" t="s">
        <v>36</v>
      </c>
      <c r="Y38" s="131">
        <v>2.4</v>
      </c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  <c r="AH38" s="173"/>
    </row>
    <row r="39" spans="2:34" ht="28.15" customHeight="1" x14ac:dyDescent="0.3">
      <c r="B39" s="80">
        <v>9</v>
      </c>
      <c r="C39" s="254"/>
      <c r="D39" s="26" t="s">
        <v>215</v>
      </c>
      <c r="E39" s="26"/>
      <c r="F39" s="26">
        <v>30</v>
      </c>
      <c r="G39" s="26"/>
      <c r="H39" s="25"/>
      <c r="I39" s="25"/>
      <c r="J39" s="26"/>
      <c r="K39" s="26"/>
      <c r="L39" s="26"/>
      <c r="M39" s="25" t="s">
        <v>64</v>
      </c>
      <c r="N39" s="25"/>
      <c r="O39" s="25">
        <v>30</v>
      </c>
      <c r="P39" s="26"/>
      <c r="Q39" s="26"/>
      <c r="R39" s="26"/>
      <c r="S39" s="113" t="s">
        <v>77</v>
      </c>
      <c r="T39" s="113"/>
      <c r="U39" s="113">
        <v>2</v>
      </c>
      <c r="V39" s="256"/>
      <c r="W39" s="125" t="s">
        <v>9</v>
      </c>
      <c r="X39" s="126" t="s">
        <v>37</v>
      </c>
      <c r="Y39" s="131">
        <v>2.4</v>
      </c>
      <c r="AA39" s="81" t="s">
        <v>25</v>
      </c>
      <c r="AB39" s="63">
        <v>2.2999999999999998</v>
      </c>
      <c r="AC39" s="82">
        <f>AB39*7</f>
        <v>16.099999999999998</v>
      </c>
      <c r="AD39" s="63">
        <f>AB39*5</f>
        <v>11.5</v>
      </c>
      <c r="AE39" s="63" t="s">
        <v>26</v>
      </c>
      <c r="AF39" s="83">
        <f>AC39*4+AD39*9</f>
        <v>167.89999999999998</v>
      </c>
    </row>
    <row r="40" spans="2:34" ht="28.15" customHeight="1" x14ac:dyDescent="0.3">
      <c r="B40" s="80" t="s">
        <v>10</v>
      </c>
      <c r="C40" s="254"/>
      <c r="D40" s="26" t="s">
        <v>216</v>
      </c>
      <c r="E40" s="26"/>
      <c r="F40" s="26">
        <v>20</v>
      </c>
      <c r="G40" s="26"/>
      <c r="H40" s="25"/>
      <c r="I40" s="25"/>
      <c r="J40" s="25"/>
      <c r="K40" s="25"/>
      <c r="L40" s="25"/>
      <c r="M40" s="25" t="s">
        <v>142</v>
      </c>
      <c r="N40" s="25"/>
      <c r="O40" s="25">
        <v>10</v>
      </c>
      <c r="P40" s="26"/>
      <c r="Q40" s="26"/>
      <c r="R40" s="26"/>
      <c r="S40" s="26" t="s">
        <v>373</v>
      </c>
      <c r="T40" s="112"/>
      <c r="U40" s="110">
        <v>1</v>
      </c>
      <c r="V40" s="256"/>
      <c r="W40" s="122">
        <v>24</v>
      </c>
      <c r="X40" s="126" t="s">
        <v>38</v>
      </c>
      <c r="Y40" s="131">
        <v>2.5</v>
      </c>
      <c r="Z40" s="61"/>
      <c r="AA40" s="62" t="s">
        <v>27</v>
      </c>
      <c r="AB40" s="63">
        <v>1.6</v>
      </c>
      <c r="AC40" s="63">
        <f>AB40*1</f>
        <v>1.6</v>
      </c>
      <c r="AD40" s="63" t="s">
        <v>26</v>
      </c>
      <c r="AE40" s="63">
        <f>AB40*5</f>
        <v>8</v>
      </c>
      <c r="AF40" s="63">
        <f>AC40*4+AE40*4</f>
        <v>38.4</v>
      </c>
    </row>
    <row r="41" spans="2:34" ht="28.15" customHeight="1" x14ac:dyDescent="0.25">
      <c r="B41" s="258" t="s">
        <v>47</v>
      </c>
      <c r="C41" s="254"/>
      <c r="D41" s="161" t="s">
        <v>203</v>
      </c>
      <c r="E41" s="84"/>
      <c r="F41" s="26">
        <v>40</v>
      </c>
      <c r="G41" s="161"/>
      <c r="H41" s="25"/>
      <c r="I41" s="25"/>
      <c r="J41" s="25"/>
      <c r="K41" s="155"/>
      <c r="L41" s="25"/>
      <c r="M41" s="25" t="s">
        <v>253</v>
      </c>
      <c r="N41" s="25"/>
      <c r="O41" s="25">
        <v>1</v>
      </c>
      <c r="P41" s="26"/>
      <c r="Q41" s="26"/>
      <c r="R41" s="26"/>
      <c r="S41" s="162"/>
      <c r="T41" s="112"/>
      <c r="U41" s="110"/>
      <c r="V41" s="256"/>
      <c r="W41" s="125" t="s">
        <v>11</v>
      </c>
      <c r="X41" s="126" t="s">
        <v>39</v>
      </c>
      <c r="Y41" s="131">
        <v>0</v>
      </c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4" ht="28.15" customHeight="1" x14ac:dyDescent="0.3">
      <c r="B42" s="258"/>
      <c r="C42" s="254"/>
      <c r="D42" s="161" t="s">
        <v>217</v>
      </c>
      <c r="E42" s="161"/>
      <c r="F42" s="26">
        <v>15</v>
      </c>
      <c r="G42" s="25"/>
      <c r="H42" s="30"/>
      <c r="I42" s="25"/>
      <c r="J42" s="25"/>
      <c r="K42" s="30"/>
      <c r="L42" s="26"/>
      <c r="M42" s="26"/>
      <c r="N42" s="84"/>
      <c r="O42" s="26"/>
      <c r="P42" s="26"/>
      <c r="Q42" s="84"/>
      <c r="R42" s="26"/>
      <c r="S42" s="162"/>
      <c r="T42" s="84"/>
      <c r="U42" s="26"/>
      <c r="V42" s="256"/>
      <c r="W42" s="122">
        <v>27</v>
      </c>
      <c r="X42" s="127" t="s">
        <v>40</v>
      </c>
      <c r="Y42" s="131">
        <v>0</v>
      </c>
      <c r="Z42" s="61"/>
      <c r="AA42" s="62" t="s">
        <v>29</v>
      </c>
      <c r="AE42" s="62">
        <f>AB42*15</f>
        <v>0</v>
      </c>
    </row>
    <row r="43" spans="2:34" ht="28.15" customHeight="1" x14ac:dyDescent="0.25">
      <c r="B43" s="31" t="s">
        <v>44</v>
      </c>
      <c r="C43" s="85"/>
      <c r="D43" s="167"/>
      <c r="E43" s="30"/>
      <c r="F43" s="25"/>
      <c r="G43" s="162"/>
      <c r="H43" s="174"/>
      <c r="I43" s="162"/>
      <c r="J43" s="162"/>
      <c r="K43" s="161"/>
      <c r="L43" s="26"/>
      <c r="M43" s="26"/>
      <c r="N43" s="84"/>
      <c r="O43" s="26"/>
      <c r="P43" s="26"/>
      <c r="Q43" s="84"/>
      <c r="R43" s="26"/>
      <c r="S43" s="26"/>
      <c r="T43" s="84"/>
      <c r="U43" s="26"/>
      <c r="V43" s="256"/>
      <c r="W43" s="125" t="s">
        <v>12</v>
      </c>
      <c r="X43" s="128"/>
      <c r="Y43" s="131"/>
      <c r="AC43" s="62">
        <f>SUM(AC38:AC42)</f>
        <v>29.7</v>
      </c>
      <c r="AD43" s="62">
        <f>SUM(AD38:AD42)</f>
        <v>24</v>
      </c>
      <c r="AE43" s="62">
        <f>SUM(AE38:AE42)</f>
        <v>98</v>
      </c>
      <c r="AF43" s="62">
        <f>AC43*4+AD43*9+AE43*4</f>
        <v>726.8</v>
      </c>
    </row>
    <row r="44" spans="2:34" ht="28.15" customHeight="1" thickBot="1" x14ac:dyDescent="0.35">
      <c r="B44" s="117"/>
      <c r="C44" s="86"/>
      <c r="D44" s="100"/>
      <c r="E44" s="100"/>
      <c r="F44" s="101"/>
      <c r="G44" s="101"/>
      <c r="H44" s="100"/>
      <c r="I44" s="101"/>
      <c r="J44" s="101"/>
      <c r="K44" s="100"/>
      <c r="L44" s="101"/>
      <c r="M44" s="26"/>
      <c r="N44" s="84"/>
      <c r="O44" s="26"/>
      <c r="P44" s="101"/>
      <c r="Q44" s="100"/>
      <c r="R44" s="101"/>
      <c r="S44" s="101"/>
      <c r="T44" s="100"/>
      <c r="U44" s="101"/>
      <c r="V44" s="257"/>
      <c r="W44" s="122">
        <f>W38*4+W40*9+W42*4</f>
        <v>716</v>
      </c>
      <c r="X44" s="133"/>
      <c r="Y44" s="143"/>
      <c r="Z44" s="61"/>
      <c r="AC44" s="87">
        <f>AC43*4/AF43</f>
        <v>0.16345624656026417</v>
      </c>
      <c r="AD44" s="87">
        <f>AD43*9/AF43</f>
        <v>0.29719317556411667</v>
      </c>
      <c r="AE44" s="87">
        <f>AE43*4/AF43</f>
        <v>0.53935057787561924</v>
      </c>
    </row>
    <row r="45" spans="2:34" s="94" customFormat="1" ht="21.75" customHeight="1" x14ac:dyDescent="0.25">
      <c r="B45" s="63"/>
      <c r="C45" s="62"/>
      <c r="D45" s="62"/>
      <c r="E45" s="102"/>
      <c r="F45" s="62"/>
      <c r="G45" s="62"/>
      <c r="H45" s="102"/>
      <c r="I45" s="62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103"/>
      <c r="AB45" s="89"/>
    </row>
    <row r="46" spans="2:34" x14ac:dyDescent="0.25">
      <c r="B46" s="89"/>
      <c r="C46" s="94"/>
      <c r="D46" s="252"/>
      <c r="E46" s="252"/>
      <c r="F46" s="253"/>
      <c r="G46" s="253"/>
      <c r="H46" s="104"/>
      <c r="K46" s="104"/>
      <c r="N46" s="104"/>
      <c r="Q46" s="104"/>
      <c r="T46" s="104"/>
    </row>
  </sheetData>
  <mergeCells count="19">
    <mergeCell ref="B1:Y1"/>
    <mergeCell ref="B2:G2"/>
    <mergeCell ref="C5:C10"/>
    <mergeCell ref="V5:V12"/>
    <mergeCell ref="B9:B10"/>
    <mergeCell ref="D46:G46"/>
    <mergeCell ref="C29:C34"/>
    <mergeCell ref="V29:V36"/>
    <mergeCell ref="C21:C26"/>
    <mergeCell ref="V21:V28"/>
    <mergeCell ref="J45:Y45"/>
    <mergeCell ref="C37:C42"/>
    <mergeCell ref="V37:V44"/>
    <mergeCell ref="B41:B42"/>
    <mergeCell ref="C13:C18"/>
    <mergeCell ref="V13:V20"/>
    <mergeCell ref="B17:B18"/>
    <mergeCell ref="B25:B26"/>
    <mergeCell ref="B33:B34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3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46"/>
  <sheetViews>
    <sheetView zoomScale="60" workbookViewId="0">
      <selection activeCell="M39" sqref="M39"/>
    </sheetView>
  </sheetViews>
  <sheetFormatPr defaultColWidth="9" defaultRowHeight="20.25" x14ac:dyDescent="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5" customWidth="1"/>
    <col min="6" max="6" width="9.625" style="2" customWidth="1"/>
    <col min="7" max="7" width="22.625" style="2" customWidth="1"/>
    <col min="8" max="8" width="6.375" style="45" customWidth="1"/>
    <col min="9" max="9" width="9.625" style="2" customWidth="1"/>
    <col min="10" max="10" width="22.625" style="2" customWidth="1"/>
    <col min="11" max="11" width="5.625" style="45" customWidth="1"/>
    <col min="12" max="12" width="9.625" style="2" customWidth="1"/>
    <col min="13" max="13" width="22.625" style="2" customWidth="1"/>
    <col min="14" max="14" width="5.625" style="45" customWidth="1"/>
    <col min="15" max="15" width="9.625" style="2" customWidth="1"/>
    <col min="16" max="16" width="22.625" style="2" customWidth="1"/>
    <col min="17" max="17" width="5.625" style="45" customWidth="1"/>
    <col min="18" max="18" width="9.625" style="2" customWidth="1"/>
    <col min="19" max="19" width="22.625" style="2" customWidth="1"/>
    <col min="20" max="20" width="5.625" style="45" customWidth="1"/>
    <col min="21" max="21" width="9.625" style="2" customWidth="1"/>
    <col min="22" max="22" width="5.25" style="2" customWidth="1"/>
    <col min="23" max="23" width="11.75" style="48" customWidth="1"/>
    <col min="24" max="24" width="11.25" style="106" customWidth="1"/>
    <col min="25" max="25" width="6.625" style="49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1" customFormat="1" ht="38.25" x14ac:dyDescent="0.55000000000000004">
      <c r="B1" s="259" t="s">
        <v>351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50"/>
      <c r="AB1" s="52"/>
    </row>
    <row r="2" spans="2:32" ht="16.5" customHeight="1" x14ac:dyDescent="0.45">
      <c r="B2" s="270"/>
      <c r="C2" s="271"/>
      <c r="D2" s="271"/>
      <c r="E2" s="271"/>
      <c r="F2" s="271"/>
      <c r="G2" s="271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5"/>
      <c r="Y2" s="5"/>
      <c r="Z2" s="1"/>
    </row>
    <row r="3" spans="2:32" ht="31.5" customHeight="1" thickBot="1" x14ac:dyDescent="0.45">
      <c r="B3" s="108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59"/>
      <c r="Y3" s="9"/>
      <c r="Z3" s="10"/>
    </row>
    <row r="4" spans="2:32" s="19" customFormat="1" ht="99" x14ac:dyDescent="0.25">
      <c r="B4" s="11" t="s">
        <v>0</v>
      </c>
      <c r="C4" s="12" t="s">
        <v>1</v>
      </c>
      <c r="D4" s="13" t="s">
        <v>2</v>
      </c>
      <c r="E4" s="67" t="s">
        <v>31</v>
      </c>
      <c r="F4" s="13"/>
      <c r="G4" s="13" t="s">
        <v>3</v>
      </c>
      <c r="H4" s="67" t="s">
        <v>31</v>
      </c>
      <c r="I4" s="13"/>
      <c r="J4" s="13" t="s">
        <v>4</v>
      </c>
      <c r="K4" s="67" t="s">
        <v>31</v>
      </c>
      <c r="L4" s="14"/>
      <c r="M4" s="13" t="s">
        <v>4</v>
      </c>
      <c r="N4" s="67" t="s">
        <v>31</v>
      </c>
      <c r="O4" s="13"/>
      <c r="P4" s="13" t="s">
        <v>4</v>
      </c>
      <c r="Q4" s="67" t="s">
        <v>31</v>
      </c>
      <c r="R4" s="13"/>
      <c r="S4" s="15" t="s">
        <v>5</v>
      </c>
      <c r="T4" s="67" t="s">
        <v>31</v>
      </c>
      <c r="U4" s="13"/>
      <c r="V4" s="109" t="s">
        <v>34</v>
      </c>
      <c r="W4" s="16" t="s">
        <v>6</v>
      </c>
      <c r="X4" s="71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39.75" customHeight="1" x14ac:dyDescent="0.3">
      <c r="B5" s="20">
        <v>5</v>
      </c>
      <c r="C5" s="265"/>
      <c r="D5" s="21" t="str">
        <f>'10月菜單'!B21</f>
        <v>寶島白飯+爆漿奶皇包(冷主)</v>
      </c>
      <c r="E5" s="21" t="s">
        <v>54</v>
      </c>
      <c r="F5" s="22" t="s">
        <v>16</v>
      </c>
      <c r="G5" s="21" t="str">
        <f>'10月菜單'!B22</f>
        <v>西班牙烤大雞翅</v>
      </c>
      <c r="H5" s="21" t="s">
        <v>56</v>
      </c>
      <c r="I5" s="22" t="s">
        <v>16</v>
      </c>
      <c r="J5" s="21" t="str">
        <f>'10月菜單'!B23</f>
        <v>麻婆蔥燒豆腐(豆)</v>
      </c>
      <c r="K5" s="21" t="s">
        <v>17</v>
      </c>
      <c r="L5" s="22" t="s">
        <v>16</v>
      </c>
      <c r="M5" s="21" t="str">
        <f>'10月菜單'!B24</f>
        <v>府城安平蝦捲(加)</v>
      </c>
      <c r="N5" s="21" t="s">
        <v>15</v>
      </c>
      <c r="O5" s="22" t="s">
        <v>16</v>
      </c>
      <c r="P5" s="21" t="str">
        <f>'10月菜單'!B25</f>
        <v>深色蔬菜</v>
      </c>
      <c r="Q5" s="21" t="s">
        <v>19</v>
      </c>
      <c r="R5" s="22" t="s">
        <v>16</v>
      </c>
      <c r="S5" s="21" t="str">
        <f>'10月菜單'!B26</f>
        <v>黃瓜湯</v>
      </c>
      <c r="T5" s="21" t="s">
        <v>17</v>
      </c>
      <c r="U5" s="22" t="s">
        <v>16</v>
      </c>
      <c r="V5" s="267"/>
      <c r="W5" s="119" t="s">
        <v>7</v>
      </c>
      <c r="X5" s="120" t="s">
        <v>35</v>
      </c>
      <c r="Y5" s="142">
        <v>6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8.15" customHeight="1" x14ac:dyDescent="0.3">
      <c r="B6" s="24" t="s">
        <v>8</v>
      </c>
      <c r="C6" s="265"/>
      <c r="D6" s="114" t="s">
        <v>60</v>
      </c>
      <c r="E6" s="114"/>
      <c r="F6" s="114">
        <v>100</v>
      </c>
      <c r="G6" s="26" t="s">
        <v>94</v>
      </c>
      <c r="H6" s="26"/>
      <c r="I6" s="26">
        <v>100</v>
      </c>
      <c r="J6" s="26" t="s">
        <v>65</v>
      </c>
      <c r="K6" s="114" t="s">
        <v>212</v>
      </c>
      <c r="L6" s="26">
        <v>40</v>
      </c>
      <c r="M6" s="99" t="s">
        <v>390</v>
      </c>
      <c r="N6" s="99" t="s">
        <v>211</v>
      </c>
      <c r="O6" s="26">
        <v>30</v>
      </c>
      <c r="P6" s="26" t="str">
        <f>P5</f>
        <v>深色蔬菜</v>
      </c>
      <c r="Q6" s="25"/>
      <c r="R6" s="25">
        <v>120</v>
      </c>
      <c r="S6" s="99" t="s">
        <v>155</v>
      </c>
      <c r="T6" s="26"/>
      <c r="U6" s="26">
        <v>40</v>
      </c>
      <c r="V6" s="268"/>
      <c r="W6" s="122">
        <v>96</v>
      </c>
      <c r="X6" s="123" t="s">
        <v>36</v>
      </c>
      <c r="Y6" s="131">
        <v>2.7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8.15" customHeight="1" x14ac:dyDescent="0.3">
      <c r="B7" s="24">
        <v>12</v>
      </c>
      <c r="C7" s="265"/>
      <c r="D7" s="114"/>
      <c r="E7" s="114"/>
      <c r="F7" s="114"/>
      <c r="G7" s="26"/>
      <c r="H7" s="26"/>
      <c r="I7" s="26"/>
      <c r="J7" s="26" t="s">
        <v>203</v>
      </c>
      <c r="K7" s="161"/>
      <c r="L7" s="26">
        <v>25</v>
      </c>
      <c r="M7" s="26"/>
      <c r="N7" s="161"/>
      <c r="O7" s="26"/>
      <c r="P7" s="25"/>
      <c r="Q7" s="25"/>
      <c r="R7" s="25"/>
      <c r="S7" s="26"/>
      <c r="T7" s="26"/>
      <c r="U7" s="26"/>
      <c r="V7" s="268"/>
      <c r="W7" s="125" t="s">
        <v>9</v>
      </c>
      <c r="X7" s="126" t="s">
        <v>37</v>
      </c>
      <c r="Y7" s="131">
        <v>2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8.15" customHeight="1" x14ac:dyDescent="0.3">
      <c r="B8" s="24" t="s">
        <v>10</v>
      </c>
      <c r="C8" s="265"/>
      <c r="D8" s="114" t="s">
        <v>374</v>
      </c>
      <c r="E8" s="114"/>
      <c r="F8" s="114">
        <v>30</v>
      </c>
      <c r="G8" s="26"/>
      <c r="H8" s="26"/>
      <c r="I8" s="26"/>
      <c r="J8" s="26" t="s">
        <v>216</v>
      </c>
      <c r="K8" s="161"/>
      <c r="L8" s="26">
        <v>15</v>
      </c>
      <c r="M8" s="25"/>
      <c r="N8" s="30"/>
      <c r="O8" s="26"/>
      <c r="P8" s="25"/>
      <c r="Q8" s="30"/>
      <c r="R8" s="25"/>
      <c r="S8" s="26"/>
      <c r="T8" s="26"/>
      <c r="U8" s="26"/>
      <c r="V8" s="268"/>
      <c r="W8" s="122">
        <v>24.5</v>
      </c>
      <c r="X8" s="126" t="s">
        <v>38</v>
      </c>
      <c r="Y8" s="131">
        <v>2.5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8.15" customHeight="1" x14ac:dyDescent="0.25">
      <c r="B9" s="266" t="s">
        <v>48</v>
      </c>
      <c r="C9" s="265"/>
      <c r="D9" s="114"/>
      <c r="E9" s="114"/>
      <c r="F9" s="114"/>
      <c r="G9" s="26"/>
      <c r="H9" s="26"/>
      <c r="I9" s="26"/>
      <c r="J9" s="26" t="s">
        <v>217</v>
      </c>
      <c r="K9" s="84"/>
      <c r="L9" s="26">
        <v>15</v>
      </c>
      <c r="M9" s="25"/>
      <c r="N9" s="30"/>
      <c r="O9" s="26"/>
      <c r="P9" s="25"/>
      <c r="Q9" s="30"/>
      <c r="R9" s="25"/>
      <c r="S9" s="26"/>
      <c r="T9" s="26"/>
      <c r="U9" s="26"/>
      <c r="V9" s="268"/>
      <c r="W9" s="125" t="s">
        <v>11</v>
      </c>
      <c r="X9" s="126" t="s">
        <v>39</v>
      </c>
      <c r="Y9" s="131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8.15" customHeight="1" x14ac:dyDescent="0.3">
      <c r="B10" s="266"/>
      <c r="C10" s="265"/>
      <c r="D10" s="114"/>
      <c r="E10" s="114"/>
      <c r="F10" s="114"/>
      <c r="G10" s="26"/>
      <c r="H10" s="30"/>
      <c r="I10" s="26"/>
      <c r="J10" s="26"/>
      <c r="K10" s="161"/>
      <c r="L10" s="26"/>
      <c r="M10" s="162"/>
      <c r="N10" s="30"/>
      <c r="O10" s="25"/>
      <c r="P10" s="25"/>
      <c r="Q10" s="30"/>
      <c r="R10" s="25"/>
      <c r="S10" s="26"/>
      <c r="T10" s="161"/>
      <c r="U10" s="26"/>
      <c r="V10" s="268"/>
      <c r="W10" s="122">
        <v>27</v>
      </c>
      <c r="X10" s="127" t="s">
        <v>40</v>
      </c>
      <c r="Y10" s="131">
        <v>0</v>
      </c>
      <c r="Z10" s="10"/>
      <c r="AA10" s="2" t="s">
        <v>29</v>
      </c>
      <c r="AE10" s="2">
        <f>AB10*15</f>
        <v>0</v>
      </c>
    </row>
    <row r="11" spans="2:32" ht="28.15" customHeight="1" x14ac:dyDescent="0.25">
      <c r="B11" s="31" t="s">
        <v>44</v>
      </c>
      <c r="C11" s="32"/>
      <c r="D11" s="25"/>
      <c r="E11" s="30"/>
      <c r="F11" s="25"/>
      <c r="G11" s="25"/>
      <c r="H11" s="30"/>
      <c r="I11" s="25"/>
      <c r="J11" s="25"/>
      <c r="K11" s="30"/>
      <c r="L11" s="25"/>
      <c r="M11" s="162"/>
      <c r="N11" s="30"/>
      <c r="O11" s="26"/>
      <c r="P11" s="25"/>
      <c r="Q11" s="30"/>
      <c r="R11" s="25"/>
      <c r="S11" s="26"/>
      <c r="T11" s="84"/>
      <c r="U11" s="26"/>
      <c r="V11" s="268"/>
      <c r="W11" s="125" t="s">
        <v>12</v>
      </c>
      <c r="X11" s="128"/>
      <c r="Y11" s="131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8.15" customHeight="1" thickBot="1" x14ac:dyDescent="0.35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69"/>
      <c r="W12" s="122">
        <f>W6*4+W8*9+W10*4</f>
        <v>712.5</v>
      </c>
      <c r="X12" s="133"/>
      <c r="Y12" s="143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8.15" customHeight="1" x14ac:dyDescent="0.3">
      <c r="B13" s="20">
        <v>5</v>
      </c>
      <c r="C13" s="265"/>
      <c r="D13" s="21" t="str">
        <f>'10月菜單'!F21</f>
        <v>地瓜飯</v>
      </c>
      <c r="E13" s="21" t="s">
        <v>15</v>
      </c>
      <c r="F13" s="21"/>
      <c r="G13" s="21" t="str">
        <f>'10月菜單'!F22</f>
        <v>秘製招牌蜜汁燒豬</v>
      </c>
      <c r="H13" s="21" t="s">
        <v>218</v>
      </c>
      <c r="I13" s="21"/>
      <c r="J13" s="21" t="str">
        <f>'10月菜單'!F23</f>
        <v>正宗古早味冬瓜燒雞(冷主)</v>
      </c>
      <c r="K13" s="21" t="s">
        <v>17</v>
      </c>
      <c r="L13" s="21"/>
      <c r="M13" s="21" t="str">
        <f>'10月菜單'!F24</f>
        <v>雙色花椰菜佐蝦仁(海)</v>
      </c>
      <c r="N13" s="21" t="s">
        <v>18</v>
      </c>
      <c r="O13" s="21"/>
      <c r="P13" s="21" t="str">
        <f>'10月菜單'!F25</f>
        <v>淺色蔬菜</v>
      </c>
      <c r="Q13" s="21" t="s">
        <v>19</v>
      </c>
      <c r="R13" s="21"/>
      <c r="S13" s="21" t="str">
        <f>'10月菜單'!F26</f>
        <v>海芽豆腐湯(豆)</v>
      </c>
      <c r="T13" s="21" t="s">
        <v>17</v>
      </c>
      <c r="U13" s="21"/>
      <c r="V13" s="267"/>
      <c r="W13" s="119" t="s">
        <v>7</v>
      </c>
      <c r="X13" s="120" t="s">
        <v>35</v>
      </c>
      <c r="Y13" s="121">
        <v>5.4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8.15" customHeight="1" x14ac:dyDescent="0.3">
      <c r="B14" s="24" t="s">
        <v>8</v>
      </c>
      <c r="C14" s="265"/>
      <c r="D14" s="114" t="s">
        <v>86</v>
      </c>
      <c r="E14" s="114"/>
      <c r="F14" s="114">
        <v>80</v>
      </c>
      <c r="G14" s="25" t="s">
        <v>72</v>
      </c>
      <c r="H14" s="25"/>
      <c r="I14" s="25">
        <v>50</v>
      </c>
      <c r="J14" s="113" t="s">
        <v>68</v>
      </c>
      <c r="K14" s="113"/>
      <c r="L14" s="113">
        <v>40</v>
      </c>
      <c r="M14" s="25" t="s">
        <v>152</v>
      </c>
      <c r="N14" s="25"/>
      <c r="O14" s="25">
        <v>50</v>
      </c>
      <c r="P14" s="26" t="str">
        <f>P13</f>
        <v>淺色蔬菜</v>
      </c>
      <c r="Q14" s="25"/>
      <c r="R14" s="25">
        <v>120</v>
      </c>
      <c r="S14" s="114" t="s">
        <v>77</v>
      </c>
      <c r="T14" s="114"/>
      <c r="U14" s="114">
        <v>3</v>
      </c>
      <c r="V14" s="268"/>
      <c r="W14" s="122">
        <v>100</v>
      </c>
      <c r="X14" s="123" t="s">
        <v>36</v>
      </c>
      <c r="Y14" s="124">
        <v>2.8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8.15" customHeight="1" x14ac:dyDescent="0.3">
      <c r="B15" s="24">
        <v>13</v>
      </c>
      <c r="C15" s="265"/>
      <c r="D15" s="114" t="s">
        <v>91</v>
      </c>
      <c r="E15" s="114"/>
      <c r="F15" s="114">
        <v>55</v>
      </c>
      <c r="G15" s="25"/>
      <c r="H15" s="25"/>
      <c r="I15" s="25"/>
      <c r="J15" s="113" t="s">
        <v>151</v>
      </c>
      <c r="K15" s="113"/>
      <c r="L15" s="113">
        <v>30</v>
      </c>
      <c r="M15" s="25" t="s">
        <v>219</v>
      </c>
      <c r="N15" s="25"/>
      <c r="O15" s="25">
        <v>10</v>
      </c>
      <c r="P15" s="25"/>
      <c r="Q15" s="25"/>
      <c r="R15" s="25"/>
      <c r="S15" s="113" t="s">
        <v>65</v>
      </c>
      <c r="T15" s="113"/>
      <c r="U15" s="113">
        <v>10</v>
      </c>
      <c r="V15" s="268"/>
      <c r="W15" s="125" t="s">
        <v>9</v>
      </c>
      <c r="X15" s="126" t="s">
        <v>37</v>
      </c>
      <c r="Y15" s="124">
        <v>2.2000000000000002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8.15" customHeight="1" x14ac:dyDescent="0.3">
      <c r="B16" s="24" t="s">
        <v>10</v>
      </c>
      <c r="C16" s="265"/>
      <c r="D16" s="114"/>
      <c r="E16" s="114"/>
      <c r="F16" s="114"/>
      <c r="G16" s="26"/>
      <c r="H16" s="30"/>
      <c r="I16" s="25"/>
      <c r="J16" s="25" t="s">
        <v>208</v>
      </c>
      <c r="K16" s="152"/>
      <c r="L16" s="113">
        <v>15</v>
      </c>
      <c r="M16" s="187" t="s">
        <v>220</v>
      </c>
      <c r="N16" s="25" t="s">
        <v>221</v>
      </c>
      <c r="O16" s="25">
        <v>10</v>
      </c>
      <c r="P16" s="25"/>
      <c r="Q16" s="30"/>
      <c r="R16" s="25"/>
      <c r="S16" s="26"/>
      <c r="T16" s="26"/>
      <c r="U16" s="26"/>
      <c r="V16" s="268"/>
      <c r="W16" s="122">
        <v>24</v>
      </c>
      <c r="X16" s="126" t="s">
        <v>38</v>
      </c>
      <c r="Y16" s="124">
        <v>2.5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8.15" customHeight="1" x14ac:dyDescent="0.25">
      <c r="B17" s="266" t="s">
        <v>43</v>
      </c>
      <c r="C17" s="265"/>
      <c r="D17" s="149"/>
      <c r="E17" s="149"/>
      <c r="F17" s="113"/>
      <c r="G17" s="25"/>
      <c r="H17" s="30"/>
      <c r="I17" s="25"/>
      <c r="J17" s="113"/>
      <c r="K17" s="149"/>
      <c r="L17" s="113"/>
      <c r="M17" s="186"/>
      <c r="N17" s="161"/>
      <c r="O17" s="25"/>
      <c r="P17" s="25"/>
      <c r="Q17" s="30"/>
      <c r="R17" s="25"/>
      <c r="S17" s="26"/>
      <c r="T17" s="26"/>
      <c r="U17" s="26"/>
      <c r="V17" s="268"/>
      <c r="W17" s="125" t="s">
        <v>11</v>
      </c>
      <c r="X17" s="126" t="s">
        <v>39</v>
      </c>
      <c r="Y17" s="124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8.15" customHeight="1" x14ac:dyDescent="0.3">
      <c r="B18" s="266"/>
      <c r="C18" s="265"/>
      <c r="D18" s="149"/>
      <c r="E18" s="149"/>
      <c r="F18" s="113"/>
      <c r="G18" s="150"/>
      <c r="H18" s="149"/>
      <c r="I18" s="113"/>
      <c r="J18" s="162"/>
      <c r="K18" s="149"/>
      <c r="L18" s="113"/>
      <c r="M18" s="113"/>
      <c r="N18" s="148"/>
      <c r="O18" s="113"/>
      <c r="P18" s="25"/>
      <c r="Q18" s="30"/>
      <c r="R18" s="25"/>
      <c r="S18" s="25"/>
      <c r="T18" s="30"/>
      <c r="U18" s="25"/>
      <c r="V18" s="268"/>
      <c r="W18" s="122">
        <v>26.5</v>
      </c>
      <c r="X18" s="127" t="s">
        <v>40</v>
      </c>
      <c r="Y18" s="124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8.15" customHeight="1" x14ac:dyDescent="0.25">
      <c r="B19" s="31" t="s">
        <v>44</v>
      </c>
      <c r="C19" s="32"/>
      <c r="D19" s="149"/>
      <c r="E19" s="149"/>
      <c r="F19" s="113"/>
      <c r="G19" s="113"/>
      <c r="H19" s="149"/>
      <c r="I19" s="113"/>
      <c r="J19" s="113"/>
      <c r="K19" s="149"/>
      <c r="L19" s="149"/>
      <c r="M19" s="113"/>
      <c r="N19" s="149"/>
      <c r="O19" s="113"/>
      <c r="P19" s="25"/>
      <c r="Q19" s="30"/>
      <c r="R19" s="25"/>
      <c r="S19" s="25"/>
      <c r="T19" s="30"/>
      <c r="U19" s="25"/>
      <c r="V19" s="268"/>
      <c r="W19" s="125" t="s">
        <v>12</v>
      </c>
      <c r="X19" s="128"/>
      <c r="Y19" s="124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8.15" customHeight="1" x14ac:dyDescent="0.3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69"/>
      <c r="W20" s="122">
        <f>W14*4+W16*9+W18*4</f>
        <v>722</v>
      </c>
      <c r="X20" s="130"/>
      <c r="Y20" s="124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8.15" customHeight="1" x14ac:dyDescent="0.3">
      <c r="B21" s="20">
        <v>5</v>
      </c>
      <c r="C21" s="265"/>
      <c r="D21" s="21" t="str">
        <f>'10月菜單'!J21</f>
        <v>寶島白飯</v>
      </c>
      <c r="E21" s="21" t="s">
        <v>107</v>
      </c>
      <c r="F21" s="21"/>
      <c r="G21" s="21" t="str">
        <f>'10月菜單'!J22</f>
        <v>繼光香香轟炸鹽酥雞(炸)</v>
      </c>
      <c r="H21" s="21" t="s">
        <v>58</v>
      </c>
      <c r="I21" s="21"/>
      <c r="J21" s="21" t="str">
        <f>'10月菜單'!J23</f>
        <v>勁爆蔥爆炒肉片</v>
      </c>
      <c r="K21" s="21" t="s">
        <v>18</v>
      </c>
      <c r="L21" s="21"/>
      <c r="M21" s="21" t="str">
        <f>'10月菜單'!J24</f>
        <v>復刻所長茶香蛋</v>
      </c>
      <c r="N21" s="21" t="s">
        <v>199</v>
      </c>
      <c r="O21" s="21"/>
      <c r="P21" s="21" t="str">
        <f>'10月菜單'!J25</f>
        <v>深色蔬菜</v>
      </c>
      <c r="Q21" s="21" t="s">
        <v>113</v>
      </c>
      <c r="R21" s="21"/>
      <c r="S21" s="21" t="str">
        <f>'10月菜單'!J26</f>
        <v>白玉上排湯</v>
      </c>
      <c r="T21" s="21" t="s">
        <v>109</v>
      </c>
      <c r="U21" s="21"/>
      <c r="V21" s="267"/>
      <c r="W21" s="119" t="s">
        <v>7</v>
      </c>
      <c r="X21" s="120" t="s">
        <v>35</v>
      </c>
      <c r="Y21" s="121">
        <v>5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7" customFormat="1" ht="27.75" customHeight="1" x14ac:dyDescent="0.4">
      <c r="B22" s="24" t="s">
        <v>8</v>
      </c>
      <c r="C22" s="265"/>
      <c r="D22" s="114" t="s">
        <v>108</v>
      </c>
      <c r="E22" s="114"/>
      <c r="F22" s="114">
        <v>100</v>
      </c>
      <c r="G22" s="114" t="s">
        <v>151</v>
      </c>
      <c r="H22" s="113"/>
      <c r="I22" s="114">
        <v>60</v>
      </c>
      <c r="J22" s="25" t="s">
        <v>222</v>
      </c>
      <c r="K22" s="113"/>
      <c r="L22" s="113">
        <v>50</v>
      </c>
      <c r="M22" s="113" t="s">
        <v>375</v>
      </c>
      <c r="N22" s="113"/>
      <c r="O22" s="113">
        <v>50</v>
      </c>
      <c r="P22" s="26" t="str">
        <f>P21</f>
        <v>深色蔬菜</v>
      </c>
      <c r="Q22" s="25"/>
      <c r="R22" s="25">
        <v>120</v>
      </c>
      <c r="S22" s="99" t="s">
        <v>64</v>
      </c>
      <c r="T22" s="26"/>
      <c r="U22" s="26">
        <v>40</v>
      </c>
      <c r="V22" s="268"/>
      <c r="W22" s="122">
        <v>98</v>
      </c>
      <c r="X22" s="123" t="s">
        <v>36</v>
      </c>
      <c r="Y22" s="124">
        <v>2.8</v>
      </c>
      <c r="Z22" s="36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7" customFormat="1" ht="28.15" customHeight="1" x14ac:dyDescent="0.3">
      <c r="B23" s="24">
        <v>14</v>
      </c>
      <c r="C23" s="265"/>
      <c r="D23" s="113"/>
      <c r="E23" s="113"/>
      <c r="F23" s="113"/>
      <c r="G23" s="114"/>
      <c r="H23" s="114"/>
      <c r="I23" s="114"/>
      <c r="J23" s="25" t="s">
        <v>223</v>
      </c>
      <c r="K23" s="113"/>
      <c r="L23" s="113">
        <v>15</v>
      </c>
      <c r="M23" s="113"/>
      <c r="N23" s="152"/>
      <c r="O23" s="113"/>
      <c r="P23" s="25"/>
      <c r="Q23" s="25"/>
      <c r="R23" s="25"/>
      <c r="S23" s="26" t="s">
        <v>125</v>
      </c>
      <c r="T23" s="26"/>
      <c r="U23" s="26">
        <v>10</v>
      </c>
      <c r="V23" s="268"/>
      <c r="W23" s="125" t="s">
        <v>9</v>
      </c>
      <c r="X23" s="126" t="s">
        <v>37</v>
      </c>
      <c r="Y23" s="124">
        <v>2.2999999999999998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7" customFormat="1" ht="28.15" customHeight="1" x14ac:dyDescent="0.4">
      <c r="B24" s="24" t="s">
        <v>10</v>
      </c>
      <c r="C24" s="265"/>
      <c r="D24" s="113"/>
      <c r="E24" s="113"/>
      <c r="F24" s="113"/>
      <c r="G24" s="114"/>
      <c r="H24" s="151"/>
      <c r="I24" s="114"/>
      <c r="J24" s="114" t="s">
        <v>205</v>
      </c>
      <c r="K24" s="114"/>
      <c r="L24" s="113">
        <v>10</v>
      </c>
      <c r="M24" s="113"/>
      <c r="N24" s="149"/>
      <c r="O24" s="113"/>
      <c r="P24" s="25"/>
      <c r="Q24" s="30"/>
      <c r="R24" s="25"/>
      <c r="S24" s="26"/>
      <c r="T24" s="26"/>
      <c r="U24" s="26"/>
      <c r="V24" s="268"/>
      <c r="W24" s="122">
        <f>Y22*5+Y24*5+Y26*8</f>
        <v>24</v>
      </c>
      <c r="X24" s="126" t="s">
        <v>38</v>
      </c>
      <c r="Y24" s="124">
        <v>2</v>
      </c>
      <c r="Z24" s="36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7" customFormat="1" ht="28.15" customHeight="1" x14ac:dyDescent="0.25">
      <c r="B25" s="266" t="s">
        <v>45</v>
      </c>
      <c r="C25" s="265"/>
      <c r="D25" s="113"/>
      <c r="E25" s="113"/>
      <c r="F25" s="113"/>
      <c r="G25" s="114"/>
      <c r="H25" s="151"/>
      <c r="I25" s="114"/>
      <c r="J25" s="114" t="s">
        <v>224</v>
      </c>
      <c r="K25" s="114"/>
      <c r="L25" s="114">
        <v>5</v>
      </c>
      <c r="M25" s="113"/>
      <c r="N25" s="149"/>
      <c r="O25" s="113"/>
      <c r="P25" s="25"/>
      <c r="Q25" s="30"/>
      <c r="R25" s="25"/>
      <c r="S25" s="26"/>
      <c r="T25" s="26"/>
      <c r="U25" s="26"/>
      <c r="V25" s="268"/>
      <c r="W25" s="125" t="s">
        <v>11</v>
      </c>
      <c r="X25" s="126" t="s">
        <v>39</v>
      </c>
      <c r="Y25" s="124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7" customFormat="1" ht="28.15" customHeight="1" x14ac:dyDescent="0.4">
      <c r="B26" s="266"/>
      <c r="C26" s="265"/>
      <c r="D26" s="114"/>
      <c r="E26" s="114"/>
      <c r="F26" s="114"/>
      <c r="G26" s="150"/>
      <c r="H26" s="149"/>
      <c r="I26" s="183"/>
      <c r="J26" s="162"/>
      <c r="K26" s="149"/>
      <c r="L26" s="113"/>
      <c r="M26" s="113"/>
      <c r="N26" s="149"/>
      <c r="O26" s="113"/>
      <c r="P26" s="25"/>
      <c r="Q26" s="30"/>
      <c r="R26" s="25"/>
      <c r="S26" s="26"/>
      <c r="T26" s="161"/>
      <c r="U26" s="26"/>
      <c r="V26" s="268"/>
      <c r="W26" s="122">
        <v>27</v>
      </c>
      <c r="X26" s="127" t="s">
        <v>40</v>
      </c>
      <c r="Y26" s="124">
        <v>0</v>
      </c>
      <c r="Z26" s="36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7" customFormat="1" ht="28.15" customHeight="1" x14ac:dyDescent="0.25">
      <c r="B27" s="31" t="s">
        <v>44</v>
      </c>
      <c r="C27" s="38"/>
      <c r="D27" s="114"/>
      <c r="E27" s="114"/>
      <c r="F27" s="114"/>
      <c r="G27" s="113"/>
      <c r="H27" s="149"/>
      <c r="I27" s="113"/>
      <c r="J27" s="162"/>
      <c r="K27" s="148"/>
      <c r="L27" s="114"/>
      <c r="M27" s="113"/>
      <c r="N27" s="149"/>
      <c r="O27" s="113"/>
      <c r="P27" s="25"/>
      <c r="Q27" s="30"/>
      <c r="R27" s="25"/>
      <c r="S27" s="26"/>
      <c r="T27" s="84"/>
      <c r="U27" s="26"/>
      <c r="V27" s="268"/>
      <c r="W27" s="125" t="s">
        <v>12</v>
      </c>
      <c r="X27" s="128"/>
      <c r="Y27" s="124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7" customFormat="1" ht="28.15" customHeight="1" thickBot="1" x14ac:dyDescent="0.45">
      <c r="B28" s="39"/>
      <c r="C28" s="40"/>
      <c r="D28" s="30"/>
      <c r="E28" s="30"/>
      <c r="F28" s="25"/>
      <c r="G28" s="25"/>
      <c r="H28" s="30"/>
      <c r="I28" s="25"/>
      <c r="J28" s="162"/>
      <c r="K28" s="30"/>
      <c r="L28" s="25"/>
      <c r="M28" s="25"/>
      <c r="N28" s="30"/>
      <c r="O28" s="25"/>
      <c r="P28" s="25"/>
      <c r="Q28" s="30"/>
      <c r="R28" s="25"/>
      <c r="S28" s="153"/>
      <c r="T28" s="30"/>
      <c r="U28" s="25"/>
      <c r="V28" s="269"/>
      <c r="W28" s="122">
        <f>W22*4+W24*9+W26*4</f>
        <v>716</v>
      </c>
      <c r="X28" s="130"/>
      <c r="Y28" s="124"/>
      <c r="Z28" s="36"/>
      <c r="AB28" s="41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8.15" customHeight="1" x14ac:dyDescent="0.3">
      <c r="B29" s="20">
        <v>5</v>
      </c>
      <c r="C29" s="265"/>
      <c r="D29" s="21" t="str">
        <f>'10月菜單'!N21</f>
        <v>胚芽飯</v>
      </c>
      <c r="E29" s="21" t="s">
        <v>107</v>
      </c>
      <c r="F29" s="21"/>
      <c r="G29" s="21" t="str">
        <f>'10月菜單'!N22</f>
        <v>川味涮涮醬蒜泥白肉</v>
      </c>
      <c r="H29" s="21" t="s">
        <v>17</v>
      </c>
      <c r="I29" s="21"/>
      <c r="J29" s="21" t="str">
        <f>'10月菜單'!N23</f>
        <v>元氣香雞堡(加)(炸)</v>
      </c>
      <c r="K29" s="21" t="s">
        <v>58</v>
      </c>
      <c r="L29" s="21"/>
      <c r="M29" s="21" t="str">
        <f>'10月菜單'!N24</f>
        <v>海鮮魷魚鍋(海)</v>
      </c>
      <c r="N29" s="21" t="s">
        <v>112</v>
      </c>
      <c r="O29" s="21"/>
      <c r="P29" s="21" t="str">
        <f>'10月菜單'!N25</f>
        <v>淺色蔬菜</v>
      </c>
      <c r="Q29" s="21" t="s">
        <v>113</v>
      </c>
      <c r="R29" s="21"/>
      <c r="S29" s="21" t="str">
        <f>'10月菜單'!N26</f>
        <v>筍絲排骨湯</v>
      </c>
      <c r="T29" s="21" t="s">
        <v>109</v>
      </c>
      <c r="U29" s="21"/>
      <c r="V29" s="255"/>
      <c r="W29" s="119" t="s">
        <v>7</v>
      </c>
      <c r="X29" s="120" t="s">
        <v>35</v>
      </c>
      <c r="Y29" s="121">
        <v>5.5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8.15" customHeight="1" x14ac:dyDescent="0.3">
      <c r="B30" s="24" t="s">
        <v>8</v>
      </c>
      <c r="C30" s="265"/>
      <c r="D30" s="114" t="s">
        <v>42</v>
      </c>
      <c r="E30" s="114"/>
      <c r="F30" s="114">
        <v>60</v>
      </c>
      <c r="G30" s="25" t="s">
        <v>143</v>
      </c>
      <c r="H30" s="113"/>
      <c r="I30" s="113">
        <v>70</v>
      </c>
      <c r="J30" s="26" t="s">
        <v>376</v>
      </c>
      <c r="K30" s="114" t="s">
        <v>244</v>
      </c>
      <c r="L30" s="114">
        <v>40</v>
      </c>
      <c r="M30" s="26" t="s">
        <v>92</v>
      </c>
      <c r="N30" s="114"/>
      <c r="O30" s="114">
        <v>50</v>
      </c>
      <c r="P30" s="26" t="str">
        <f>P29</f>
        <v>淺色蔬菜</v>
      </c>
      <c r="Q30" s="25"/>
      <c r="R30" s="25">
        <v>120</v>
      </c>
      <c r="S30" s="114" t="s">
        <v>80</v>
      </c>
      <c r="T30" s="114"/>
      <c r="U30" s="114">
        <v>40</v>
      </c>
      <c r="V30" s="256"/>
      <c r="W30" s="122">
        <v>103</v>
      </c>
      <c r="X30" s="123" t="s">
        <v>36</v>
      </c>
      <c r="Y30" s="124">
        <v>2.2999999999999998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8.15" customHeight="1" x14ac:dyDescent="0.3">
      <c r="B31" s="24">
        <v>15</v>
      </c>
      <c r="C31" s="265"/>
      <c r="D31" s="114" t="s">
        <v>111</v>
      </c>
      <c r="E31" s="114"/>
      <c r="F31" s="114">
        <v>40</v>
      </c>
      <c r="G31" s="113" t="s">
        <v>226</v>
      </c>
      <c r="H31" s="113"/>
      <c r="I31" s="113">
        <v>15</v>
      </c>
      <c r="J31" s="114"/>
      <c r="K31" s="114"/>
      <c r="L31" s="114"/>
      <c r="M31" s="114" t="s">
        <v>147</v>
      </c>
      <c r="N31" s="114"/>
      <c r="O31" s="114">
        <v>10</v>
      </c>
      <c r="P31" s="26"/>
      <c r="Q31" s="84"/>
      <c r="R31" s="26"/>
      <c r="S31" s="114" t="s">
        <v>125</v>
      </c>
      <c r="T31" s="114"/>
      <c r="U31" s="114">
        <v>10</v>
      </c>
      <c r="V31" s="256"/>
      <c r="W31" s="125" t="s">
        <v>9</v>
      </c>
      <c r="X31" s="126" t="s">
        <v>37</v>
      </c>
      <c r="Y31" s="124">
        <v>2.5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8.15" customHeight="1" x14ac:dyDescent="0.3">
      <c r="B32" s="24" t="s">
        <v>10</v>
      </c>
      <c r="C32" s="265"/>
      <c r="D32" s="114"/>
      <c r="E32" s="114"/>
      <c r="F32" s="114"/>
      <c r="G32" s="162"/>
      <c r="H32" s="149"/>
      <c r="I32" s="113"/>
      <c r="J32" s="26"/>
      <c r="K32" s="114"/>
      <c r="L32" s="114"/>
      <c r="M32" s="26" t="s">
        <v>142</v>
      </c>
      <c r="N32" s="114"/>
      <c r="O32" s="114">
        <v>10</v>
      </c>
      <c r="P32" s="26"/>
      <c r="Q32" s="84"/>
      <c r="R32" s="26"/>
      <c r="S32" s="114"/>
      <c r="T32" s="151"/>
      <c r="U32" s="114"/>
      <c r="V32" s="256"/>
      <c r="W32" s="122">
        <f>Y30*5+Y32*5+Y34*8</f>
        <v>24</v>
      </c>
      <c r="X32" s="126" t="s">
        <v>38</v>
      </c>
      <c r="Y32" s="124">
        <v>2.5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8.15" customHeight="1" x14ac:dyDescent="0.25">
      <c r="B33" s="266" t="s">
        <v>46</v>
      </c>
      <c r="C33" s="265"/>
      <c r="D33" s="149"/>
      <c r="E33" s="149"/>
      <c r="F33" s="113"/>
      <c r="G33" s="181"/>
      <c r="H33" s="159"/>
      <c r="I33" s="160"/>
      <c r="J33" s="114"/>
      <c r="K33" s="114"/>
      <c r="L33" s="114"/>
      <c r="M33" s="114" t="s">
        <v>144</v>
      </c>
      <c r="N33" s="148"/>
      <c r="O33" s="114">
        <v>5</v>
      </c>
      <c r="P33" s="25"/>
      <c r="Q33" s="30"/>
      <c r="R33" s="25"/>
      <c r="S33" s="114"/>
      <c r="T33" s="151"/>
      <c r="U33" s="114"/>
      <c r="V33" s="256"/>
      <c r="W33" s="125" t="s">
        <v>11</v>
      </c>
      <c r="X33" s="126" t="s">
        <v>39</v>
      </c>
      <c r="Y33" s="124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8.15" customHeight="1" x14ac:dyDescent="0.3">
      <c r="B34" s="266"/>
      <c r="C34" s="265"/>
      <c r="D34" s="30"/>
      <c r="E34" s="30"/>
      <c r="F34" s="25"/>
      <c r="G34" s="162"/>
      <c r="H34" s="30"/>
      <c r="I34" s="25"/>
      <c r="J34" s="162"/>
      <c r="K34" s="30"/>
      <c r="L34" s="25"/>
      <c r="M34" s="114" t="s">
        <v>227</v>
      </c>
      <c r="N34" s="155" t="s">
        <v>221</v>
      </c>
      <c r="O34" s="26">
        <v>10</v>
      </c>
      <c r="P34" s="25"/>
      <c r="Q34" s="30"/>
      <c r="R34" s="25"/>
      <c r="S34" s="114"/>
      <c r="T34" s="151"/>
      <c r="U34" s="114"/>
      <c r="V34" s="256"/>
      <c r="W34" s="122">
        <v>26.5</v>
      </c>
      <c r="X34" s="127" t="s">
        <v>40</v>
      </c>
      <c r="Y34" s="124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8.15" customHeight="1" x14ac:dyDescent="0.25">
      <c r="B35" s="31" t="s">
        <v>44</v>
      </c>
      <c r="C35" s="32"/>
      <c r="D35" s="30"/>
      <c r="E35" s="30"/>
      <c r="F35" s="25"/>
      <c r="G35" s="25"/>
      <c r="H35" s="30"/>
      <c r="I35" s="25"/>
      <c r="J35" s="162"/>
      <c r="K35" s="30"/>
      <c r="L35" s="25"/>
      <c r="M35" s="162"/>
      <c r="N35" s="30"/>
      <c r="O35" s="26"/>
      <c r="P35" s="25"/>
      <c r="Q35" s="30"/>
      <c r="R35" s="25"/>
      <c r="S35" s="153"/>
      <c r="T35" s="149"/>
      <c r="U35" s="113"/>
      <c r="V35" s="256"/>
      <c r="W35" s="125" t="s">
        <v>12</v>
      </c>
      <c r="X35" s="128"/>
      <c r="Y35" s="124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8.15" customHeight="1" x14ac:dyDescent="0.3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257"/>
      <c r="W36" s="122">
        <f>W30*4+W32*9+W34*4</f>
        <v>734</v>
      </c>
      <c r="X36" s="130"/>
      <c r="Y36" s="124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8.15" customHeight="1" x14ac:dyDescent="0.3">
      <c r="B37" s="20">
        <v>5</v>
      </c>
      <c r="C37" s="265"/>
      <c r="D37" s="21" t="str">
        <f>'10月菜單'!R21</f>
        <v>翻滾黃金蛋炒飯</v>
      </c>
      <c r="E37" s="21" t="s">
        <v>115</v>
      </c>
      <c r="F37" s="21"/>
      <c r="G37" s="21" t="str">
        <f>'10月菜單'!R22</f>
        <v>無敵燒烤大雞排</v>
      </c>
      <c r="H37" s="21" t="s">
        <v>56</v>
      </c>
      <c r="I37" s="21"/>
      <c r="J37" s="21" t="str">
        <f>'10月菜單'!R23</f>
        <v>偽東山鴨頭(豆)</v>
      </c>
      <c r="K37" s="21" t="s">
        <v>199</v>
      </c>
      <c r="L37" s="21"/>
      <c r="M37" s="21" t="str">
        <f>'10月菜單'!R24</f>
        <v>如意水餃*2(冷主)</v>
      </c>
      <c r="N37" s="21" t="s">
        <v>15</v>
      </c>
      <c r="O37" s="21"/>
      <c r="P37" s="21" t="str">
        <f>'10月菜單'!R25</f>
        <v>深色蔬菜</v>
      </c>
      <c r="Q37" s="21" t="s">
        <v>114</v>
      </c>
      <c r="R37" s="21"/>
      <c r="S37" s="21" t="str">
        <f>'10月菜單'!R26</f>
        <v>大俠綠豆莎莎仙草汁</v>
      </c>
      <c r="T37" s="21" t="s">
        <v>109</v>
      </c>
      <c r="U37" s="21"/>
      <c r="V37" s="255"/>
      <c r="W37" s="119" t="s">
        <v>7</v>
      </c>
      <c r="X37" s="120" t="s">
        <v>35</v>
      </c>
      <c r="Y37" s="121">
        <v>5.5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8.15" customHeight="1" x14ac:dyDescent="0.3">
      <c r="B38" s="24" t="s">
        <v>8</v>
      </c>
      <c r="C38" s="265"/>
      <c r="D38" s="26" t="s">
        <v>228</v>
      </c>
      <c r="E38" s="26"/>
      <c r="F38" s="26">
        <v>100</v>
      </c>
      <c r="G38" s="113" t="s">
        <v>153</v>
      </c>
      <c r="H38" s="113"/>
      <c r="I38" s="113">
        <v>120</v>
      </c>
      <c r="J38" s="26" t="s">
        <v>308</v>
      </c>
      <c r="K38" s="26" t="s">
        <v>325</v>
      </c>
      <c r="L38" s="111">
        <v>40</v>
      </c>
      <c r="M38" s="113" t="s">
        <v>156</v>
      </c>
      <c r="N38" s="113"/>
      <c r="O38" s="113">
        <v>30</v>
      </c>
      <c r="P38" s="26" t="str">
        <f>P37</f>
        <v>深色蔬菜</v>
      </c>
      <c r="Q38" s="26"/>
      <c r="R38" s="26">
        <v>60</v>
      </c>
      <c r="S38" s="114" t="s">
        <v>335</v>
      </c>
      <c r="T38" s="114"/>
      <c r="U38" s="114">
        <v>10</v>
      </c>
      <c r="V38" s="256"/>
      <c r="W38" s="122">
        <v>105</v>
      </c>
      <c r="X38" s="123" t="s">
        <v>36</v>
      </c>
      <c r="Y38" s="124">
        <v>2.4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8.15" customHeight="1" x14ac:dyDescent="0.3">
      <c r="B39" s="24">
        <v>16</v>
      </c>
      <c r="C39" s="265"/>
      <c r="D39" s="26" t="s">
        <v>110</v>
      </c>
      <c r="E39" s="26"/>
      <c r="F39" s="26">
        <v>10</v>
      </c>
      <c r="G39" s="114"/>
      <c r="H39" s="114"/>
      <c r="I39" s="114"/>
      <c r="J39" s="26" t="s">
        <v>304</v>
      </c>
      <c r="K39" s="26"/>
      <c r="L39" s="111">
        <v>10</v>
      </c>
      <c r="M39" s="114"/>
      <c r="N39" s="152"/>
      <c r="O39" s="113"/>
      <c r="P39" s="25"/>
      <c r="Q39" s="25"/>
      <c r="R39" s="25"/>
      <c r="S39" s="114" t="s">
        <v>336</v>
      </c>
      <c r="T39" s="114"/>
      <c r="U39" s="114">
        <v>10</v>
      </c>
      <c r="V39" s="256"/>
      <c r="W39" s="125" t="s">
        <v>9</v>
      </c>
      <c r="X39" s="126" t="s">
        <v>37</v>
      </c>
      <c r="Y39" s="124">
        <v>2.2999999999999998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8.15" customHeight="1" x14ac:dyDescent="0.3">
      <c r="B40" s="24" t="s">
        <v>10</v>
      </c>
      <c r="C40" s="265"/>
      <c r="D40" s="26" t="s">
        <v>96</v>
      </c>
      <c r="E40" s="26"/>
      <c r="F40" s="26">
        <v>35</v>
      </c>
      <c r="G40" s="114"/>
      <c r="H40" s="114"/>
      <c r="I40" s="114"/>
      <c r="J40" s="26" t="s">
        <v>307</v>
      </c>
      <c r="K40" s="84"/>
      <c r="L40" s="111">
        <v>10</v>
      </c>
      <c r="M40" s="114"/>
      <c r="N40" s="148"/>
      <c r="O40" s="114"/>
      <c r="P40" s="25"/>
      <c r="Q40" s="25"/>
      <c r="R40" s="25"/>
      <c r="S40" s="114" t="s">
        <v>377</v>
      </c>
      <c r="T40" s="114"/>
      <c r="U40" s="114">
        <v>5</v>
      </c>
      <c r="V40" s="256"/>
      <c r="W40" s="122">
        <v>23</v>
      </c>
      <c r="X40" s="126" t="s">
        <v>38</v>
      </c>
      <c r="Y40" s="124">
        <v>2.2000000000000002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8.15" customHeight="1" x14ac:dyDescent="0.25">
      <c r="B41" s="266" t="s">
        <v>47</v>
      </c>
      <c r="C41" s="265"/>
      <c r="D41" s="161" t="s">
        <v>67</v>
      </c>
      <c r="E41" s="84"/>
      <c r="F41" s="26">
        <v>10</v>
      </c>
      <c r="G41" s="113"/>
      <c r="H41" s="149"/>
      <c r="I41" s="113"/>
      <c r="J41" s="26" t="s">
        <v>305</v>
      </c>
      <c r="K41" s="26"/>
      <c r="L41" s="111">
        <v>10</v>
      </c>
      <c r="M41" s="114"/>
      <c r="N41" s="148"/>
      <c r="O41" s="114"/>
      <c r="P41" s="25"/>
      <c r="Q41" s="25"/>
      <c r="R41" s="25"/>
      <c r="S41" s="26"/>
      <c r="T41" s="26"/>
      <c r="U41" s="26"/>
      <c r="V41" s="256"/>
      <c r="W41" s="125" t="s">
        <v>11</v>
      </c>
      <c r="X41" s="126" t="s">
        <v>39</v>
      </c>
      <c r="Y41" s="124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8.15" customHeight="1" x14ac:dyDescent="0.3">
      <c r="B42" s="266"/>
      <c r="C42" s="265"/>
      <c r="D42" s="161" t="s">
        <v>216</v>
      </c>
      <c r="E42" s="161"/>
      <c r="F42" s="26">
        <v>10</v>
      </c>
      <c r="G42" s="186"/>
      <c r="H42" s="149"/>
      <c r="I42" s="113"/>
      <c r="J42" s="26"/>
      <c r="K42" s="161"/>
      <c r="L42" s="111"/>
      <c r="M42" s="113"/>
      <c r="N42" s="148"/>
      <c r="O42" s="114"/>
      <c r="P42" s="25"/>
      <c r="Q42" s="30"/>
      <c r="R42" s="25"/>
      <c r="S42" s="26"/>
      <c r="T42" s="84"/>
      <c r="U42" s="26"/>
      <c r="V42" s="256"/>
      <c r="W42" s="122">
        <v>27</v>
      </c>
      <c r="X42" s="127" t="s">
        <v>40</v>
      </c>
      <c r="Y42" s="124">
        <v>0</v>
      </c>
      <c r="Z42" s="10"/>
      <c r="AA42" s="2" t="s">
        <v>29</v>
      </c>
      <c r="AE42" s="2">
        <f>AB42*15</f>
        <v>0</v>
      </c>
    </row>
    <row r="43" spans="2:32" ht="28.15" customHeight="1" x14ac:dyDescent="0.25">
      <c r="B43" s="31" t="s">
        <v>44</v>
      </c>
      <c r="C43" s="32"/>
      <c r="D43" s="180"/>
      <c r="E43" s="149"/>
      <c r="F43" s="113"/>
      <c r="G43" s="113"/>
      <c r="H43" s="149"/>
      <c r="I43" s="113"/>
      <c r="J43" s="153"/>
      <c r="K43" s="168"/>
      <c r="L43" s="163"/>
      <c r="M43" s="114"/>
      <c r="N43" s="151"/>
      <c r="O43" s="114"/>
      <c r="P43" s="25"/>
      <c r="Q43" s="30"/>
      <c r="R43" s="25"/>
      <c r="S43" s="26"/>
      <c r="T43" s="84"/>
      <c r="U43" s="26"/>
      <c r="V43" s="256"/>
      <c r="W43" s="125" t="s">
        <v>12</v>
      </c>
      <c r="X43" s="128"/>
      <c r="Y43" s="124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8.15" customHeight="1" thickBot="1" x14ac:dyDescent="0.35">
      <c r="B44" s="42"/>
      <c r="C44" s="34"/>
      <c r="D44" s="178"/>
      <c r="E44" s="43"/>
      <c r="F44" s="44"/>
      <c r="G44" s="44"/>
      <c r="H44" s="43"/>
      <c r="I44" s="44"/>
      <c r="J44" s="162"/>
      <c r="K44" s="43"/>
      <c r="L44" s="44"/>
      <c r="M44" s="26"/>
      <c r="N44" s="30"/>
      <c r="O44" s="26"/>
      <c r="P44" s="44"/>
      <c r="Q44" s="43"/>
      <c r="R44" s="44"/>
      <c r="S44" s="44"/>
      <c r="T44" s="43"/>
      <c r="U44" s="44"/>
      <c r="V44" s="257"/>
      <c r="W44" s="122">
        <f>W38*4+W40*9+W42*4</f>
        <v>735</v>
      </c>
      <c r="X44" s="130"/>
      <c r="Y44" s="124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 x14ac:dyDescent="0.25"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46"/>
    </row>
    <row r="46" spans="2:32" x14ac:dyDescent="0.25">
      <c r="D46" s="263"/>
      <c r="E46" s="263"/>
      <c r="F46" s="264"/>
      <c r="G46" s="264"/>
      <c r="H46" s="47"/>
      <c r="K46" s="47"/>
      <c r="N46" s="47"/>
      <c r="Q46" s="47"/>
      <c r="T46" s="47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1.28" right="0.17" top="0.18" bottom="0.17" header="0.5" footer="0.23"/>
  <pageSetup paperSize="9" scale="4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48"/>
  <sheetViews>
    <sheetView zoomScale="60" workbookViewId="0">
      <selection activeCell="J31" sqref="J31"/>
    </sheetView>
  </sheetViews>
  <sheetFormatPr defaultColWidth="9" defaultRowHeight="20.25" x14ac:dyDescent="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5" customWidth="1"/>
    <col min="6" max="6" width="9.625" style="2" customWidth="1"/>
    <col min="7" max="7" width="22.625" style="2" customWidth="1"/>
    <col min="8" max="8" width="5.625" style="45" customWidth="1"/>
    <col min="9" max="9" width="9.625" style="2" customWidth="1"/>
    <col min="10" max="10" width="22.625" style="2" customWidth="1"/>
    <col min="11" max="11" width="5.625" style="45" customWidth="1"/>
    <col min="12" max="12" width="9.625" style="2" customWidth="1"/>
    <col min="13" max="13" width="22.625" style="2" customWidth="1"/>
    <col min="14" max="14" width="5.625" style="45" customWidth="1"/>
    <col min="15" max="15" width="9.625" style="2" customWidth="1"/>
    <col min="16" max="16" width="22.625" style="2" customWidth="1"/>
    <col min="17" max="17" width="5.625" style="45" customWidth="1"/>
    <col min="18" max="18" width="9.625" style="2" customWidth="1"/>
    <col min="19" max="19" width="22.625" style="2" customWidth="1"/>
    <col min="20" max="20" width="5.625" style="45" customWidth="1"/>
    <col min="21" max="21" width="9.625" style="2" customWidth="1"/>
    <col min="22" max="22" width="5.25" style="2" customWidth="1"/>
    <col min="23" max="23" width="11.75" style="48" customWidth="1"/>
    <col min="24" max="24" width="11.25" style="106" customWidth="1"/>
    <col min="25" max="25" width="6.625" style="49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1" customFormat="1" ht="38.25" x14ac:dyDescent="0.55000000000000004">
      <c r="B1" s="259" t="s">
        <v>352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50"/>
      <c r="AB1" s="52"/>
    </row>
    <row r="2" spans="2:32" ht="16.5" customHeight="1" x14ac:dyDescent="0.45">
      <c r="B2" s="270"/>
      <c r="C2" s="271"/>
      <c r="D2" s="271"/>
      <c r="E2" s="271"/>
      <c r="F2" s="271"/>
      <c r="G2" s="271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5"/>
      <c r="Y2" s="5"/>
      <c r="Z2" s="1"/>
    </row>
    <row r="3" spans="2:32" ht="31.5" customHeight="1" thickBot="1" x14ac:dyDescent="0.45">
      <c r="B3" s="108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59"/>
      <c r="Y3" s="9"/>
      <c r="Z3" s="10"/>
    </row>
    <row r="4" spans="2:32" s="19" customFormat="1" ht="99" x14ac:dyDescent="0.25">
      <c r="B4" s="11" t="s">
        <v>0</v>
      </c>
      <c r="C4" s="12" t="s">
        <v>1</v>
      </c>
      <c r="D4" s="13" t="s">
        <v>2</v>
      </c>
      <c r="E4" s="67" t="s">
        <v>31</v>
      </c>
      <c r="F4" s="13"/>
      <c r="G4" s="13" t="s">
        <v>3</v>
      </c>
      <c r="H4" s="67" t="s">
        <v>31</v>
      </c>
      <c r="I4" s="13"/>
      <c r="J4" s="13" t="s">
        <v>4</v>
      </c>
      <c r="K4" s="67" t="s">
        <v>31</v>
      </c>
      <c r="L4" s="14"/>
      <c r="M4" s="13" t="s">
        <v>4</v>
      </c>
      <c r="N4" s="67" t="s">
        <v>31</v>
      </c>
      <c r="O4" s="13"/>
      <c r="P4" s="13" t="s">
        <v>4</v>
      </c>
      <c r="Q4" s="67" t="s">
        <v>31</v>
      </c>
      <c r="R4" s="13"/>
      <c r="S4" s="15" t="s">
        <v>5</v>
      </c>
      <c r="T4" s="67" t="s">
        <v>31</v>
      </c>
      <c r="U4" s="13"/>
      <c r="V4" s="109" t="s">
        <v>34</v>
      </c>
      <c r="W4" s="16" t="s">
        <v>6</v>
      </c>
      <c r="X4" s="71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 x14ac:dyDescent="0.3">
      <c r="B5" s="20">
        <v>5</v>
      </c>
      <c r="C5" s="265"/>
      <c r="D5" s="21" t="str">
        <f>'10月菜單'!B30</f>
        <v>寶島白飯+奶香紅豆包(冷主)</v>
      </c>
      <c r="E5" s="21" t="s">
        <v>15</v>
      </c>
      <c r="F5" s="22" t="s">
        <v>16</v>
      </c>
      <c r="G5" s="21" t="str">
        <f>'10月菜單'!B31</f>
        <v>墨西哥醬烤雞腿</v>
      </c>
      <c r="H5" s="21" t="s">
        <v>56</v>
      </c>
      <c r="I5" s="22" t="s">
        <v>16</v>
      </c>
      <c r="J5" s="21" t="str">
        <f>'10月菜單'!B32</f>
        <v>芹菜炒豆干(豆)</v>
      </c>
      <c r="K5" s="21" t="s">
        <v>59</v>
      </c>
      <c r="L5" s="22" t="s">
        <v>16</v>
      </c>
      <c r="M5" s="21" t="str">
        <f>'10月菜單'!B33</f>
        <v>黃金蛤蠣茶碗蒸蛋蛋(海)</v>
      </c>
      <c r="N5" s="21" t="s">
        <v>17</v>
      </c>
      <c r="O5" s="22" t="s">
        <v>16</v>
      </c>
      <c r="P5" s="21" t="str">
        <f>'10月菜單'!B34</f>
        <v>深色蔬菜</v>
      </c>
      <c r="Q5" s="21" t="s">
        <v>19</v>
      </c>
      <c r="R5" s="22" t="s">
        <v>16</v>
      </c>
      <c r="S5" s="21" t="str">
        <f>'10月菜單'!B35</f>
        <v>冬瓜豚骨湯</v>
      </c>
      <c r="T5" s="21" t="s">
        <v>17</v>
      </c>
      <c r="U5" s="22" t="s">
        <v>16</v>
      </c>
      <c r="V5" s="267"/>
      <c r="W5" s="119" t="s">
        <v>7</v>
      </c>
      <c r="X5" s="120" t="s">
        <v>35</v>
      </c>
      <c r="Y5" s="134">
        <v>6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8.15" customHeight="1" x14ac:dyDescent="0.3">
      <c r="B6" s="24" t="s">
        <v>8</v>
      </c>
      <c r="C6" s="265"/>
      <c r="D6" s="114" t="s">
        <v>60</v>
      </c>
      <c r="E6" s="114"/>
      <c r="F6" s="114">
        <v>100</v>
      </c>
      <c r="G6" s="113" t="s">
        <v>230</v>
      </c>
      <c r="H6" s="113"/>
      <c r="I6" s="113">
        <v>100</v>
      </c>
      <c r="J6" s="26" t="s">
        <v>106</v>
      </c>
      <c r="K6" s="114"/>
      <c r="L6" s="164">
        <v>15</v>
      </c>
      <c r="M6" s="26" t="s">
        <v>213</v>
      </c>
      <c r="N6" s="26"/>
      <c r="O6" s="26">
        <v>30</v>
      </c>
      <c r="P6" s="26" t="str">
        <f>P5</f>
        <v>深色蔬菜</v>
      </c>
      <c r="Q6" s="25"/>
      <c r="R6" s="25">
        <v>120</v>
      </c>
      <c r="S6" s="114" t="s">
        <v>68</v>
      </c>
      <c r="T6" s="114"/>
      <c r="U6" s="114">
        <v>40</v>
      </c>
      <c r="V6" s="268"/>
      <c r="W6" s="122">
        <v>98</v>
      </c>
      <c r="X6" s="123" t="s">
        <v>36</v>
      </c>
      <c r="Y6" s="135">
        <v>2.7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8.15" customHeight="1" x14ac:dyDescent="0.3">
      <c r="B7" s="24">
        <v>19</v>
      </c>
      <c r="C7" s="265"/>
      <c r="D7" s="114"/>
      <c r="E7" s="114"/>
      <c r="F7" s="114"/>
      <c r="G7" s="114"/>
      <c r="H7" s="114"/>
      <c r="I7" s="114"/>
      <c r="J7" s="114" t="s">
        <v>129</v>
      </c>
      <c r="K7" s="114" t="s">
        <v>212</v>
      </c>
      <c r="L7" s="164">
        <v>10</v>
      </c>
      <c r="M7" s="114" t="s">
        <v>215</v>
      </c>
      <c r="N7" s="114"/>
      <c r="O7" s="114">
        <v>10</v>
      </c>
      <c r="P7" s="25"/>
      <c r="Q7" s="25"/>
      <c r="R7" s="25"/>
      <c r="S7" s="114" t="s">
        <v>98</v>
      </c>
      <c r="T7" s="114"/>
      <c r="U7" s="114">
        <v>10</v>
      </c>
      <c r="V7" s="268"/>
      <c r="W7" s="125" t="s">
        <v>9</v>
      </c>
      <c r="X7" s="126" t="s">
        <v>37</v>
      </c>
      <c r="Y7" s="135">
        <v>2.6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8.15" customHeight="1" x14ac:dyDescent="0.3">
      <c r="B8" s="24" t="s">
        <v>10</v>
      </c>
      <c r="C8" s="265"/>
      <c r="D8" s="114"/>
      <c r="E8" s="114"/>
      <c r="F8" s="114"/>
      <c r="G8" s="114"/>
      <c r="H8" s="114"/>
      <c r="I8" s="114"/>
      <c r="J8" s="114" t="s">
        <v>232</v>
      </c>
      <c r="K8" s="114"/>
      <c r="L8" s="164">
        <v>40</v>
      </c>
      <c r="M8" s="114" t="s">
        <v>247</v>
      </c>
      <c r="N8" s="148" t="s">
        <v>221</v>
      </c>
      <c r="O8" s="114">
        <v>10</v>
      </c>
      <c r="P8" s="25"/>
      <c r="Q8" s="30"/>
      <c r="R8" s="25"/>
      <c r="S8" s="114"/>
      <c r="T8" s="114"/>
      <c r="U8" s="114"/>
      <c r="V8" s="268"/>
      <c r="W8" s="122">
        <v>23</v>
      </c>
      <c r="X8" s="126" t="s">
        <v>38</v>
      </c>
      <c r="Y8" s="135">
        <v>2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8.15" customHeight="1" x14ac:dyDescent="0.25">
      <c r="B9" s="266" t="s">
        <v>48</v>
      </c>
      <c r="C9" s="265"/>
      <c r="D9" s="114" t="s">
        <v>386</v>
      </c>
      <c r="E9" s="114"/>
      <c r="F9" s="114">
        <v>30</v>
      </c>
      <c r="G9" s="113"/>
      <c r="H9" s="149"/>
      <c r="I9" s="113"/>
      <c r="J9" s="26" t="s">
        <v>61</v>
      </c>
      <c r="K9" s="26"/>
      <c r="L9" s="26">
        <v>30</v>
      </c>
      <c r="M9" s="26"/>
      <c r="N9" s="26"/>
      <c r="O9" s="26"/>
      <c r="P9" s="25"/>
      <c r="Q9" s="30"/>
      <c r="R9" s="25"/>
      <c r="S9" s="26"/>
      <c r="T9" s="26"/>
      <c r="U9" s="26"/>
      <c r="V9" s="268"/>
      <c r="W9" s="125" t="s">
        <v>11</v>
      </c>
      <c r="X9" s="126" t="s">
        <v>39</v>
      </c>
      <c r="Y9" s="135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8.15" customHeight="1" x14ac:dyDescent="0.3">
      <c r="B10" s="266"/>
      <c r="C10" s="265"/>
      <c r="D10" s="114"/>
      <c r="E10" s="114"/>
      <c r="F10" s="114"/>
      <c r="G10" s="154"/>
      <c r="H10" s="149"/>
      <c r="I10" s="113"/>
      <c r="J10" s="159" t="s">
        <v>205</v>
      </c>
      <c r="K10" s="165"/>
      <c r="L10" s="113">
        <v>25</v>
      </c>
      <c r="M10" s="152"/>
      <c r="N10" s="149"/>
      <c r="O10" s="113"/>
      <c r="P10" s="25"/>
      <c r="Q10" s="30"/>
      <c r="R10" s="25"/>
      <c r="S10" s="26"/>
      <c r="T10" s="84"/>
      <c r="U10" s="26"/>
      <c r="V10" s="268"/>
      <c r="W10" s="122">
        <v>27</v>
      </c>
      <c r="X10" s="127" t="s">
        <v>40</v>
      </c>
      <c r="Y10" s="136">
        <v>0</v>
      </c>
      <c r="Z10" s="10"/>
      <c r="AA10" s="2" t="s">
        <v>29</v>
      </c>
      <c r="AE10" s="2">
        <f>AB10*15</f>
        <v>0</v>
      </c>
    </row>
    <row r="11" spans="2:32" ht="28.15" customHeight="1" x14ac:dyDescent="0.25">
      <c r="B11" s="31" t="s">
        <v>44</v>
      </c>
      <c r="C11" s="32"/>
      <c r="D11" s="25"/>
      <c r="E11" s="30"/>
      <c r="F11" s="25"/>
      <c r="G11" s="25"/>
      <c r="H11" s="30"/>
      <c r="I11" s="25"/>
      <c r="J11" s="153"/>
      <c r="K11" s="30"/>
      <c r="L11" s="25"/>
      <c r="M11" s="26"/>
      <c r="N11" s="30"/>
      <c r="O11" s="26"/>
      <c r="P11" s="25"/>
      <c r="Q11" s="30"/>
      <c r="R11" s="25"/>
      <c r="S11" s="26"/>
      <c r="T11" s="26"/>
      <c r="U11" s="26"/>
      <c r="V11" s="268"/>
      <c r="W11" s="125" t="s">
        <v>12</v>
      </c>
      <c r="X11" s="128"/>
      <c r="Y11" s="135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8.15" customHeight="1" thickBot="1" x14ac:dyDescent="0.35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69"/>
      <c r="W12" s="132">
        <f>W6*4+W8*9+W10*4</f>
        <v>707</v>
      </c>
      <c r="X12" s="130"/>
      <c r="Y12" s="136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8.15" customHeight="1" x14ac:dyDescent="0.3">
      <c r="B13" s="20">
        <v>5</v>
      </c>
      <c r="C13" s="265"/>
      <c r="D13" s="21" t="str">
        <f>'10月菜單'!F30</f>
        <v>地瓜飯</v>
      </c>
      <c r="E13" s="21" t="s">
        <v>15</v>
      </c>
      <c r="F13" s="21"/>
      <c r="G13" s="21" t="str">
        <f>'10月菜單'!F31</f>
        <v>獨門爆炒肉片</v>
      </c>
      <c r="H13" s="21" t="s">
        <v>18</v>
      </c>
      <c r="I13" s="21"/>
      <c r="J13" s="21" t="str">
        <f>'10月菜單'!F32</f>
        <v>蜂蜜檸檬燒烤翅腿</v>
      </c>
      <c r="K13" s="21" t="s">
        <v>56</v>
      </c>
      <c r="L13" s="21"/>
      <c r="M13" s="21" t="str">
        <f>'10月菜單'!F33</f>
        <v>翻滾蕃茄炒蛋</v>
      </c>
      <c r="N13" s="21" t="s">
        <v>18</v>
      </c>
      <c r="O13" s="21"/>
      <c r="P13" s="21" t="str">
        <f>'10月菜單'!F34</f>
        <v>淺色蔬菜</v>
      </c>
      <c r="Q13" s="21" t="s">
        <v>19</v>
      </c>
      <c r="R13" s="21"/>
      <c r="S13" s="21" t="str">
        <f>'10月菜單'!F35</f>
        <v>什錦肉絲湯(芡)</v>
      </c>
      <c r="T13" s="21" t="s">
        <v>17</v>
      </c>
      <c r="U13" s="21"/>
      <c r="V13" s="267"/>
      <c r="W13" s="119" t="s">
        <v>7</v>
      </c>
      <c r="X13" s="120" t="s">
        <v>35</v>
      </c>
      <c r="Y13" s="142">
        <v>5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8.15" customHeight="1" x14ac:dyDescent="0.3">
      <c r="B14" s="24" t="s">
        <v>8</v>
      </c>
      <c r="C14" s="265"/>
      <c r="D14" s="114" t="s">
        <v>86</v>
      </c>
      <c r="E14" s="114"/>
      <c r="F14" s="114">
        <v>80</v>
      </c>
      <c r="G14" s="26" t="s">
        <v>143</v>
      </c>
      <c r="H14" s="114"/>
      <c r="I14" s="114">
        <v>50</v>
      </c>
      <c r="J14" s="26" t="s">
        <v>165</v>
      </c>
      <c r="K14" s="26"/>
      <c r="L14" s="26">
        <v>40</v>
      </c>
      <c r="M14" s="26" t="s">
        <v>110</v>
      </c>
      <c r="N14" s="26"/>
      <c r="O14" s="26">
        <v>30</v>
      </c>
      <c r="P14" s="26" t="str">
        <f>P13</f>
        <v>淺色蔬菜</v>
      </c>
      <c r="Q14" s="25"/>
      <c r="R14" s="25">
        <v>120</v>
      </c>
      <c r="S14" s="25" t="s">
        <v>326</v>
      </c>
      <c r="T14" s="113"/>
      <c r="U14" s="113">
        <v>30</v>
      </c>
      <c r="V14" s="268"/>
      <c r="W14" s="122">
        <v>99</v>
      </c>
      <c r="X14" s="123" t="s">
        <v>36</v>
      </c>
      <c r="Y14" s="131">
        <v>2.9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8.15" customHeight="1" x14ac:dyDescent="0.3">
      <c r="B15" s="24">
        <v>20</v>
      </c>
      <c r="C15" s="265"/>
      <c r="D15" s="114" t="s">
        <v>91</v>
      </c>
      <c r="E15" s="114"/>
      <c r="F15" s="114">
        <v>55</v>
      </c>
      <c r="G15" s="114" t="s">
        <v>203</v>
      </c>
      <c r="H15" s="114"/>
      <c r="I15" s="114">
        <v>40</v>
      </c>
      <c r="J15" s="26"/>
      <c r="K15" s="26"/>
      <c r="L15" s="26"/>
      <c r="M15" s="26" t="s">
        <v>234</v>
      </c>
      <c r="N15" s="26"/>
      <c r="O15" s="26">
        <v>40</v>
      </c>
      <c r="P15" s="25"/>
      <c r="Q15" s="25"/>
      <c r="R15" s="25"/>
      <c r="S15" s="113" t="s">
        <v>304</v>
      </c>
      <c r="T15" s="113"/>
      <c r="U15" s="113">
        <v>10</v>
      </c>
      <c r="V15" s="268"/>
      <c r="W15" s="125" t="s">
        <v>9</v>
      </c>
      <c r="X15" s="126" t="s">
        <v>37</v>
      </c>
      <c r="Y15" s="131">
        <v>2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8.15" customHeight="1" x14ac:dyDescent="0.3">
      <c r="B16" s="24" t="s">
        <v>10</v>
      </c>
      <c r="C16" s="265"/>
      <c r="D16" s="114"/>
      <c r="E16" s="114"/>
      <c r="F16" s="114"/>
      <c r="G16" s="114" t="s">
        <v>338</v>
      </c>
      <c r="H16" s="151"/>
      <c r="I16" s="114">
        <v>10</v>
      </c>
      <c r="J16" s="26"/>
      <c r="K16" s="26"/>
      <c r="L16" s="26"/>
      <c r="M16" s="26" t="s">
        <v>240</v>
      </c>
      <c r="N16" s="26" t="s">
        <v>212</v>
      </c>
      <c r="O16" s="26">
        <v>10</v>
      </c>
      <c r="P16" s="25"/>
      <c r="Q16" s="30"/>
      <c r="R16" s="25"/>
      <c r="S16" s="113" t="s">
        <v>327</v>
      </c>
      <c r="T16" s="156"/>
      <c r="U16" s="113">
        <v>10</v>
      </c>
      <c r="V16" s="268"/>
      <c r="W16" s="122">
        <f>Y14*5+Y16*5+Y18*8</f>
        <v>24.5</v>
      </c>
      <c r="X16" s="126" t="s">
        <v>38</v>
      </c>
      <c r="Y16" s="131">
        <v>2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8.15" customHeight="1" x14ac:dyDescent="0.25">
      <c r="B17" s="266" t="s">
        <v>43</v>
      </c>
      <c r="C17" s="265"/>
      <c r="D17" s="149"/>
      <c r="E17" s="149"/>
      <c r="F17" s="113"/>
      <c r="G17" s="113"/>
      <c r="H17" s="149"/>
      <c r="I17" s="113"/>
      <c r="J17" s="26"/>
      <c r="K17" s="26"/>
      <c r="L17" s="26"/>
      <c r="M17" s="26"/>
      <c r="N17" s="26"/>
      <c r="O17" s="26"/>
      <c r="P17" s="25"/>
      <c r="Q17" s="30"/>
      <c r="R17" s="25"/>
      <c r="S17" s="26" t="s">
        <v>301</v>
      </c>
      <c r="T17" s="30"/>
      <c r="U17" s="25">
        <v>10</v>
      </c>
      <c r="V17" s="268"/>
      <c r="W17" s="125" t="s">
        <v>11</v>
      </c>
      <c r="X17" s="126" t="s">
        <v>39</v>
      </c>
      <c r="Y17" s="131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8.15" customHeight="1" x14ac:dyDescent="0.3">
      <c r="B18" s="266"/>
      <c r="C18" s="265"/>
      <c r="D18" s="30"/>
      <c r="E18" s="30"/>
      <c r="F18" s="25"/>
      <c r="G18" s="162"/>
      <c r="H18" s="30"/>
      <c r="I18" s="25"/>
      <c r="J18" s="25"/>
      <c r="K18" s="30"/>
      <c r="L18" s="25"/>
      <c r="M18" s="26"/>
      <c r="N18" s="30"/>
      <c r="O18" s="26"/>
      <c r="P18" s="25"/>
      <c r="Q18" s="30"/>
      <c r="R18" s="25"/>
      <c r="S18" s="25" t="s">
        <v>337</v>
      </c>
      <c r="T18" s="30"/>
      <c r="U18" s="25">
        <v>10</v>
      </c>
      <c r="V18" s="268"/>
      <c r="W18" s="122">
        <v>26.5</v>
      </c>
      <c r="X18" s="127" t="s">
        <v>40</v>
      </c>
      <c r="Y18" s="131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8.15" customHeight="1" x14ac:dyDescent="0.25">
      <c r="B19" s="31" t="s">
        <v>44</v>
      </c>
      <c r="C19" s="32"/>
      <c r="D19" s="30"/>
      <c r="E19" s="30"/>
      <c r="F19" s="25"/>
      <c r="G19" s="25"/>
      <c r="H19" s="30"/>
      <c r="I19" s="25"/>
      <c r="J19" s="25"/>
      <c r="K19" s="30"/>
      <c r="L19" s="25"/>
      <c r="M19" s="26"/>
      <c r="N19" s="30"/>
      <c r="O19" s="26"/>
      <c r="P19" s="25"/>
      <c r="Q19" s="30"/>
      <c r="R19" s="25"/>
      <c r="S19" s="25"/>
      <c r="T19" s="30"/>
      <c r="U19" s="25"/>
      <c r="V19" s="268"/>
      <c r="W19" s="125" t="s">
        <v>12</v>
      </c>
      <c r="X19" s="128"/>
      <c r="Y19" s="131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8.15" customHeight="1" thickBot="1" x14ac:dyDescent="0.35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69"/>
      <c r="W20" s="122">
        <f>W14*4+W16*9+W18*4</f>
        <v>722.5</v>
      </c>
      <c r="X20" s="133"/>
      <c r="Y20" s="143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8.15" customHeight="1" x14ac:dyDescent="0.3">
      <c r="B21" s="20">
        <v>5</v>
      </c>
      <c r="C21" s="265"/>
      <c r="D21" s="21" t="str">
        <f>'10月菜單'!J30</f>
        <v>寶島白飯</v>
      </c>
      <c r="E21" s="21" t="s">
        <v>15</v>
      </c>
      <c r="F21" s="21"/>
      <c r="G21" s="21" t="str">
        <f>'10月菜單'!J31</f>
        <v>招牌黃金酥炸大雞排(炸)</v>
      </c>
      <c r="H21" s="21" t="s">
        <v>58</v>
      </c>
      <c r="I21" s="21"/>
      <c r="J21" s="21" t="str">
        <f>'10月菜單'!J32</f>
        <v>台南腐城肉燥(醃)</v>
      </c>
      <c r="K21" s="21" t="s">
        <v>17</v>
      </c>
      <c r="L21" s="21"/>
      <c r="M21" s="21" t="str">
        <f>'10月菜單'!J33</f>
        <v>熱銷排行韓式濃郁部隊鍋(醃)</v>
      </c>
      <c r="N21" s="21" t="s">
        <v>17</v>
      </c>
      <c r="O21" s="21"/>
      <c r="P21" s="21" t="str">
        <f>'10月菜單'!J34</f>
        <v>深色蔬菜</v>
      </c>
      <c r="Q21" s="21" t="s">
        <v>19</v>
      </c>
      <c r="R21" s="21"/>
      <c r="S21" s="21" t="str">
        <f>'10月菜單'!J35</f>
        <v>玉米蛋花湯</v>
      </c>
      <c r="T21" s="21" t="s">
        <v>17</v>
      </c>
      <c r="U21" s="21"/>
      <c r="V21" s="267"/>
      <c r="W21" s="119" t="s">
        <v>7</v>
      </c>
      <c r="X21" s="120" t="s">
        <v>35</v>
      </c>
      <c r="Y21" s="121">
        <v>5.2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7" customFormat="1" ht="27.75" customHeight="1" x14ac:dyDescent="0.4">
      <c r="B22" s="24" t="s">
        <v>8</v>
      </c>
      <c r="C22" s="265"/>
      <c r="D22" s="114" t="s">
        <v>60</v>
      </c>
      <c r="E22" s="114"/>
      <c r="F22" s="114">
        <v>100</v>
      </c>
      <c r="G22" s="114" t="s">
        <v>153</v>
      </c>
      <c r="H22" s="114"/>
      <c r="I22" s="114">
        <v>100</v>
      </c>
      <c r="J22" s="26" t="s">
        <v>235</v>
      </c>
      <c r="K22" s="114"/>
      <c r="L22" s="164">
        <v>20</v>
      </c>
      <c r="M22" s="26" t="s">
        <v>92</v>
      </c>
      <c r="N22" s="26"/>
      <c r="O22" s="26">
        <v>60</v>
      </c>
      <c r="P22" s="26" t="str">
        <f>P21</f>
        <v>深色蔬菜</v>
      </c>
      <c r="Q22" s="25"/>
      <c r="R22" s="25">
        <v>120</v>
      </c>
      <c r="S22" s="114" t="s">
        <v>328</v>
      </c>
      <c r="T22" s="114"/>
      <c r="U22" s="114">
        <v>10</v>
      </c>
      <c r="V22" s="268"/>
      <c r="W22" s="122">
        <v>98</v>
      </c>
      <c r="X22" s="123" t="s">
        <v>36</v>
      </c>
      <c r="Y22" s="124">
        <v>2.2999999999999998</v>
      </c>
      <c r="Z22" s="36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7" customFormat="1" ht="28.15" customHeight="1" x14ac:dyDescent="0.3">
      <c r="B23" s="24">
        <v>21</v>
      </c>
      <c r="C23" s="265"/>
      <c r="D23" s="114"/>
      <c r="E23" s="114"/>
      <c r="F23" s="114"/>
      <c r="G23" s="114"/>
      <c r="H23" s="114"/>
      <c r="I23" s="114"/>
      <c r="J23" s="114" t="s">
        <v>203</v>
      </c>
      <c r="K23" s="114"/>
      <c r="L23" s="164">
        <v>35</v>
      </c>
      <c r="M23" s="26" t="s">
        <v>147</v>
      </c>
      <c r="N23" s="26"/>
      <c r="O23" s="26">
        <v>10</v>
      </c>
      <c r="P23" s="25"/>
      <c r="Q23" s="25"/>
      <c r="R23" s="25"/>
      <c r="S23" s="114" t="s">
        <v>302</v>
      </c>
      <c r="T23" s="114"/>
      <c r="U23" s="114">
        <v>15</v>
      </c>
      <c r="V23" s="268"/>
      <c r="W23" s="125" t="s">
        <v>9</v>
      </c>
      <c r="X23" s="126" t="s">
        <v>37</v>
      </c>
      <c r="Y23" s="124">
        <v>2.8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7" customFormat="1" ht="28.15" customHeight="1" x14ac:dyDescent="0.4">
      <c r="B24" s="24" t="s">
        <v>10</v>
      </c>
      <c r="C24" s="265"/>
      <c r="D24" s="114"/>
      <c r="E24" s="114"/>
      <c r="F24" s="114"/>
      <c r="G24" s="114"/>
      <c r="H24" s="151"/>
      <c r="I24" s="114"/>
      <c r="J24" s="26" t="s">
        <v>236</v>
      </c>
      <c r="K24" s="114" t="s">
        <v>229</v>
      </c>
      <c r="L24" s="164">
        <v>15</v>
      </c>
      <c r="M24" s="113" t="s">
        <v>387</v>
      </c>
      <c r="N24" s="113" t="s">
        <v>229</v>
      </c>
      <c r="O24" s="113">
        <v>5</v>
      </c>
      <c r="P24" s="25"/>
      <c r="Q24" s="30"/>
      <c r="R24" s="25"/>
      <c r="S24" s="114"/>
      <c r="T24" s="114"/>
      <c r="U24" s="114"/>
      <c r="V24" s="268"/>
      <c r="W24" s="122">
        <f>Y22*5+Y24*5+Y26*8</f>
        <v>24</v>
      </c>
      <c r="X24" s="126" t="s">
        <v>38</v>
      </c>
      <c r="Y24" s="124">
        <v>2.5</v>
      </c>
      <c r="Z24" s="36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7" customFormat="1" ht="28.15" customHeight="1" x14ac:dyDescent="0.25">
      <c r="B25" s="266" t="s">
        <v>74</v>
      </c>
      <c r="C25" s="265"/>
      <c r="D25" s="114"/>
      <c r="E25" s="114"/>
      <c r="F25" s="114"/>
      <c r="G25" s="114"/>
      <c r="H25" s="151"/>
      <c r="I25" s="114"/>
      <c r="J25" s="26" t="s">
        <v>237</v>
      </c>
      <c r="K25" s="114"/>
      <c r="L25" s="114">
        <v>10</v>
      </c>
      <c r="M25" s="113" t="s">
        <v>142</v>
      </c>
      <c r="N25" s="148"/>
      <c r="O25" s="113">
        <v>10</v>
      </c>
      <c r="P25" s="25"/>
      <c r="Q25" s="30"/>
      <c r="R25" s="25"/>
      <c r="S25" s="26"/>
      <c r="T25" s="26"/>
      <c r="U25" s="26"/>
      <c r="V25" s="268"/>
      <c r="W25" s="125" t="s">
        <v>11</v>
      </c>
      <c r="X25" s="126" t="s">
        <v>39</v>
      </c>
      <c r="Y25" s="124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7" customFormat="1" ht="28.15" customHeight="1" x14ac:dyDescent="0.4">
      <c r="B26" s="272"/>
      <c r="C26" s="265"/>
      <c r="D26" s="114"/>
      <c r="E26" s="114"/>
      <c r="F26" s="114"/>
      <c r="G26" s="150"/>
      <c r="H26" s="149"/>
      <c r="I26" s="113"/>
      <c r="J26" s="161"/>
      <c r="K26" s="148"/>
      <c r="L26" s="114"/>
      <c r="M26" s="113" t="s">
        <v>388</v>
      </c>
      <c r="N26" s="148"/>
      <c r="O26" s="113">
        <v>10</v>
      </c>
      <c r="P26" s="25"/>
      <c r="Q26" s="30"/>
      <c r="R26" s="25"/>
      <c r="S26" s="26"/>
      <c r="T26" s="84"/>
      <c r="U26" s="26"/>
      <c r="V26" s="268"/>
      <c r="W26" s="122">
        <v>26</v>
      </c>
      <c r="X26" s="127" t="s">
        <v>40</v>
      </c>
      <c r="Y26" s="124">
        <v>0</v>
      </c>
      <c r="Z26" s="36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7" customFormat="1" ht="28.15" customHeight="1" x14ac:dyDescent="0.25">
      <c r="B27" s="31" t="s">
        <v>44</v>
      </c>
      <c r="C27" s="38"/>
      <c r="D27" s="113"/>
      <c r="E27" s="149"/>
      <c r="F27" s="113"/>
      <c r="G27" s="113"/>
      <c r="H27" s="149"/>
      <c r="I27" s="113"/>
      <c r="J27" s="161"/>
      <c r="K27" s="148"/>
      <c r="L27" s="114"/>
      <c r="M27" s="153"/>
      <c r="N27" s="168"/>
      <c r="O27" s="163"/>
      <c r="P27" s="25"/>
      <c r="Q27" s="30"/>
      <c r="R27" s="25"/>
      <c r="S27" s="25"/>
      <c r="T27" s="30"/>
      <c r="U27" s="25"/>
      <c r="V27" s="268"/>
      <c r="W27" s="125" t="s">
        <v>12</v>
      </c>
      <c r="X27" s="128"/>
      <c r="Y27" s="124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7" customFormat="1" ht="28.15" customHeight="1" thickBot="1" x14ac:dyDescent="0.45">
      <c r="B28" s="39"/>
      <c r="C28" s="40"/>
      <c r="D28" s="30"/>
      <c r="E28" s="30"/>
      <c r="F28" s="25"/>
      <c r="G28" s="25"/>
      <c r="H28" s="30"/>
      <c r="I28" s="25"/>
      <c r="J28" s="162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269"/>
      <c r="W28" s="122">
        <f>W22*4+W24*9+W26*4</f>
        <v>712</v>
      </c>
      <c r="X28" s="130"/>
      <c r="Y28" s="124"/>
      <c r="Z28" s="36"/>
      <c r="AB28" s="41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8.15" customHeight="1" x14ac:dyDescent="0.3">
      <c r="B29" s="20">
        <v>5</v>
      </c>
      <c r="C29" s="265"/>
      <c r="D29" s="21" t="str">
        <f>'10月菜單'!N30</f>
        <v>全穀飯</v>
      </c>
      <c r="E29" s="21" t="s">
        <v>15</v>
      </c>
      <c r="F29" s="21"/>
      <c r="G29" s="21" t="str">
        <f>'10月菜單'!N31</f>
        <v>照燒無骨里肌肉</v>
      </c>
      <c r="H29" s="21" t="s">
        <v>199</v>
      </c>
      <c r="I29" s="21"/>
      <c r="J29" s="21" t="str">
        <f>'10月菜單'!N32</f>
        <v>酥炸鹽酥雞佐黃金脆薯(加)(炸)</v>
      </c>
      <c r="K29" s="21" t="s">
        <v>58</v>
      </c>
      <c r="L29" s="21"/>
      <c r="M29" s="21" t="str">
        <f>'10月菜單'!N33</f>
        <v>特經典海霸王滷味</v>
      </c>
      <c r="N29" s="21" t="s">
        <v>17</v>
      </c>
      <c r="O29" s="21"/>
      <c r="P29" s="21" t="str">
        <f>'10月菜單'!N34</f>
        <v>淺色蔬菜</v>
      </c>
      <c r="Q29" s="21" t="s">
        <v>19</v>
      </c>
      <c r="R29" s="21"/>
      <c r="S29" s="21" t="str">
        <f>'10月菜單'!N35</f>
        <v>蘿蔔湯</v>
      </c>
      <c r="T29" s="21" t="s">
        <v>17</v>
      </c>
      <c r="U29" s="21"/>
      <c r="V29" s="255"/>
      <c r="W29" s="119" t="s">
        <v>7</v>
      </c>
      <c r="X29" s="120" t="s">
        <v>35</v>
      </c>
      <c r="Y29" s="142">
        <v>5.4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8.15" customHeight="1" x14ac:dyDescent="0.3">
      <c r="B30" s="24" t="s">
        <v>8</v>
      </c>
      <c r="C30" s="265"/>
      <c r="D30" s="114" t="s">
        <v>42</v>
      </c>
      <c r="E30" s="114"/>
      <c r="F30" s="114">
        <v>60</v>
      </c>
      <c r="G30" s="113" t="s">
        <v>72</v>
      </c>
      <c r="H30" s="113"/>
      <c r="I30" s="113">
        <v>50</v>
      </c>
      <c r="J30" s="26" t="s">
        <v>66</v>
      </c>
      <c r="K30" s="114"/>
      <c r="L30" s="114">
        <v>30</v>
      </c>
      <c r="M30" s="26" t="s">
        <v>330</v>
      </c>
      <c r="N30" s="26"/>
      <c r="O30" s="26">
        <v>40</v>
      </c>
      <c r="P30" s="26" t="str">
        <f>P29</f>
        <v>淺色蔬菜</v>
      </c>
      <c r="Q30" s="25"/>
      <c r="R30" s="25">
        <v>120</v>
      </c>
      <c r="S30" s="114" t="s">
        <v>64</v>
      </c>
      <c r="T30" s="114"/>
      <c r="U30" s="114">
        <v>40</v>
      </c>
      <c r="V30" s="256"/>
      <c r="W30" s="122">
        <v>98</v>
      </c>
      <c r="X30" s="123" t="s">
        <v>36</v>
      </c>
      <c r="Y30" s="131">
        <v>2.8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8.15" customHeight="1" x14ac:dyDescent="0.3">
      <c r="B31" s="24">
        <v>22</v>
      </c>
      <c r="C31" s="265"/>
      <c r="D31" s="114" t="s">
        <v>73</v>
      </c>
      <c r="E31" s="114"/>
      <c r="F31" s="114">
        <v>40</v>
      </c>
      <c r="G31" s="114"/>
      <c r="H31" s="113"/>
      <c r="I31" s="113"/>
      <c r="J31" s="114" t="s">
        <v>389</v>
      </c>
      <c r="K31" s="114" t="s">
        <v>211</v>
      </c>
      <c r="L31" s="114">
        <v>10</v>
      </c>
      <c r="M31" s="26" t="s">
        <v>102</v>
      </c>
      <c r="N31" s="26"/>
      <c r="O31" s="26">
        <v>10</v>
      </c>
      <c r="P31" s="26"/>
      <c r="Q31" s="84"/>
      <c r="R31" s="26"/>
      <c r="S31" s="26" t="s">
        <v>98</v>
      </c>
      <c r="T31" s="151"/>
      <c r="U31" s="114">
        <v>5</v>
      </c>
      <c r="V31" s="256"/>
      <c r="W31" s="125" t="s">
        <v>9</v>
      </c>
      <c r="X31" s="126" t="s">
        <v>37</v>
      </c>
      <c r="Y31" s="131">
        <v>2.2999999999999998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8.15" customHeight="1" x14ac:dyDescent="0.3">
      <c r="B32" s="24" t="s">
        <v>10</v>
      </c>
      <c r="C32" s="265"/>
      <c r="D32" s="114"/>
      <c r="E32" s="114"/>
      <c r="F32" s="114"/>
      <c r="G32" s="114"/>
      <c r="H32" s="114"/>
      <c r="I32" s="114"/>
      <c r="J32" s="113"/>
      <c r="K32" s="113"/>
      <c r="L32" s="113"/>
      <c r="M32" s="25" t="s">
        <v>208</v>
      </c>
      <c r="N32" s="25" t="s">
        <v>342</v>
      </c>
      <c r="O32" s="25">
        <v>10</v>
      </c>
      <c r="P32" s="26"/>
      <c r="Q32" s="84"/>
      <c r="R32" s="26"/>
      <c r="S32" s="114"/>
      <c r="T32" s="151"/>
      <c r="U32" s="114"/>
      <c r="V32" s="256"/>
      <c r="W32" s="122">
        <v>23</v>
      </c>
      <c r="X32" s="126" t="s">
        <v>38</v>
      </c>
      <c r="Y32" s="131">
        <v>2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8.15" customHeight="1" x14ac:dyDescent="0.25">
      <c r="B33" s="266" t="s">
        <v>75</v>
      </c>
      <c r="C33" s="265"/>
      <c r="D33" s="113"/>
      <c r="E33" s="113"/>
      <c r="F33" s="113"/>
      <c r="G33" s="158"/>
      <c r="H33" s="159"/>
      <c r="I33" s="160"/>
      <c r="J33" s="26"/>
      <c r="K33" s="114"/>
      <c r="L33" s="114"/>
      <c r="M33" s="25" t="s">
        <v>144</v>
      </c>
      <c r="N33" s="155" t="s">
        <v>95</v>
      </c>
      <c r="O33" s="25">
        <v>5</v>
      </c>
      <c r="P33" s="25"/>
      <c r="Q33" s="30"/>
      <c r="R33" s="25"/>
      <c r="S33" s="162"/>
      <c r="T33" s="25"/>
      <c r="U33" s="25"/>
      <c r="V33" s="256"/>
      <c r="W33" s="125" t="s">
        <v>11</v>
      </c>
      <c r="X33" s="126" t="s">
        <v>39</v>
      </c>
      <c r="Y33" s="131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8.15" customHeight="1" x14ac:dyDescent="0.3">
      <c r="B34" s="266"/>
      <c r="C34" s="265"/>
      <c r="D34" s="113"/>
      <c r="E34" s="113"/>
      <c r="F34" s="113"/>
      <c r="G34" s="26"/>
      <c r="H34" s="26"/>
      <c r="I34" s="26"/>
      <c r="J34" s="162"/>
      <c r="K34" s="26"/>
      <c r="L34" s="26"/>
      <c r="M34" s="25" t="s">
        <v>93</v>
      </c>
      <c r="N34" s="30"/>
      <c r="O34" s="26">
        <v>10</v>
      </c>
      <c r="P34" s="25"/>
      <c r="Q34" s="30"/>
      <c r="R34" s="25"/>
      <c r="S34" s="162"/>
      <c r="T34" s="30"/>
      <c r="U34" s="25"/>
      <c r="V34" s="256"/>
      <c r="W34" s="122">
        <v>26.4</v>
      </c>
      <c r="X34" s="127" t="s">
        <v>40</v>
      </c>
      <c r="Y34" s="131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8.15" customHeight="1" x14ac:dyDescent="0.25">
      <c r="B35" s="31" t="s">
        <v>44</v>
      </c>
      <c r="C35" s="32"/>
      <c r="D35" s="30"/>
      <c r="E35" s="30"/>
      <c r="F35" s="25"/>
      <c r="G35" s="25"/>
      <c r="H35" s="30"/>
      <c r="I35" s="25"/>
      <c r="J35" s="162"/>
      <c r="K35" s="30"/>
      <c r="L35" s="25"/>
      <c r="M35" s="162"/>
      <c r="N35" s="30"/>
      <c r="O35" s="26"/>
      <c r="P35" s="25"/>
      <c r="Q35" s="30"/>
      <c r="R35" s="25"/>
      <c r="S35" s="25"/>
      <c r="T35" s="25"/>
      <c r="U35" s="25"/>
      <c r="V35" s="256"/>
      <c r="W35" s="125" t="s">
        <v>12</v>
      </c>
      <c r="X35" s="128"/>
      <c r="Y35" s="131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8.15" customHeight="1" thickBot="1" x14ac:dyDescent="0.35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257"/>
      <c r="W36" s="140" t="s">
        <v>57</v>
      </c>
      <c r="X36" s="133"/>
      <c r="Y36" s="143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8.15" customHeight="1" x14ac:dyDescent="0.3">
      <c r="B37" s="20">
        <v>5</v>
      </c>
      <c r="C37" s="265"/>
      <c r="D37" s="21" t="str">
        <f>'10月菜單'!R30</f>
        <v>總匯海鮮雙拼什錦拌麵(海)</v>
      </c>
      <c r="E37" s="21" t="s">
        <v>18</v>
      </c>
      <c r="F37" s="21"/>
      <c r="G37" s="21" t="str">
        <f>'10月菜單'!R31</f>
        <v>和風香草烤雞翅</v>
      </c>
      <c r="H37" s="21" t="s">
        <v>56</v>
      </c>
      <c r="I37" s="21"/>
      <c r="J37" s="21" t="str">
        <f>'10月菜單'!R32</f>
        <v>彩椒豚肉菇菇</v>
      </c>
      <c r="K37" s="21" t="s">
        <v>17</v>
      </c>
      <c r="L37" s="21"/>
      <c r="M37" s="21" t="str">
        <f>'10月菜單'!R33</f>
        <v>金門脆皮鍋貼*1(加)</v>
      </c>
      <c r="N37" s="21" t="s">
        <v>15</v>
      </c>
      <c r="O37" s="21"/>
      <c r="P37" s="21" t="str">
        <f>'10月菜單'!R34</f>
        <v>深色蔬菜</v>
      </c>
      <c r="Q37" s="21" t="s">
        <v>19</v>
      </c>
      <c r="R37" s="21"/>
      <c r="S37" s="21" t="str">
        <f>'10月菜單'!R35</f>
        <v>筍香蛋花湯</v>
      </c>
      <c r="T37" s="21" t="s">
        <v>17</v>
      </c>
      <c r="U37" s="21"/>
      <c r="V37" s="255"/>
      <c r="W37" s="119" t="s">
        <v>7</v>
      </c>
      <c r="X37" s="120" t="s">
        <v>35</v>
      </c>
      <c r="Y37" s="121">
        <v>5.5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8.15" customHeight="1" x14ac:dyDescent="0.3">
      <c r="B38" s="24" t="s">
        <v>8</v>
      </c>
      <c r="C38" s="265"/>
      <c r="D38" s="26" t="s">
        <v>214</v>
      </c>
      <c r="E38" s="114"/>
      <c r="F38" s="114">
        <v>300</v>
      </c>
      <c r="G38" s="114" t="s">
        <v>94</v>
      </c>
      <c r="H38" s="114"/>
      <c r="I38" s="114">
        <v>100</v>
      </c>
      <c r="J38" s="25" t="s">
        <v>331</v>
      </c>
      <c r="K38" s="25"/>
      <c r="L38" s="25">
        <v>20</v>
      </c>
      <c r="M38" s="26" t="s">
        <v>157</v>
      </c>
      <c r="N38" s="114" t="s">
        <v>259</v>
      </c>
      <c r="O38" s="114">
        <v>30</v>
      </c>
      <c r="P38" s="26" t="str">
        <f>P37</f>
        <v>深色蔬菜</v>
      </c>
      <c r="Q38" s="26"/>
      <c r="R38" s="26">
        <v>60</v>
      </c>
      <c r="S38" s="26" t="s">
        <v>80</v>
      </c>
      <c r="T38" s="26"/>
      <c r="U38" s="26">
        <v>40</v>
      </c>
      <c r="V38" s="256"/>
      <c r="W38" s="122">
        <v>103</v>
      </c>
      <c r="X38" s="123" t="s">
        <v>36</v>
      </c>
      <c r="Y38" s="124">
        <v>2.4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8.15" customHeight="1" x14ac:dyDescent="0.3">
      <c r="B39" s="24">
        <v>23</v>
      </c>
      <c r="C39" s="265"/>
      <c r="D39" s="113" t="s">
        <v>220</v>
      </c>
      <c r="E39" s="113" t="s">
        <v>221</v>
      </c>
      <c r="F39" s="113">
        <v>15</v>
      </c>
      <c r="G39" s="114"/>
      <c r="H39" s="113"/>
      <c r="I39" s="113"/>
      <c r="J39" s="25" t="s">
        <v>334</v>
      </c>
      <c r="K39" s="25"/>
      <c r="L39" s="25">
        <v>20</v>
      </c>
      <c r="M39" s="113"/>
      <c r="N39" s="113"/>
      <c r="O39" s="113"/>
      <c r="P39" s="26"/>
      <c r="Q39" s="26"/>
      <c r="R39" s="26"/>
      <c r="S39" s="26" t="s">
        <v>110</v>
      </c>
      <c r="T39" s="26"/>
      <c r="U39" s="26">
        <v>10</v>
      </c>
      <c r="V39" s="256"/>
      <c r="W39" s="125" t="s">
        <v>9</v>
      </c>
      <c r="X39" s="126" t="s">
        <v>37</v>
      </c>
      <c r="Y39" s="124">
        <v>2.2999999999999998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8.15" customHeight="1" x14ac:dyDescent="0.3">
      <c r="B40" s="24" t="s">
        <v>10</v>
      </c>
      <c r="C40" s="265"/>
      <c r="D40" s="113" t="s">
        <v>203</v>
      </c>
      <c r="E40" s="113"/>
      <c r="F40" s="113">
        <v>10</v>
      </c>
      <c r="G40" s="113"/>
      <c r="H40" s="113"/>
      <c r="I40" s="113"/>
      <c r="J40" s="25" t="s">
        <v>332</v>
      </c>
      <c r="K40" s="25"/>
      <c r="L40" s="25">
        <v>20</v>
      </c>
      <c r="M40" s="153"/>
      <c r="N40" s="113"/>
      <c r="O40" s="113"/>
      <c r="P40" s="26"/>
      <c r="Q40" s="84"/>
      <c r="R40" s="26"/>
      <c r="S40" s="113"/>
      <c r="T40" s="156"/>
      <c r="U40" s="113"/>
      <c r="V40" s="256"/>
      <c r="W40" s="122">
        <v>25</v>
      </c>
      <c r="X40" s="126" t="s">
        <v>38</v>
      </c>
      <c r="Y40" s="124">
        <v>2.2000000000000002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8.15" customHeight="1" x14ac:dyDescent="0.25">
      <c r="B41" s="266" t="s">
        <v>76</v>
      </c>
      <c r="C41" s="265"/>
      <c r="D41" s="113" t="s">
        <v>205</v>
      </c>
      <c r="E41" s="113"/>
      <c r="F41" s="113">
        <v>10</v>
      </c>
      <c r="G41" s="113"/>
      <c r="H41" s="113"/>
      <c r="I41" s="113"/>
      <c r="J41" s="26" t="s">
        <v>333</v>
      </c>
      <c r="K41" s="84"/>
      <c r="L41" s="25">
        <v>10</v>
      </c>
      <c r="M41" s="153"/>
      <c r="N41" s="148"/>
      <c r="O41" s="113"/>
      <c r="P41" s="26"/>
      <c r="Q41" s="84"/>
      <c r="R41" s="26"/>
      <c r="S41" s="113"/>
      <c r="T41" s="152"/>
      <c r="U41" s="113"/>
      <c r="V41" s="256"/>
      <c r="W41" s="125" t="s">
        <v>11</v>
      </c>
      <c r="X41" s="126" t="s">
        <v>39</v>
      </c>
      <c r="Y41" s="124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8.15" customHeight="1" x14ac:dyDescent="0.3">
      <c r="B42" s="266"/>
      <c r="C42" s="265"/>
      <c r="D42" s="113" t="s">
        <v>239</v>
      </c>
      <c r="E42" s="113"/>
      <c r="F42" s="113">
        <v>20</v>
      </c>
      <c r="G42" s="113"/>
      <c r="H42" s="149"/>
      <c r="I42" s="113"/>
      <c r="J42" s="26" t="s">
        <v>300</v>
      </c>
      <c r="K42" s="84"/>
      <c r="L42" s="26">
        <v>20</v>
      </c>
      <c r="M42" s="25"/>
      <c r="N42" s="148"/>
      <c r="O42" s="113"/>
      <c r="P42" s="26"/>
      <c r="Q42" s="84"/>
      <c r="R42" s="26"/>
      <c r="S42" s="113"/>
      <c r="T42" s="149"/>
      <c r="U42" s="113"/>
      <c r="V42" s="256"/>
      <c r="W42" s="122">
        <v>27</v>
      </c>
      <c r="X42" s="127" t="s">
        <v>40</v>
      </c>
      <c r="Y42" s="124">
        <v>0</v>
      </c>
      <c r="Z42" s="10"/>
      <c r="AA42" s="2" t="s">
        <v>29</v>
      </c>
      <c r="AE42" s="2">
        <f>AB42*15</f>
        <v>0</v>
      </c>
    </row>
    <row r="43" spans="2:32" ht="28.15" customHeight="1" x14ac:dyDescent="0.25">
      <c r="B43" s="31" t="s">
        <v>44</v>
      </c>
      <c r="C43" s="32"/>
      <c r="D43" s="180"/>
      <c r="E43" s="149"/>
      <c r="F43" s="113"/>
      <c r="G43" s="113"/>
      <c r="H43" s="149"/>
      <c r="I43" s="113"/>
      <c r="J43" s="162"/>
      <c r="K43" s="148"/>
      <c r="L43" s="114"/>
      <c r="M43" s="113"/>
      <c r="N43" s="149"/>
      <c r="O43" s="113"/>
      <c r="P43" s="26"/>
      <c r="Q43" s="84"/>
      <c r="R43" s="26"/>
      <c r="S43" s="113"/>
      <c r="T43" s="149"/>
      <c r="U43" s="113"/>
      <c r="V43" s="256"/>
      <c r="W43" s="125" t="s">
        <v>12</v>
      </c>
      <c r="X43" s="128"/>
      <c r="Y43" s="124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8.15" customHeight="1" thickBot="1" x14ac:dyDescent="0.35">
      <c r="B44" s="42"/>
      <c r="C44" s="34"/>
      <c r="D44" s="43"/>
      <c r="E44" s="43"/>
      <c r="F44" s="44"/>
      <c r="G44" s="44"/>
      <c r="H44" s="43"/>
      <c r="I44" s="44"/>
      <c r="J44" s="182"/>
      <c r="K44" s="43"/>
      <c r="L44" s="44"/>
      <c r="M44" s="44"/>
      <c r="N44" s="43"/>
      <c r="O44" s="44"/>
      <c r="P44" s="44"/>
      <c r="Q44" s="43"/>
      <c r="R44" s="44"/>
      <c r="S44" s="44"/>
      <c r="T44" s="43"/>
      <c r="U44" s="44"/>
      <c r="V44" s="257"/>
      <c r="W44" s="122">
        <f>W38*4+W40*9+W42*4</f>
        <v>745</v>
      </c>
      <c r="X44" s="129"/>
      <c r="Y44" s="124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 x14ac:dyDescent="0.25"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46"/>
    </row>
    <row r="46" spans="2:32" x14ac:dyDescent="0.25">
      <c r="D46" s="263"/>
      <c r="E46" s="263"/>
      <c r="F46" s="264"/>
      <c r="G46" s="264"/>
      <c r="H46" s="47"/>
      <c r="K46" s="47"/>
      <c r="N46" s="47"/>
      <c r="Q46" s="47"/>
      <c r="T46" s="47"/>
    </row>
    <row r="48" spans="2:32" x14ac:dyDescent="0.25">
      <c r="O48" s="2">
        <f>30+20+30+20+20+120+30</f>
        <v>270</v>
      </c>
      <c r="R48" s="2">
        <f>25+20+30+10+10+10+120+30</f>
        <v>255</v>
      </c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8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F46"/>
  <sheetViews>
    <sheetView tabSelected="1" zoomScale="60" workbookViewId="0">
      <selection activeCell="L44" sqref="L44"/>
    </sheetView>
  </sheetViews>
  <sheetFormatPr defaultColWidth="9" defaultRowHeight="20.25" x14ac:dyDescent="0.25"/>
  <cols>
    <col min="1" max="1" width="1.875" style="62" customWidth="1"/>
    <col min="2" max="2" width="4.875" style="63" customWidth="1"/>
    <col min="3" max="3" width="0" style="62" hidden="1" customWidth="1"/>
    <col min="4" max="4" width="22.625" style="62" customWidth="1"/>
    <col min="5" max="5" width="5.625" style="102" customWidth="1"/>
    <col min="6" max="6" width="9.625" style="62" customWidth="1"/>
    <col min="7" max="7" width="22.625" style="62" customWidth="1"/>
    <col min="8" max="8" width="5.625" style="102" customWidth="1"/>
    <col min="9" max="9" width="9.625" style="62" customWidth="1"/>
    <col min="10" max="10" width="22.625" style="62" customWidth="1"/>
    <col min="11" max="11" width="5.625" style="102" customWidth="1"/>
    <col min="12" max="12" width="9.625" style="62" customWidth="1"/>
    <col min="13" max="13" width="22.625" style="62" customWidth="1"/>
    <col min="14" max="14" width="5.625" style="102" customWidth="1"/>
    <col min="15" max="15" width="9.625" style="62" customWidth="1"/>
    <col min="16" max="16" width="22.625" style="62" customWidth="1"/>
    <col min="17" max="17" width="5.625" style="102" customWidth="1"/>
    <col min="18" max="18" width="9.625" style="62" customWidth="1"/>
    <col min="19" max="19" width="22.625" style="62" customWidth="1"/>
    <col min="20" max="20" width="5.625" style="102" customWidth="1"/>
    <col min="21" max="21" width="9.625" style="62" customWidth="1"/>
    <col min="22" max="22" width="5.25" style="62" customWidth="1"/>
    <col min="23" max="23" width="11.75" style="105" customWidth="1"/>
    <col min="24" max="24" width="11.25" style="106" customWidth="1"/>
    <col min="25" max="25" width="6.625" style="107" customWidth="1"/>
    <col min="26" max="26" width="6.625" style="62" customWidth="1"/>
    <col min="27" max="27" width="6" style="62" hidden="1" customWidth="1"/>
    <col min="28" max="28" width="5.5" style="63" hidden="1" customWidth="1"/>
    <col min="29" max="29" width="7.75" style="62" hidden="1" customWidth="1"/>
    <col min="30" max="30" width="8" style="62" hidden="1" customWidth="1"/>
    <col min="31" max="31" width="7.875" style="62" hidden="1" customWidth="1"/>
    <col min="32" max="32" width="7.5" style="62" hidden="1" customWidth="1"/>
    <col min="33" max="16384" width="9" style="62"/>
  </cols>
  <sheetData>
    <row r="1" spans="2:32" s="51" customFormat="1" ht="38.25" x14ac:dyDescent="0.55000000000000004">
      <c r="B1" s="259" t="s">
        <v>353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50"/>
      <c r="AB1" s="52"/>
    </row>
    <row r="2" spans="2:32" s="51" customFormat="1" ht="9.75" customHeight="1" x14ac:dyDescent="0.45">
      <c r="B2" s="260"/>
      <c r="C2" s="261"/>
      <c r="D2" s="261"/>
      <c r="E2" s="261"/>
      <c r="F2" s="261"/>
      <c r="G2" s="261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54"/>
      <c r="Z2" s="50"/>
      <c r="AB2" s="52"/>
    </row>
    <row r="3" spans="2:32" ht="31.5" customHeight="1" thickBot="1" x14ac:dyDescent="0.45">
      <c r="B3" s="108" t="s">
        <v>32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60"/>
      <c r="Z3" s="61"/>
    </row>
    <row r="4" spans="2:32" s="76" customFormat="1" ht="99" x14ac:dyDescent="0.25">
      <c r="B4" s="64" t="s">
        <v>0</v>
      </c>
      <c r="C4" s="65" t="s">
        <v>1</v>
      </c>
      <c r="D4" s="66" t="s">
        <v>2</v>
      </c>
      <c r="E4" s="67" t="s">
        <v>31</v>
      </c>
      <c r="F4" s="66"/>
      <c r="G4" s="66" t="s">
        <v>3</v>
      </c>
      <c r="H4" s="67" t="s">
        <v>31</v>
      </c>
      <c r="I4" s="66"/>
      <c r="J4" s="66" t="s">
        <v>4</v>
      </c>
      <c r="K4" s="67" t="s">
        <v>31</v>
      </c>
      <c r="L4" s="68"/>
      <c r="M4" s="66" t="s">
        <v>4</v>
      </c>
      <c r="N4" s="67" t="s">
        <v>31</v>
      </c>
      <c r="O4" s="66"/>
      <c r="P4" s="66" t="s">
        <v>4</v>
      </c>
      <c r="Q4" s="67" t="s">
        <v>31</v>
      </c>
      <c r="R4" s="66"/>
      <c r="S4" s="69" t="s">
        <v>5</v>
      </c>
      <c r="T4" s="67" t="s">
        <v>31</v>
      </c>
      <c r="U4" s="66"/>
      <c r="V4" s="109" t="s">
        <v>34</v>
      </c>
      <c r="W4" s="70" t="s">
        <v>6</v>
      </c>
      <c r="X4" s="71" t="s">
        <v>13</v>
      </c>
      <c r="Y4" s="72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 x14ac:dyDescent="0.3">
      <c r="B5" s="77">
        <v>5</v>
      </c>
      <c r="C5" s="254"/>
      <c r="D5" s="78" t="str">
        <f>'10月菜單'!B39</f>
        <v>寶島白飯+xo醬蘿蔔糕</v>
      </c>
      <c r="E5" s="78" t="s">
        <v>117</v>
      </c>
      <c r="F5" s="22"/>
      <c r="G5" s="78" t="str">
        <f>'10月菜單'!B40</f>
        <v>招牌香酥炸大魚片(炸)(海)(加)</v>
      </c>
      <c r="H5" s="78" t="s">
        <v>58</v>
      </c>
      <c r="I5" s="22"/>
      <c r="J5" s="78" t="str">
        <f>'10月菜單'!B41</f>
        <v>蘑菇拌飯豆腐(豆)</v>
      </c>
      <c r="K5" s="78" t="s">
        <v>116</v>
      </c>
      <c r="L5" s="22"/>
      <c r="M5" s="78" t="str">
        <f>'10月菜單'!B42</f>
        <v>玉米起司蛋蛋</v>
      </c>
      <c r="N5" s="78" t="s">
        <v>18</v>
      </c>
      <c r="O5" s="22"/>
      <c r="P5" s="78" t="str">
        <f>'10月菜單'!B43</f>
        <v>深色蔬菜</v>
      </c>
      <c r="Q5" s="78" t="s">
        <v>124</v>
      </c>
      <c r="R5" s="22"/>
      <c r="S5" s="78" t="str">
        <f>'10月菜單'!B44</f>
        <v>蘿蔔排骨湯</v>
      </c>
      <c r="T5" s="78" t="s">
        <v>130</v>
      </c>
      <c r="U5" s="22" t="s">
        <v>16</v>
      </c>
      <c r="V5" s="255"/>
      <c r="W5" s="119" t="s">
        <v>7</v>
      </c>
      <c r="X5" s="120" t="s">
        <v>35</v>
      </c>
      <c r="Y5" s="142">
        <v>5.3</v>
      </c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8.15" customHeight="1" x14ac:dyDescent="0.3">
      <c r="B6" s="80" t="s">
        <v>8</v>
      </c>
      <c r="C6" s="254"/>
      <c r="D6" s="113" t="s">
        <v>118</v>
      </c>
      <c r="E6" s="113"/>
      <c r="F6" s="113">
        <v>100</v>
      </c>
      <c r="G6" s="25" t="s">
        <v>382</v>
      </c>
      <c r="H6" s="25" t="s">
        <v>256</v>
      </c>
      <c r="I6" s="25">
        <v>60</v>
      </c>
      <c r="J6" s="26" t="s">
        <v>240</v>
      </c>
      <c r="K6" s="26" t="s">
        <v>212</v>
      </c>
      <c r="L6" s="111">
        <v>40</v>
      </c>
      <c r="M6" s="25" t="s">
        <v>110</v>
      </c>
      <c r="N6" s="25"/>
      <c r="O6" s="25">
        <v>35</v>
      </c>
      <c r="P6" s="113" t="str">
        <f>P5</f>
        <v>深色蔬菜</v>
      </c>
      <c r="Q6" s="113"/>
      <c r="R6" s="26">
        <v>60</v>
      </c>
      <c r="S6" s="25" t="s">
        <v>209</v>
      </c>
      <c r="T6" s="25"/>
      <c r="U6" s="25">
        <v>40</v>
      </c>
      <c r="V6" s="256"/>
      <c r="W6" s="122">
        <v>99</v>
      </c>
      <c r="X6" s="123" t="s">
        <v>36</v>
      </c>
      <c r="Y6" s="131">
        <v>2.6</v>
      </c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8.15" customHeight="1" x14ac:dyDescent="0.3">
      <c r="B7" s="80">
        <v>26</v>
      </c>
      <c r="C7" s="254"/>
      <c r="D7" s="113"/>
      <c r="E7" s="113" t="s">
        <v>381</v>
      </c>
      <c r="F7" s="113"/>
      <c r="G7" s="114"/>
      <c r="H7" s="114"/>
      <c r="I7" s="114"/>
      <c r="J7" s="26" t="s">
        <v>203</v>
      </c>
      <c r="K7" s="84"/>
      <c r="L7" s="111">
        <v>20</v>
      </c>
      <c r="M7" s="25" t="s">
        <v>67</v>
      </c>
      <c r="N7" s="25"/>
      <c r="O7" s="25">
        <v>20</v>
      </c>
      <c r="P7" s="113"/>
      <c r="Q7" s="113"/>
      <c r="R7" s="113"/>
      <c r="S7" s="25" t="s">
        <v>241</v>
      </c>
      <c r="T7" s="25"/>
      <c r="U7" s="25">
        <v>10</v>
      </c>
      <c r="V7" s="256"/>
      <c r="W7" s="125" t="s">
        <v>9</v>
      </c>
      <c r="X7" s="126" t="s">
        <v>37</v>
      </c>
      <c r="Y7" s="131">
        <v>2.1</v>
      </c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8.15" customHeight="1" x14ac:dyDescent="0.3">
      <c r="B8" s="80" t="s">
        <v>10</v>
      </c>
      <c r="C8" s="254"/>
      <c r="D8" s="113" t="s">
        <v>380</v>
      </c>
      <c r="E8" s="113"/>
      <c r="F8" s="113">
        <v>30</v>
      </c>
      <c r="G8" s="162"/>
      <c r="H8" s="114"/>
      <c r="I8" s="114"/>
      <c r="J8" s="26" t="s">
        <v>216</v>
      </c>
      <c r="K8" s="26"/>
      <c r="L8" s="111">
        <v>15</v>
      </c>
      <c r="M8" s="26" t="s">
        <v>61</v>
      </c>
      <c r="N8" s="30"/>
      <c r="O8" s="26">
        <v>15</v>
      </c>
      <c r="P8" s="113"/>
      <c r="Q8" s="149"/>
      <c r="R8" s="113"/>
      <c r="S8" s="26"/>
      <c r="T8" s="26"/>
      <c r="U8" s="26"/>
      <c r="V8" s="256"/>
      <c r="W8" s="122">
        <v>24</v>
      </c>
      <c r="X8" s="126" t="s">
        <v>38</v>
      </c>
      <c r="Y8" s="131">
        <v>2.5</v>
      </c>
      <c r="Z8" s="61"/>
      <c r="AA8" s="62" t="s">
        <v>27</v>
      </c>
      <c r="AB8" s="63">
        <v>1.7</v>
      </c>
      <c r="AC8" s="63">
        <f>AB8*1</f>
        <v>1.7</v>
      </c>
      <c r="AD8" s="63" t="s">
        <v>26</v>
      </c>
      <c r="AE8" s="63">
        <f>AB8*5</f>
        <v>8.5</v>
      </c>
      <c r="AF8" s="63">
        <f>AC8*4+AE8*4</f>
        <v>40.799999999999997</v>
      </c>
    </row>
    <row r="9" spans="2:32" ht="28.15" customHeight="1" x14ac:dyDescent="0.25">
      <c r="B9" s="258" t="s">
        <v>48</v>
      </c>
      <c r="C9" s="254"/>
      <c r="D9" s="113"/>
      <c r="E9" s="113"/>
      <c r="F9" s="113"/>
      <c r="G9" s="113"/>
      <c r="H9" s="149"/>
      <c r="I9" s="113"/>
      <c r="J9" s="26" t="s">
        <v>235</v>
      </c>
      <c r="K9" s="84"/>
      <c r="L9" s="111">
        <v>10</v>
      </c>
      <c r="M9" s="26" t="s">
        <v>383</v>
      </c>
      <c r="N9" s="161"/>
      <c r="O9" s="26">
        <v>10</v>
      </c>
      <c r="P9" s="113"/>
      <c r="Q9" s="149"/>
      <c r="R9" s="113"/>
      <c r="S9" s="162"/>
      <c r="T9" s="84"/>
      <c r="U9" s="26"/>
      <c r="V9" s="256"/>
      <c r="W9" s="125" t="s">
        <v>11</v>
      </c>
      <c r="X9" s="126" t="s">
        <v>39</v>
      </c>
      <c r="Y9" s="131">
        <v>0</v>
      </c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8.15" customHeight="1" x14ac:dyDescent="0.3">
      <c r="B10" s="258"/>
      <c r="C10" s="254"/>
      <c r="D10" s="113"/>
      <c r="E10" s="113"/>
      <c r="F10" s="113"/>
      <c r="G10" s="113"/>
      <c r="H10" s="149"/>
      <c r="I10" s="113"/>
      <c r="J10" s="26"/>
      <c r="K10" s="84"/>
      <c r="L10" s="111"/>
      <c r="M10" s="186"/>
      <c r="N10" s="84"/>
      <c r="O10" s="26"/>
      <c r="P10" s="113"/>
      <c r="Q10" s="149"/>
      <c r="R10" s="113"/>
      <c r="S10" s="114"/>
      <c r="T10" s="151"/>
      <c r="U10" s="114"/>
      <c r="V10" s="256"/>
      <c r="W10" s="122">
        <v>27</v>
      </c>
      <c r="X10" s="127" t="s">
        <v>40</v>
      </c>
      <c r="Y10" s="131">
        <v>0</v>
      </c>
      <c r="Z10" s="61"/>
      <c r="AA10" s="62" t="s">
        <v>29</v>
      </c>
      <c r="AE10" s="62">
        <f>AB10*15</f>
        <v>0</v>
      </c>
    </row>
    <row r="11" spans="2:32" ht="28.15" customHeight="1" x14ac:dyDescent="0.25">
      <c r="B11" s="31" t="s">
        <v>30</v>
      </c>
      <c r="C11" s="85"/>
      <c r="D11" s="113"/>
      <c r="E11" s="149"/>
      <c r="F11" s="113"/>
      <c r="G11" s="26"/>
      <c r="H11" s="84"/>
      <c r="I11" s="26"/>
      <c r="J11" s="26"/>
      <c r="K11" s="84"/>
      <c r="L11" s="26"/>
      <c r="M11" s="26"/>
      <c r="N11" s="84"/>
      <c r="O11" s="26"/>
      <c r="P11" s="113"/>
      <c r="Q11" s="149"/>
      <c r="R11" s="113"/>
      <c r="S11" s="113"/>
      <c r="T11" s="113"/>
      <c r="U11" s="113"/>
      <c r="V11" s="256"/>
      <c r="W11" s="125" t="s">
        <v>12</v>
      </c>
      <c r="X11" s="128"/>
      <c r="Y11" s="124"/>
      <c r="AC11" s="62">
        <f>SUM(AC6:AC10)</f>
        <v>27.7</v>
      </c>
      <c r="AD11" s="62">
        <f>SUM(AD6:AD10)</f>
        <v>22.5</v>
      </c>
      <c r="AE11" s="62">
        <f>SUM(AE6:AE10)</f>
        <v>98.5</v>
      </c>
      <c r="AF11" s="62">
        <f>AC11*4+AD11*9+AE11*4</f>
        <v>707.3</v>
      </c>
    </row>
    <row r="12" spans="2:32" ht="28.15" customHeight="1" x14ac:dyDescent="0.3">
      <c r="B12" s="115"/>
      <c r="C12" s="86"/>
      <c r="D12" s="26"/>
      <c r="E12" s="84"/>
      <c r="F12" s="26"/>
      <c r="G12" s="26"/>
      <c r="H12" s="84"/>
      <c r="I12" s="26"/>
      <c r="J12" s="26"/>
      <c r="K12" s="84"/>
      <c r="L12" s="26"/>
      <c r="M12" s="26"/>
      <c r="N12" s="84"/>
      <c r="O12" s="26"/>
      <c r="P12" s="26"/>
      <c r="Q12" s="84"/>
      <c r="R12" s="26"/>
      <c r="S12" s="26"/>
      <c r="T12" s="84"/>
      <c r="U12" s="26"/>
      <c r="V12" s="257"/>
      <c r="W12" s="122">
        <f>W6*4+W8*9+W10*4</f>
        <v>720</v>
      </c>
      <c r="X12" s="130"/>
      <c r="Y12" s="124"/>
      <c r="Z12" s="61"/>
      <c r="AC12" s="87">
        <f>AC11*4/AF11</f>
        <v>0.1566520571186201</v>
      </c>
      <c r="AD12" s="87">
        <f>AD11*9/AF11</f>
        <v>0.28630001413827233</v>
      </c>
      <c r="AE12" s="87">
        <f>AE11*4/AF11</f>
        <v>0.5570479287431076</v>
      </c>
    </row>
    <row r="13" spans="2:32" s="79" customFormat="1" ht="28.15" customHeight="1" x14ac:dyDescent="0.3">
      <c r="B13" s="77">
        <v>5</v>
      </c>
      <c r="C13" s="254"/>
      <c r="D13" s="78" t="str">
        <f>'10月菜單'!F39</f>
        <v>地瓜飯</v>
      </c>
      <c r="E13" s="78" t="s">
        <v>122</v>
      </c>
      <c r="F13" s="78"/>
      <c r="G13" s="78" t="str">
        <f>'10月菜單'!F40</f>
        <v>爆炒鹹豬肉</v>
      </c>
      <c r="H13" s="78" t="s">
        <v>18</v>
      </c>
      <c r="I13" s="78"/>
      <c r="J13" s="78" t="str">
        <f>'10月菜單'!F41</f>
        <v>首爾部隊春川炒雞</v>
      </c>
      <c r="K13" s="78" t="s">
        <v>123</v>
      </c>
      <c r="L13" s="78"/>
      <c r="M13" s="78" t="str">
        <f>'10月菜單'!F42</f>
        <v>草莓布丁球(加)(炸)</v>
      </c>
      <c r="N13" s="78" t="s">
        <v>58</v>
      </c>
      <c r="O13" s="78"/>
      <c r="P13" s="78" t="str">
        <f>'10月菜單'!F43</f>
        <v>淺色蔬菜</v>
      </c>
      <c r="Q13" s="78" t="s">
        <v>124</v>
      </c>
      <c r="R13" s="78"/>
      <c r="S13" s="78" t="str">
        <f>'10月菜單'!F44</f>
        <v>海芽豆腐湯(豆)</v>
      </c>
      <c r="T13" s="78" t="s">
        <v>123</v>
      </c>
      <c r="U13" s="78"/>
      <c r="V13" s="255"/>
      <c r="W13" s="119" t="s">
        <v>7</v>
      </c>
      <c r="X13" s="120" t="s">
        <v>35</v>
      </c>
      <c r="Y13" s="121">
        <v>6</v>
      </c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8.15" customHeight="1" x14ac:dyDescent="0.3">
      <c r="B14" s="80" t="s">
        <v>8</v>
      </c>
      <c r="C14" s="254"/>
      <c r="D14" s="114" t="s">
        <v>120</v>
      </c>
      <c r="E14" s="114"/>
      <c r="F14" s="114">
        <v>100</v>
      </c>
      <c r="G14" s="26" t="s">
        <v>143</v>
      </c>
      <c r="H14" s="114"/>
      <c r="I14" s="114">
        <v>60</v>
      </c>
      <c r="J14" s="25" t="s">
        <v>151</v>
      </c>
      <c r="K14" s="113"/>
      <c r="L14" s="113">
        <v>30</v>
      </c>
      <c r="M14" s="25" t="s">
        <v>366</v>
      </c>
      <c r="N14" s="25" t="s">
        <v>244</v>
      </c>
      <c r="O14" s="25">
        <v>30</v>
      </c>
      <c r="P14" s="113" t="str">
        <f>P13</f>
        <v>淺色蔬菜</v>
      </c>
      <c r="Q14" s="113"/>
      <c r="R14" s="26">
        <v>120</v>
      </c>
      <c r="S14" s="114" t="s">
        <v>77</v>
      </c>
      <c r="T14" s="114"/>
      <c r="U14" s="114">
        <v>3</v>
      </c>
      <c r="V14" s="256"/>
      <c r="W14" s="122">
        <v>103</v>
      </c>
      <c r="X14" s="123" t="s">
        <v>36</v>
      </c>
      <c r="Y14" s="124">
        <v>2.8</v>
      </c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8.15" customHeight="1" x14ac:dyDescent="0.3">
      <c r="B15" s="80">
        <v>27</v>
      </c>
      <c r="C15" s="254"/>
      <c r="D15" s="114" t="s">
        <v>121</v>
      </c>
      <c r="E15" s="114"/>
      <c r="F15" s="114">
        <v>55</v>
      </c>
      <c r="G15" s="26" t="s">
        <v>203</v>
      </c>
      <c r="H15" s="113"/>
      <c r="I15" s="113">
        <v>20</v>
      </c>
      <c r="J15" s="113" t="s">
        <v>96</v>
      </c>
      <c r="K15" s="113"/>
      <c r="L15" s="113">
        <v>50</v>
      </c>
      <c r="M15" s="26"/>
      <c r="N15" s="161"/>
      <c r="O15" s="26"/>
      <c r="P15" s="113"/>
      <c r="Q15" s="113"/>
      <c r="R15" s="113"/>
      <c r="S15" s="113" t="s">
        <v>65</v>
      </c>
      <c r="T15" s="113"/>
      <c r="U15" s="113">
        <v>10</v>
      </c>
      <c r="V15" s="256"/>
      <c r="W15" s="125" t="s">
        <v>9</v>
      </c>
      <c r="X15" s="126" t="s">
        <v>37</v>
      </c>
      <c r="Y15" s="124">
        <v>2.2999999999999998</v>
      </c>
      <c r="AA15" s="81" t="s">
        <v>25</v>
      </c>
      <c r="AB15" s="63">
        <v>2.1</v>
      </c>
      <c r="AC15" s="82">
        <f>AB15*7</f>
        <v>14.700000000000001</v>
      </c>
      <c r="AD15" s="63">
        <f>AB15*5</f>
        <v>10.5</v>
      </c>
      <c r="AE15" s="63" t="s">
        <v>26</v>
      </c>
      <c r="AF15" s="83">
        <f>AC15*4+AD15*9</f>
        <v>153.30000000000001</v>
      </c>
    </row>
    <row r="16" spans="2:32" ht="28.15" customHeight="1" x14ac:dyDescent="0.3">
      <c r="B16" s="80" t="s">
        <v>10</v>
      </c>
      <c r="C16" s="254"/>
      <c r="D16" s="114"/>
      <c r="E16" s="114"/>
      <c r="F16" s="114"/>
      <c r="G16" s="26" t="s">
        <v>224</v>
      </c>
      <c r="H16" s="114"/>
      <c r="I16" s="114">
        <v>5</v>
      </c>
      <c r="J16" s="114" t="s">
        <v>142</v>
      </c>
      <c r="K16" s="152"/>
      <c r="L16" s="113">
        <v>10</v>
      </c>
      <c r="M16" s="186"/>
      <c r="N16" s="26"/>
      <c r="O16" s="26"/>
      <c r="P16" s="113"/>
      <c r="Q16" s="149"/>
      <c r="R16" s="113"/>
      <c r="S16" s="26"/>
      <c r="T16" s="26"/>
      <c r="U16" s="26"/>
      <c r="V16" s="256"/>
      <c r="W16" s="122">
        <f>Y14*5+Y16*5+Y18*8</f>
        <v>25</v>
      </c>
      <c r="X16" s="126" t="s">
        <v>38</v>
      </c>
      <c r="Y16" s="124">
        <v>2.2000000000000002</v>
      </c>
      <c r="Z16" s="61"/>
      <c r="AA16" s="62" t="s">
        <v>27</v>
      </c>
      <c r="AB16" s="63">
        <v>1.8</v>
      </c>
      <c r="AC16" s="63">
        <f>AB16*1</f>
        <v>1.8</v>
      </c>
      <c r="AD16" s="63" t="s">
        <v>26</v>
      </c>
      <c r="AE16" s="63">
        <f>AB16*5</f>
        <v>9</v>
      </c>
      <c r="AF16" s="63">
        <f>AC16*4+AE16*4</f>
        <v>43.2</v>
      </c>
    </row>
    <row r="17" spans="2:32" ht="28.15" customHeight="1" x14ac:dyDescent="0.25">
      <c r="B17" s="258" t="s">
        <v>43</v>
      </c>
      <c r="C17" s="254"/>
      <c r="D17" s="149"/>
      <c r="E17" s="149"/>
      <c r="F17" s="113"/>
      <c r="G17" s="113" t="s">
        <v>338</v>
      </c>
      <c r="H17" s="149"/>
      <c r="I17" s="113">
        <v>5</v>
      </c>
      <c r="J17" s="114"/>
      <c r="K17" s="114"/>
      <c r="L17" s="114"/>
      <c r="M17" s="153"/>
      <c r="N17" s="114"/>
      <c r="O17" s="114"/>
      <c r="P17" s="113"/>
      <c r="Q17" s="149"/>
      <c r="R17" s="113"/>
      <c r="S17" s="162"/>
      <c r="T17" s="112"/>
      <c r="U17" s="110"/>
      <c r="V17" s="256"/>
      <c r="W17" s="125" t="s">
        <v>11</v>
      </c>
      <c r="X17" s="126" t="s">
        <v>39</v>
      </c>
      <c r="Y17" s="124"/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2" ht="28.15" customHeight="1" x14ac:dyDescent="0.3">
      <c r="B18" s="258"/>
      <c r="C18" s="254"/>
      <c r="D18" s="149"/>
      <c r="E18" s="149"/>
      <c r="F18" s="113"/>
      <c r="G18" s="150"/>
      <c r="H18" s="149"/>
      <c r="I18" s="113"/>
      <c r="J18" s="114"/>
      <c r="K18" s="149"/>
      <c r="L18" s="113"/>
      <c r="M18" s="153"/>
      <c r="N18" s="152"/>
      <c r="O18" s="113"/>
      <c r="P18" s="113"/>
      <c r="Q18" s="149"/>
      <c r="R18" s="113"/>
      <c r="S18" s="153"/>
      <c r="T18" s="149"/>
      <c r="U18" s="113"/>
      <c r="V18" s="256"/>
      <c r="W18" s="122">
        <v>27</v>
      </c>
      <c r="X18" s="127" t="s">
        <v>40</v>
      </c>
      <c r="Y18" s="124"/>
      <c r="Z18" s="61"/>
      <c r="AA18" s="62" t="s">
        <v>29</v>
      </c>
      <c r="AB18" s="63">
        <v>1</v>
      </c>
      <c r="AE18" s="62">
        <f>AB18*15</f>
        <v>15</v>
      </c>
    </row>
    <row r="19" spans="2:32" ht="28.15" customHeight="1" x14ac:dyDescent="0.25">
      <c r="B19" s="31" t="s">
        <v>30</v>
      </c>
      <c r="C19" s="85"/>
      <c r="D19" s="149"/>
      <c r="E19" s="149"/>
      <c r="F19" s="113"/>
      <c r="G19" s="113"/>
      <c r="H19" s="149"/>
      <c r="I19" s="113"/>
      <c r="J19" s="153"/>
      <c r="K19" s="149"/>
      <c r="L19" s="149"/>
      <c r="M19" s="113"/>
      <c r="N19" s="149"/>
      <c r="O19" s="113"/>
      <c r="P19" s="157"/>
      <c r="Q19" s="149"/>
      <c r="R19" s="113"/>
      <c r="S19" s="114"/>
      <c r="T19" s="151"/>
      <c r="U19" s="114"/>
      <c r="V19" s="256"/>
      <c r="W19" s="125" t="s">
        <v>12</v>
      </c>
      <c r="X19" s="128"/>
      <c r="Y19" s="124"/>
      <c r="AC19" s="62">
        <f>SUM(AC14:AC18)</f>
        <v>28.900000000000002</v>
      </c>
      <c r="AD19" s="62">
        <f>SUM(AD14:AD18)</f>
        <v>23</v>
      </c>
      <c r="AE19" s="62">
        <f>SUM(AE14:AE18)</f>
        <v>117</v>
      </c>
      <c r="AF19" s="62">
        <f>AC19*4+AD19*9+AE19*4</f>
        <v>790.6</v>
      </c>
    </row>
    <row r="20" spans="2:32" ht="28.15" customHeight="1" x14ac:dyDescent="0.3">
      <c r="B20" s="115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26"/>
      <c r="N20" s="84"/>
      <c r="O20" s="26"/>
      <c r="P20" s="26"/>
      <c r="Q20" s="84"/>
      <c r="R20" s="26"/>
      <c r="S20" s="26"/>
      <c r="T20" s="84"/>
      <c r="U20" s="26"/>
      <c r="V20" s="257"/>
      <c r="W20" s="122">
        <f>W14*4+W16*9+W18*4</f>
        <v>745</v>
      </c>
      <c r="X20" s="130"/>
      <c r="Y20" s="124"/>
      <c r="Z20" s="61"/>
      <c r="AC20" s="87">
        <f>AC19*4/AF19</f>
        <v>0.14621806223121681</v>
      </c>
      <c r="AD20" s="87">
        <f>AD19*9/AF19</f>
        <v>0.26182646091576017</v>
      </c>
      <c r="AE20" s="87">
        <f>AE19*4/AF19</f>
        <v>0.59195547685302297</v>
      </c>
    </row>
    <row r="21" spans="2:32" s="79" customFormat="1" ht="28.15" customHeight="1" x14ac:dyDescent="0.3">
      <c r="B21" s="77">
        <v>5</v>
      </c>
      <c r="C21" s="254"/>
      <c r="D21" s="78" t="str">
        <f>'10月菜單'!J39</f>
        <v>寶島白飯</v>
      </c>
      <c r="E21" s="21" t="s">
        <v>160</v>
      </c>
      <c r="F21" s="78"/>
      <c r="G21" s="78" t="str">
        <f>'10月菜單'!J40</f>
        <v>霸氣無敵烤大雞腿</v>
      </c>
      <c r="H21" s="78" t="s">
        <v>56</v>
      </c>
      <c r="I21" s="78"/>
      <c r="J21" s="78" t="str">
        <f>'10月菜單'!J41:M41</f>
        <v>塔香海茸</v>
      </c>
      <c r="K21" s="78" t="s">
        <v>162</v>
      </c>
      <c r="L21" s="78"/>
      <c r="M21" s="78" t="str">
        <f>'10月菜單'!J42</f>
        <v>蔥香醬燒炒豬柳(豆)</v>
      </c>
      <c r="N21" s="78" t="s">
        <v>161</v>
      </c>
      <c r="O21" s="78"/>
      <c r="P21" s="78" t="str">
        <f>'10月菜單'!J43</f>
        <v>深色蔬菜</v>
      </c>
      <c r="Q21" s="78" t="s">
        <v>163</v>
      </c>
      <c r="R21" s="78"/>
      <c r="S21" s="78" t="str">
        <f>'10月菜單'!J44</f>
        <v>玉米蛋花湯</v>
      </c>
      <c r="T21" s="78" t="s">
        <v>162</v>
      </c>
      <c r="U21" s="78"/>
      <c r="V21" s="255"/>
      <c r="W21" s="119" t="s">
        <v>7</v>
      </c>
      <c r="X21" s="120" t="s">
        <v>35</v>
      </c>
      <c r="Y21" s="138">
        <v>5.4</v>
      </c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2" s="90" customFormat="1" ht="27.75" customHeight="1" x14ac:dyDescent="0.4">
      <c r="B22" s="80" t="s">
        <v>8</v>
      </c>
      <c r="C22" s="254"/>
      <c r="D22" s="114" t="s">
        <v>145</v>
      </c>
      <c r="E22" s="114"/>
      <c r="F22" s="114">
        <v>100</v>
      </c>
      <c r="G22" s="114" t="s">
        <v>159</v>
      </c>
      <c r="H22" s="113"/>
      <c r="I22" s="114">
        <v>100</v>
      </c>
      <c r="J22" s="25" t="s">
        <v>384</v>
      </c>
      <c r="K22" s="113"/>
      <c r="L22" s="113">
        <v>60</v>
      </c>
      <c r="M22" s="114" t="s">
        <v>198</v>
      </c>
      <c r="N22" s="114"/>
      <c r="O22" s="114">
        <v>10</v>
      </c>
      <c r="P22" s="26" t="str">
        <f>P21</f>
        <v>深色蔬菜</v>
      </c>
      <c r="Q22" s="26"/>
      <c r="R22" s="26">
        <v>120</v>
      </c>
      <c r="S22" s="26" t="s">
        <v>148</v>
      </c>
      <c r="T22" s="114"/>
      <c r="U22" s="114">
        <v>35</v>
      </c>
      <c r="V22" s="256"/>
      <c r="W22" s="122">
        <v>98</v>
      </c>
      <c r="X22" s="123" t="s">
        <v>36</v>
      </c>
      <c r="Y22" s="139">
        <v>2.8</v>
      </c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2" s="90" customFormat="1" ht="28.15" customHeight="1" x14ac:dyDescent="0.3">
      <c r="B23" s="80">
        <v>28</v>
      </c>
      <c r="C23" s="254"/>
      <c r="D23" s="114"/>
      <c r="E23" s="114"/>
      <c r="F23" s="114"/>
      <c r="G23" s="114"/>
      <c r="H23" s="114"/>
      <c r="I23" s="114"/>
      <c r="J23" s="25" t="s">
        <v>385</v>
      </c>
      <c r="K23" s="113"/>
      <c r="L23" s="113">
        <v>1</v>
      </c>
      <c r="M23" s="114" t="s">
        <v>61</v>
      </c>
      <c r="N23" s="114"/>
      <c r="O23" s="114">
        <v>50</v>
      </c>
      <c r="P23" s="26"/>
      <c r="Q23" s="26"/>
      <c r="R23" s="26"/>
      <c r="S23" s="26" t="s">
        <v>149</v>
      </c>
      <c r="T23" s="114"/>
      <c r="U23" s="114">
        <v>30</v>
      </c>
      <c r="V23" s="256"/>
      <c r="W23" s="125" t="s">
        <v>9</v>
      </c>
      <c r="X23" s="126" t="s">
        <v>37</v>
      </c>
      <c r="Y23" s="139">
        <v>1.9</v>
      </c>
      <c r="AA23" s="91" t="s">
        <v>25</v>
      </c>
      <c r="AB23" s="89">
        <v>2.2000000000000002</v>
      </c>
      <c r="AC23" s="92">
        <f>AB23*7</f>
        <v>15.400000000000002</v>
      </c>
      <c r="AD23" s="89">
        <f>AB23*5</f>
        <v>11</v>
      </c>
      <c r="AE23" s="89" t="s">
        <v>26</v>
      </c>
      <c r="AF23" s="93">
        <f>AC23*4+AD23*9</f>
        <v>160.60000000000002</v>
      </c>
    </row>
    <row r="24" spans="2:32" s="90" customFormat="1" ht="28.15" customHeight="1" x14ac:dyDescent="0.4">
      <c r="B24" s="80" t="s">
        <v>10</v>
      </c>
      <c r="C24" s="254"/>
      <c r="D24" s="114"/>
      <c r="E24" s="114"/>
      <c r="F24" s="185"/>
      <c r="G24" s="190"/>
      <c r="H24" s="190"/>
      <c r="I24" s="190"/>
      <c r="J24" s="214"/>
      <c r="K24" s="190"/>
      <c r="L24" s="190"/>
      <c r="M24" s="110" t="s">
        <v>205</v>
      </c>
      <c r="N24" s="114"/>
      <c r="O24" s="114">
        <v>15</v>
      </c>
      <c r="P24" s="26"/>
      <c r="Q24" s="84"/>
      <c r="R24" s="26"/>
      <c r="S24" s="26"/>
      <c r="T24" s="84"/>
      <c r="U24" s="26"/>
      <c r="V24" s="256"/>
      <c r="W24" s="122">
        <f>Y22*5+Y24*5+Y26*8</f>
        <v>25</v>
      </c>
      <c r="X24" s="126" t="s">
        <v>38</v>
      </c>
      <c r="Y24" s="139">
        <v>2.2000000000000002</v>
      </c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2" s="90" customFormat="1" ht="28.15" customHeight="1" x14ac:dyDescent="0.25">
      <c r="B25" s="258" t="s">
        <v>45</v>
      </c>
      <c r="C25" s="254"/>
      <c r="D25" s="114"/>
      <c r="E25" s="114"/>
      <c r="F25" s="185"/>
      <c r="G25" s="190"/>
      <c r="H25" s="190"/>
      <c r="I25" s="190"/>
      <c r="J25" s="214"/>
      <c r="K25" s="190"/>
      <c r="L25" s="190"/>
      <c r="M25" s="110" t="s">
        <v>206</v>
      </c>
      <c r="N25" s="114" t="s">
        <v>212</v>
      </c>
      <c r="O25" s="114">
        <v>10</v>
      </c>
      <c r="P25" s="26"/>
      <c r="Q25" s="84"/>
      <c r="R25" s="26"/>
      <c r="S25" s="26"/>
      <c r="T25" s="84"/>
      <c r="U25" s="26"/>
      <c r="V25" s="256"/>
      <c r="W25" s="125" t="s">
        <v>11</v>
      </c>
      <c r="X25" s="126" t="s">
        <v>39</v>
      </c>
      <c r="Y25" s="139"/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2" s="90" customFormat="1" ht="28.15" customHeight="1" x14ac:dyDescent="0.4">
      <c r="B26" s="258"/>
      <c r="C26" s="254"/>
      <c r="D26" s="114"/>
      <c r="E26" s="114"/>
      <c r="F26" s="185"/>
      <c r="G26" s="190"/>
      <c r="H26" s="190"/>
      <c r="I26" s="190"/>
      <c r="J26" s="190"/>
      <c r="K26" s="190"/>
      <c r="L26" s="190"/>
      <c r="M26" s="110"/>
      <c r="N26" s="188"/>
      <c r="O26" s="26"/>
      <c r="P26" s="26"/>
      <c r="Q26" s="84"/>
      <c r="R26" s="26"/>
      <c r="S26" s="26"/>
      <c r="T26" s="84"/>
      <c r="U26" s="26"/>
      <c r="V26" s="256"/>
      <c r="W26" s="122">
        <v>26</v>
      </c>
      <c r="X26" s="127" t="s">
        <v>40</v>
      </c>
      <c r="Y26" s="139"/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2" s="90" customFormat="1" ht="28.15" customHeight="1" x14ac:dyDescent="0.25">
      <c r="B27" s="31" t="s">
        <v>30</v>
      </c>
      <c r="C27" s="95"/>
      <c r="D27" s="114"/>
      <c r="E27" s="114"/>
      <c r="F27" s="114"/>
      <c r="G27" s="26"/>
      <c r="H27" s="188"/>
      <c r="I27" s="26"/>
      <c r="J27" s="25"/>
      <c r="K27" s="189"/>
      <c r="L27" s="25"/>
      <c r="M27" s="26"/>
      <c r="N27" s="188"/>
      <c r="O27" s="26"/>
      <c r="P27" s="26"/>
      <c r="Q27" s="84"/>
      <c r="R27" s="26"/>
      <c r="S27" s="26"/>
      <c r="T27" s="84"/>
      <c r="U27" s="26"/>
      <c r="V27" s="256"/>
      <c r="W27" s="125" t="s">
        <v>12</v>
      </c>
      <c r="X27" s="128"/>
      <c r="Y27" s="139"/>
      <c r="AA27" s="94"/>
      <c r="AB27" s="89"/>
      <c r="AC27" s="94">
        <f>SUM(AC22:AC26)</f>
        <v>29.400000000000006</v>
      </c>
      <c r="AD27" s="94">
        <f>SUM(AD22:AD26)</f>
        <v>23.5</v>
      </c>
      <c r="AE27" s="94">
        <f>SUM(AE22:AE26)</f>
        <v>101</v>
      </c>
      <c r="AF27" s="94">
        <f>AC27*4+AD27*9+AE27*4</f>
        <v>733.1</v>
      </c>
    </row>
    <row r="28" spans="2:32" s="90" customFormat="1" ht="28.15" customHeight="1" thickBot="1" x14ac:dyDescent="0.45">
      <c r="B28" s="116"/>
      <c r="C28" s="96"/>
      <c r="D28" s="114"/>
      <c r="E28" s="114"/>
      <c r="F28" s="114"/>
      <c r="G28" s="26"/>
      <c r="H28" s="84"/>
      <c r="I28" s="26"/>
      <c r="J28" s="26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57"/>
      <c r="W28" s="122">
        <f>W22*4+W24*9+W26*4</f>
        <v>721</v>
      </c>
      <c r="X28" s="133"/>
      <c r="Y28" s="141"/>
      <c r="Z28" s="88"/>
      <c r="AB28" s="97"/>
      <c r="AC28" s="98">
        <f>AC27*4/AF27</f>
        <v>0.16041467739735374</v>
      </c>
      <c r="AD28" s="98">
        <f>AD27*9/AF27</f>
        <v>0.28850088664575091</v>
      </c>
      <c r="AE28" s="98">
        <f>AE27*4/AF27</f>
        <v>0.55108443595689538</v>
      </c>
    </row>
    <row r="29" spans="2:32" s="79" customFormat="1" ht="28.15" customHeight="1" x14ac:dyDescent="0.3">
      <c r="B29" s="77">
        <v>5</v>
      </c>
      <c r="C29" s="254"/>
      <c r="D29" s="78" t="str">
        <f>'10月菜單'!N39</f>
        <v>小米飯</v>
      </c>
      <c r="E29" s="78" t="s">
        <v>160</v>
      </c>
      <c r="F29" s="78"/>
      <c r="G29" s="78" t="str">
        <f>'10月菜單'!N40</f>
        <v>醬燒蜜汁燒豬排</v>
      </c>
      <c r="H29" s="78" t="s">
        <v>56</v>
      </c>
      <c r="I29" s="78"/>
      <c r="J29" s="78" t="str">
        <f>'10月菜單'!N41</f>
        <v>泰式濃郁咖哩雞</v>
      </c>
      <c r="K29" s="78" t="s">
        <v>162</v>
      </c>
      <c r="L29" s="78"/>
      <c r="M29" s="78" t="str">
        <f>'10月菜單'!N42</f>
        <v>什錦花椰雙菇</v>
      </c>
      <c r="N29" s="78" t="s">
        <v>161</v>
      </c>
      <c r="O29" s="78"/>
      <c r="P29" s="78" t="str">
        <f>'10月菜單'!N43</f>
        <v>淺色蔬菜</v>
      </c>
      <c r="Q29" s="78" t="s">
        <v>163</v>
      </c>
      <c r="R29" s="78"/>
      <c r="S29" s="78" t="str">
        <f>'10月菜單'!N44</f>
        <v>酸辣湯(豆)(芡)</v>
      </c>
      <c r="T29" s="78" t="s">
        <v>162</v>
      </c>
      <c r="U29" s="78"/>
      <c r="V29" s="255"/>
      <c r="W29" s="119" t="s">
        <v>7</v>
      </c>
      <c r="X29" s="120" t="s">
        <v>35</v>
      </c>
      <c r="Y29" s="121">
        <v>5.3</v>
      </c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2" ht="28.15" customHeight="1" x14ac:dyDescent="0.3">
      <c r="B30" s="80" t="s">
        <v>158</v>
      </c>
      <c r="C30" s="254"/>
      <c r="D30" s="114" t="s">
        <v>145</v>
      </c>
      <c r="E30" s="114"/>
      <c r="F30" s="114">
        <v>60</v>
      </c>
      <c r="G30" s="26" t="s">
        <v>63</v>
      </c>
      <c r="H30" s="114"/>
      <c r="I30" s="114">
        <v>50</v>
      </c>
      <c r="J30" s="26" t="s">
        <v>66</v>
      </c>
      <c r="K30" s="114"/>
      <c r="L30" s="114">
        <v>35</v>
      </c>
      <c r="M30" s="25" t="s">
        <v>231</v>
      </c>
      <c r="N30" s="113"/>
      <c r="O30" s="113">
        <v>40</v>
      </c>
      <c r="P30" s="26" t="str">
        <f>P29</f>
        <v>淺色蔬菜</v>
      </c>
      <c r="Q30" s="26"/>
      <c r="R30" s="26">
        <v>120</v>
      </c>
      <c r="S30" s="99" t="s">
        <v>89</v>
      </c>
      <c r="T30" s="26"/>
      <c r="U30" s="26">
        <v>10</v>
      </c>
      <c r="V30" s="256"/>
      <c r="W30" s="122">
        <v>97</v>
      </c>
      <c r="X30" s="123" t="s">
        <v>36</v>
      </c>
      <c r="Y30" s="124">
        <v>2.7</v>
      </c>
      <c r="Z30" s="61"/>
      <c r="AA30" s="63" t="s">
        <v>24</v>
      </c>
      <c r="AB30" s="63">
        <v>6.2</v>
      </c>
      <c r="AC30" s="63">
        <f>AB30*2</f>
        <v>12.4</v>
      </c>
      <c r="AD30" s="63"/>
      <c r="AE30" s="63">
        <f>AB30*15</f>
        <v>93</v>
      </c>
      <c r="AF30" s="63">
        <f>AC30*4+AE30*4</f>
        <v>421.6</v>
      </c>
    </row>
    <row r="31" spans="2:32" ht="28.15" customHeight="1" x14ac:dyDescent="0.3">
      <c r="B31" s="80">
        <v>29</v>
      </c>
      <c r="C31" s="254"/>
      <c r="D31" s="114" t="s">
        <v>164</v>
      </c>
      <c r="E31" s="114"/>
      <c r="F31" s="114">
        <v>40</v>
      </c>
      <c r="G31" s="114"/>
      <c r="H31" s="113"/>
      <c r="I31" s="113"/>
      <c r="J31" s="114" t="s">
        <v>71</v>
      </c>
      <c r="K31" s="114"/>
      <c r="L31" s="114">
        <v>25</v>
      </c>
      <c r="M31" s="25" t="s">
        <v>242</v>
      </c>
      <c r="N31" s="113"/>
      <c r="O31" s="113">
        <v>20</v>
      </c>
      <c r="P31" s="26"/>
      <c r="Q31" s="26"/>
      <c r="R31" s="26"/>
      <c r="S31" s="26" t="s">
        <v>87</v>
      </c>
      <c r="T31" s="26"/>
      <c r="U31" s="26">
        <v>5</v>
      </c>
      <c r="V31" s="256"/>
      <c r="W31" s="125" t="s">
        <v>9</v>
      </c>
      <c r="X31" s="126" t="s">
        <v>37</v>
      </c>
      <c r="Y31" s="124">
        <v>2.2999999999999998</v>
      </c>
      <c r="AA31" s="81" t="s">
        <v>25</v>
      </c>
      <c r="AB31" s="63">
        <v>2.1</v>
      </c>
      <c r="AC31" s="82">
        <f>AB31*7</f>
        <v>14.700000000000001</v>
      </c>
      <c r="AD31" s="63">
        <f>AB31*5</f>
        <v>10.5</v>
      </c>
      <c r="AE31" s="63" t="s">
        <v>26</v>
      </c>
      <c r="AF31" s="83">
        <f>AC31*4+AD31*9</f>
        <v>153.30000000000001</v>
      </c>
    </row>
    <row r="32" spans="2:32" ht="28.15" customHeight="1" x14ac:dyDescent="0.3">
      <c r="B32" s="80" t="s">
        <v>10</v>
      </c>
      <c r="C32" s="254"/>
      <c r="D32" s="114"/>
      <c r="E32" s="114"/>
      <c r="F32" s="114"/>
      <c r="G32" s="153"/>
      <c r="H32" s="114"/>
      <c r="I32" s="114"/>
      <c r="J32" s="114" t="s">
        <v>203</v>
      </c>
      <c r="K32" s="114"/>
      <c r="L32" s="114">
        <v>15</v>
      </c>
      <c r="M32" s="26" t="s">
        <v>219</v>
      </c>
      <c r="N32" s="113"/>
      <c r="O32" s="113">
        <v>10</v>
      </c>
      <c r="P32" s="26"/>
      <c r="Q32" s="84"/>
      <c r="R32" s="26"/>
      <c r="S32" s="26" t="s">
        <v>62</v>
      </c>
      <c r="T32" s="26"/>
      <c r="U32" s="26">
        <v>5</v>
      </c>
      <c r="V32" s="256"/>
      <c r="W32" s="122">
        <f>Y30*5+Y32*5+Y34*8</f>
        <v>24.5</v>
      </c>
      <c r="X32" s="126" t="s">
        <v>38</v>
      </c>
      <c r="Y32" s="124">
        <v>2.2000000000000002</v>
      </c>
      <c r="Z32" s="61"/>
      <c r="AA32" s="62" t="s">
        <v>27</v>
      </c>
      <c r="AB32" s="63">
        <v>1.5</v>
      </c>
      <c r="AC32" s="63">
        <f>AB32*1</f>
        <v>1.5</v>
      </c>
      <c r="AD32" s="63" t="s">
        <v>26</v>
      </c>
      <c r="AE32" s="63">
        <f>AB32*5</f>
        <v>7.5</v>
      </c>
      <c r="AF32" s="63">
        <f>AC32*4+AE32*4</f>
        <v>36</v>
      </c>
    </row>
    <row r="33" spans="2:32" ht="28.15" customHeight="1" x14ac:dyDescent="0.25">
      <c r="B33" s="258" t="s">
        <v>46</v>
      </c>
      <c r="C33" s="254"/>
      <c r="D33" s="152"/>
      <c r="E33" s="149"/>
      <c r="F33" s="113"/>
      <c r="G33" s="153"/>
      <c r="H33" s="159"/>
      <c r="I33" s="160"/>
      <c r="J33" s="114" t="s">
        <v>205</v>
      </c>
      <c r="K33" s="114"/>
      <c r="L33" s="114">
        <v>10</v>
      </c>
      <c r="M33" s="25"/>
      <c r="N33" s="148"/>
      <c r="O33" s="113"/>
      <c r="P33" s="26"/>
      <c r="Q33" s="84"/>
      <c r="R33" s="26"/>
      <c r="S33" s="26" t="s">
        <v>102</v>
      </c>
      <c r="T33" s="26"/>
      <c r="U33" s="26">
        <v>5</v>
      </c>
      <c r="V33" s="256"/>
      <c r="W33" s="125" t="s">
        <v>11</v>
      </c>
      <c r="X33" s="126" t="s">
        <v>39</v>
      </c>
      <c r="Y33" s="124"/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2" ht="28.15" customHeight="1" x14ac:dyDescent="0.3">
      <c r="B34" s="258"/>
      <c r="C34" s="254"/>
      <c r="D34" s="152"/>
      <c r="E34" s="152"/>
      <c r="F34" s="113"/>
      <c r="G34" s="179"/>
      <c r="H34" s="151"/>
      <c r="I34" s="114"/>
      <c r="J34" s="114"/>
      <c r="K34" s="114"/>
      <c r="L34" s="114"/>
      <c r="M34" s="25"/>
      <c r="N34" s="161"/>
      <c r="O34" s="25"/>
      <c r="P34" s="26"/>
      <c r="Q34" s="84"/>
      <c r="R34" s="26"/>
      <c r="S34" s="26" t="s">
        <v>65</v>
      </c>
      <c r="T34" s="161" t="s">
        <v>95</v>
      </c>
      <c r="U34" s="26">
        <v>10</v>
      </c>
      <c r="V34" s="256"/>
      <c r="W34" s="122">
        <v>25</v>
      </c>
      <c r="X34" s="127" t="s">
        <v>40</v>
      </c>
      <c r="Y34" s="137"/>
      <c r="Z34" s="61"/>
      <c r="AA34" s="62" t="s">
        <v>29</v>
      </c>
      <c r="AB34" s="63">
        <v>1</v>
      </c>
      <c r="AE34" s="62">
        <f>AB34*15</f>
        <v>15</v>
      </c>
    </row>
    <row r="35" spans="2:32" ht="28.15" customHeight="1" x14ac:dyDescent="0.25">
      <c r="B35" s="31" t="s">
        <v>30</v>
      </c>
      <c r="C35" s="85"/>
      <c r="D35" s="84"/>
      <c r="E35" s="84"/>
      <c r="F35" s="26"/>
      <c r="G35" s="26"/>
      <c r="H35" s="84"/>
      <c r="I35" s="26"/>
      <c r="J35" s="26"/>
      <c r="K35" s="84"/>
      <c r="L35" s="26"/>
      <c r="M35" s="26"/>
      <c r="N35" s="84"/>
      <c r="O35" s="26"/>
      <c r="P35" s="26"/>
      <c r="Q35" s="84"/>
      <c r="R35" s="26"/>
      <c r="S35" s="26" t="s">
        <v>110</v>
      </c>
      <c r="T35" s="84"/>
      <c r="U35" s="26">
        <v>5</v>
      </c>
      <c r="V35" s="256"/>
      <c r="W35" s="125" t="s">
        <v>12</v>
      </c>
      <c r="X35" s="128"/>
      <c r="Y35" s="124"/>
      <c r="AC35" s="62">
        <f>SUM(AC30:AC34)</f>
        <v>28.6</v>
      </c>
      <c r="AD35" s="62">
        <f>SUM(AD30:AD34)</f>
        <v>23</v>
      </c>
      <c r="AE35" s="62">
        <f>SUM(AE30:AE34)</f>
        <v>115.5</v>
      </c>
      <c r="AF35" s="62">
        <f>AC35*4+AD35*9+AE35*4</f>
        <v>783.4</v>
      </c>
    </row>
    <row r="36" spans="2:32" ht="28.15" customHeight="1" thickBot="1" x14ac:dyDescent="0.35">
      <c r="B36" s="115"/>
      <c r="C36" s="86"/>
      <c r="D36" s="84"/>
      <c r="E36" s="84"/>
      <c r="F36" s="26"/>
      <c r="G36" s="162"/>
      <c r="H36" s="84"/>
      <c r="I36" s="26"/>
      <c r="J36" s="26"/>
      <c r="K36" s="84"/>
      <c r="L36" s="26"/>
      <c r="M36" s="26"/>
      <c r="N36" s="84"/>
      <c r="O36" s="26"/>
      <c r="P36" s="26"/>
      <c r="Q36" s="84"/>
      <c r="R36" s="26"/>
      <c r="S36" s="191"/>
      <c r="T36" s="84"/>
      <c r="U36" s="26"/>
      <c r="V36" s="257"/>
      <c r="W36" s="132">
        <f>W30*4+W32*9+W34*4</f>
        <v>708.5</v>
      </c>
      <c r="X36" s="129"/>
      <c r="Y36" s="137"/>
      <c r="Z36" s="61"/>
      <c r="AC36" s="87">
        <f>AC35*4/AF35</f>
        <v>0.14603012509573654</v>
      </c>
      <c r="AD36" s="87">
        <f>AD35*9/AF35</f>
        <v>0.26423283124840441</v>
      </c>
      <c r="AE36" s="87">
        <f>AE35*4/AF35</f>
        <v>0.58973704365585911</v>
      </c>
    </row>
    <row r="37" spans="2:32" s="79" customFormat="1" ht="28.15" customHeight="1" x14ac:dyDescent="0.3">
      <c r="B37" s="77"/>
      <c r="C37" s="254"/>
      <c r="D37" s="78" t="e">
        <f>'10月菜單'!#REF!</f>
        <v>#REF!</v>
      </c>
      <c r="E37" s="78" t="s">
        <v>18</v>
      </c>
      <c r="F37" s="78"/>
      <c r="G37" s="78" t="e">
        <f>'10月菜單'!#REF!</f>
        <v>#REF!</v>
      </c>
      <c r="H37" s="78" t="s">
        <v>17</v>
      </c>
      <c r="I37" s="78"/>
      <c r="J37" s="78" t="e">
        <f>'10月菜單'!#REF!</f>
        <v>#REF!</v>
      </c>
      <c r="K37" s="78" t="s">
        <v>101</v>
      </c>
      <c r="L37" s="78"/>
      <c r="M37" s="78" t="e">
        <f>'10月菜單'!#REF!</f>
        <v>#REF!</v>
      </c>
      <c r="N37" s="78" t="s">
        <v>58</v>
      </c>
      <c r="O37" s="78"/>
      <c r="P37" s="78" t="e">
        <f>'10月菜單'!#REF!</f>
        <v>#REF!</v>
      </c>
      <c r="Q37" s="78" t="s">
        <v>19</v>
      </c>
      <c r="R37" s="78"/>
      <c r="S37" s="78"/>
      <c r="T37" s="78" t="s">
        <v>17</v>
      </c>
      <c r="U37" s="78"/>
      <c r="V37" s="255"/>
      <c r="W37" s="119" t="s">
        <v>7</v>
      </c>
      <c r="X37" s="120" t="s">
        <v>35</v>
      </c>
      <c r="Y37" s="142"/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2" ht="28.15" customHeight="1" x14ac:dyDescent="0.3">
      <c r="B38" s="80" t="s">
        <v>8</v>
      </c>
      <c r="C38" s="254"/>
      <c r="D38" s="25"/>
      <c r="E38" s="25"/>
      <c r="F38" s="25"/>
      <c r="G38" s="113"/>
      <c r="H38" s="113"/>
      <c r="I38" s="113"/>
      <c r="J38" s="26"/>
      <c r="K38" s="26"/>
      <c r="L38" s="111"/>
      <c r="M38" s="25"/>
      <c r="N38" s="25"/>
      <c r="O38" s="25"/>
      <c r="P38" s="26"/>
      <c r="Q38" s="26"/>
      <c r="R38" s="26"/>
      <c r="S38" s="25"/>
      <c r="T38" s="25"/>
      <c r="U38" s="25"/>
      <c r="V38" s="256"/>
      <c r="W38" s="122">
        <v>95</v>
      </c>
      <c r="X38" s="123" t="s">
        <v>36</v>
      </c>
      <c r="Y38" s="131"/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</row>
    <row r="39" spans="2:32" ht="28.15" customHeight="1" x14ac:dyDescent="0.3">
      <c r="B39" s="80"/>
      <c r="C39" s="254"/>
      <c r="D39" s="25"/>
      <c r="E39" s="25"/>
      <c r="F39" s="26"/>
      <c r="G39" s="114"/>
      <c r="H39" s="114"/>
      <c r="I39" s="114"/>
      <c r="J39" s="26"/>
      <c r="K39" s="26"/>
      <c r="L39" s="111"/>
      <c r="M39" s="25"/>
      <c r="N39" s="25"/>
      <c r="O39" s="25"/>
      <c r="P39" s="26"/>
      <c r="Q39" s="26"/>
      <c r="R39" s="26"/>
      <c r="S39" s="25"/>
      <c r="T39" s="25"/>
      <c r="U39" s="25"/>
      <c r="V39" s="256"/>
      <c r="W39" s="125" t="s">
        <v>9</v>
      </c>
      <c r="X39" s="126" t="s">
        <v>37</v>
      </c>
      <c r="Y39" s="131"/>
      <c r="AA39" s="81" t="s">
        <v>25</v>
      </c>
      <c r="AB39" s="63">
        <v>2.2000000000000002</v>
      </c>
      <c r="AC39" s="82">
        <f>AB39*7</f>
        <v>15.400000000000002</v>
      </c>
      <c r="AD39" s="63">
        <f>AB39*5</f>
        <v>11</v>
      </c>
      <c r="AE39" s="63" t="s">
        <v>26</v>
      </c>
      <c r="AF39" s="83">
        <f>AC39*4+AD39*9</f>
        <v>160.60000000000002</v>
      </c>
    </row>
    <row r="40" spans="2:32" ht="28.15" customHeight="1" x14ac:dyDescent="0.3">
      <c r="B40" s="80" t="s">
        <v>10</v>
      </c>
      <c r="C40" s="254"/>
      <c r="D40" s="25"/>
      <c r="E40" s="30"/>
      <c r="F40" s="26"/>
      <c r="G40" s="114"/>
      <c r="H40" s="114"/>
      <c r="I40" s="114"/>
      <c r="J40" s="26"/>
      <c r="K40" s="84"/>
      <c r="L40" s="111"/>
      <c r="M40" s="162"/>
      <c r="N40" s="30"/>
      <c r="O40" s="26"/>
      <c r="P40" s="26"/>
      <c r="Q40" s="26"/>
      <c r="R40" s="26"/>
      <c r="S40" s="26"/>
      <c r="T40" s="26"/>
      <c r="U40" s="26"/>
      <c r="V40" s="256"/>
      <c r="W40" s="122">
        <f>Y38*5+Y40*5+Y42*8</f>
        <v>0</v>
      </c>
      <c r="X40" s="126" t="s">
        <v>38</v>
      </c>
      <c r="Y40" s="131"/>
      <c r="Z40" s="61"/>
      <c r="AA40" s="62" t="s">
        <v>27</v>
      </c>
      <c r="AB40" s="63">
        <v>1.7</v>
      </c>
      <c r="AC40" s="63">
        <f>AB40*1</f>
        <v>1.7</v>
      </c>
      <c r="AD40" s="63" t="s">
        <v>26</v>
      </c>
      <c r="AE40" s="63">
        <f>AB40*5</f>
        <v>8.5</v>
      </c>
      <c r="AF40" s="63">
        <f>AC40*4+AE40*4</f>
        <v>40.799999999999997</v>
      </c>
    </row>
    <row r="41" spans="2:32" ht="28.15" customHeight="1" x14ac:dyDescent="0.25">
      <c r="B41" s="258" t="s">
        <v>47</v>
      </c>
      <c r="C41" s="254"/>
      <c r="D41" s="25"/>
      <c r="E41" s="155"/>
      <c r="F41" s="26"/>
      <c r="G41" s="113"/>
      <c r="H41" s="149"/>
      <c r="I41" s="113"/>
      <c r="J41" s="26"/>
      <c r="K41" s="26"/>
      <c r="L41" s="111"/>
      <c r="M41" s="26"/>
      <c r="N41" s="161"/>
      <c r="O41" s="26"/>
      <c r="P41" s="26"/>
      <c r="Q41" s="26"/>
      <c r="R41" s="26"/>
      <c r="S41" s="162"/>
      <c r="T41" s="84"/>
      <c r="U41" s="26"/>
      <c r="V41" s="256"/>
      <c r="W41" s="125" t="s">
        <v>11</v>
      </c>
      <c r="X41" s="126" t="s">
        <v>39</v>
      </c>
      <c r="Y41" s="131"/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2" ht="28.15" customHeight="1" x14ac:dyDescent="0.3">
      <c r="B42" s="258"/>
      <c r="C42" s="254"/>
      <c r="D42" s="25"/>
      <c r="E42" s="30"/>
      <c r="F42" s="26"/>
      <c r="G42" s="113"/>
      <c r="H42" s="149"/>
      <c r="I42" s="113"/>
      <c r="J42" s="26"/>
      <c r="K42" s="84"/>
      <c r="L42" s="111"/>
      <c r="M42" s="163"/>
      <c r="N42" s="84"/>
      <c r="O42" s="26"/>
      <c r="P42" s="26"/>
      <c r="Q42" s="84"/>
      <c r="R42" s="26"/>
      <c r="S42" s="162"/>
      <c r="T42" s="161"/>
      <c r="U42" s="26"/>
      <c r="V42" s="256"/>
      <c r="W42" s="122">
        <f>Y37*2+Y38*7+Y42*8</f>
        <v>0</v>
      </c>
      <c r="X42" s="127" t="s">
        <v>40</v>
      </c>
      <c r="Y42" s="131"/>
      <c r="Z42" s="61"/>
      <c r="AA42" s="62" t="s">
        <v>29</v>
      </c>
      <c r="AE42" s="62">
        <f>AB42*15</f>
        <v>0</v>
      </c>
    </row>
    <row r="43" spans="2:32" ht="28.15" customHeight="1" x14ac:dyDescent="0.25">
      <c r="B43" s="31" t="s">
        <v>30</v>
      </c>
      <c r="C43" s="85"/>
      <c r="D43" s="167"/>
      <c r="E43" s="30"/>
      <c r="F43" s="25"/>
      <c r="G43" s="26"/>
      <c r="H43" s="84"/>
      <c r="I43" s="26"/>
      <c r="J43" s="26"/>
      <c r="K43" s="84"/>
      <c r="L43" s="26"/>
      <c r="M43" s="26"/>
      <c r="N43" s="84"/>
      <c r="O43" s="26"/>
      <c r="P43" s="26"/>
      <c r="Q43" s="84"/>
      <c r="R43" s="26"/>
      <c r="S43" s="25"/>
      <c r="T43" s="25"/>
      <c r="U43" s="25"/>
      <c r="V43" s="256"/>
      <c r="W43" s="125" t="s">
        <v>12</v>
      </c>
      <c r="X43" s="128"/>
      <c r="Y43" s="131"/>
      <c r="AC43" s="62">
        <f>SUM(AC38:AC42)</f>
        <v>29.1</v>
      </c>
      <c r="AD43" s="62">
        <f>SUM(AD38:AD42)</f>
        <v>23.5</v>
      </c>
      <c r="AE43" s="62">
        <f>SUM(AE38:AE42)</f>
        <v>98.5</v>
      </c>
      <c r="AF43" s="62">
        <f>AC43*4+AD43*9+AE43*4</f>
        <v>721.9</v>
      </c>
    </row>
    <row r="44" spans="2:32" ht="28.15" customHeight="1" thickBot="1" x14ac:dyDescent="0.35">
      <c r="B44" s="117"/>
      <c r="C44" s="86"/>
      <c r="D44" s="100"/>
      <c r="E44" s="100"/>
      <c r="F44" s="101"/>
      <c r="G44" s="101"/>
      <c r="H44" s="100"/>
      <c r="I44" s="101"/>
      <c r="J44" s="101"/>
      <c r="K44" s="100"/>
      <c r="L44" s="101"/>
      <c r="M44" s="101"/>
      <c r="N44" s="100"/>
      <c r="O44" s="101"/>
      <c r="P44" s="101"/>
      <c r="Q44" s="100"/>
      <c r="R44" s="101"/>
      <c r="S44" s="101"/>
      <c r="T44" s="100"/>
      <c r="U44" s="101"/>
      <c r="V44" s="257"/>
      <c r="W44" s="122">
        <f>W38*4+W40*9+W42*4</f>
        <v>380</v>
      </c>
      <c r="X44" s="133"/>
      <c r="Y44" s="143"/>
      <c r="Z44" s="61"/>
      <c r="AC44" s="87">
        <f>AC43*4/AF43</f>
        <v>0.1612411691369996</v>
      </c>
      <c r="AD44" s="87">
        <f>AD43*9/AF43</f>
        <v>0.29297686660202243</v>
      </c>
      <c r="AE44" s="87">
        <f>AE43*4/AF43</f>
        <v>0.54578196426097803</v>
      </c>
    </row>
    <row r="45" spans="2:32" s="94" customFormat="1" ht="21.75" customHeight="1" x14ac:dyDescent="0.25">
      <c r="B45" s="63"/>
      <c r="C45" s="62"/>
      <c r="D45" s="62"/>
      <c r="E45" s="102"/>
      <c r="F45" s="62"/>
      <c r="G45" s="62"/>
      <c r="H45" s="102"/>
      <c r="I45" s="62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103"/>
      <c r="AB45" s="89"/>
    </row>
    <row r="46" spans="2:32" x14ac:dyDescent="0.25">
      <c r="B46" s="89"/>
      <c r="C46" s="94"/>
      <c r="D46" s="252"/>
      <c r="E46" s="252"/>
      <c r="F46" s="253"/>
      <c r="G46" s="253"/>
      <c r="H46" s="104"/>
      <c r="K46" s="104"/>
      <c r="N46" s="104"/>
      <c r="Q46" s="104"/>
      <c r="T46" s="104"/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0.98425196850393704" right="0.15748031496062992" top="0.19685039370078741" bottom="0.15748031496062992" header="0.51181102362204722" footer="0.23622047244094491"/>
  <pageSetup paperSize="9" scale="43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10月菜單</vt:lpstr>
      <vt:lpstr>第1週明細</vt:lpstr>
      <vt:lpstr>第2週明細</vt:lpstr>
      <vt:lpstr>第3周明細</vt:lpstr>
      <vt:lpstr>第4周明細</vt:lpstr>
      <vt:lpstr>第5週明細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2025-03-16T23:50:51Z</cp:lastPrinted>
  <dcterms:created xsi:type="dcterms:W3CDTF">2013-10-17T10:44:48Z</dcterms:created>
  <dcterms:modified xsi:type="dcterms:W3CDTF">2025-04-07T13:48:38Z</dcterms:modified>
</cp:coreProperties>
</file>