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小\員林(72張+3張公告)\"/>
    </mc:Choice>
  </mc:AlternateContent>
  <xr:revisionPtr revIDLastSave="0" documentId="13_ncr:1_{D8BFCDB4-9482-443B-9819-3253C080CA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4.5月菜單" sheetId="20" r:id="rId1"/>
    <sheet name="第一週明細" sheetId="3" r:id="rId2"/>
    <sheet name="第二週明細" sheetId="4" r:id="rId3"/>
    <sheet name="第三週明細" sheetId="7" r:id="rId4"/>
    <sheet name="第四週明細 " sheetId="8" r:id="rId5"/>
    <sheet name="第五週明細 " sheetId="2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2" i="8" l="1"/>
  <c r="W40" i="8"/>
  <c r="W38" i="8"/>
  <c r="W42" i="3"/>
  <c r="W40" i="3"/>
  <c r="W38" i="3"/>
  <c r="W44" i="8" l="1"/>
  <c r="W44" i="3"/>
  <c r="W26" i="4"/>
  <c r="S29" i="22" l="1"/>
  <c r="P29" i="22"/>
  <c r="M29" i="22"/>
  <c r="J29" i="22"/>
  <c r="G29" i="22"/>
  <c r="D37" i="22"/>
  <c r="D29" i="22"/>
  <c r="W34" i="22"/>
  <c r="Q46" i="20" s="1"/>
  <c r="W32" i="22"/>
  <c r="Q45" i="20" s="1"/>
  <c r="W30" i="22"/>
  <c r="W36" i="22" l="1"/>
  <c r="O45" i="20" s="1"/>
  <c r="O46" i="20"/>
  <c r="S21" i="22"/>
  <c r="P21" i="22"/>
  <c r="M21" i="22"/>
  <c r="J21" i="22"/>
  <c r="G21" i="22"/>
  <c r="D21" i="22"/>
  <c r="M29" i="3" l="1"/>
  <c r="J29" i="3"/>
  <c r="W26" i="22" l="1"/>
  <c r="M46" i="20" s="1"/>
  <c r="W24" i="22"/>
  <c r="M45" i="20" s="1"/>
  <c r="W22" i="22"/>
  <c r="K46" i="20" s="1"/>
  <c r="W28" i="22" l="1"/>
  <c r="K45" i="20" s="1"/>
  <c r="S21" i="8" l="1"/>
  <c r="P21" i="8"/>
  <c r="S21" i="4" l="1"/>
  <c r="P21" i="4"/>
  <c r="S13" i="22" l="1"/>
  <c r="P13" i="22"/>
  <c r="M13" i="22"/>
  <c r="J13" i="22"/>
  <c r="G13" i="22"/>
  <c r="D13" i="22"/>
  <c r="W18" i="22"/>
  <c r="W16" i="22"/>
  <c r="I45" i="20" s="1"/>
  <c r="W14" i="22"/>
  <c r="G46" i="20" s="1"/>
  <c r="W20" i="22" l="1"/>
  <c r="G45" i="20" s="1"/>
  <c r="I46" i="20"/>
  <c r="S5" i="22" l="1"/>
  <c r="P5" i="22"/>
  <c r="M5" i="22"/>
  <c r="J5" i="22"/>
  <c r="G5" i="22"/>
  <c r="D5" i="22"/>
  <c r="W10" i="22"/>
  <c r="W8" i="22"/>
  <c r="E45" i="20" s="1"/>
  <c r="W6" i="22"/>
  <c r="C46" i="20" s="1"/>
  <c r="W12" i="22" l="1"/>
  <c r="C45" i="20" s="1"/>
  <c r="E46" i="20"/>
  <c r="AE42" i="22"/>
  <c r="AD41" i="22"/>
  <c r="AE40" i="22"/>
  <c r="AD39" i="22"/>
  <c r="AF39" i="22" s="1"/>
  <c r="AE38" i="22"/>
  <c r="AF38" i="22" s="1"/>
  <c r="AE34" i="22"/>
  <c r="AD33" i="22"/>
  <c r="AF33" i="22" s="1"/>
  <c r="AE32" i="22"/>
  <c r="AC32" i="22"/>
  <c r="AD31" i="22"/>
  <c r="AC31" i="22"/>
  <c r="AE30" i="22"/>
  <c r="AC30" i="22"/>
  <c r="AF30" i="22" s="1"/>
  <c r="AE26" i="22"/>
  <c r="AD25" i="22"/>
  <c r="AF25" i="22" s="1"/>
  <c r="AE24" i="22"/>
  <c r="AC24" i="22"/>
  <c r="AD23" i="22"/>
  <c r="AC23" i="22"/>
  <c r="AE22" i="22"/>
  <c r="AC22" i="22"/>
  <c r="AE18" i="22"/>
  <c r="AD17" i="22"/>
  <c r="AF17" i="22" s="1"/>
  <c r="AE16" i="22"/>
  <c r="AC16" i="22"/>
  <c r="AD15" i="22"/>
  <c r="AC15" i="22"/>
  <c r="AE14" i="22"/>
  <c r="AC14" i="22"/>
  <c r="AF15" i="22" l="1"/>
  <c r="AF16" i="22"/>
  <c r="AF32" i="22"/>
  <c r="AC19" i="22"/>
  <c r="AE19" i="22"/>
  <c r="AD35" i="22"/>
  <c r="AE43" i="22"/>
  <c r="AF23" i="22"/>
  <c r="AF14" i="22"/>
  <c r="AD19" i="22"/>
  <c r="AE27" i="22"/>
  <c r="AD27" i="22"/>
  <c r="AF24" i="22"/>
  <c r="AD43" i="22"/>
  <c r="AF22" i="22"/>
  <c r="AE35" i="22"/>
  <c r="AF40" i="22"/>
  <c r="AC35" i="22"/>
  <c r="AC27" i="22"/>
  <c r="AF31" i="22"/>
  <c r="AF41" i="22"/>
  <c r="AF43" i="22" l="1"/>
  <c r="AD44" i="22" s="1"/>
  <c r="AF19" i="22"/>
  <c r="AC20" i="22" s="1"/>
  <c r="AD20" i="22"/>
  <c r="AE20" i="22"/>
  <c r="AF35" i="22"/>
  <c r="AC36" i="22" s="1"/>
  <c r="AE44" i="22"/>
  <c r="AF27" i="22"/>
  <c r="AC28" i="22" s="1"/>
  <c r="AE28" i="22" l="1"/>
  <c r="AD28" i="22"/>
  <c r="AD36" i="22"/>
  <c r="AE36" i="22"/>
  <c r="W34" i="8"/>
  <c r="W32" i="8"/>
  <c r="W30" i="8"/>
  <c r="W26" i="8"/>
  <c r="W24" i="8"/>
  <c r="W22" i="8"/>
  <c r="W18" i="8"/>
  <c r="W16" i="8"/>
  <c r="W14" i="8"/>
  <c r="W10" i="8"/>
  <c r="W8" i="8"/>
  <c r="W6" i="8"/>
  <c r="W42" i="7"/>
  <c r="W40" i="7"/>
  <c r="W38" i="7"/>
  <c r="W34" i="7"/>
  <c r="W32" i="7"/>
  <c r="W30" i="7"/>
  <c r="W26" i="7"/>
  <c r="W24" i="7"/>
  <c r="W22" i="7"/>
  <c r="W18" i="7"/>
  <c r="W16" i="7"/>
  <c r="W14" i="7"/>
  <c r="W10" i="7"/>
  <c r="W8" i="7"/>
  <c r="W6" i="7"/>
  <c r="W42" i="4"/>
  <c r="W40" i="4"/>
  <c r="W38" i="4"/>
  <c r="W34" i="4"/>
  <c r="W32" i="4"/>
  <c r="W30" i="4"/>
  <c r="W24" i="4"/>
  <c r="W22" i="4"/>
  <c r="W18" i="4"/>
  <c r="W16" i="4"/>
  <c r="W14" i="4"/>
  <c r="W10" i="4"/>
  <c r="W8" i="4"/>
  <c r="W6" i="4"/>
  <c r="W34" i="3"/>
  <c r="W32" i="3"/>
  <c r="W30" i="3"/>
  <c r="W12" i="8" l="1"/>
  <c r="W12" i="7"/>
  <c r="W36" i="3"/>
  <c r="W12" i="4"/>
  <c r="W36" i="4"/>
  <c r="W44" i="7"/>
  <c r="W36" i="7"/>
  <c r="W36" i="8"/>
  <c r="W28" i="8"/>
  <c r="W20" i="8"/>
  <c r="W28" i="7"/>
  <c r="W20" i="7"/>
  <c r="W44" i="4"/>
  <c r="W28" i="4"/>
  <c r="W20" i="4"/>
  <c r="U37" i="20" l="1"/>
  <c r="U36" i="20"/>
  <c r="S37" i="8"/>
  <c r="P37" i="8"/>
  <c r="M37" i="8"/>
  <c r="J37" i="8"/>
  <c r="G37" i="8"/>
  <c r="D37" i="8"/>
  <c r="S37" i="20"/>
  <c r="S36" i="20" l="1"/>
  <c r="Q37" i="20" l="1"/>
  <c r="M37" i="20"/>
  <c r="I37" i="20"/>
  <c r="E37" i="20"/>
  <c r="U27" i="20"/>
  <c r="O19" i="20"/>
  <c r="M19" i="20"/>
  <c r="K19" i="20"/>
  <c r="E18" i="20"/>
  <c r="C19" i="20"/>
  <c r="K37" i="20"/>
  <c r="I36" i="20"/>
  <c r="G37" i="20"/>
  <c r="S29" i="8"/>
  <c r="P29" i="8"/>
  <c r="M29" i="8"/>
  <c r="J29" i="8"/>
  <c r="G29" i="8"/>
  <c r="D29" i="8"/>
  <c r="M21" i="8"/>
  <c r="J21" i="8"/>
  <c r="G21" i="8"/>
  <c r="D21" i="8"/>
  <c r="S13" i="8"/>
  <c r="P13" i="8"/>
  <c r="M13" i="8"/>
  <c r="J13" i="8"/>
  <c r="G13" i="8"/>
  <c r="D13" i="8"/>
  <c r="O37" i="20" l="1"/>
  <c r="M36" i="20"/>
  <c r="G36" i="20"/>
  <c r="O36" i="20"/>
  <c r="Q36" i="20"/>
  <c r="K36" i="20" l="1"/>
  <c r="E27" i="20" l="1"/>
  <c r="C28" i="20" l="1"/>
  <c r="D21" i="7"/>
  <c r="S13" i="7"/>
  <c r="P13" i="7"/>
  <c r="M13" i="7"/>
  <c r="J13" i="7"/>
  <c r="G13" i="7"/>
  <c r="D13" i="7"/>
  <c r="S5" i="7"/>
  <c r="P5" i="7"/>
  <c r="M5" i="7"/>
  <c r="J5" i="7"/>
  <c r="G5" i="7"/>
  <c r="D5" i="7"/>
  <c r="S19" i="20"/>
  <c r="S37" i="4"/>
  <c r="P37" i="4"/>
  <c r="M37" i="4"/>
  <c r="J37" i="4"/>
  <c r="G37" i="4"/>
  <c r="D37" i="4"/>
  <c r="S29" i="4"/>
  <c r="P29" i="4"/>
  <c r="M29" i="4"/>
  <c r="J29" i="4"/>
  <c r="G29" i="4"/>
  <c r="D29" i="4"/>
  <c r="Q19" i="20" l="1"/>
  <c r="G28" i="20"/>
  <c r="U18" i="20"/>
  <c r="I27" i="20"/>
  <c r="E28" i="20"/>
  <c r="Q18" i="20"/>
  <c r="U19" i="20"/>
  <c r="I28" i="20"/>
  <c r="C27" i="20" l="1"/>
  <c r="G27" i="20"/>
  <c r="S18" i="20"/>
  <c r="O18" i="20"/>
  <c r="S13" i="4" l="1"/>
  <c r="S5" i="8" l="1"/>
  <c r="P5" i="8"/>
  <c r="M5" i="8"/>
  <c r="J5" i="8"/>
  <c r="G5" i="8"/>
  <c r="D5" i="8"/>
  <c r="S37" i="7"/>
  <c r="P37" i="7"/>
  <c r="M37" i="7"/>
  <c r="J37" i="7"/>
  <c r="G37" i="7"/>
  <c r="D37" i="7"/>
  <c r="S29" i="7"/>
  <c r="P29" i="7"/>
  <c r="M29" i="7"/>
  <c r="J29" i="7"/>
  <c r="G29" i="7"/>
  <c r="D29" i="7"/>
  <c r="M21" i="7"/>
  <c r="S21" i="7"/>
  <c r="P21" i="7"/>
  <c r="J21" i="7"/>
  <c r="G21" i="7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S37" i="3"/>
  <c r="P37" i="3"/>
  <c r="M37" i="3"/>
  <c r="J37" i="3"/>
  <c r="G37" i="3"/>
  <c r="D37" i="3"/>
  <c r="S29" i="3"/>
  <c r="P29" i="3"/>
  <c r="G29" i="3"/>
  <c r="D29" i="3"/>
  <c r="M18" i="20"/>
  <c r="I19" i="20"/>
  <c r="I18" i="20"/>
  <c r="G19" i="20"/>
  <c r="E19" i="20"/>
  <c r="Q28" i="20" l="1"/>
  <c r="U10" i="20"/>
  <c r="M28" i="20"/>
  <c r="Q10" i="20"/>
  <c r="O28" i="20"/>
  <c r="U28" i="20"/>
  <c r="O10" i="20"/>
  <c r="U9" i="20"/>
  <c r="M27" i="20"/>
  <c r="E36" i="20"/>
  <c r="Q9" i="20"/>
  <c r="S28" i="20"/>
  <c r="S10" i="20"/>
  <c r="K28" i="20"/>
  <c r="Q27" i="20"/>
  <c r="C37" i="20"/>
  <c r="K18" i="20"/>
  <c r="C18" i="20"/>
  <c r="G18" i="20" l="1"/>
  <c r="O27" i="20"/>
  <c r="K27" i="20"/>
  <c r="C36" i="20"/>
  <c r="S27" i="20"/>
  <c r="S9" i="20" l="1"/>
  <c r="O9" i="20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F35" i="7"/>
  <c r="AE36" i="7" s="1"/>
  <c r="AD28" i="7" l="1"/>
  <c r="AC28" i="7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D36" i="3" l="1"/>
  <c r="AC36" i="4"/>
  <c r="AE36" i="4"/>
  <c r="AC28" i="3"/>
  <c r="AD20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<sst xmlns="http://schemas.openxmlformats.org/spreadsheetml/2006/main" count="1307" uniqueCount="345">
  <si>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</si>
  <si>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</si>
  <si>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</si>
  <si>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</si>
  <si>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</si>
  <si>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</si>
  <si>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</si>
  <si>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</si>
  <si>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</si>
  <si>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</si>
  <si>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</si>
  <si>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</si>
  <si>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</si>
  <si>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</si>
  <si>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</si>
  <si>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</si>
  <si>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</si>
  <si>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</si>
  <si>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</si>
  <si>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</si>
  <si>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</si>
  <si>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</si>
  <si>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</si>
  <si>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</si>
  <si>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</si>
  <si>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</si>
  <si>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</si>
  <si>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</si>
  <si>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</si>
  <si>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</si>
  <si>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</si>
  <si>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</si>
  <si>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</si>
  <si>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</si>
  <si>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</si>
  <si>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</si>
  <si>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</si>
  <si>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</si>
  <si>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</si>
  <si>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</si>
  <si>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</si>
  <si>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</si>
  <si>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</si>
  <si>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</si>
  <si>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</si>
  <si>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</si>
  <si>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</si>
  <si>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</si>
  <si>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</si>
  <si>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</si>
  <si>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</si>
  <si>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</si>
  <si>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</si>
  <si>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</si>
  <si>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蒸</t>
    <phoneticPr fontId="19" type="noConversion"/>
  </si>
  <si>
    <t>川燙</t>
    <phoneticPr fontId="19" type="noConversion"/>
  </si>
  <si>
    <t>星期五</t>
    <phoneticPr fontId="19" type="noConversion"/>
  </si>
  <si>
    <t>白米</t>
    <phoneticPr fontId="19" type="noConversion"/>
  </si>
  <si>
    <t>煮</t>
    <phoneticPr fontId="19" type="noConversion"/>
  </si>
  <si>
    <t>白米</t>
    <phoneticPr fontId="19" type="noConversion"/>
  </si>
  <si>
    <t>蔬菜</t>
    <phoneticPr fontId="19" type="noConversion"/>
  </si>
  <si>
    <t>炸</t>
    <phoneticPr fontId="19" type="noConversion"/>
  </si>
  <si>
    <t>星期三</t>
    <phoneticPr fontId="19" type="noConversion"/>
  </si>
  <si>
    <t>烤</t>
    <phoneticPr fontId="19" type="noConversion"/>
  </si>
  <si>
    <t>雞蛋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</si>
  <si>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</si>
  <si>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</si>
  <si>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</si>
  <si>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蔬菜</t>
    <phoneticPr fontId="19" type="noConversion"/>
  </si>
  <si>
    <t>川燙</t>
    <phoneticPr fontId="19" type="noConversion"/>
  </si>
  <si>
    <t>熱量:</t>
    <phoneticPr fontId="19" type="noConversion"/>
  </si>
  <si>
    <t>熱量:</t>
    <phoneticPr fontId="19" type="noConversion"/>
  </si>
  <si>
    <t>熱量:</t>
    <phoneticPr fontId="19" type="noConversion"/>
  </si>
  <si>
    <t>蛋白質：</t>
    <phoneticPr fontId="19" type="noConversion"/>
  </si>
  <si>
    <t>脂肪：</t>
    <phoneticPr fontId="19" type="noConversion"/>
  </si>
  <si>
    <t>熱量:</t>
    <phoneticPr fontId="19" type="noConversion"/>
  </si>
  <si>
    <t>醣類：</t>
    <phoneticPr fontId="19" type="noConversion"/>
  </si>
  <si>
    <t>蛋白質：</t>
    <phoneticPr fontId="19" type="noConversion"/>
  </si>
  <si>
    <t>蒸</t>
    <phoneticPr fontId="19" type="noConversion"/>
  </si>
  <si>
    <t>煮</t>
    <phoneticPr fontId="19" type="noConversion"/>
  </si>
  <si>
    <t>蔬菜</t>
    <phoneticPr fontId="19" type="noConversion"/>
  </si>
  <si>
    <t>煮</t>
    <phoneticPr fontId="19" type="noConversion"/>
  </si>
  <si>
    <t>杏鮑菇</t>
    <phoneticPr fontId="19" type="noConversion"/>
  </si>
  <si>
    <t>滷</t>
    <phoneticPr fontId="19" type="noConversion"/>
  </si>
  <si>
    <t>紫菜</t>
    <phoneticPr fontId="19" type="noConversion"/>
  </si>
  <si>
    <t>白米</t>
    <phoneticPr fontId="19" type="noConversion"/>
  </si>
  <si>
    <t>洋蔥</t>
    <phoneticPr fontId="19" type="noConversion"/>
  </si>
  <si>
    <t>木耳</t>
    <phoneticPr fontId="19" type="noConversion"/>
  </si>
  <si>
    <t>味噌</t>
    <phoneticPr fontId="19" type="noConversion"/>
  </si>
  <si>
    <t>白米</t>
    <phoneticPr fontId="19" type="noConversion"/>
  </si>
  <si>
    <t>豬肉及豬可食部位原料之原產地:台灣</t>
  </si>
  <si>
    <t>星期一</t>
    <phoneticPr fontId="19" type="noConversion"/>
  </si>
  <si>
    <t>星期五</t>
    <phoneticPr fontId="19" type="noConversion"/>
  </si>
  <si>
    <t>深色蔬菜</t>
    <phoneticPr fontId="19" type="noConversion"/>
  </si>
  <si>
    <t>淺色蔬菜</t>
    <phoneticPr fontId="19" type="noConversion"/>
  </si>
  <si>
    <t>冬瓜</t>
    <phoneticPr fontId="19" type="noConversion"/>
  </si>
  <si>
    <t>柴魚片</t>
    <phoneticPr fontId="19" type="noConversion"/>
  </si>
  <si>
    <t>白米</t>
    <phoneticPr fontId="19" type="noConversion"/>
  </si>
  <si>
    <t>地瓜飯</t>
    <phoneticPr fontId="19" type="noConversion"/>
  </si>
  <si>
    <t>香Q米飯</t>
    <phoneticPr fontId="19" type="noConversion"/>
  </si>
  <si>
    <t>地瓜</t>
    <phoneticPr fontId="19" type="noConversion"/>
  </si>
  <si>
    <t>地瓜飯</t>
    <phoneticPr fontId="19" type="noConversion"/>
  </si>
  <si>
    <t>地瓜</t>
    <phoneticPr fontId="19" type="noConversion"/>
  </si>
  <si>
    <t>地瓜</t>
    <phoneticPr fontId="19" type="noConversion"/>
  </si>
  <si>
    <t>地瓜</t>
    <phoneticPr fontId="19" type="noConversion"/>
  </si>
  <si>
    <t>香Q米飯</t>
    <phoneticPr fontId="19" type="noConversion"/>
  </si>
  <si>
    <t>白米</t>
    <phoneticPr fontId="19" type="noConversion"/>
  </si>
  <si>
    <t>生鮮豬絞肉</t>
    <phoneticPr fontId="19" type="noConversion"/>
  </si>
  <si>
    <t>冷</t>
    <phoneticPr fontId="19" type="noConversion"/>
  </si>
  <si>
    <t>醃</t>
    <phoneticPr fontId="19" type="noConversion"/>
  </si>
  <si>
    <t>竹筍湯</t>
    <phoneticPr fontId="19" type="noConversion"/>
  </si>
  <si>
    <t>淺色蔬菜</t>
    <phoneticPr fontId="19" type="noConversion"/>
  </si>
  <si>
    <t>熱量:</t>
    <phoneticPr fontId="19" type="noConversion"/>
  </si>
  <si>
    <t>煮</t>
    <phoneticPr fontId="19" type="noConversion"/>
  </si>
  <si>
    <t>粉薑</t>
    <phoneticPr fontId="19" type="noConversion"/>
  </si>
  <si>
    <t>川燙</t>
    <phoneticPr fontId="19" type="noConversion"/>
  </si>
  <si>
    <t>醣類：</t>
    <phoneticPr fontId="19" type="noConversion"/>
  </si>
  <si>
    <t>主食類</t>
    <phoneticPr fontId="19" type="noConversion"/>
  </si>
  <si>
    <t>白米</t>
    <phoneticPr fontId="19" type="noConversion"/>
  </si>
  <si>
    <t>蔬菜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</si>
  <si>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</si>
  <si>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</si>
  <si>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</si>
  <si>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星期二</t>
    <phoneticPr fontId="19" type="noConversion"/>
  </si>
  <si>
    <t>蛋白質：</t>
    <phoneticPr fontId="19" type="noConversion"/>
  </si>
  <si>
    <t>奶類</t>
    <phoneticPr fontId="19" type="noConversion"/>
  </si>
  <si>
    <t>豬肉來源:臺灣(豬肉及豬可食部位原料之原產地:臺灣)</t>
    <phoneticPr fontId="19" type="noConversion"/>
  </si>
  <si>
    <t>紫菜蛋花湯</t>
    <phoneticPr fontId="19" type="noConversion"/>
  </si>
  <si>
    <t>煮</t>
    <phoneticPr fontId="19" type="noConversion"/>
  </si>
  <si>
    <t>炸</t>
    <phoneticPr fontId="19" type="noConversion"/>
  </si>
  <si>
    <t>三色豆</t>
    <phoneticPr fontId="19" type="noConversion"/>
  </si>
  <si>
    <t>馬鈴薯</t>
    <phoneticPr fontId="19" type="noConversion"/>
  </si>
  <si>
    <t>傳統豆腐</t>
    <phoneticPr fontId="19" type="noConversion"/>
  </si>
  <si>
    <t>油蔥酥</t>
    <phoneticPr fontId="19" type="noConversion"/>
  </si>
  <si>
    <t>結球白菜</t>
    <phoneticPr fontId="19" type="noConversion"/>
  </si>
  <si>
    <t>胡蘿蔔</t>
    <phoneticPr fontId="19" type="noConversion"/>
  </si>
  <si>
    <t>新鮮麻竹筍</t>
    <phoneticPr fontId="19" type="noConversion"/>
  </si>
  <si>
    <t>甘藍</t>
    <phoneticPr fontId="19" type="noConversion"/>
  </si>
  <si>
    <t>豬血糕</t>
    <phoneticPr fontId="19" type="noConversion"/>
  </si>
  <si>
    <t>乾裙帶菜</t>
    <phoneticPr fontId="19" type="noConversion"/>
  </si>
  <si>
    <t>生鮮豬後腿肉絲</t>
    <phoneticPr fontId="19" type="noConversion"/>
  </si>
  <si>
    <t>加</t>
    <phoneticPr fontId="19" type="noConversion"/>
  </si>
  <si>
    <t>蕃茄</t>
    <phoneticPr fontId="19" type="noConversion"/>
  </si>
  <si>
    <t>海</t>
    <phoneticPr fontId="19" type="noConversion"/>
  </si>
  <si>
    <t>榨菜</t>
    <phoneticPr fontId="19" type="noConversion"/>
  </si>
  <si>
    <t>生鮮豬後腿肉丁</t>
    <phoneticPr fontId="19" type="noConversion"/>
  </si>
  <si>
    <t>豆</t>
    <phoneticPr fontId="19" type="noConversion"/>
  </si>
  <si>
    <t>生鮮豬絞肉</t>
  </si>
  <si>
    <t>胡蘿蔔</t>
  </si>
  <si>
    <t>冷</t>
    <phoneticPr fontId="19" type="noConversion"/>
  </si>
  <si>
    <t>綠豆芽</t>
  </si>
  <si>
    <t>綠豆芽</t>
    <phoneticPr fontId="19" type="noConversion"/>
  </si>
  <si>
    <t>乾香菇</t>
    <phoneticPr fontId="19" type="noConversion"/>
  </si>
  <si>
    <t>小米飯</t>
    <phoneticPr fontId="19" type="noConversion"/>
  </si>
  <si>
    <t>麥片飯</t>
    <phoneticPr fontId="19" type="noConversion"/>
  </si>
  <si>
    <t>糙米飯</t>
    <phoneticPr fontId="19" type="noConversion"/>
  </si>
  <si>
    <t>糙粳米</t>
    <phoneticPr fontId="19" type="noConversion"/>
  </si>
  <si>
    <t>大麥片</t>
    <phoneticPr fontId="19" type="noConversion"/>
  </si>
  <si>
    <t>麥片飯</t>
    <phoneticPr fontId="19" type="noConversion"/>
  </si>
  <si>
    <t>小米</t>
    <phoneticPr fontId="19" type="noConversion"/>
  </si>
  <si>
    <t>有機蔬菜</t>
    <phoneticPr fontId="19" type="noConversion"/>
  </si>
  <si>
    <t>有機蔬菜</t>
    <phoneticPr fontId="19" type="noConversion"/>
  </si>
  <si>
    <t>有機蔬菜</t>
    <phoneticPr fontId="19" type="noConversion"/>
  </si>
  <si>
    <t>京醬肉絲(豆)</t>
    <phoneticPr fontId="19" type="noConversion"/>
  </si>
  <si>
    <t>麵條</t>
    <phoneticPr fontId="19" type="noConversion"/>
  </si>
  <si>
    <t>煮</t>
    <phoneticPr fontId="19" type="noConversion"/>
  </si>
  <si>
    <t>生鮮雞胸肉</t>
    <phoneticPr fontId="19" type="noConversion"/>
  </si>
  <si>
    <t>冷凍魷魚丸</t>
    <phoneticPr fontId="19" type="noConversion"/>
  </si>
  <si>
    <t>海加</t>
    <phoneticPr fontId="19" type="noConversion"/>
  </si>
  <si>
    <t>米粉</t>
    <phoneticPr fontId="19" type="noConversion"/>
  </si>
  <si>
    <t>生鮮雞翅</t>
    <phoneticPr fontId="19" type="noConversion"/>
  </si>
  <si>
    <t>煮</t>
    <phoneticPr fontId="19" type="noConversion"/>
  </si>
  <si>
    <t>生鮮水鯊魚肉</t>
    <phoneticPr fontId="19" type="noConversion"/>
  </si>
  <si>
    <t>金針菇</t>
    <phoneticPr fontId="19" type="noConversion"/>
  </si>
  <si>
    <t>生鮮雞腿</t>
    <phoneticPr fontId="19" type="noConversion"/>
  </si>
  <si>
    <t>煮</t>
    <phoneticPr fontId="19" type="noConversion"/>
  </si>
  <si>
    <t>白蘿蔔</t>
    <phoneticPr fontId="19" type="noConversion"/>
  </si>
  <si>
    <t>麵條</t>
    <phoneticPr fontId="19" type="noConversion"/>
  </si>
  <si>
    <t>三色豆</t>
    <phoneticPr fontId="19" type="noConversion"/>
  </si>
  <si>
    <t>洋蔥</t>
    <phoneticPr fontId="19" type="noConversion"/>
  </si>
  <si>
    <t>生鮮豬絞肉</t>
    <phoneticPr fontId="19" type="noConversion"/>
  </si>
  <si>
    <t>煮</t>
    <phoneticPr fontId="19" type="noConversion"/>
  </si>
  <si>
    <t>生鮮豬前腿肉片</t>
    <phoneticPr fontId="19" type="noConversion"/>
  </si>
  <si>
    <t>生鮮翅小腿</t>
    <phoneticPr fontId="19" type="noConversion"/>
  </si>
  <si>
    <t>蔬菜</t>
    <phoneticPr fontId="19" type="noConversion"/>
  </si>
  <si>
    <t>煮</t>
    <phoneticPr fontId="19" type="noConversion"/>
  </si>
  <si>
    <t>煮</t>
    <phoneticPr fontId="19" type="noConversion"/>
  </si>
  <si>
    <t>蒸</t>
    <phoneticPr fontId="19" type="noConversion"/>
  </si>
  <si>
    <t>生鮮蝦仁</t>
    <phoneticPr fontId="19" type="noConversion"/>
  </si>
  <si>
    <t>生鮮雞排</t>
    <phoneticPr fontId="19" type="noConversion"/>
  </si>
  <si>
    <t>豆干</t>
    <phoneticPr fontId="19" type="noConversion"/>
  </si>
  <si>
    <t>每週供應魚類產品.小心魚刺</t>
    <phoneticPr fontId="19" type="noConversion"/>
  </si>
  <si>
    <t>豆腐丁</t>
    <phoneticPr fontId="19" type="noConversion"/>
  </si>
  <si>
    <t>柴香魷魚丸(海加)</t>
    <phoneticPr fontId="19" type="noConversion"/>
  </si>
  <si>
    <t>酸辣湯(芡)(豆)(醃)</t>
    <phoneticPr fontId="19" type="noConversion"/>
  </si>
  <si>
    <t>高麗菜拌肉燥</t>
    <phoneticPr fontId="19" type="noConversion"/>
  </si>
  <si>
    <t>雞塊X2(加)</t>
    <phoneticPr fontId="19" type="noConversion"/>
  </si>
  <si>
    <t>滷蛋</t>
    <phoneticPr fontId="19" type="noConversion"/>
  </si>
  <si>
    <t>脆筍絲</t>
    <phoneticPr fontId="19" type="noConversion"/>
  </si>
  <si>
    <t>冷凍雞塊</t>
    <phoneticPr fontId="19" type="noConversion"/>
  </si>
  <si>
    <t>酢醬高麗菜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</si>
  <si>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</si>
  <si>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</si>
  <si>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</si>
  <si>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</si>
  <si>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</si>
  <si>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</si>
  <si>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5月1日(四)</t>
    <phoneticPr fontId="19" type="noConversion"/>
  </si>
  <si>
    <t>5月5日(一)</t>
    <phoneticPr fontId="19" type="noConversion"/>
  </si>
  <si>
    <t>5月12日(一)</t>
    <phoneticPr fontId="19" type="noConversion"/>
  </si>
  <si>
    <t>5月19日(一)</t>
    <phoneticPr fontId="19" type="noConversion"/>
  </si>
  <si>
    <t>5月26日(一)</t>
    <phoneticPr fontId="19" type="noConversion"/>
  </si>
  <si>
    <t>5月2日(五)</t>
    <phoneticPr fontId="19" type="noConversion"/>
  </si>
  <si>
    <t>5月6日(二)</t>
    <phoneticPr fontId="19" type="noConversion"/>
  </si>
  <si>
    <t>5月7日(三)</t>
    <phoneticPr fontId="19" type="noConversion"/>
  </si>
  <si>
    <t>5月8日(四)</t>
    <phoneticPr fontId="19" type="noConversion"/>
  </si>
  <si>
    <t>5月9日(五)</t>
    <phoneticPr fontId="19" type="noConversion"/>
  </si>
  <si>
    <t>5月13日(二)</t>
    <phoneticPr fontId="19" type="noConversion"/>
  </si>
  <si>
    <t>5月14日(三)</t>
    <phoneticPr fontId="19" type="noConversion"/>
  </si>
  <si>
    <t>5月15日(四)</t>
    <phoneticPr fontId="19" type="noConversion"/>
  </si>
  <si>
    <t>5月16日(五)</t>
    <phoneticPr fontId="19" type="noConversion"/>
  </si>
  <si>
    <t>5月20日(二)</t>
    <phoneticPr fontId="19" type="noConversion"/>
  </si>
  <si>
    <t>5月21日(三)</t>
    <phoneticPr fontId="19" type="noConversion"/>
  </si>
  <si>
    <t>5月22日(四)</t>
    <phoneticPr fontId="19" type="noConversion"/>
  </si>
  <si>
    <t>5月23日(五)</t>
    <phoneticPr fontId="19" type="noConversion"/>
  </si>
  <si>
    <t>5月27日(二)</t>
    <phoneticPr fontId="19" type="noConversion"/>
  </si>
  <si>
    <t>5月28日(三)</t>
    <phoneticPr fontId="19" type="noConversion"/>
  </si>
  <si>
    <t>5月29日(四)</t>
    <phoneticPr fontId="19" type="noConversion"/>
  </si>
  <si>
    <t>5月30日(五)</t>
    <phoneticPr fontId="19" type="noConversion"/>
  </si>
  <si>
    <t>端午節</t>
    <phoneticPr fontId="19" type="noConversion"/>
  </si>
  <si>
    <t>醬烤雞翅</t>
    <phoneticPr fontId="19" type="noConversion"/>
  </si>
  <si>
    <t>味噌菇菇湯</t>
    <phoneticPr fontId="19" type="noConversion"/>
  </si>
  <si>
    <t>花生麵筋(加)</t>
    <phoneticPr fontId="19" type="noConversion"/>
  </si>
  <si>
    <t>炭烤雞腿</t>
    <phoneticPr fontId="19" type="noConversion"/>
  </si>
  <si>
    <t>木須雙絲蛋</t>
    <phoneticPr fontId="19" type="noConversion"/>
  </si>
  <si>
    <t>冬瓜鮮菇湯</t>
    <phoneticPr fontId="19" type="noConversion"/>
  </si>
  <si>
    <t>卡啦翅小腿X2(炸)</t>
    <phoneticPr fontId="19" type="noConversion"/>
  </si>
  <si>
    <t>菜脯蛋(醃)</t>
    <phoneticPr fontId="19" type="noConversion"/>
  </si>
  <si>
    <t>榨菜肉絲湯(醃)</t>
    <phoneticPr fontId="19" type="noConversion"/>
  </si>
  <si>
    <t>冬瓜香菇湯</t>
    <phoneticPr fontId="19" type="noConversion"/>
  </si>
  <si>
    <t>沙茶黑輪(加)</t>
    <phoneticPr fontId="19" type="noConversion"/>
  </si>
  <si>
    <t>鮮蔬湯</t>
    <phoneticPr fontId="19" type="noConversion"/>
  </si>
  <si>
    <t>香酥魚條(海加)(炸)</t>
    <phoneticPr fontId="19" type="noConversion"/>
  </si>
  <si>
    <t>新鮮里肌肉排</t>
    <phoneticPr fontId="19" type="noConversion"/>
  </si>
  <si>
    <t>鹽酥雞(炸)</t>
    <phoneticPr fontId="19" type="noConversion"/>
  </si>
  <si>
    <t>冰心地瓜</t>
    <phoneticPr fontId="19" type="noConversion"/>
  </si>
  <si>
    <t>雞堡肉(加)</t>
    <phoneticPr fontId="19" type="noConversion"/>
  </si>
  <si>
    <t>蕃茄炒蛋</t>
    <phoneticPr fontId="19" type="noConversion"/>
  </si>
  <si>
    <t>咖哩燉肉</t>
    <phoneticPr fontId="19" type="noConversion"/>
  </si>
  <si>
    <t>蘿蔔湯</t>
    <phoneticPr fontId="19" type="noConversion"/>
  </si>
  <si>
    <t>醬汁湯包(冷)</t>
    <phoneticPr fontId="19" type="noConversion"/>
  </si>
  <si>
    <t>日式豆腐丁(豆)</t>
    <phoneticPr fontId="19" type="noConversion"/>
  </si>
  <si>
    <t>醬汁肉片</t>
    <phoneticPr fontId="19" type="noConversion"/>
  </si>
  <si>
    <t>醬爆肉絲</t>
    <phoneticPr fontId="19" type="noConversion"/>
  </si>
  <si>
    <t>鮮蔬蛋花湯</t>
    <phoneticPr fontId="19" type="noConversion"/>
  </si>
  <si>
    <t>柴香豆腐(豆)(海)</t>
    <phoneticPr fontId="19" type="noConversion"/>
  </si>
  <si>
    <t>酸菜白肉鍋(醃)</t>
    <phoneticPr fontId="19" type="noConversion"/>
  </si>
  <si>
    <t>玉米蛋</t>
    <phoneticPr fontId="19" type="noConversion"/>
  </si>
  <si>
    <t>水煮魚(海)</t>
    <phoneticPr fontId="19" type="noConversion"/>
  </si>
  <si>
    <t>蒸蛋</t>
    <phoneticPr fontId="19" type="noConversion"/>
  </si>
  <si>
    <t>冬瓜滷肉</t>
    <phoneticPr fontId="19" type="noConversion"/>
  </si>
  <si>
    <t>海芽薑絲湯</t>
    <phoneticPr fontId="19" type="noConversion"/>
  </si>
  <si>
    <t>酸甜魚丁(海)(豆)</t>
    <phoneticPr fontId="19" type="noConversion"/>
  </si>
  <si>
    <t>新鮮豬排</t>
    <phoneticPr fontId="19" type="noConversion"/>
  </si>
  <si>
    <t>紅燒排骨肉</t>
    <phoneticPr fontId="19" type="noConversion"/>
  </si>
  <si>
    <t>高麗菜炒蛋(海)</t>
    <phoneticPr fontId="19" type="noConversion"/>
  </si>
  <si>
    <t>鯰魚肉</t>
    <phoneticPr fontId="19" type="noConversion"/>
  </si>
  <si>
    <t>咖哩粉</t>
    <phoneticPr fontId="19" type="noConversion"/>
  </si>
  <si>
    <t>雞水煮蛋</t>
    <phoneticPr fontId="19" type="noConversion"/>
  </si>
  <si>
    <t>菜脯</t>
    <phoneticPr fontId="19" type="noConversion"/>
  </si>
  <si>
    <t>海芽蛋花湯</t>
    <phoneticPr fontId="19" type="noConversion"/>
  </si>
  <si>
    <t>昆布蛋花湯</t>
    <phoneticPr fontId="19" type="noConversion"/>
  </si>
  <si>
    <t>麵筋泡</t>
    <phoneticPr fontId="19" type="noConversion"/>
  </si>
  <si>
    <t>卡啦雞腿(炸)</t>
    <phoneticPr fontId="19" type="noConversion"/>
  </si>
  <si>
    <t>生鮮豬里肌肉排</t>
    <phoneticPr fontId="19" type="noConversion"/>
  </si>
  <si>
    <t>細嫩豆腐</t>
    <phoneticPr fontId="19" type="noConversion"/>
  </si>
  <si>
    <t>酸白菜</t>
    <phoneticPr fontId="19" type="noConversion"/>
  </si>
  <si>
    <t>冷凍玉米粒</t>
    <phoneticPr fontId="19" type="noConversion"/>
  </si>
  <si>
    <t>蘿蔔豆皮湯(豆)</t>
    <phoneticPr fontId="19" type="noConversion"/>
  </si>
  <si>
    <t>豆皮</t>
    <phoneticPr fontId="19" type="noConversion"/>
  </si>
  <si>
    <t>雞堡肉</t>
    <phoneticPr fontId="19" type="noConversion"/>
  </si>
  <si>
    <t>照燒雞翅</t>
    <phoneticPr fontId="19" type="noConversion"/>
  </si>
  <si>
    <t>冷凍花椰菜</t>
    <phoneticPr fontId="19" type="noConversion"/>
  </si>
  <si>
    <t>生鮮豬肉絲</t>
    <phoneticPr fontId="19" type="noConversion"/>
  </si>
  <si>
    <t>滷味(豆)</t>
    <phoneticPr fontId="19" type="noConversion"/>
  </si>
  <si>
    <t>蘑菇法式豬柳</t>
    <phoneticPr fontId="19" type="noConversion"/>
  </si>
  <si>
    <t>超人氣鐵板拌麵</t>
    <phoneticPr fontId="19" type="noConversion"/>
  </si>
  <si>
    <t>秘製香烤雞腿</t>
    <phoneticPr fontId="19" type="noConversion"/>
  </si>
  <si>
    <t>蝦仁韭香芽菜(海)</t>
    <phoneticPr fontId="19" type="noConversion"/>
  </si>
  <si>
    <t>茶香滷蛋</t>
    <phoneticPr fontId="19" type="noConversion"/>
  </si>
  <si>
    <t>韭菜</t>
    <phoneticPr fontId="19" type="noConversion"/>
  </si>
  <si>
    <t>新鮮豬里肌肉排</t>
    <phoneticPr fontId="19" type="noConversion"/>
  </si>
  <si>
    <t>湯包</t>
    <phoneticPr fontId="19" type="noConversion"/>
  </si>
  <si>
    <t>生鮮上肩肉</t>
    <phoneticPr fontId="19" type="noConversion"/>
  </si>
  <si>
    <t>黑輪</t>
    <phoneticPr fontId="19" type="noConversion"/>
  </si>
  <si>
    <t>黑豆干</t>
    <phoneticPr fontId="19" type="noConversion"/>
  </si>
  <si>
    <t>豆干結</t>
    <phoneticPr fontId="19" type="noConversion"/>
  </si>
  <si>
    <t>懷舊揚州炒飯</t>
    <phoneticPr fontId="19" type="noConversion"/>
  </si>
  <si>
    <t>紅豆包子</t>
    <phoneticPr fontId="19" type="noConversion"/>
  </si>
  <si>
    <t>芡</t>
    <phoneticPr fontId="19" type="noConversion"/>
  </si>
  <si>
    <t>經典炸醬麵(豆)</t>
    <phoneticPr fontId="19" type="noConversion"/>
  </si>
  <si>
    <t>泰式鮮魚豆腐(海)(豆)(炸)</t>
    <phoneticPr fontId="19" type="noConversion"/>
  </si>
  <si>
    <t>卡啦脆皮雞翅(炸)</t>
    <phoneticPr fontId="19" type="noConversion"/>
  </si>
  <si>
    <t>BBQ雞排</t>
    <phoneticPr fontId="19" type="noConversion"/>
  </si>
  <si>
    <t>客家米粉</t>
    <phoneticPr fontId="19" type="noConversion"/>
  </si>
  <si>
    <t>壽喜燒肉片</t>
    <phoneticPr fontId="19" type="noConversion"/>
  </si>
  <si>
    <t>滑嫩蒸蛋</t>
    <phoneticPr fontId="19" type="noConversion"/>
  </si>
  <si>
    <t>水煮花生</t>
    <phoneticPr fontId="19" type="noConversion"/>
  </si>
  <si>
    <t>菇類</t>
    <phoneticPr fontId="19" type="noConversion"/>
  </si>
  <si>
    <r>
      <rPr>
        <b/>
        <sz val="21"/>
        <color rgb="FF008000"/>
        <rFont val="Microsoft JhengHei"/>
        <family val="1"/>
      </rPr>
      <t>誠實豆沙包</t>
    </r>
    <r>
      <rPr>
        <b/>
        <sz val="21"/>
        <color rgb="FF008000"/>
        <rFont val="細明體-ExtB"/>
        <family val="1"/>
        <charset val="136"/>
      </rPr>
      <t>(</t>
    </r>
    <r>
      <rPr>
        <b/>
        <sz val="21"/>
        <color rgb="FF008000"/>
        <rFont val="新細明體"/>
        <family val="1"/>
        <charset val="136"/>
      </rPr>
      <t>冷</t>
    </r>
    <r>
      <rPr>
        <b/>
        <sz val="21"/>
        <color rgb="FF008000"/>
        <rFont val="細明體-ExtB"/>
        <family val="1"/>
        <charset val="136"/>
      </rPr>
      <t>)</t>
    </r>
    <phoneticPr fontId="19" type="noConversion"/>
  </si>
  <si>
    <r>
      <rPr>
        <b/>
        <sz val="21"/>
        <color rgb="FF002060"/>
        <rFont val="新細明體"/>
        <family val="1"/>
        <charset val="136"/>
      </rPr>
      <t>麻婆豆腐</t>
    </r>
    <r>
      <rPr>
        <b/>
        <sz val="21"/>
        <color rgb="FF002060"/>
        <rFont val="細明體-ExtB"/>
        <family val="1"/>
        <charset val="136"/>
      </rPr>
      <t>(</t>
    </r>
    <r>
      <rPr>
        <b/>
        <sz val="21"/>
        <color rgb="FF002060"/>
        <rFont val="新細明體"/>
        <family val="1"/>
        <charset val="136"/>
      </rPr>
      <t>豆</t>
    </r>
    <r>
      <rPr>
        <b/>
        <sz val="21"/>
        <color rgb="FF002060"/>
        <rFont val="細明體-ExtB"/>
        <family val="1"/>
        <charset val="136"/>
      </rPr>
      <t>)</t>
    </r>
    <phoneticPr fontId="19" type="noConversion"/>
  </si>
  <si>
    <r>
      <rPr>
        <b/>
        <sz val="21"/>
        <color theme="0"/>
        <rFont val="新細明體"/>
        <family val="1"/>
        <charset val="136"/>
      </rPr>
      <t>香酥魚丁</t>
    </r>
    <r>
      <rPr>
        <b/>
        <sz val="21"/>
        <color theme="0"/>
        <rFont val="細明體-ExtB"/>
        <family val="1"/>
        <charset val="136"/>
      </rPr>
      <t>(</t>
    </r>
    <r>
      <rPr>
        <b/>
        <sz val="21"/>
        <color theme="0"/>
        <rFont val="新細明體"/>
        <family val="1"/>
        <charset val="136"/>
      </rPr>
      <t>海</t>
    </r>
    <r>
      <rPr>
        <b/>
        <sz val="21"/>
        <color theme="0"/>
        <rFont val="細明體-ExtB"/>
        <family val="1"/>
        <charset val="136"/>
      </rPr>
      <t>)(</t>
    </r>
    <r>
      <rPr>
        <b/>
        <sz val="21"/>
        <color theme="0"/>
        <rFont val="新細明體"/>
        <family val="1"/>
        <charset val="136"/>
      </rPr>
      <t>炸</t>
    </r>
    <r>
      <rPr>
        <b/>
        <sz val="21"/>
        <color theme="0"/>
        <rFont val="細明體-ExtB"/>
        <family val="1"/>
        <charset val="136"/>
      </rPr>
      <t>)</t>
    </r>
    <phoneticPr fontId="19" type="noConversion"/>
  </si>
  <si>
    <t>菜頭肉絲湯</t>
    <phoneticPr fontId="19" type="noConversion"/>
  </si>
  <si>
    <t>醬油香蔥炒蛋</t>
    <phoneticPr fontId="19" type="noConversion"/>
  </si>
  <si>
    <t>青蔥</t>
    <phoneticPr fontId="19" type="noConversion"/>
  </si>
  <si>
    <t>絞肉豆腐丁(豆)</t>
    <phoneticPr fontId="19" type="noConversion"/>
  </si>
  <si>
    <t>香濃起司花椰菜</t>
    <phoneticPr fontId="19" type="noConversion"/>
  </si>
  <si>
    <t>起司粉</t>
    <phoneticPr fontId="19" type="noConversion"/>
  </si>
  <si>
    <t>香菇絲</t>
    <phoneticPr fontId="19" type="noConversion"/>
  </si>
  <si>
    <t>招牌担担麵</t>
    <phoneticPr fontId="19" type="noConversion"/>
  </si>
  <si>
    <t>大扁食</t>
    <phoneticPr fontId="19" type="noConversion"/>
  </si>
  <si>
    <t>特濃咖哩</t>
    <phoneticPr fontId="19" type="noConversion"/>
  </si>
  <si>
    <t>香嫩油蔥蒸蛋</t>
    <phoneticPr fontId="19" type="noConversion"/>
  </si>
  <si>
    <t>香香雞柳條(加)</t>
    <phoneticPr fontId="19" type="noConversion"/>
  </si>
  <si>
    <t>炭烤照燒雞翅</t>
    <phoneticPr fontId="19" type="noConversion"/>
  </si>
  <si>
    <t>原味雞柳條</t>
    <phoneticPr fontId="19" type="noConversion"/>
  </si>
  <si>
    <t>洋蔥肉絲</t>
    <phoneticPr fontId="19" type="noConversion"/>
  </si>
  <si>
    <t>大扁食(加)</t>
    <phoneticPr fontId="19" type="noConversion"/>
  </si>
  <si>
    <t>太祖鮮筍羹</t>
    <phoneticPr fontId="19" type="noConversion"/>
  </si>
  <si>
    <t>114年5月1日-5月2日第一週菜單明細(員林國小--承富)</t>
    <phoneticPr fontId="19" type="noConversion"/>
  </si>
  <si>
    <t>114年5月5日-5月9日第二週菜單明細(員林國小--承富)</t>
    <phoneticPr fontId="19" type="noConversion"/>
  </si>
  <si>
    <t>114年5月12日-5月16日第三週菜單明細(員林國小--承富)</t>
    <phoneticPr fontId="19" type="noConversion"/>
  </si>
  <si>
    <t>114年5月19日-5月23日第四週菜單明細(員林國小--承富)</t>
    <phoneticPr fontId="19" type="noConversion"/>
  </si>
  <si>
    <t>114年5月26日-5月30日第五週菜單明細(員林國小--承富)</t>
    <phoneticPr fontId="19" type="noConversion"/>
  </si>
  <si>
    <t>榨菜肉絲湯(醃)/獎勵金豆奶</t>
    <phoneticPr fontId="19" type="noConversion"/>
  </si>
  <si>
    <t>獎勵金豆奶</t>
    <phoneticPr fontId="19" type="noConversion"/>
  </si>
  <si>
    <t>地瓜芋圓(冷)</t>
    <phoneticPr fontId="19" type="noConversion"/>
  </si>
  <si>
    <t>冬瓜山粉圓</t>
    <phoneticPr fontId="19" type="noConversion"/>
  </si>
  <si>
    <t>芋圓</t>
    <phoneticPr fontId="19" type="noConversion"/>
  </si>
  <si>
    <t>紅砂糖</t>
    <phoneticPr fontId="19" type="noConversion"/>
  </si>
  <si>
    <t>冬瓜糖磚</t>
    <phoneticPr fontId="19" type="noConversion"/>
  </si>
  <si>
    <t>山粉圓</t>
    <phoneticPr fontId="19" type="noConversion"/>
  </si>
  <si>
    <t>老北平烤鴨(冷)</t>
    <phoneticPr fontId="19" type="noConversion"/>
  </si>
  <si>
    <t>生鮮鴨肉</t>
    <phoneticPr fontId="19" type="noConversion"/>
  </si>
  <si>
    <t>沙茶米血糕(冷)(海)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</si>
</sst>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112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sz val="28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b/>
      <sz val="20"/>
      <name val="新細明體"/>
      <family val="1"/>
      <charset val="136"/>
    </font>
    <font>
      <sz val="22"/>
      <name val="新細明體"/>
      <family val="1"/>
      <charset val="136"/>
    </font>
    <font>
      <b/>
      <sz val="20"/>
      <color rgb="FFFF0000"/>
      <name val="標楷體"/>
      <family val="4"/>
      <charset val="136"/>
    </font>
    <font>
      <sz val="26"/>
      <name val="華康墨字體"/>
      <family val="5"/>
      <charset val="136"/>
    </font>
    <font>
      <sz val="36"/>
      <color rgb="FFFF0000"/>
      <name val="標楷體"/>
      <family val="4"/>
      <charset val="136"/>
    </font>
    <font>
      <sz val="20"/>
      <name val="Microsoft JhengHei"/>
      <family val="1"/>
    </font>
    <font>
      <sz val="21"/>
      <name val="標楷體"/>
      <family val="4"/>
      <charset val="136"/>
    </font>
    <font>
      <b/>
      <sz val="21"/>
      <name val="標楷體"/>
      <family val="4"/>
      <charset val="136"/>
    </font>
    <font>
      <sz val="21"/>
      <name val="新細明體"/>
      <family val="1"/>
      <charset val="136"/>
    </font>
    <font>
      <b/>
      <sz val="21"/>
      <color theme="0"/>
      <name val="華康流隸體W5(P)"/>
      <family val="4"/>
      <charset val="136"/>
    </font>
    <font>
      <b/>
      <sz val="21"/>
      <color theme="5" tint="-0.499984740745262"/>
      <name val="微軟正黑體"/>
      <family val="2"/>
      <charset val="136"/>
    </font>
    <font>
      <b/>
      <sz val="21"/>
      <color theme="5" tint="-0.499984740745262"/>
      <name val="華康儷粗圓外字集"/>
      <family val="3"/>
      <charset val="136"/>
    </font>
    <font>
      <b/>
      <sz val="21"/>
      <name val="新細明體"/>
      <family val="1"/>
      <charset val="136"/>
    </font>
    <font>
      <b/>
      <sz val="21"/>
      <color rgb="FFFFFF00"/>
      <name val="微軟正黑體"/>
      <family val="2"/>
      <charset val="136"/>
    </font>
    <font>
      <b/>
      <sz val="21"/>
      <color rgb="FFFFFF00"/>
      <name val="華康儷粗圓外字集"/>
      <family val="3"/>
      <charset val="136"/>
    </font>
    <font>
      <b/>
      <sz val="21"/>
      <color rgb="FFFF0000"/>
      <name val="標楷體"/>
      <family val="4"/>
      <charset val="136"/>
    </font>
    <font>
      <b/>
      <sz val="21"/>
      <color rgb="FF002060"/>
      <name val="微軟正黑體"/>
      <family val="2"/>
      <charset val="136"/>
    </font>
    <font>
      <b/>
      <sz val="21"/>
      <color rgb="FF002060"/>
      <name val="華康粗圓體外字集"/>
      <family val="3"/>
      <charset val="136"/>
    </font>
    <font>
      <b/>
      <sz val="21"/>
      <color rgb="FF6600FF"/>
      <name val="標楷體"/>
      <family val="4"/>
      <charset val="136"/>
    </font>
    <font>
      <b/>
      <sz val="21"/>
      <color theme="5" tint="-0.499984740745262"/>
      <name val="新細明體"/>
      <family val="3"/>
      <charset val="136"/>
    </font>
    <font>
      <b/>
      <sz val="21"/>
      <color rgb="FF7030A0"/>
      <name val="華康墨字體(P)"/>
      <family val="5"/>
      <charset val="136"/>
    </font>
    <font>
      <b/>
      <sz val="21"/>
      <color theme="0"/>
      <name val="新細明體"/>
      <family val="1"/>
      <charset val="136"/>
    </font>
    <font>
      <b/>
      <sz val="21"/>
      <color theme="0"/>
      <name val="華康棒棒體W5(P)"/>
      <family val="5"/>
      <charset val="136"/>
    </font>
    <font>
      <b/>
      <sz val="21"/>
      <color rgb="FF0070C0"/>
      <name val="華康墨字體(P)"/>
      <family val="5"/>
      <charset val="136"/>
    </font>
    <font>
      <b/>
      <sz val="21"/>
      <color rgb="FFFF0000"/>
      <name val="微軟正黑體"/>
      <family val="2"/>
      <charset val="136"/>
    </font>
    <font>
      <b/>
      <sz val="21"/>
      <color rgb="FFFF0000"/>
      <name val="華康儷粗圓外字集"/>
      <family val="3"/>
      <charset val="136"/>
    </font>
    <font>
      <b/>
      <sz val="21"/>
      <color rgb="FF002060"/>
      <name val="華康墨字體(P)"/>
      <family val="5"/>
      <charset val="136"/>
    </font>
    <font>
      <b/>
      <sz val="21"/>
      <color rgb="FF008000"/>
      <name val="微軟正黑體"/>
      <family val="2"/>
      <charset val="136"/>
    </font>
    <font>
      <b/>
      <sz val="21"/>
      <color rgb="FF008000"/>
      <name val="華康儷粗圓外字集"/>
      <family val="3"/>
      <charset val="136"/>
    </font>
    <font>
      <b/>
      <sz val="21"/>
      <color rgb="FF008000"/>
      <name val="華康墨字體(P)"/>
      <family val="1"/>
      <charset val="136"/>
    </font>
    <font>
      <b/>
      <sz val="21"/>
      <color rgb="FF008000"/>
      <name val="Microsoft JhengHei"/>
      <family val="1"/>
    </font>
    <font>
      <b/>
      <sz val="21"/>
      <color rgb="FF008000"/>
      <name val="細明體-ExtB"/>
      <family val="1"/>
      <charset val="136"/>
    </font>
    <font>
      <b/>
      <sz val="21"/>
      <color rgb="FF008000"/>
      <name val="新細明體"/>
      <family val="1"/>
      <charset val="136"/>
    </font>
    <font>
      <b/>
      <sz val="21"/>
      <color rgb="FF008000"/>
      <name val="華康墨字體(P)"/>
      <family val="5"/>
      <charset val="136"/>
    </font>
    <font>
      <b/>
      <sz val="21"/>
      <color rgb="FF002060"/>
      <name val="華康棒棒體W5(P)"/>
      <family val="1"/>
      <charset val="136"/>
    </font>
    <font>
      <b/>
      <sz val="21"/>
      <color rgb="FF002060"/>
      <name val="新細明體"/>
      <family val="1"/>
      <charset val="136"/>
    </font>
    <font>
      <b/>
      <sz val="21"/>
      <color rgb="FF002060"/>
      <name val="細明體-ExtB"/>
      <family val="1"/>
      <charset val="136"/>
    </font>
    <font>
      <b/>
      <sz val="21"/>
      <color rgb="FF002060"/>
      <name val="華康棒棒體W5(P)"/>
      <family val="5"/>
      <charset val="136"/>
    </font>
    <font>
      <b/>
      <sz val="21"/>
      <color theme="5" tint="-0.499984740745262"/>
      <name val="新細明體"/>
      <family val="1"/>
      <charset val="136"/>
    </font>
    <font>
      <b/>
      <sz val="21"/>
      <color theme="5" tint="-0.499984740745262"/>
      <name val="華康棒棒體W5(P)"/>
      <family val="5"/>
      <charset val="136"/>
    </font>
    <font>
      <b/>
      <sz val="21"/>
      <color theme="1"/>
      <name val="標楷體"/>
      <family val="4"/>
      <charset val="136"/>
    </font>
    <font>
      <b/>
      <sz val="21"/>
      <color theme="0"/>
      <name val="華康墨字體(P)"/>
      <family val="5"/>
      <charset val="136"/>
    </font>
    <font>
      <b/>
      <sz val="21"/>
      <color theme="5" tint="-0.499984740745262"/>
      <name val="Microsoft JhengHei"/>
      <family val="5"/>
    </font>
    <font>
      <b/>
      <sz val="21"/>
      <color theme="5" tint="-0.499984740745262"/>
      <name val="華康棒棒體W5"/>
      <family val="5"/>
      <charset val="136"/>
    </font>
    <font>
      <b/>
      <sz val="21"/>
      <color theme="0"/>
      <name val="微軟正黑體"/>
      <family val="2"/>
      <charset val="136"/>
    </font>
    <font>
      <b/>
      <sz val="21"/>
      <color theme="0"/>
      <name val="華康儷粗圓外字集"/>
      <family val="3"/>
      <charset val="136"/>
    </font>
    <font>
      <b/>
      <sz val="21"/>
      <color theme="0"/>
      <name val="華康棒棒體W5"/>
      <family val="5"/>
      <charset val="136"/>
    </font>
    <font>
      <b/>
      <sz val="21"/>
      <color rgb="FF0070C0"/>
      <name val="新細明體"/>
      <family val="1"/>
      <charset val="136"/>
    </font>
    <font>
      <b/>
      <sz val="21"/>
      <color rgb="FF0070C0"/>
      <name val="華康棒棒體W5"/>
      <family val="5"/>
      <charset val="136"/>
    </font>
    <font>
      <b/>
      <sz val="21"/>
      <color theme="5" tint="-0.499984740745262"/>
      <name val="華康墨字體(P)"/>
      <family val="5"/>
      <charset val="136"/>
    </font>
    <font>
      <b/>
      <sz val="21"/>
      <color rgb="FF6600FF"/>
      <name val="新細明體"/>
      <family val="1"/>
      <charset val="136"/>
    </font>
    <font>
      <b/>
      <sz val="21"/>
      <color rgb="FF6600FF"/>
      <name val="華康墨字體(P)"/>
      <family val="5"/>
      <charset val="136"/>
    </font>
    <font>
      <b/>
      <sz val="21"/>
      <color rgb="FF002060"/>
      <name val="華康儷粗圓外字集"/>
      <family val="3"/>
      <charset val="136"/>
    </font>
    <font>
      <b/>
      <sz val="21"/>
      <color theme="0"/>
      <name val="華康墨字體(P)"/>
      <family val="1"/>
      <charset val="136"/>
    </font>
    <font>
      <b/>
      <sz val="21"/>
      <color theme="0"/>
      <name val="細明體-ExtB"/>
      <family val="1"/>
      <charset val="136"/>
    </font>
    <font>
      <b/>
      <sz val="21"/>
      <color theme="0"/>
      <name val="新細明體"/>
      <family val="5"/>
      <charset val="136"/>
    </font>
    <font>
      <b/>
      <sz val="21"/>
      <color rgb="FFFF0000"/>
      <name val="華康棒棒體W5"/>
      <family val="5"/>
      <charset val="136"/>
    </font>
    <font>
      <b/>
      <sz val="21"/>
      <color rgb="FF7030A0"/>
      <name val="微軟正黑體"/>
      <family val="2"/>
      <charset val="136"/>
    </font>
    <font>
      <b/>
      <sz val="21"/>
      <color rgb="FF7030A0"/>
      <name val="華康儷粗圓外字集"/>
      <family val="3"/>
      <charset val="136"/>
    </font>
    <font>
      <b/>
      <sz val="21"/>
      <color rgb="FF002060"/>
      <name val="華康棒棒體W5"/>
      <family val="5"/>
      <charset val="136"/>
    </font>
    <font>
      <b/>
      <sz val="21"/>
      <color rgb="FFFF3399"/>
      <name val="華康棒棒體W5"/>
      <family val="5"/>
      <charset val="136"/>
    </font>
    <font>
      <b/>
      <sz val="21"/>
      <color rgb="FFFF0000"/>
      <name val="新細明體"/>
      <family val="1"/>
      <charset val="136"/>
    </font>
    <font>
      <b/>
      <sz val="21"/>
      <color rgb="FFFF0000"/>
      <name val="華康棒棒體W5(P)"/>
      <family val="5"/>
      <charset val="136"/>
    </font>
    <font>
      <b/>
      <sz val="21"/>
      <color theme="0"/>
      <name val="Microsoft JhengHei"/>
      <family val="5"/>
    </font>
    <font>
      <b/>
      <sz val="21"/>
      <color theme="5" tint="-0.499984740745262"/>
      <name val="華康流隸體W5(P)"/>
      <family val="4"/>
      <charset val="136"/>
    </font>
    <font>
      <b/>
      <sz val="21"/>
      <color rgb="FF002060"/>
      <name val="華康粗圓體(P)"/>
      <family val="2"/>
      <charset val="136"/>
    </font>
    <font>
      <b/>
      <sz val="21"/>
      <color rgb="FF7030A0"/>
      <name val="華康粗圓體(P)"/>
      <family val="2"/>
      <charset val="136"/>
    </font>
    <font>
      <b/>
      <sz val="21"/>
      <color theme="0"/>
      <name val="標楷體"/>
      <family val="4"/>
      <charset val="136"/>
    </font>
    <font>
      <b/>
      <sz val="21"/>
      <color rgb="FF008000"/>
      <name val="標楷體"/>
      <family val="4"/>
      <charset val="136"/>
    </font>
    <font>
      <sz val="20"/>
      <color theme="1"/>
      <name val="新細明體"/>
      <family val="1"/>
      <charset val="136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/>
      <bottom style="medium">
        <color indexed="59"/>
      </bottom>
      <diagonal/>
    </border>
    <border>
      <left/>
      <right/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 style="thin">
        <color indexed="59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482">
    <xf numFmtId="0" fontId="0" fillId="0" borderId="0" xfId="0">
      <alignment vertical="center"/>
    </xf>
    <xf numFmtId="0" fontId="22" fillId="24" borderId="16" xfId="0" applyFont="1" applyFill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left" shrinkToFit="1"/>
    </xf>
    <xf numFmtId="0" fontId="28" fillId="0" borderId="0" xfId="0" applyFont="1" applyAlignment="1">
      <alignment horizontal="center" shrinkToFit="1"/>
    </xf>
    <xf numFmtId="0" fontId="28" fillId="0" borderId="0" xfId="0" applyFont="1" applyAlignment="1">
      <alignment horizontal="left" shrinkToFi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shrinkToFi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vertical="center" textRotation="255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2" fillId="0" borderId="0" xfId="0" applyFont="1">
      <alignment vertical="center"/>
    </xf>
    <xf numFmtId="0" fontId="28" fillId="0" borderId="15" xfId="0" applyFont="1" applyBorder="1" applyAlignment="1">
      <alignment horizontal="center"/>
    </xf>
    <xf numFmtId="0" fontId="23" fillId="24" borderId="16" xfId="0" applyFont="1" applyFill="1" applyBorder="1" applyAlignment="1">
      <alignment horizontal="center" vertical="center" shrinkToFit="1"/>
    </xf>
    <xf numFmtId="0" fontId="28" fillId="0" borderId="17" xfId="0" applyFont="1" applyBorder="1">
      <alignment vertical="center"/>
    </xf>
    <xf numFmtId="0" fontId="28" fillId="0" borderId="3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/>
    </xf>
    <xf numFmtId="0" fontId="28" fillId="0" borderId="21" xfId="0" applyFont="1" applyBorder="1">
      <alignment vertical="center"/>
    </xf>
    <xf numFmtId="0" fontId="28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3" fillId="0" borderId="20" xfId="0" applyFont="1" applyBorder="1" applyAlignment="1">
      <alignment vertical="center" textRotation="180" shrinkToFit="1"/>
    </xf>
    <xf numFmtId="0" fontId="28" fillId="0" borderId="22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 shrinkToFit="1"/>
    </xf>
    <xf numFmtId="0" fontId="29" fillId="0" borderId="23" xfId="0" applyFont="1" applyBorder="1">
      <alignment vertical="center"/>
    </xf>
    <xf numFmtId="0" fontId="28" fillId="0" borderId="20" xfId="0" applyFont="1" applyBorder="1" applyAlignment="1">
      <alignment horizontal="left" vertical="center"/>
    </xf>
    <xf numFmtId="0" fontId="29" fillId="0" borderId="19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right"/>
    </xf>
    <xf numFmtId="9" fontId="29" fillId="0" borderId="0" xfId="0" applyNumberFormat="1" applyFont="1">
      <alignment vertical="center"/>
    </xf>
    <xf numFmtId="0" fontId="28" fillId="0" borderId="25" xfId="0" applyFont="1" applyBorder="1" applyAlignment="1">
      <alignment horizontal="left"/>
    </xf>
    <xf numFmtId="0" fontId="28" fillId="0" borderId="32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 wrapText="1"/>
    </xf>
    <xf numFmtId="176" fontId="24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20" xfId="0" applyFont="1" applyBorder="1" applyAlignment="1">
      <alignment horizontal="left" vertical="center" wrapText="1" shrinkToFit="1"/>
    </xf>
    <xf numFmtId="0" fontId="24" fillId="0" borderId="15" xfId="0" applyFont="1" applyBorder="1" applyAlignment="1">
      <alignment horizontal="center" vertical="center" shrinkToFit="1"/>
    </xf>
    <xf numFmtId="0" fontId="23" fillId="0" borderId="23" xfId="0" applyFont="1" applyBorder="1">
      <alignment vertical="center"/>
    </xf>
    <xf numFmtId="0" fontId="24" fillId="0" borderId="26" xfId="0" applyFont="1" applyBorder="1" applyAlignment="1">
      <alignment horizontal="center" vertical="center" shrinkToFit="1"/>
    </xf>
    <xf numFmtId="0" fontId="23" fillId="0" borderId="27" xfId="0" applyFont="1" applyBorder="1">
      <alignment vertical="center"/>
    </xf>
    <xf numFmtId="0" fontId="23" fillId="0" borderId="0" xfId="0" applyFont="1" applyAlignment="1">
      <alignment horizontal="center" vertical="center"/>
    </xf>
    <xf numFmtId="9" fontId="24" fillId="0" borderId="0" xfId="0" applyNumberFormat="1" applyFont="1">
      <alignment vertical="center"/>
    </xf>
    <xf numFmtId="0" fontId="23" fillId="0" borderId="30" xfId="0" applyFont="1" applyBorder="1" applyAlignment="1">
      <alignment horizontal="left" vertical="center" shrinkToFit="1"/>
    </xf>
    <xf numFmtId="0" fontId="29" fillId="0" borderId="28" xfId="0" applyFont="1" applyBorder="1" applyAlignment="1">
      <alignment horizontal="center" vertical="center" shrinkToFit="1"/>
    </xf>
    <xf numFmtId="0" fontId="23" fillId="0" borderId="29" xfId="0" applyFont="1" applyBorder="1" applyAlignment="1">
      <alignment vertical="center" textRotation="180" shrinkToFit="1"/>
    </xf>
    <xf numFmtId="0" fontId="23" fillId="0" borderId="29" xfId="0" applyFont="1" applyBorder="1" applyAlignment="1">
      <alignment horizontal="left" vertical="center" shrinkToFit="1"/>
    </xf>
    <xf numFmtId="0" fontId="29" fillId="0" borderId="0" xfId="0" applyFont="1" applyAlignment="1">
      <alignment vertical="center" shrinkToFit="1"/>
    </xf>
    <xf numFmtId="0" fontId="24" fillId="0" borderId="0" xfId="0" applyFont="1" applyAlignment="1">
      <alignment horizontal="right" vertical="top"/>
    </xf>
    <xf numFmtId="0" fontId="29" fillId="0" borderId="0" xfId="0" applyFont="1" applyAlignment="1">
      <alignment horizontal="left"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" fillId="0" borderId="0" xfId="19"/>
    <xf numFmtId="0" fontId="33" fillId="0" borderId="11" xfId="0" applyFont="1" applyBorder="1" applyAlignment="1">
      <alignment horizontal="center" vertical="center" textRotation="255"/>
    </xf>
    <xf numFmtId="0" fontId="34" fillId="0" borderId="0" xfId="19" applyFont="1"/>
    <xf numFmtId="0" fontId="23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3" fillId="0" borderId="20" xfId="0" applyFont="1" applyBorder="1" applyAlignment="1">
      <alignment vertical="center" shrinkToFit="1"/>
    </xf>
    <xf numFmtId="179" fontId="28" fillId="0" borderId="21" xfId="0" applyNumberFormat="1" applyFont="1" applyBorder="1" applyAlignment="1">
      <alignment horizontal="right"/>
    </xf>
    <xf numFmtId="180" fontId="28" fillId="0" borderId="31" xfId="0" applyNumberFormat="1" applyFont="1" applyBorder="1" applyAlignment="1">
      <alignment horizontal="right"/>
    </xf>
    <xf numFmtId="179" fontId="28" fillId="0" borderId="0" xfId="0" applyNumberFormat="1" applyFont="1" applyAlignment="1">
      <alignment horizontal="right"/>
    </xf>
    <xf numFmtId="180" fontId="28" fillId="0" borderId="0" xfId="0" applyNumberFormat="1" applyFont="1" applyAlignment="1">
      <alignment horizontal="right"/>
    </xf>
    <xf numFmtId="0" fontId="23" fillId="24" borderId="16" xfId="0" quotePrefix="1" applyFont="1" applyFill="1" applyBorder="1" applyAlignment="1">
      <alignment horizontal="center" vertical="center" shrinkToFit="1"/>
    </xf>
    <xf numFmtId="0" fontId="38" fillId="0" borderId="0" xfId="19" applyFont="1"/>
    <xf numFmtId="0" fontId="37" fillId="0" borderId="34" xfId="19" applyFont="1" applyBorder="1"/>
    <xf numFmtId="180" fontId="37" fillId="0" borderId="35" xfId="19" applyNumberFormat="1" applyFont="1" applyBorder="1"/>
    <xf numFmtId="0" fontId="37" fillId="0" borderId="35" xfId="19" applyFont="1" applyBorder="1"/>
    <xf numFmtId="179" fontId="37" fillId="0" borderId="35" xfId="19" applyNumberFormat="1" applyFont="1" applyBorder="1"/>
    <xf numFmtId="179" fontId="37" fillId="0" borderId="36" xfId="19" applyNumberFormat="1" applyFont="1" applyBorder="1"/>
    <xf numFmtId="0" fontId="37" fillId="0" borderId="37" xfId="19" applyFont="1" applyBorder="1"/>
    <xf numFmtId="179" fontId="37" fillId="0" borderId="38" xfId="19" applyNumberFormat="1" applyFont="1" applyBorder="1"/>
    <xf numFmtId="0" fontId="37" fillId="0" borderId="38" xfId="19" applyFont="1" applyBorder="1"/>
    <xf numFmtId="179" fontId="37" fillId="0" borderId="39" xfId="19" applyNumberFormat="1" applyFont="1" applyBorder="1"/>
    <xf numFmtId="179" fontId="37" fillId="0" borderId="40" xfId="19" applyNumberFormat="1" applyFont="1" applyBorder="1"/>
    <xf numFmtId="179" fontId="37" fillId="0" borderId="41" xfId="19" applyNumberFormat="1" applyFont="1" applyBorder="1"/>
    <xf numFmtId="180" fontId="37" fillId="0" borderId="52" xfId="19" applyNumberFormat="1" applyFont="1" applyBorder="1"/>
    <xf numFmtId="0" fontId="37" fillId="0" borderId="52" xfId="19" applyFont="1" applyBorder="1"/>
    <xf numFmtId="179" fontId="37" fillId="0" borderId="52" xfId="19" applyNumberFormat="1" applyFont="1" applyBorder="1"/>
    <xf numFmtId="0" fontId="40" fillId="24" borderId="16" xfId="0" applyFont="1" applyFill="1" applyBorder="1" applyAlignment="1">
      <alignment horizontal="center" vertical="center" shrinkToFit="1"/>
    </xf>
    <xf numFmtId="0" fontId="40" fillId="0" borderId="20" xfId="0" applyFont="1" applyBorder="1" applyAlignment="1">
      <alignment horizontal="left" vertical="center" shrinkToFit="1"/>
    </xf>
    <xf numFmtId="0" fontId="40" fillId="0" borderId="20" xfId="0" applyFont="1" applyBorder="1" applyAlignment="1">
      <alignment vertical="center" textRotation="180" shrinkToFit="1"/>
    </xf>
    <xf numFmtId="0" fontId="40" fillId="0" borderId="20" xfId="0" applyFont="1" applyBorder="1" applyAlignment="1">
      <alignment horizontal="left" vertical="center" wrapText="1" shrinkToFit="1"/>
    </xf>
    <xf numFmtId="0" fontId="3" fillId="0" borderId="15" xfId="0" applyFont="1" applyBorder="1" applyAlignment="1">
      <alignment horizontal="center" vertical="center" shrinkToFit="1"/>
    </xf>
    <xf numFmtId="0" fontId="40" fillId="0" borderId="23" xfId="0" applyFont="1" applyBorder="1">
      <alignment vertical="center"/>
    </xf>
    <xf numFmtId="0" fontId="40" fillId="0" borderId="27" xfId="0" applyFont="1" applyBorder="1">
      <alignment vertical="center"/>
    </xf>
    <xf numFmtId="0" fontId="1" fillId="0" borderId="23" xfId="0" applyFont="1" applyBorder="1">
      <alignment vertical="center"/>
    </xf>
    <xf numFmtId="0" fontId="40" fillId="0" borderId="29" xfId="0" applyFont="1" applyBorder="1" applyAlignment="1">
      <alignment vertical="center" textRotation="180" shrinkToFit="1"/>
    </xf>
    <xf numFmtId="0" fontId="40" fillId="0" borderId="29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/>
    </xf>
    <xf numFmtId="0" fontId="23" fillId="0" borderId="67" xfId="0" applyFont="1" applyBorder="1" applyAlignment="1">
      <alignment vertical="center" shrinkToFit="1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59" xfId="0" applyFont="1" applyBorder="1" applyAlignment="1">
      <alignment vertical="center" shrinkToFit="1"/>
    </xf>
    <xf numFmtId="0" fontId="3" fillId="0" borderId="20" xfId="0" applyFont="1" applyBorder="1" applyAlignment="1">
      <alignment horizontal="left" vertical="center" shrinkToFit="1"/>
    </xf>
    <xf numFmtId="0" fontId="35" fillId="0" borderId="0" xfId="19" applyFont="1"/>
    <xf numFmtId="0" fontId="37" fillId="0" borderId="68" xfId="19" applyFont="1" applyBorder="1"/>
    <xf numFmtId="0" fontId="37" fillId="0" borderId="69" xfId="19" applyFont="1" applyBorder="1"/>
    <xf numFmtId="179" fontId="37" fillId="0" borderId="73" xfId="19" applyNumberFormat="1" applyFont="1" applyBorder="1"/>
    <xf numFmtId="179" fontId="37" fillId="0" borderId="69" xfId="19" applyNumberFormat="1" applyFont="1" applyBorder="1"/>
    <xf numFmtId="0" fontId="37" fillId="0" borderId="65" xfId="19" applyFont="1" applyBorder="1"/>
    <xf numFmtId="0" fontId="37" fillId="0" borderId="40" xfId="19" applyFont="1" applyBorder="1"/>
    <xf numFmtId="0" fontId="20" fillId="0" borderId="15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 shrinkToFit="1"/>
    </xf>
    <xf numFmtId="0" fontId="37" fillId="0" borderId="50" xfId="19" applyFont="1" applyBorder="1"/>
    <xf numFmtId="179" fontId="37" fillId="0" borderId="50" xfId="19" applyNumberFormat="1" applyFont="1" applyBorder="1"/>
    <xf numFmtId="179" fontId="37" fillId="0" borderId="45" xfId="19" applyNumberFormat="1" applyFont="1" applyBorder="1"/>
    <xf numFmtId="179" fontId="37" fillId="0" borderId="66" xfId="19" applyNumberFormat="1" applyFont="1" applyBorder="1"/>
    <xf numFmtId="0" fontId="40" fillId="0" borderId="20" xfId="0" applyFont="1" applyBorder="1" applyAlignment="1">
      <alignment vertical="center" textRotation="255" shrinkToFit="1"/>
    </xf>
    <xf numFmtId="0" fontId="29" fillId="0" borderId="59" xfId="0" applyFont="1" applyBorder="1" applyAlignment="1">
      <alignment vertical="center" shrinkToFit="1"/>
    </xf>
    <xf numFmtId="0" fontId="23" fillId="0" borderId="74" xfId="0" applyFont="1" applyBorder="1" applyAlignment="1">
      <alignment vertical="center" textRotation="180" shrinkToFit="1"/>
    </xf>
    <xf numFmtId="0" fontId="23" fillId="0" borderId="0" xfId="0" applyFont="1" applyAlignment="1">
      <alignment horizontal="left" vertical="center" shrinkToFit="1"/>
    </xf>
    <xf numFmtId="0" fontId="37" fillId="0" borderId="51" xfId="19" applyFont="1" applyBorder="1"/>
    <xf numFmtId="0" fontId="37" fillId="0" borderId="63" xfId="19" applyFont="1" applyBorder="1"/>
    <xf numFmtId="0" fontId="0" fillId="0" borderId="0" xfId="0" applyAlignment="1">
      <alignment horizontal="right"/>
    </xf>
    <xf numFmtId="0" fontId="29" fillId="0" borderId="77" xfId="0" applyFont="1" applyBorder="1" applyAlignment="1">
      <alignment horizontal="center" vertical="center" shrinkToFit="1"/>
    </xf>
    <xf numFmtId="0" fontId="40" fillId="0" borderId="20" xfId="0" applyFont="1" applyBorder="1" applyAlignment="1">
      <alignment vertical="center" shrinkToFit="1"/>
    </xf>
    <xf numFmtId="0" fontId="23" fillId="0" borderId="67" xfId="0" applyFont="1" applyBorder="1" applyAlignment="1">
      <alignment horizontal="left" vertical="center" shrinkToFit="1"/>
    </xf>
    <xf numFmtId="0" fontId="23" fillId="0" borderId="59" xfId="0" applyFont="1" applyBorder="1">
      <alignment vertical="center"/>
    </xf>
    <xf numFmtId="0" fontId="23" fillId="0" borderId="24" xfId="0" applyFont="1" applyBorder="1" applyAlignment="1">
      <alignment horizontal="left" vertical="top" shrinkToFit="1"/>
    </xf>
    <xf numFmtId="0" fontId="23" fillId="0" borderId="0" xfId="0" applyFont="1" applyAlignment="1">
      <alignment horizontal="left" vertical="top"/>
    </xf>
    <xf numFmtId="0" fontId="23" fillId="0" borderId="29" xfId="0" applyFont="1" applyBorder="1" applyAlignment="1">
      <alignment vertical="center" shrinkToFit="1"/>
    </xf>
    <xf numFmtId="0" fontId="23" fillId="0" borderId="33" xfId="0" applyFont="1" applyBorder="1" applyAlignment="1">
      <alignment vertical="center" shrinkToFit="1"/>
    </xf>
    <xf numFmtId="0" fontId="23" fillId="0" borderId="33" xfId="0" applyFont="1" applyBorder="1" applyAlignment="1">
      <alignment horizontal="left" vertical="center" shrinkToFit="1"/>
    </xf>
    <xf numFmtId="0" fontId="23" fillId="0" borderId="21" xfId="0" applyFont="1" applyBorder="1" applyAlignment="1">
      <alignment vertical="center" shrinkToFit="1"/>
    </xf>
    <xf numFmtId="0" fontId="23" fillId="0" borderId="59" xfId="0" applyFont="1" applyBorder="1" applyAlignment="1">
      <alignment vertical="center" textRotation="180" shrinkToFit="1"/>
    </xf>
    <xf numFmtId="0" fontId="23" fillId="0" borderId="73" xfId="0" applyFont="1" applyBorder="1" applyAlignment="1">
      <alignment vertical="center" textRotation="180" shrinkToFit="1"/>
    </xf>
    <xf numFmtId="0" fontId="23" fillId="0" borderId="74" xfId="0" applyFont="1" applyBorder="1" applyAlignment="1">
      <alignment horizontal="left" vertical="center" shrinkToFit="1"/>
    </xf>
    <xf numFmtId="0" fontId="23" fillId="0" borderId="78" xfId="0" applyFont="1" applyBorder="1" applyAlignment="1">
      <alignment horizontal="left" vertical="center" shrinkToFit="1"/>
    </xf>
    <xf numFmtId="0" fontId="43" fillId="0" borderId="0" xfId="0" applyFont="1">
      <alignment vertical="center"/>
    </xf>
    <xf numFmtId="0" fontId="29" fillId="0" borderId="20" xfId="0" applyFont="1" applyBorder="1">
      <alignment vertical="center"/>
    </xf>
    <xf numFmtId="0" fontId="29" fillId="0" borderId="20" xfId="0" applyFont="1" applyBorder="1" applyAlignment="1">
      <alignment vertical="center" shrinkToFit="1"/>
    </xf>
    <xf numFmtId="0" fontId="23" fillId="24" borderId="25" xfId="0" applyFont="1" applyFill="1" applyBorder="1" applyAlignment="1">
      <alignment horizontal="center" vertical="center" shrinkToFit="1"/>
    </xf>
    <xf numFmtId="0" fontId="40" fillId="24" borderId="25" xfId="0" applyFont="1" applyFill="1" applyBorder="1" applyAlignment="1">
      <alignment horizontal="center" vertical="center" shrinkToFit="1"/>
    </xf>
    <xf numFmtId="0" fontId="22" fillId="24" borderId="25" xfId="0" applyFont="1" applyFill="1" applyBorder="1" applyAlignment="1">
      <alignment horizontal="center" vertical="center" wrapText="1" shrinkToFit="1"/>
    </xf>
    <xf numFmtId="0" fontId="1" fillId="0" borderId="81" xfId="0" applyFont="1" applyBorder="1" applyAlignment="1">
      <alignment horizontal="center" vertical="center" shrinkToFit="1"/>
    </xf>
    <xf numFmtId="0" fontId="1" fillId="0" borderId="82" xfId="0" applyFont="1" applyBorder="1" applyAlignment="1">
      <alignment horizontal="right"/>
    </xf>
    <xf numFmtId="0" fontId="40" fillId="0" borderId="83" xfId="0" applyFont="1" applyBorder="1" applyAlignment="1">
      <alignment vertical="center" shrinkToFit="1"/>
    </xf>
    <xf numFmtId="0" fontId="40" fillId="0" borderId="83" xfId="0" applyFont="1" applyBorder="1" applyAlignment="1">
      <alignment vertical="center" textRotation="180" shrinkToFit="1"/>
    </xf>
    <xf numFmtId="0" fontId="40" fillId="0" borderId="83" xfId="0" applyFont="1" applyBorder="1" applyAlignment="1">
      <alignment horizontal="left" vertical="center" shrinkToFit="1"/>
    </xf>
    <xf numFmtId="180" fontId="28" fillId="0" borderId="84" xfId="0" applyNumberFormat="1" applyFont="1" applyBorder="1" applyAlignment="1">
      <alignment horizontal="right"/>
    </xf>
    <xf numFmtId="0" fontId="28" fillId="0" borderId="83" xfId="0" applyFont="1" applyBorder="1" applyAlignment="1">
      <alignment horizontal="left"/>
    </xf>
    <xf numFmtId="0" fontId="40" fillId="24" borderId="31" xfId="0" applyFont="1" applyFill="1" applyBorder="1" applyAlignment="1">
      <alignment horizontal="center" vertical="center" shrinkToFit="1"/>
    </xf>
    <xf numFmtId="0" fontId="40" fillId="24" borderId="85" xfId="0" applyFont="1" applyFill="1" applyBorder="1" applyAlignment="1">
      <alignment horizontal="center" vertical="center" shrinkToFit="1"/>
    </xf>
    <xf numFmtId="0" fontId="28" fillId="0" borderId="86" xfId="0" applyFont="1" applyBorder="1" applyAlignment="1">
      <alignment horizontal="center"/>
    </xf>
    <xf numFmtId="0" fontId="22" fillId="0" borderId="21" xfId="0" applyFont="1" applyBorder="1">
      <alignment vertical="center"/>
    </xf>
    <xf numFmtId="0" fontId="41" fillId="0" borderId="21" xfId="0" applyFont="1" applyBorder="1">
      <alignment vertical="center"/>
    </xf>
    <xf numFmtId="0" fontId="22" fillId="0" borderId="59" xfId="0" applyFont="1" applyBorder="1">
      <alignment vertical="center"/>
    </xf>
    <xf numFmtId="0" fontId="23" fillId="0" borderId="74" xfId="0" applyFont="1" applyBorder="1" applyAlignment="1">
      <alignment vertical="center" shrinkToFit="1"/>
    </xf>
    <xf numFmtId="0" fontId="23" fillId="0" borderId="0" xfId="0" applyFont="1" applyAlignment="1">
      <alignment vertical="center" textRotation="180" shrinkToFit="1"/>
    </xf>
    <xf numFmtId="0" fontId="40" fillId="0" borderId="21" xfId="0" applyFont="1" applyBorder="1" applyAlignment="1">
      <alignment horizontal="left" vertical="center" shrinkToFit="1"/>
    </xf>
    <xf numFmtId="0" fontId="40" fillId="0" borderId="21" xfId="0" applyFont="1" applyBorder="1" applyAlignment="1">
      <alignment vertical="center" textRotation="255" shrinkToFit="1"/>
    </xf>
    <xf numFmtId="0" fontId="40" fillId="0" borderId="74" xfId="0" applyFont="1" applyBorder="1" applyAlignment="1">
      <alignment horizontal="left" vertical="center" shrinkToFit="1"/>
    </xf>
    <xf numFmtId="0" fontId="40" fillId="0" borderId="74" xfId="0" applyFont="1" applyBorder="1" applyAlignment="1">
      <alignment horizontal="center" vertical="center" shrinkToFit="1"/>
    </xf>
    <xf numFmtId="0" fontId="41" fillId="0" borderId="0" xfId="0" applyFont="1">
      <alignment vertical="center"/>
    </xf>
    <xf numFmtId="0" fontId="23" fillId="0" borderId="56" xfId="0" applyFont="1" applyBorder="1" applyAlignment="1">
      <alignment vertical="center" shrinkToFit="1"/>
    </xf>
    <xf numFmtId="0" fontId="23" fillId="0" borderId="17" xfId="0" applyFont="1" applyBorder="1" applyAlignment="1">
      <alignment vertical="center" shrinkToFit="1"/>
    </xf>
    <xf numFmtId="0" fontId="23" fillId="0" borderId="87" xfId="0" applyFont="1" applyBorder="1" applyAlignment="1">
      <alignment vertical="center" shrinkToFit="1"/>
    </xf>
    <xf numFmtId="0" fontId="23" fillId="0" borderId="21" xfId="0" applyFont="1" applyBorder="1">
      <alignment vertical="center"/>
    </xf>
    <xf numFmtId="0" fontId="23" fillId="0" borderId="74" xfId="0" applyFont="1" applyBorder="1" applyAlignment="1">
      <alignment horizontal="left" vertical="center"/>
    </xf>
    <xf numFmtId="0" fontId="45" fillId="0" borderId="0" xfId="19" applyFont="1"/>
    <xf numFmtId="0" fontId="40" fillId="0" borderId="0" xfId="0" applyFont="1" applyAlignment="1">
      <alignment horizontal="left" vertical="center" shrinkToFit="1"/>
    </xf>
    <xf numFmtId="0" fontId="23" fillId="0" borderId="0" xfId="0" applyFont="1" applyAlignment="1">
      <alignment vertical="center" shrinkToFit="1"/>
    </xf>
    <xf numFmtId="0" fontId="1" fillId="0" borderId="27" xfId="0" applyFont="1" applyBorder="1" applyAlignment="1">
      <alignment horizontal="right"/>
    </xf>
    <xf numFmtId="180" fontId="28" fillId="0" borderId="88" xfId="0" applyNumberFormat="1" applyFont="1" applyBorder="1" applyAlignment="1">
      <alignment horizontal="right"/>
    </xf>
    <xf numFmtId="0" fontId="28" fillId="0" borderId="29" xfId="0" applyFont="1" applyBorder="1" applyAlignment="1">
      <alignment horizontal="left"/>
    </xf>
    <xf numFmtId="0" fontId="28" fillId="0" borderId="89" xfId="0" applyFont="1" applyBorder="1" applyAlignment="1">
      <alignment horizontal="center"/>
    </xf>
    <xf numFmtId="180" fontId="37" fillId="0" borderId="38" xfId="19" applyNumberFormat="1" applyFont="1" applyBorder="1"/>
    <xf numFmtId="178" fontId="34" fillId="0" borderId="75" xfId="0" applyNumberFormat="1" applyFont="1" applyBorder="1" applyAlignment="1">
      <alignment vertical="center" wrapText="1"/>
    </xf>
    <xf numFmtId="178" fontId="34" fillId="0" borderId="91" xfId="0" applyNumberFormat="1" applyFont="1" applyBorder="1" applyAlignment="1">
      <alignment vertical="center" wrapText="1"/>
    </xf>
    <xf numFmtId="0" fontId="41" fillId="0" borderId="59" xfId="0" applyFont="1" applyBorder="1">
      <alignment vertical="center"/>
    </xf>
    <xf numFmtId="0" fontId="23" fillId="0" borderId="23" xfId="0" applyFont="1" applyBorder="1" applyAlignment="1">
      <alignment vertical="center" shrinkToFit="1"/>
    </xf>
    <xf numFmtId="0" fontId="23" fillId="0" borderId="24" xfId="0" applyFont="1" applyBorder="1" applyAlignment="1">
      <alignment vertical="center" shrinkToFit="1"/>
    </xf>
    <xf numFmtId="0" fontId="28" fillId="0" borderId="30" xfId="0" applyFont="1" applyBorder="1">
      <alignment vertical="center"/>
    </xf>
    <xf numFmtId="179" fontId="28" fillId="0" borderId="20" xfId="0" applyNumberFormat="1" applyFont="1" applyBorder="1" applyAlignment="1">
      <alignment horizontal="right"/>
    </xf>
    <xf numFmtId="0" fontId="28" fillId="0" borderId="20" xfId="0" applyFont="1" applyBorder="1">
      <alignment vertical="center"/>
    </xf>
    <xf numFmtId="180" fontId="28" fillId="0" borderId="93" xfId="0" applyNumberFormat="1" applyFont="1" applyBorder="1" applyAlignment="1">
      <alignment horizontal="right"/>
    </xf>
    <xf numFmtId="0" fontId="47" fillId="0" borderId="20" xfId="0" applyFont="1" applyBorder="1" applyAlignment="1">
      <alignment horizontal="left" vertical="center" shrinkToFit="1"/>
    </xf>
    <xf numFmtId="0" fontId="23" fillId="0" borderId="94" xfId="0" applyFont="1" applyBorder="1" applyAlignment="1">
      <alignment vertical="center" shrinkToFit="1"/>
    </xf>
    <xf numFmtId="0" fontId="47" fillId="0" borderId="74" xfId="0" applyFont="1" applyBorder="1" applyAlignment="1">
      <alignment vertical="center" shrinkToFit="1"/>
    </xf>
    <xf numFmtId="180" fontId="37" fillId="0" borderId="40" xfId="19" applyNumberFormat="1" applyFont="1" applyBorder="1"/>
    <xf numFmtId="180" fontId="37" fillId="0" borderId="41" xfId="19" applyNumberFormat="1" applyFont="1" applyBorder="1"/>
    <xf numFmtId="0" fontId="37" fillId="0" borderId="0" xfId="19" applyFont="1"/>
    <xf numFmtId="180" fontId="37" fillId="0" borderId="0" xfId="19" applyNumberFormat="1" applyFont="1"/>
    <xf numFmtId="180" fontId="37" fillId="0" borderId="55" xfId="19" applyNumberFormat="1" applyFont="1" applyBorder="1"/>
    <xf numFmtId="180" fontId="37" fillId="0" borderId="33" xfId="19" applyNumberFormat="1" applyFont="1" applyBorder="1"/>
    <xf numFmtId="0" fontId="37" fillId="0" borderId="33" xfId="19" applyFont="1" applyBorder="1"/>
    <xf numFmtId="180" fontId="37" fillId="0" borderId="95" xfId="19" applyNumberFormat="1" applyFont="1" applyBorder="1"/>
    <xf numFmtId="0" fontId="37" fillId="0" borderId="56" xfId="19" applyFont="1" applyBorder="1"/>
    <xf numFmtId="178" fontId="48" fillId="0" borderId="0" xfId="0" applyNumberFormat="1" applyFont="1" applyAlignment="1">
      <alignment vertical="center" wrapText="1"/>
    </xf>
    <xf numFmtId="178" fontId="48" fillId="0" borderId="60" xfId="0" applyNumberFormat="1" applyFont="1" applyBorder="1" applyAlignment="1">
      <alignment vertical="center" wrapText="1"/>
    </xf>
    <xf numFmtId="0" fontId="50" fillId="0" borderId="0" xfId="19" applyFont="1"/>
    <xf numFmtId="0" fontId="54" fillId="0" borderId="0" xfId="19" applyFont="1"/>
    <xf numFmtId="0" fontId="57" fillId="0" borderId="48" xfId="0" applyFont="1" applyBorder="1" applyAlignment="1">
      <alignment wrapText="1"/>
    </xf>
    <xf numFmtId="0" fontId="57" fillId="0" borderId="0" xfId="0" applyFont="1" applyAlignment="1">
      <alignment wrapText="1"/>
    </xf>
    <xf numFmtId="0" fontId="23" fillId="0" borderId="96" xfId="0" applyFont="1" applyBorder="1" applyAlignment="1">
      <alignment vertical="center" shrinkToFit="1"/>
    </xf>
    <xf numFmtId="0" fontId="23" fillId="0" borderId="93" xfId="0" applyFont="1" applyBorder="1" applyAlignment="1">
      <alignment vertical="center" textRotation="180" shrinkToFit="1"/>
    </xf>
    <xf numFmtId="0" fontId="23" fillId="0" borderId="93" xfId="0" applyFont="1" applyBorder="1" applyAlignment="1">
      <alignment horizontal="left" vertical="center" shrinkToFit="1"/>
    </xf>
    <xf numFmtId="0" fontId="111" fillId="0" borderId="20" xfId="0" applyFont="1" applyBorder="1" applyAlignment="1">
      <alignment horizontal="left" vertical="center" shrinkToFit="1"/>
    </xf>
    <xf numFmtId="0" fontId="99" fillId="30" borderId="48" xfId="0" applyFont="1" applyFill="1" applyBorder="1" applyAlignment="1">
      <alignment horizontal="center" vertical="center"/>
    </xf>
    <xf numFmtId="0" fontId="100" fillId="30" borderId="0" xfId="0" applyFont="1" applyFill="1" applyAlignment="1">
      <alignment horizontal="center" vertical="center"/>
    </xf>
    <xf numFmtId="0" fontId="83" fillId="37" borderId="56" xfId="0" applyFont="1" applyFill="1" applyBorder="1" applyAlignment="1">
      <alignment horizontal="center" vertical="center"/>
    </xf>
    <xf numFmtId="0" fontId="83" fillId="37" borderId="0" xfId="0" applyFont="1" applyFill="1" applyAlignment="1">
      <alignment horizontal="center" vertical="center"/>
    </xf>
    <xf numFmtId="0" fontId="103" fillId="33" borderId="56" xfId="0" applyFont="1" applyFill="1" applyBorder="1" applyAlignment="1">
      <alignment horizontal="center" vertical="center"/>
    </xf>
    <xf numFmtId="0" fontId="104" fillId="33" borderId="0" xfId="0" applyFont="1" applyFill="1" applyAlignment="1">
      <alignment horizontal="center" vertical="center"/>
    </xf>
    <xf numFmtId="0" fontId="63" fillId="42" borderId="56" xfId="0" applyFont="1" applyFill="1" applyBorder="1" applyAlignment="1">
      <alignment horizontal="center" vertical="center"/>
    </xf>
    <xf numFmtId="0" fontId="51" fillId="42" borderId="0" xfId="0" applyFont="1" applyFill="1" applyAlignment="1">
      <alignment horizontal="center" vertical="center"/>
    </xf>
    <xf numFmtId="0" fontId="48" fillId="0" borderId="56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8" fillId="0" borderId="55" xfId="0" applyFont="1" applyBorder="1" applyAlignment="1">
      <alignment horizontal="center" vertical="center" wrapText="1"/>
    </xf>
    <xf numFmtId="0" fontId="48" fillId="0" borderId="53" xfId="0" applyFont="1" applyBorder="1" applyAlignment="1">
      <alignment horizontal="center" vertical="center" shrinkToFit="1"/>
    </xf>
    <xf numFmtId="0" fontId="48" fillId="0" borderId="62" xfId="0" applyFont="1" applyBorder="1" applyAlignment="1">
      <alignment horizontal="center" vertical="center" shrinkToFit="1"/>
    </xf>
    <xf numFmtId="0" fontId="48" fillId="0" borderId="64" xfId="0" applyFont="1" applyBorder="1" applyAlignment="1">
      <alignment horizontal="center" vertical="center" shrinkToFit="1"/>
    </xf>
    <xf numFmtId="178" fontId="34" fillId="0" borderId="51" xfId="0" applyNumberFormat="1" applyFont="1" applyBorder="1" applyAlignment="1">
      <alignment horizontal="center" vertical="center" wrapText="1"/>
    </xf>
    <xf numFmtId="178" fontId="34" fillId="0" borderId="52" xfId="0" applyNumberFormat="1" applyFont="1" applyBorder="1" applyAlignment="1">
      <alignment horizontal="center" vertical="center" wrapText="1"/>
    </xf>
    <xf numFmtId="178" fontId="34" fillId="0" borderId="53" xfId="0" applyNumberFormat="1" applyFont="1" applyBorder="1" applyAlignment="1">
      <alignment horizontal="center" vertical="center" wrapText="1"/>
    </xf>
    <xf numFmtId="178" fontId="34" fillId="0" borderId="49" xfId="0" applyNumberFormat="1" applyFont="1" applyBorder="1" applyAlignment="1">
      <alignment horizontal="center" vertical="center" wrapText="1"/>
    </xf>
    <xf numFmtId="178" fontId="34" fillId="0" borderId="43" xfId="0" applyNumberFormat="1" applyFont="1" applyBorder="1" applyAlignment="1">
      <alignment horizontal="center" vertical="center" wrapText="1"/>
    </xf>
    <xf numFmtId="178" fontId="34" fillId="0" borderId="46" xfId="0" applyNumberFormat="1" applyFont="1" applyBorder="1" applyAlignment="1">
      <alignment horizontal="center" vertical="center" wrapText="1"/>
    </xf>
    <xf numFmtId="178" fontId="34" fillId="0" borderId="44" xfId="0" applyNumberFormat="1" applyFont="1" applyBorder="1" applyAlignment="1">
      <alignment horizontal="center" vertical="center" wrapText="1"/>
    </xf>
    <xf numFmtId="0" fontId="48" fillId="0" borderId="48" xfId="0" applyFont="1" applyBorder="1" applyAlignment="1">
      <alignment horizontal="center" vertical="center" shrinkToFit="1"/>
    </xf>
    <xf numFmtId="0" fontId="48" fillId="0" borderId="0" xfId="0" applyFont="1" applyAlignment="1">
      <alignment horizontal="center" vertical="center" shrinkToFit="1"/>
    </xf>
    <xf numFmtId="0" fontId="48" fillId="0" borderId="60" xfId="0" applyFont="1" applyBorder="1" applyAlignment="1">
      <alignment horizontal="center" vertical="center" shrinkToFit="1"/>
    </xf>
    <xf numFmtId="0" fontId="48" fillId="0" borderId="56" xfId="0" applyFont="1" applyBorder="1" applyAlignment="1">
      <alignment horizontal="center" vertical="center" shrinkToFit="1"/>
    </xf>
    <xf numFmtId="0" fontId="48" fillId="0" borderId="45" xfId="0" applyFont="1" applyBorder="1" applyAlignment="1">
      <alignment horizontal="center" vertical="center" shrinkToFit="1"/>
    </xf>
    <xf numFmtId="0" fontId="48" fillId="0" borderId="57" xfId="0" applyFont="1" applyBorder="1" applyAlignment="1">
      <alignment horizontal="center" vertical="center" shrinkToFit="1"/>
    </xf>
    <xf numFmtId="0" fontId="48" fillId="0" borderId="61" xfId="0" applyFont="1" applyBorder="1" applyAlignment="1">
      <alignment horizontal="center" vertical="center" shrinkToFit="1"/>
    </xf>
    <xf numFmtId="0" fontId="49" fillId="0" borderId="50" xfId="0" applyFont="1" applyBorder="1" applyAlignment="1">
      <alignment horizontal="center" vertical="center" shrinkToFit="1"/>
    </xf>
    <xf numFmtId="0" fontId="49" fillId="0" borderId="66" xfId="0" applyFont="1" applyBorder="1" applyAlignment="1">
      <alignment horizontal="center" vertical="center" shrinkToFit="1"/>
    </xf>
    <xf numFmtId="0" fontId="65" fillId="33" borderId="58" xfId="0" applyFont="1" applyFill="1" applyBorder="1" applyAlignment="1">
      <alignment horizontal="center" vertical="center" shrinkToFit="1"/>
    </xf>
    <xf numFmtId="0" fontId="65" fillId="33" borderId="59" xfId="0" applyFont="1" applyFill="1" applyBorder="1" applyAlignment="1">
      <alignment horizontal="center" vertical="center" shrinkToFit="1"/>
    </xf>
    <xf numFmtId="0" fontId="65" fillId="33" borderId="56" xfId="0" applyFont="1" applyFill="1" applyBorder="1" applyAlignment="1">
      <alignment horizontal="center" vertical="center" shrinkToFit="1"/>
    </xf>
    <xf numFmtId="0" fontId="66" fillId="38" borderId="56" xfId="0" applyFont="1" applyFill="1" applyBorder="1" applyAlignment="1">
      <alignment horizontal="center" vertical="center" shrinkToFit="1"/>
    </xf>
    <xf numFmtId="0" fontId="67" fillId="38" borderId="0" xfId="0" applyFont="1" applyFill="1" applyAlignment="1">
      <alignment horizontal="center" vertical="center" shrinkToFit="1"/>
    </xf>
    <xf numFmtId="0" fontId="67" fillId="38" borderId="60" xfId="0" applyFont="1" applyFill="1" applyBorder="1" applyAlignment="1">
      <alignment horizontal="center" vertical="center" shrinkToFit="1"/>
    </xf>
    <xf numFmtId="0" fontId="61" fillId="30" borderId="48" xfId="0" applyFont="1" applyFill="1" applyBorder="1" applyAlignment="1">
      <alignment horizontal="center" vertical="center"/>
    </xf>
    <xf numFmtId="0" fontId="53" fillId="30" borderId="0" xfId="0" applyFont="1" applyFill="1" applyAlignment="1">
      <alignment horizontal="center" vertical="center"/>
    </xf>
    <xf numFmtId="0" fontId="46" fillId="0" borderId="48" xfId="0" applyFont="1" applyBorder="1" applyAlignment="1">
      <alignment horizontal="center" vertical="center" shrinkToFit="1"/>
    </xf>
    <xf numFmtId="0" fontId="46" fillId="0" borderId="0" xfId="0" applyFont="1" applyAlignment="1">
      <alignment horizontal="center" vertical="center" shrinkToFit="1"/>
    </xf>
    <xf numFmtId="0" fontId="46" fillId="0" borderId="60" xfId="0" applyFont="1" applyBorder="1" applyAlignment="1">
      <alignment horizontal="center" vertical="center" shrinkToFit="1"/>
    </xf>
    <xf numFmtId="0" fontId="46" fillId="0" borderId="68" xfId="0" applyFont="1" applyBorder="1" applyAlignment="1">
      <alignment horizontal="center" vertical="center" shrinkToFit="1"/>
    </xf>
    <xf numFmtId="0" fontId="46" fillId="0" borderId="33" xfId="0" applyFont="1" applyBorder="1" applyAlignment="1">
      <alignment horizontal="center" vertical="center" shrinkToFit="1"/>
    </xf>
    <xf numFmtId="0" fontId="46" fillId="0" borderId="92" xfId="0" applyFont="1" applyBorder="1" applyAlignment="1">
      <alignment horizontal="center" vertical="center" shrinkToFit="1"/>
    </xf>
    <xf numFmtId="178" fontId="34" fillId="0" borderId="42" xfId="0" applyNumberFormat="1" applyFont="1" applyBorder="1" applyAlignment="1">
      <alignment horizontal="center" vertical="center" wrapText="1"/>
    </xf>
    <xf numFmtId="0" fontId="48" fillId="0" borderId="51" xfId="0" applyFont="1" applyBorder="1" applyAlignment="1">
      <alignment horizontal="center" vertical="center" shrinkToFit="1"/>
    </xf>
    <xf numFmtId="0" fontId="48" fillId="0" borderId="52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/>
    </xf>
    <xf numFmtId="178" fontId="34" fillId="0" borderId="70" xfId="0" applyNumberFormat="1" applyFont="1" applyBorder="1" applyAlignment="1">
      <alignment horizontal="center" vertical="center" wrapText="1"/>
    </xf>
    <xf numFmtId="178" fontId="34" fillId="0" borderId="71" xfId="0" applyNumberFormat="1" applyFont="1" applyBorder="1" applyAlignment="1">
      <alignment horizontal="center" vertical="center" wrapText="1"/>
    </xf>
    <xf numFmtId="178" fontId="34" fillId="0" borderId="80" xfId="0" applyNumberFormat="1" applyFont="1" applyBorder="1" applyAlignment="1">
      <alignment horizontal="center" vertical="center" wrapText="1"/>
    </xf>
    <xf numFmtId="178" fontId="34" fillId="0" borderId="75" xfId="0" applyNumberFormat="1" applyFont="1" applyBorder="1" applyAlignment="1">
      <alignment horizontal="center" vertical="center" wrapText="1"/>
    </xf>
    <xf numFmtId="0" fontId="58" fillId="36" borderId="56" xfId="0" applyFont="1" applyFill="1" applyBorder="1" applyAlignment="1">
      <alignment horizontal="center" vertical="center" shrinkToFit="1"/>
    </xf>
    <xf numFmtId="0" fontId="59" fillId="36" borderId="0" xfId="0" applyFont="1" applyFill="1" applyAlignment="1">
      <alignment horizontal="center" vertical="center" shrinkToFit="1"/>
    </xf>
    <xf numFmtId="0" fontId="59" fillId="36" borderId="55" xfId="0" applyFont="1" applyFill="1" applyBorder="1" applyAlignment="1">
      <alignment horizontal="center" vertical="center" shrinkToFit="1"/>
    </xf>
    <xf numFmtId="0" fontId="51" fillId="0" borderId="48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37" borderId="56" xfId="0" applyFont="1" applyFill="1" applyBorder="1" applyAlignment="1">
      <alignment horizontal="center" vertical="center"/>
    </xf>
    <xf numFmtId="0" fontId="51" fillId="37" borderId="0" xfId="0" applyFont="1" applyFill="1" applyAlignment="1">
      <alignment horizontal="center" vertical="center"/>
    </xf>
    <xf numFmtId="0" fontId="52" fillId="29" borderId="56" xfId="0" applyFont="1" applyFill="1" applyBorder="1" applyAlignment="1">
      <alignment horizontal="center" vertical="center"/>
    </xf>
    <xf numFmtId="0" fontId="53" fillId="29" borderId="0" xfId="0" applyFont="1" applyFill="1" applyAlignment="1">
      <alignment horizontal="center" vertical="center"/>
    </xf>
    <xf numFmtId="0" fontId="53" fillId="29" borderId="55" xfId="0" applyFont="1" applyFill="1" applyBorder="1" applyAlignment="1">
      <alignment horizontal="center" vertical="center"/>
    </xf>
    <xf numFmtId="0" fontId="62" fillId="35" borderId="56" xfId="0" applyFont="1" applyFill="1" applyBorder="1" applyAlignment="1">
      <alignment horizontal="center" vertical="center"/>
    </xf>
    <xf numFmtId="0" fontId="62" fillId="35" borderId="0" xfId="0" applyFont="1" applyFill="1" applyAlignment="1">
      <alignment horizontal="center" vertical="center"/>
    </xf>
    <xf numFmtId="0" fontId="62" fillId="35" borderId="60" xfId="0" applyFont="1" applyFill="1" applyBorder="1" applyAlignment="1">
      <alignment horizontal="center" vertical="center"/>
    </xf>
    <xf numFmtId="0" fontId="63" fillId="32" borderId="56" xfId="0" applyFont="1" applyFill="1" applyBorder="1" applyAlignment="1">
      <alignment horizontal="center" vertical="center"/>
    </xf>
    <xf numFmtId="0" fontId="64" fillId="32" borderId="0" xfId="0" applyFont="1" applyFill="1" applyAlignment="1">
      <alignment horizontal="center" vertical="center"/>
    </xf>
    <xf numFmtId="0" fontId="64" fillId="37" borderId="56" xfId="0" applyFont="1" applyFill="1" applyBorder="1" applyAlignment="1">
      <alignment horizontal="center" vertical="center"/>
    </xf>
    <xf numFmtId="0" fontId="64" fillId="37" borderId="0" xfId="0" applyFont="1" applyFill="1" applyAlignment="1">
      <alignment horizontal="center" vertical="center"/>
    </xf>
    <xf numFmtId="0" fontId="55" fillId="41" borderId="56" xfId="0" applyFont="1" applyFill="1" applyBorder="1" applyAlignment="1">
      <alignment horizontal="center" vertical="center"/>
    </xf>
    <xf numFmtId="0" fontId="56" fillId="41" borderId="0" xfId="0" applyFont="1" applyFill="1" applyAlignment="1">
      <alignment horizontal="center" vertical="center"/>
    </xf>
    <xf numFmtId="0" fontId="56" fillId="41" borderId="55" xfId="0" applyFont="1" applyFill="1" applyBorder="1" applyAlignment="1">
      <alignment horizontal="center" vertical="center"/>
    </xf>
    <xf numFmtId="0" fontId="68" fillId="33" borderId="56" xfId="0" applyFont="1" applyFill="1" applyBorder="1" applyAlignment="1">
      <alignment horizontal="center" vertical="center" shrinkToFit="1"/>
    </xf>
    <xf numFmtId="0" fontId="68" fillId="33" borderId="0" xfId="0" applyFont="1" applyFill="1" applyAlignment="1">
      <alignment horizontal="center" vertical="center" shrinkToFit="1"/>
    </xf>
    <xf numFmtId="0" fontId="69" fillId="27" borderId="56" xfId="0" applyFont="1" applyFill="1" applyBorder="1" applyAlignment="1">
      <alignment horizontal="center" vertical="center" shrinkToFit="1"/>
    </xf>
    <xf numFmtId="0" fontId="70" fillId="27" borderId="0" xfId="0" applyFont="1" applyFill="1" applyAlignment="1">
      <alignment horizontal="center" vertical="center" shrinkToFit="1"/>
    </xf>
    <xf numFmtId="0" fontId="71" fillId="35" borderId="56" xfId="0" applyFont="1" applyFill="1" applyBorder="1" applyAlignment="1">
      <alignment horizontal="center" vertical="center" shrinkToFit="1"/>
    </xf>
    <xf numFmtId="0" fontId="75" fillId="35" borderId="0" xfId="0" applyFont="1" applyFill="1" applyAlignment="1">
      <alignment horizontal="center" vertical="center" shrinkToFit="1"/>
    </xf>
    <xf numFmtId="0" fontId="75" fillId="35" borderId="55" xfId="0" applyFont="1" applyFill="1" applyBorder="1" applyAlignment="1">
      <alignment horizontal="center" vertical="center" shrinkToFit="1"/>
    </xf>
    <xf numFmtId="0" fontId="60" fillId="0" borderId="48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178" fontId="34" fillId="0" borderId="90" xfId="0" applyNumberFormat="1" applyFont="1" applyBorder="1" applyAlignment="1">
      <alignment horizontal="center" vertical="center" wrapText="1"/>
    </xf>
    <xf numFmtId="0" fontId="106" fillId="29" borderId="48" xfId="0" applyFont="1" applyFill="1" applyBorder="1" applyAlignment="1">
      <alignment horizontal="center" vertical="center" shrinkToFit="1"/>
    </xf>
    <xf numFmtId="0" fontId="106" fillId="29" borderId="0" xfId="0" applyFont="1" applyFill="1" applyAlignment="1">
      <alignment horizontal="center" vertical="center" shrinkToFit="1"/>
    </xf>
    <xf numFmtId="0" fontId="77" fillId="30" borderId="56" xfId="0" applyFont="1" applyFill="1" applyBorder="1" applyAlignment="1">
      <alignment horizontal="center" vertical="center" shrinkToFit="1"/>
    </xf>
    <xf numFmtId="0" fontId="107" fillId="30" borderId="0" xfId="0" applyFont="1" applyFill="1" applyAlignment="1">
      <alignment horizontal="center" vertical="center" shrinkToFit="1"/>
    </xf>
    <xf numFmtId="0" fontId="108" fillId="26" borderId="56" xfId="0" applyFont="1" applyFill="1" applyBorder="1" applyAlignment="1">
      <alignment horizontal="center" vertical="center" shrinkToFit="1"/>
    </xf>
    <xf numFmtId="0" fontId="108" fillId="26" borderId="0" xfId="0" applyFont="1" applyFill="1" applyAlignment="1">
      <alignment horizontal="center" vertical="center" shrinkToFit="1"/>
    </xf>
    <xf numFmtId="0" fontId="80" fillId="30" borderId="56" xfId="0" applyFont="1" applyFill="1" applyBorder="1" applyAlignment="1">
      <alignment horizontal="center" vertical="center" shrinkToFit="1"/>
    </xf>
    <xf numFmtId="0" fontId="85" fillId="30" borderId="0" xfId="0" applyFont="1" applyFill="1" applyAlignment="1">
      <alignment horizontal="center" vertical="center" shrinkToFit="1"/>
    </xf>
    <xf numFmtId="0" fontId="105" fillId="32" borderId="48" xfId="0" applyFont="1" applyFill="1" applyBorder="1" applyAlignment="1">
      <alignment horizontal="center" vertical="center" shrinkToFit="1"/>
    </xf>
    <xf numFmtId="0" fontId="88" fillId="32" borderId="0" xfId="0" applyFont="1" applyFill="1" applyAlignment="1">
      <alignment horizontal="center" vertical="center" shrinkToFit="1"/>
    </xf>
    <xf numFmtId="0" fontId="52" fillId="28" borderId="56" xfId="0" applyFont="1" applyFill="1" applyBorder="1" applyAlignment="1">
      <alignment horizontal="center" vertical="center" shrinkToFit="1"/>
    </xf>
    <xf numFmtId="0" fontId="53" fillId="28" borderId="0" xfId="0" applyFont="1" applyFill="1" applyAlignment="1">
      <alignment horizontal="center" vertical="center" shrinkToFit="1"/>
    </xf>
    <xf numFmtId="0" fontId="91" fillId="36" borderId="56" xfId="0" applyFont="1" applyFill="1" applyBorder="1" applyAlignment="1">
      <alignment horizontal="center" vertical="center" shrinkToFit="1"/>
    </xf>
    <xf numFmtId="0" fontId="91" fillId="36" borderId="0" xfId="0" applyFont="1" applyFill="1" applyAlignment="1">
      <alignment horizontal="center" vertical="center" shrinkToFit="1"/>
    </xf>
    <xf numFmtId="0" fontId="69" fillId="29" borderId="56" xfId="0" applyFont="1" applyFill="1" applyBorder="1" applyAlignment="1">
      <alignment horizontal="center" vertical="center" shrinkToFit="1"/>
    </xf>
    <xf numFmtId="0" fontId="70" fillId="29" borderId="0" xfId="0" applyFont="1" applyFill="1" applyAlignment="1">
      <alignment horizontal="center" vertical="center" shrinkToFit="1"/>
    </xf>
    <xf numFmtId="0" fontId="48" fillId="0" borderId="48" xfId="0" applyFont="1" applyBorder="1" applyAlignment="1">
      <alignment horizontal="center" vertical="center" wrapText="1"/>
    </xf>
    <xf numFmtId="0" fontId="51" fillId="40" borderId="56" xfId="0" applyFont="1" applyFill="1" applyBorder="1" applyAlignment="1">
      <alignment horizontal="center" vertical="center" shrinkToFit="1"/>
    </xf>
    <xf numFmtId="0" fontId="51" fillId="40" borderId="0" xfId="0" applyFont="1" applyFill="1" applyAlignment="1">
      <alignment horizontal="center" vertical="center" shrinkToFit="1"/>
    </xf>
    <xf numFmtId="0" fontId="51" fillId="40" borderId="55" xfId="0" applyFont="1" applyFill="1" applyBorder="1" applyAlignment="1">
      <alignment horizontal="center" vertical="center" shrinkToFit="1"/>
    </xf>
    <xf numFmtId="0" fontId="55" fillId="31" borderId="56" xfId="0" applyFont="1" applyFill="1" applyBorder="1" applyAlignment="1">
      <alignment horizontal="center" vertical="center" shrinkToFit="1"/>
    </xf>
    <xf numFmtId="0" fontId="56" fillId="31" borderId="0" xfId="0" applyFont="1" applyFill="1" applyAlignment="1">
      <alignment horizontal="center" vertical="center" shrinkToFit="1"/>
    </xf>
    <xf numFmtId="0" fontId="56" fillId="31" borderId="60" xfId="0" applyFont="1" applyFill="1" applyBorder="1" applyAlignment="1">
      <alignment horizontal="center" vertical="center" shrinkToFit="1"/>
    </xf>
    <xf numFmtId="0" fontId="63" fillId="37" borderId="58" xfId="0" applyFont="1" applyFill="1" applyBorder="1" applyAlignment="1">
      <alignment horizontal="center" vertical="center" shrinkToFit="1"/>
    </xf>
    <xf numFmtId="0" fontId="64" fillId="37" borderId="59" xfId="0" applyFont="1" applyFill="1" applyBorder="1" applyAlignment="1">
      <alignment horizontal="center" vertical="center" shrinkToFit="1"/>
    </xf>
    <xf numFmtId="0" fontId="64" fillId="37" borderId="56" xfId="0" applyFont="1" applyFill="1" applyBorder="1" applyAlignment="1">
      <alignment horizontal="center" vertical="center" shrinkToFit="1"/>
    </xf>
    <xf numFmtId="0" fontId="76" fillId="36" borderId="56" xfId="0" applyFont="1" applyFill="1" applyBorder="1" applyAlignment="1">
      <alignment horizontal="center" vertical="center" shrinkToFit="1"/>
    </xf>
    <xf numFmtId="0" fontId="79" fillId="36" borderId="0" xfId="0" applyFont="1" applyFill="1" applyAlignment="1">
      <alignment horizontal="center" vertical="center" shrinkToFit="1"/>
    </xf>
    <xf numFmtId="0" fontId="79" fillId="36" borderId="60" xfId="0" applyFont="1" applyFill="1" applyBorder="1" applyAlignment="1">
      <alignment horizontal="center" vertical="center" shrinkToFit="1"/>
    </xf>
    <xf numFmtId="0" fontId="52" fillId="30" borderId="56" xfId="0" applyFont="1" applyFill="1" applyBorder="1" applyAlignment="1">
      <alignment horizontal="center" vertical="center" shrinkToFit="1"/>
    </xf>
    <xf numFmtId="0" fontId="53" fillId="30" borderId="0" xfId="0" applyFont="1" applyFill="1" applyAlignment="1">
      <alignment horizontal="center" vertical="center" shrinkToFit="1"/>
    </xf>
    <xf numFmtId="0" fontId="65" fillId="33" borderId="0" xfId="0" applyFont="1" applyFill="1" applyAlignment="1">
      <alignment horizontal="center" vertical="center" shrinkToFit="1"/>
    </xf>
    <xf numFmtId="0" fontId="81" fillId="30" borderId="0" xfId="0" applyFont="1" applyFill="1" applyAlignment="1">
      <alignment horizontal="center" vertical="center" shrinkToFit="1"/>
    </xf>
    <xf numFmtId="0" fontId="81" fillId="30" borderId="55" xfId="0" applyFont="1" applyFill="1" applyBorder="1" applyAlignment="1">
      <alignment horizontal="center" vertical="center" shrinkToFit="1"/>
    </xf>
    <xf numFmtId="0" fontId="48" fillId="0" borderId="58" xfId="0" applyFont="1" applyBorder="1" applyAlignment="1">
      <alignment horizontal="center"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54" xfId="0" applyFont="1" applyBorder="1" applyAlignment="1">
      <alignment horizontal="center" vertical="center" shrinkToFit="1"/>
    </xf>
    <xf numFmtId="0" fontId="60" fillId="44" borderId="53" xfId="0" applyFont="1" applyFill="1" applyBorder="1" applyAlignment="1">
      <alignment horizontal="center" vertical="center" shrinkToFit="1"/>
    </xf>
    <xf numFmtId="0" fontId="60" fillId="44" borderId="62" xfId="0" applyFont="1" applyFill="1" applyBorder="1" applyAlignment="1">
      <alignment horizontal="center" vertical="center" shrinkToFit="1"/>
    </xf>
    <xf numFmtId="178" fontId="34" fillId="0" borderId="62" xfId="0" applyNumberFormat="1" applyFont="1" applyBorder="1" applyAlignment="1">
      <alignment horizontal="center" vertical="center" wrapText="1"/>
    </xf>
    <xf numFmtId="178" fontId="34" fillId="0" borderId="64" xfId="0" applyNumberFormat="1" applyFont="1" applyBorder="1" applyAlignment="1">
      <alignment horizontal="center" vertical="center" wrapText="1"/>
    </xf>
    <xf numFmtId="0" fontId="82" fillId="0" borderId="56" xfId="0" applyFont="1" applyBorder="1" applyAlignment="1">
      <alignment horizontal="center" vertical="center" shrinkToFit="1"/>
    </xf>
    <xf numFmtId="0" fontId="82" fillId="0" borderId="0" xfId="0" applyFont="1" applyAlignment="1">
      <alignment horizontal="center" vertical="center" shrinkToFit="1"/>
    </xf>
    <xf numFmtId="0" fontId="82" fillId="0" borderId="55" xfId="0" applyFont="1" applyBorder="1" applyAlignment="1">
      <alignment horizontal="center" vertical="center" shrinkToFit="1"/>
    </xf>
    <xf numFmtId="0" fontId="66" fillId="36" borderId="48" xfId="0" applyFont="1" applyFill="1" applyBorder="1" applyAlignment="1">
      <alignment horizontal="center" vertical="center"/>
    </xf>
    <xf numFmtId="0" fontId="67" fillId="36" borderId="0" xfId="0" applyFont="1" applyFill="1" applyAlignment="1">
      <alignment horizontal="center" vertical="center"/>
    </xf>
    <xf numFmtId="0" fontId="75" fillId="39" borderId="56" xfId="0" applyFont="1" applyFill="1" applyBorder="1" applyAlignment="1">
      <alignment horizontal="center" vertical="center"/>
    </xf>
    <xf numFmtId="0" fontId="75" fillId="39" borderId="0" xfId="0" applyFont="1" applyFill="1" applyAlignment="1">
      <alignment horizontal="center" vertical="center"/>
    </xf>
    <xf numFmtId="0" fontId="75" fillId="39" borderId="60" xfId="0" applyFont="1" applyFill="1" applyBorder="1" applyAlignment="1">
      <alignment horizontal="center" vertical="center"/>
    </xf>
    <xf numFmtId="0" fontId="83" fillId="40" borderId="56" xfId="0" applyFont="1" applyFill="1" applyBorder="1" applyAlignment="1">
      <alignment horizontal="center" vertical="center"/>
    </xf>
    <xf numFmtId="0" fontId="83" fillId="40" borderId="0" xfId="0" applyFont="1" applyFill="1" applyAlignment="1">
      <alignment horizontal="center" vertical="center"/>
    </xf>
    <xf numFmtId="0" fontId="83" fillId="40" borderId="60" xfId="0" applyFont="1" applyFill="1" applyBorder="1" applyAlignment="1">
      <alignment horizontal="center" vertical="center"/>
    </xf>
    <xf numFmtId="0" fontId="84" fillId="30" borderId="56" xfId="0" applyFont="1" applyFill="1" applyBorder="1" applyAlignment="1">
      <alignment horizontal="center" vertical="center"/>
    </xf>
    <xf numFmtId="0" fontId="85" fillId="30" borderId="0" xfId="0" applyFont="1" applyFill="1" applyAlignment="1">
      <alignment horizontal="center" vertical="center"/>
    </xf>
    <xf numFmtId="0" fontId="86" fillId="37" borderId="56" xfId="0" applyFont="1" applyFill="1" applyBorder="1" applyAlignment="1">
      <alignment horizontal="center" vertical="center"/>
    </xf>
    <xf numFmtId="0" fontId="87" fillId="37" borderId="0" xfId="0" applyFont="1" applyFill="1" applyAlignment="1">
      <alignment horizontal="center" vertical="center"/>
    </xf>
    <xf numFmtId="0" fontId="87" fillId="37" borderId="55" xfId="0" applyFont="1" applyFill="1" applyBorder="1" applyAlignment="1">
      <alignment horizontal="center" vertical="center"/>
    </xf>
    <xf numFmtId="0" fontId="63" fillId="41" borderId="48" xfId="0" applyFont="1" applyFill="1" applyBorder="1" applyAlignment="1">
      <alignment horizontal="center" vertical="center" shrinkToFit="1"/>
    </xf>
    <xf numFmtId="0" fontId="88" fillId="41" borderId="0" xfId="0" applyFont="1" applyFill="1" applyAlignment="1">
      <alignment horizontal="center" vertical="center" shrinkToFit="1"/>
    </xf>
    <xf numFmtId="0" fontId="86" fillId="37" borderId="56" xfId="0" applyFont="1" applyFill="1" applyBorder="1" applyAlignment="1">
      <alignment horizontal="center" vertical="center" shrinkToFit="1"/>
    </xf>
    <xf numFmtId="0" fontId="87" fillId="37" borderId="0" xfId="0" applyFont="1" applyFill="1" applyAlignment="1">
      <alignment horizontal="center" vertical="center" shrinkToFit="1"/>
    </xf>
    <xf numFmtId="0" fontId="87" fillId="37" borderId="60" xfId="0" applyFont="1" applyFill="1" applyBorder="1" applyAlignment="1">
      <alignment horizontal="center" vertical="center" shrinkToFit="1"/>
    </xf>
    <xf numFmtId="0" fontId="89" fillId="26" borderId="56" xfId="0" applyFont="1" applyFill="1" applyBorder="1" applyAlignment="1">
      <alignment horizontal="center" vertical="center" shrinkToFit="1"/>
    </xf>
    <xf numFmtId="0" fontId="90" fillId="26" borderId="0" xfId="0" applyFont="1" applyFill="1" applyAlignment="1">
      <alignment horizontal="center" vertical="center" shrinkToFit="1"/>
    </xf>
    <xf numFmtId="0" fontId="90" fillId="26" borderId="60" xfId="0" applyFont="1" applyFill="1" applyBorder="1" applyAlignment="1">
      <alignment horizontal="center" vertical="center" shrinkToFit="1"/>
    </xf>
    <xf numFmtId="0" fontId="66" fillId="36" borderId="56" xfId="0" applyFont="1" applyFill="1" applyBorder="1" applyAlignment="1">
      <alignment horizontal="center" vertical="center"/>
    </xf>
    <xf numFmtId="0" fontId="75" fillId="27" borderId="56" xfId="0" applyFont="1" applyFill="1" applyBorder="1" applyAlignment="1">
      <alignment horizontal="center" vertical="center"/>
    </xf>
    <xf numFmtId="0" fontId="75" fillId="27" borderId="0" xfId="0" applyFont="1" applyFill="1" applyAlignment="1">
      <alignment horizontal="center" vertical="center"/>
    </xf>
    <xf numFmtId="0" fontId="75" fillId="27" borderId="55" xfId="0" applyFont="1" applyFill="1" applyBorder="1" applyAlignment="1">
      <alignment horizontal="center" vertical="center"/>
    </xf>
    <xf numFmtId="0" fontId="91" fillId="29" borderId="48" xfId="0" applyFont="1" applyFill="1" applyBorder="1" applyAlignment="1">
      <alignment horizontal="center" vertical="center" shrinkToFit="1"/>
    </xf>
    <xf numFmtId="0" fontId="91" fillId="29" borderId="0" xfId="0" applyFont="1" applyFill="1" applyAlignment="1">
      <alignment horizontal="center" vertical="center" shrinkToFit="1"/>
    </xf>
    <xf numFmtId="0" fontId="92" fillId="26" borderId="56" xfId="0" applyFont="1" applyFill="1" applyBorder="1" applyAlignment="1">
      <alignment horizontal="center" vertical="center" shrinkToFit="1"/>
    </xf>
    <xf numFmtId="0" fontId="93" fillId="26" borderId="0" xfId="0" applyFont="1" applyFill="1" applyAlignment="1">
      <alignment horizontal="center" vertical="center" shrinkToFit="1"/>
    </xf>
    <xf numFmtId="0" fontId="93" fillId="26" borderId="60" xfId="0" applyFont="1" applyFill="1" applyBorder="1" applyAlignment="1">
      <alignment horizontal="center" vertical="center" shrinkToFit="1"/>
    </xf>
    <xf numFmtId="0" fontId="52" fillId="33" borderId="59" xfId="0" applyFont="1" applyFill="1" applyBorder="1" applyAlignment="1">
      <alignment horizontal="center" vertical="center" shrinkToFit="1"/>
    </xf>
    <xf numFmtId="0" fontId="53" fillId="33" borderId="59" xfId="0" applyFont="1" applyFill="1" applyBorder="1" applyAlignment="1">
      <alignment horizontal="center" vertical="center" shrinkToFit="1"/>
    </xf>
    <xf numFmtId="0" fontId="83" fillId="32" borderId="56" xfId="0" applyFont="1" applyFill="1" applyBorder="1" applyAlignment="1">
      <alignment horizontal="center" vertical="center"/>
    </xf>
    <xf numFmtId="0" fontId="83" fillId="32" borderId="0" xfId="0" applyFont="1" applyFill="1" applyAlignment="1">
      <alignment horizontal="center" vertical="center"/>
    </xf>
    <xf numFmtId="0" fontId="84" fillId="33" borderId="56" xfId="0" applyFont="1" applyFill="1" applyBorder="1" applyAlignment="1">
      <alignment horizontal="center" vertical="center"/>
    </xf>
    <xf numFmtId="0" fontId="85" fillId="33" borderId="0" xfId="0" applyFont="1" applyFill="1" applyAlignment="1">
      <alignment horizontal="center" vertical="center"/>
    </xf>
    <xf numFmtId="0" fontId="85" fillId="33" borderId="55" xfId="0" applyFont="1" applyFill="1" applyBorder="1" applyAlignment="1">
      <alignment horizontal="center" vertical="center"/>
    </xf>
    <xf numFmtId="0" fontId="48" fillId="0" borderId="60" xfId="0" applyFont="1" applyBorder="1" applyAlignment="1">
      <alignment horizontal="center" vertical="center" wrapText="1"/>
    </xf>
    <xf numFmtId="178" fontId="34" fillId="0" borderId="72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horizontal="right" shrinkToFit="1"/>
    </xf>
    <xf numFmtId="0" fontId="44" fillId="0" borderId="33" xfId="0" applyFont="1" applyBorder="1" applyAlignment="1">
      <alignment horizontal="right" shrinkToFit="1"/>
    </xf>
    <xf numFmtId="0" fontId="53" fillId="28" borderId="60" xfId="0" applyFont="1" applyFill="1" applyBorder="1" applyAlignment="1">
      <alignment horizontal="center" vertical="center" shrinkToFit="1"/>
    </xf>
    <xf numFmtId="0" fontId="48" fillId="0" borderId="65" xfId="0" applyFont="1" applyBorder="1" applyAlignment="1">
      <alignment horizontal="center" vertical="center" shrinkToFit="1"/>
    </xf>
    <xf numFmtId="0" fontId="110" fillId="44" borderId="53" xfId="0" applyFont="1" applyFill="1" applyBorder="1" applyAlignment="1">
      <alignment horizontal="center" vertical="center" shrinkToFit="1"/>
    </xf>
    <xf numFmtId="0" fontId="110" fillId="44" borderId="62" xfId="0" applyFont="1" applyFill="1" applyBorder="1" applyAlignment="1">
      <alignment horizontal="center" vertical="center" shrinkToFit="1"/>
    </xf>
    <xf numFmtId="0" fontId="110" fillId="44" borderId="54" xfId="0" applyFont="1" applyFill="1" applyBorder="1" applyAlignment="1">
      <alignment horizontal="center" vertical="center" shrinkToFit="1"/>
    </xf>
    <xf numFmtId="0" fontId="89" fillId="34" borderId="48" xfId="0" applyFont="1" applyFill="1" applyBorder="1" applyAlignment="1">
      <alignment horizontal="center" vertical="center" shrinkToFit="1"/>
    </xf>
    <xf numFmtId="0" fontId="90" fillId="34" borderId="0" xfId="0" applyFont="1" applyFill="1" applyAlignment="1">
      <alignment horizontal="center" vertical="center" shrinkToFit="1"/>
    </xf>
    <xf numFmtId="0" fontId="58" fillId="29" borderId="56" xfId="0" applyFont="1" applyFill="1" applyBorder="1" applyAlignment="1">
      <alignment horizontal="center" vertical="center" shrinkToFit="1"/>
    </xf>
    <xf numFmtId="0" fontId="58" fillId="29" borderId="0" xfId="0" applyFont="1" applyFill="1" applyAlignment="1">
      <alignment horizontal="center" vertical="center" shrinkToFit="1"/>
    </xf>
    <xf numFmtId="0" fontId="58" fillId="29" borderId="60" xfId="0" applyFont="1" applyFill="1" applyBorder="1" applyAlignment="1">
      <alignment horizontal="center" vertical="center" shrinkToFit="1"/>
    </xf>
    <xf numFmtId="0" fontId="63" fillId="41" borderId="56" xfId="0" applyFont="1" applyFill="1" applyBorder="1" applyAlignment="1">
      <alignment horizontal="center" vertical="center" shrinkToFit="1"/>
    </xf>
    <xf numFmtId="0" fontId="88" fillId="41" borderId="60" xfId="0" applyFont="1" applyFill="1" applyBorder="1" applyAlignment="1">
      <alignment horizontal="center" vertical="center" shrinkToFit="1"/>
    </xf>
    <xf numFmtId="0" fontId="102" fillId="27" borderId="56" xfId="0" applyFont="1" applyFill="1" applyBorder="1" applyAlignment="1">
      <alignment horizontal="center" vertical="center" shrinkToFit="1"/>
    </xf>
    <xf numFmtId="0" fontId="102" fillId="27" borderId="0" xfId="0" applyFont="1" applyFill="1" applyAlignment="1">
      <alignment horizontal="center" vertical="center" shrinkToFit="1"/>
    </xf>
    <xf numFmtId="0" fontId="102" fillId="27" borderId="60" xfId="0" applyFont="1" applyFill="1" applyBorder="1" applyAlignment="1">
      <alignment horizontal="center" vertical="center" shrinkToFit="1"/>
    </xf>
    <xf numFmtId="0" fontId="63" fillId="40" borderId="56" xfId="0" applyFont="1" applyFill="1" applyBorder="1" applyAlignment="1">
      <alignment horizontal="center" vertical="center" shrinkToFit="1"/>
    </xf>
    <xf numFmtId="0" fontId="83" fillId="40" borderId="0" xfId="0" applyFont="1" applyFill="1" applyAlignment="1">
      <alignment horizontal="center" vertical="center" shrinkToFit="1"/>
    </xf>
    <xf numFmtId="0" fontId="83" fillId="40" borderId="55" xfId="0" applyFont="1" applyFill="1" applyBorder="1" applyAlignment="1">
      <alignment horizontal="center" vertical="center" shrinkToFit="1"/>
    </xf>
    <xf numFmtId="0" fontId="49" fillId="0" borderId="45" xfId="0" applyFont="1" applyBorder="1" applyAlignment="1">
      <alignment horizontal="center" vertical="center" shrinkToFit="1"/>
    </xf>
    <xf numFmtId="0" fontId="49" fillId="0" borderId="57" xfId="0" applyFont="1" applyBorder="1" applyAlignment="1">
      <alignment horizontal="center" vertical="center" shrinkToFit="1"/>
    </xf>
    <xf numFmtId="0" fontId="49" fillId="0" borderId="76" xfId="0" applyFont="1" applyBorder="1" applyAlignment="1">
      <alignment horizontal="center" vertical="center" shrinkToFit="1"/>
    </xf>
    <xf numFmtId="0" fontId="48" fillId="0" borderId="55" xfId="0" applyFont="1" applyBorder="1" applyAlignment="1">
      <alignment horizontal="center" vertical="center" shrinkToFit="1"/>
    </xf>
    <xf numFmtId="0" fontId="58" fillId="27" borderId="48" xfId="0" applyFont="1" applyFill="1" applyBorder="1" applyAlignment="1">
      <alignment horizontal="center" vertical="center" shrinkToFit="1"/>
    </xf>
    <xf numFmtId="0" fontId="94" fillId="27" borderId="0" xfId="0" applyFont="1" applyFill="1" applyAlignment="1">
      <alignment horizontal="center" vertical="center" shrinkToFit="1"/>
    </xf>
    <xf numFmtId="0" fontId="97" fillId="37" borderId="48" xfId="0" applyFont="1" applyFill="1" applyBorder="1" applyAlignment="1">
      <alignment horizontal="center" vertical="center" shrinkToFit="1"/>
    </xf>
    <xf numFmtId="0" fontId="83" fillId="37" borderId="0" xfId="0" applyFont="1" applyFill="1" applyAlignment="1">
      <alignment horizontal="center" vertical="center" shrinkToFit="1"/>
    </xf>
    <xf numFmtId="0" fontId="98" fillId="27" borderId="56" xfId="0" applyFont="1" applyFill="1" applyBorder="1" applyAlignment="1">
      <alignment horizontal="center" vertical="center" shrinkToFit="1"/>
    </xf>
    <xf numFmtId="0" fontId="98" fillId="27" borderId="0" xfId="0" applyFont="1" applyFill="1" applyAlignment="1">
      <alignment horizontal="center" vertical="center" shrinkToFit="1"/>
    </xf>
    <xf numFmtId="0" fontId="98" fillId="27" borderId="60" xfId="0" applyFont="1" applyFill="1" applyBorder="1" applyAlignment="1">
      <alignment horizontal="center" vertical="center" shrinkToFit="1"/>
    </xf>
    <xf numFmtId="0" fontId="91" fillId="43" borderId="56" xfId="0" applyFont="1" applyFill="1" applyBorder="1" applyAlignment="1">
      <alignment horizontal="center" vertical="center" shrinkToFit="1"/>
    </xf>
    <xf numFmtId="0" fontId="91" fillId="43" borderId="0" xfId="0" applyFont="1" applyFill="1" applyAlignment="1">
      <alignment horizontal="center" vertical="center" shrinkToFit="1"/>
    </xf>
    <xf numFmtId="0" fontId="91" fillId="43" borderId="60" xfId="0" applyFont="1" applyFill="1" applyBorder="1" applyAlignment="1">
      <alignment horizontal="center" vertical="center" shrinkToFit="1"/>
    </xf>
    <xf numFmtId="0" fontId="99" fillId="25" borderId="56" xfId="0" applyFont="1" applyFill="1" applyBorder="1" applyAlignment="1">
      <alignment horizontal="center" vertical="center" shrinkToFit="1"/>
    </xf>
    <xf numFmtId="0" fontId="99" fillId="25" borderId="0" xfId="0" applyFont="1" applyFill="1" applyAlignment="1">
      <alignment horizontal="center" vertical="center" shrinkToFit="1"/>
    </xf>
    <xf numFmtId="0" fontId="99" fillId="25" borderId="60" xfId="0" applyFont="1" applyFill="1" applyBorder="1" applyAlignment="1">
      <alignment horizontal="center" vertical="center" shrinkToFit="1"/>
    </xf>
    <xf numFmtId="0" fontId="77" fillId="27" borderId="56" xfId="0" applyFont="1" applyFill="1" applyBorder="1" applyAlignment="1">
      <alignment horizontal="center" vertical="center" shrinkToFit="1"/>
    </xf>
    <xf numFmtId="0" fontId="101" fillId="27" borderId="0" xfId="0" applyFont="1" applyFill="1" applyAlignment="1">
      <alignment horizontal="center" vertical="center" shrinkToFit="1"/>
    </xf>
    <xf numFmtId="0" fontId="101" fillId="27" borderId="55" xfId="0" applyFont="1" applyFill="1" applyBorder="1" applyAlignment="1">
      <alignment horizontal="center" vertical="center" shrinkToFit="1"/>
    </xf>
    <xf numFmtId="0" fontId="66" fillId="27" borderId="56" xfId="0" applyFont="1" applyFill="1" applyBorder="1" applyAlignment="1">
      <alignment horizontal="center" vertical="center"/>
    </xf>
    <xf numFmtId="0" fontId="67" fillId="27" borderId="0" xfId="0" applyFont="1" applyFill="1" applyAlignment="1">
      <alignment horizontal="center" vertical="center"/>
    </xf>
    <xf numFmtId="0" fontId="95" fillId="37" borderId="56" xfId="0" applyFont="1" applyFill="1" applyBorder="1" applyAlignment="1">
      <alignment horizontal="center" vertical="center"/>
    </xf>
    <xf numFmtId="0" fontId="66" fillId="30" borderId="56" xfId="0" applyFont="1" applyFill="1" applyBorder="1" applyAlignment="1">
      <alignment horizontal="center" vertical="center"/>
    </xf>
    <xf numFmtId="0" fontId="67" fillId="30" borderId="0" xfId="0" applyFont="1" applyFill="1" applyAlignment="1">
      <alignment horizontal="center" vertical="center"/>
    </xf>
    <xf numFmtId="0" fontId="67" fillId="30" borderId="55" xfId="0" applyFont="1" applyFill="1" applyBorder="1" applyAlignment="1">
      <alignment horizontal="center" vertical="center"/>
    </xf>
    <xf numFmtId="0" fontId="109" fillId="0" borderId="56" xfId="0" applyFont="1" applyBorder="1" applyAlignment="1">
      <alignment horizontal="center" vertical="center" shrinkToFit="1"/>
    </xf>
    <xf numFmtId="0" fontId="109" fillId="0" borderId="0" xfId="0" applyFont="1" applyAlignment="1">
      <alignment horizontal="center" vertical="center" shrinkToFit="1"/>
    </xf>
    <xf numFmtId="0" fontId="109" fillId="0" borderId="55" xfId="0" applyFont="1" applyBorder="1" applyAlignment="1">
      <alignment horizontal="center" vertical="center" shrinkToFit="1"/>
    </xf>
    <xf numFmtId="0" fontId="28" fillId="0" borderId="19" xfId="0" applyFont="1" applyBorder="1" applyAlignment="1">
      <alignment horizontal="center" vertical="center" textRotation="255" shrinkToFit="1"/>
    </xf>
    <xf numFmtId="0" fontId="25" fillId="0" borderId="0" xfId="0" applyFont="1" applyAlignment="1">
      <alignment horizontal="center" shrinkToFit="1"/>
    </xf>
    <xf numFmtId="0" fontId="21" fillId="0" borderId="0" xfId="0" applyFont="1" applyAlignment="1">
      <alignment horizontal="left" shrinkToFit="1"/>
    </xf>
    <xf numFmtId="0" fontId="23" fillId="0" borderId="0" xfId="0" applyFont="1" applyAlignment="1">
      <alignment horizontal="left" shrinkToFit="1"/>
    </xf>
    <xf numFmtId="0" fontId="22" fillId="0" borderId="16" xfId="0" applyFont="1" applyBorder="1" applyAlignment="1">
      <alignment horizontal="center" vertical="center" textRotation="180" shrinkToFit="1"/>
    </xf>
    <xf numFmtId="0" fontId="23" fillId="0" borderId="30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wrapText="1" shrinkToFit="1"/>
    </xf>
    <xf numFmtId="0" fontId="23" fillId="0" borderId="25" xfId="0" applyFont="1" applyBorder="1" applyAlignment="1">
      <alignment horizontal="center" vertical="center" wrapText="1" shrinkToFit="1"/>
    </xf>
    <xf numFmtId="0" fontId="42" fillId="0" borderId="79" xfId="0" applyFont="1" applyBorder="1" applyAlignment="1">
      <alignment horizontal="left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left" vertical="center" shrinkToFit="1"/>
    </xf>
    <xf numFmtId="0" fontId="23" fillId="0" borderId="23" xfId="0" applyFont="1" applyBorder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2" fillId="0" borderId="47" xfId="0" applyFont="1" applyBorder="1" applyAlignment="1">
      <alignment horizontal="right" vertical="top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9" fillId="0" borderId="0" xfId="0" applyFont="1" applyAlignment="1">
      <alignment horizontal="left" vertical="center"/>
    </xf>
    <xf numFmtId="0" fontId="41" fillId="0" borderId="21" xfId="0" applyFont="1" applyBorder="1" applyAlignment="1">
      <alignment horizontal="left" vertical="center"/>
    </xf>
    <xf numFmtId="0" fontId="41" fillId="0" borderId="24" xfId="0" applyFont="1" applyBorder="1" applyAlignment="1">
      <alignment horizontal="left" vertical="center"/>
    </xf>
    <xf numFmtId="0" fontId="23" fillId="0" borderId="56" xfId="0" applyFont="1" applyBorder="1" applyAlignment="1">
      <alignment horizontal="center" vertical="center" shrinkToFit="1"/>
    </xf>
    <xf numFmtId="0" fontId="40" fillId="0" borderId="21" xfId="0" applyFont="1" applyBorder="1" applyAlignment="1">
      <alignment horizontal="left" vertical="center" shrinkToFit="1"/>
    </xf>
    <xf numFmtId="0" fontId="40" fillId="0" borderId="24" xfId="0" applyFont="1" applyBorder="1" applyAlignment="1">
      <alignment horizontal="left" vertical="center" shrinkToFit="1"/>
    </xf>
    <xf numFmtId="0" fontId="23" fillId="0" borderId="21" xfId="0" applyFont="1" applyBorder="1" applyAlignment="1">
      <alignment vertical="center" shrinkToFit="1"/>
    </xf>
    <xf numFmtId="0" fontId="23" fillId="0" borderId="24" xfId="0" applyFont="1" applyBorder="1" applyAlignment="1">
      <alignment vertical="center" shrinkToFit="1"/>
    </xf>
    <xf numFmtId="0" fontId="22" fillId="0" borderId="0" xfId="0" applyFont="1" applyAlignment="1">
      <alignment horizontal="right" vertical="top"/>
    </xf>
    <xf numFmtId="0" fontId="20" fillId="0" borderId="19" xfId="0" applyFont="1" applyBorder="1" applyAlignment="1">
      <alignment horizontal="center" vertical="center" textRotation="255" shrinkToFit="1"/>
    </xf>
    <xf numFmtId="0" fontId="39" fillId="0" borderId="25" xfId="0" applyFont="1" applyBorder="1" applyAlignment="1">
      <alignment horizontal="center" vertical="center" textRotation="180" shrinkToFit="1"/>
    </xf>
    <xf numFmtId="0" fontId="39" fillId="0" borderId="16" xfId="0" applyFont="1" applyBorder="1" applyAlignment="1">
      <alignment horizontal="center" vertical="center" textRotation="180" shrinkToFit="1"/>
    </xf>
    <xf numFmtId="0" fontId="40" fillId="0" borderId="20" xfId="0" applyFont="1" applyBorder="1" applyAlignment="1">
      <alignment horizontal="center" vertical="center" wrapText="1" shrinkToFit="1"/>
    </xf>
    <xf numFmtId="0" fontId="40" fillId="0" borderId="25" xfId="0" applyFont="1" applyBorder="1" applyAlignment="1">
      <alignment horizontal="center" vertical="center" wrapText="1" shrinkToFit="1"/>
    </xf>
    <xf numFmtId="0" fontId="40" fillId="0" borderId="83" xfId="0" applyFont="1" applyBorder="1" applyAlignment="1">
      <alignment horizontal="center" vertical="center" wrapText="1" shrinkToFit="1"/>
    </xf>
    <xf numFmtId="0" fontId="23" fillId="0" borderId="56" xfId="0" applyFont="1" applyBorder="1" applyAlignment="1">
      <alignment horizontal="left" vertical="center" shrinkToFit="1"/>
    </xf>
    <xf numFmtId="0" fontId="23" fillId="0" borderId="60" xfId="0" applyFont="1" applyBorder="1" applyAlignment="1">
      <alignment horizontal="left" vertical="center" shrinkToFit="1"/>
    </xf>
    <xf numFmtId="0" fontId="40" fillId="0" borderId="30" xfId="0" applyFont="1" applyBorder="1" applyAlignment="1">
      <alignment horizontal="center" vertical="center" wrapText="1" shrinkToFit="1"/>
    </xf>
    <xf numFmtId="0" fontId="40" fillId="0" borderId="29" xfId="0" applyFont="1" applyBorder="1" applyAlignment="1">
      <alignment horizontal="center" vertical="center" wrapText="1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008000"/>
      <color rgb="FF6600FF"/>
      <color rgb="FFFF3399"/>
      <color rgb="FFFFCCFF"/>
      <color rgb="FFEAEAEA"/>
      <color rgb="FFFFFFCC"/>
      <color rgb="FF00CC00"/>
      <color rgb="FF66FFFF"/>
      <color rgb="FF66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png"/><Relationship Id="rId18" Type="http://schemas.openxmlformats.org/officeDocument/2006/relationships/image" Target="../media/image16.png"/><Relationship Id="rId26" Type="http://schemas.openxmlformats.org/officeDocument/2006/relationships/image" Target="../media/image21.PNG"/><Relationship Id="rId3" Type="http://schemas.openxmlformats.org/officeDocument/2006/relationships/image" Target="../media/image3.JPG"/><Relationship Id="rId21" Type="http://schemas.openxmlformats.org/officeDocument/2006/relationships/image" Target="../media/image18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17" Type="http://schemas.microsoft.com/office/2007/relationships/hdphoto" Target="../media/hdphoto2.wdp"/><Relationship Id="rId25" Type="http://schemas.openxmlformats.org/officeDocument/2006/relationships/image" Target="../media/image20.png"/><Relationship Id="rId2" Type="http://schemas.openxmlformats.org/officeDocument/2006/relationships/image" Target="../media/image2.emf"/><Relationship Id="rId16" Type="http://schemas.openxmlformats.org/officeDocument/2006/relationships/image" Target="../media/image15.png"/><Relationship Id="rId20" Type="http://schemas.microsoft.com/office/2007/relationships/hdphoto" Target="../media/hdphoto3.wdp"/><Relationship Id="rId29" Type="http://schemas.openxmlformats.org/officeDocument/2006/relationships/image" Target="../media/image23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24" Type="http://schemas.microsoft.com/office/2007/relationships/hdphoto" Target="../media/hdphoto5.wdp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23" Type="http://schemas.openxmlformats.org/officeDocument/2006/relationships/image" Target="../media/image19.png"/><Relationship Id="rId28" Type="http://schemas.microsoft.com/office/2007/relationships/hdphoto" Target="../media/hdphoto6.wdp"/><Relationship Id="rId10" Type="http://schemas.openxmlformats.org/officeDocument/2006/relationships/image" Target="../media/image9.png"/><Relationship Id="rId19" Type="http://schemas.openxmlformats.org/officeDocument/2006/relationships/image" Target="../media/image17.png"/><Relationship Id="rId4" Type="http://schemas.openxmlformats.org/officeDocument/2006/relationships/image" Target="../media/image4.jpg"/><Relationship Id="rId9" Type="http://schemas.microsoft.com/office/2007/relationships/hdphoto" Target="../media/hdphoto1.wdp"/><Relationship Id="rId14" Type="http://schemas.openxmlformats.org/officeDocument/2006/relationships/image" Target="../media/image13.png"/><Relationship Id="rId22" Type="http://schemas.microsoft.com/office/2007/relationships/hdphoto" Target="../media/hdphoto4.wdp"/><Relationship Id="rId27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206829</xdr:colOff>
      <xdr:row>0</xdr:row>
      <xdr:rowOff>43544</xdr:rowOff>
    </xdr:from>
    <xdr:to>
      <xdr:col>20</xdr:col>
      <xdr:colOff>459378</xdr:colOff>
      <xdr:row>0</xdr:row>
      <xdr:rowOff>339635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790715" y="43544"/>
          <a:ext cx="1711234" cy="296091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114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5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5</xdr:col>
      <xdr:colOff>500741</xdr:colOff>
      <xdr:row>0</xdr:row>
      <xdr:rowOff>0</xdr:rowOff>
    </xdr:from>
    <xdr:to>
      <xdr:col>7</xdr:col>
      <xdr:colOff>250372</xdr:colOff>
      <xdr:row>0</xdr:row>
      <xdr:rowOff>337457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03170" y="0"/>
          <a:ext cx="1208316" cy="33745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  <a:endParaRPr lang="en-US" altLang="zh-TW" sz="3600" kern="10" spc="0">
            <a:ln>
              <a:noFill/>
            </a:ln>
            <a:solidFill>
              <a:srgbClr val="8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華康少女文字W5(P)"/>
            <a:ea typeface="華康少女文字W5(P)"/>
          </a:endParaRPr>
        </a:p>
      </xdr:txBody>
    </xdr:sp>
    <xdr:clientData/>
  </xdr:twoCellAnchor>
  <xdr:twoCellAnchor editAs="oneCell">
    <xdr:from>
      <xdr:col>7</xdr:col>
      <xdr:colOff>95249</xdr:colOff>
      <xdr:row>1</xdr:row>
      <xdr:rowOff>130914</xdr:rowOff>
    </xdr:from>
    <xdr:to>
      <xdr:col>9</xdr:col>
      <xdr:colOff>54428</xdr:colOff>
      <xdr:row>7</xdr:row>
      <xdr:rowOff>75113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5197928" y="756843"/>
          <a:ext cx="1592036" cy="1454590"/>
        </a:xfrm>
        <a:prstGeom prst="ellipse">
          <a:avLst/>
        </a:prstGeom>
      </xdr:spPr>
    </xdr:pic>
    <xdr:clientData/>
  </xdr:twoCellAnchor>
  <xdr:twoCellAnchor editAs="oneCell">
    <xdr:from>
      <xdr:col>1</xdr:col>
      <xdr:colOff>595994</xdr:colOff>
      <xdr:row>2</xdr:row>
      <xdr:rowOff>14346</xdr:rowOff>
    </xdr:from>
    <xdr:to>
      <xdr:col>6</xdr:col>
      <xdr:colOff>601436</xdr:colOff>
      <xdr:row>6</xdr:row>
      <xdr:rowOff>1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52BA8D1B-2043-4D46-934C-3FFEEBBA2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781051" y="547746"/>
          <a:ext cx="3652156" cy="1074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609600</xdr:colOff>
      <xdr:row>0</xdr:row>
      <xdr:rowOff>32658</xdr:rowOff>
    </xdr:from>
    <xdr:to>
      <xdr:col>17</xdr:col>
      <xdr:colOff>557967</xdr:colOff>
      <xdr:row>1</xdr:row>
      <xdr:rowOff>21771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9DF16C60-99F2-4B73-87BD-DFE8E77DB9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10276114" y="32658"/>
          <a:ext cx="2136396" cy="370113"/>
        </a:xfrm>
        <a:prstGeom prst="rect">
          <a:avLst/>
        </a:prstGeom>
      </xdr:spPr>
    </xdr:pic>
    <xdr:clientData/>
  </xdr:twoCellAnchor>
  <xdr:twoCellAnchor editAs="oneCell">
    <xdr:from>
      <xdr:col>11</xdr:col>
      <xdr:colOff>457199</xdr:colOff>
      <xdr:row>0</xdr:row>
      <xdr:rowOff>0</xdr:rowOff>
    </xdr:from>
    <xdr:to>
      <xdr:col>14</xdr:col>
      <xdr:colOff>220510</xdr:colOff>
      <xdr:row>0</xdr:row>
      <xdr:rowOff>359229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ACE9AFFB-36FB-4013-98A3-335AF3F707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25" t="21586" r="18565" b="75212"/>
        <a:stretch/>
      </xdr:blipFill>
      <xdr:spPr>
        <a:xfrm>
          <a:off x="7935685" y="0"/>
          <a:ext cx="1951339" cy="359229"/>
        </a:xfrm>
        <a:prstGeom prst="rect">
          <a:avLst/>
        </a:prstGeom>
      </xdr:spPr>
    </xdr:pic>
    <xdr:clientData/>
  </xdr:twoCellAnchor>
  <xdr:twoCellAnchor>
    <xdr:from>
      <xdr:col>9</xdr:col>
      <xdr:colOff>530819</xdr:colOff>
      <xdr:row>0</xdr:row>
      <xdr:rowOff>505287</xdr:rowOff>
    </xdr:from>
    <xdr:to>
      <xdr:col>12</xdr:col>
      <xdr:colOff>575138</xdr:colOff>
      <xdr:row>7</xdr:row>
      <xdr:rowOff>109931</xdr:rowOff>
    </xdr:to>
    <xdr:sp macro="" textlink="">
      <xdr:nvSpPr>
        <xdr:cNvPr id="9" name="橢圓形圖說文字 16">
          <a:extLst>
            <a:ext uri="{FF2B5EF4-FFF2-40B4-BE49-F238E27FC236}">
              <a16:creationId xmlns:a16="http://schemas.microsoft.com/office/drawing/2014/main" id="{B144DF59-12E8-4210-9BC0-E2E593DA6196}"/>
            </a:ext>
          </a:extLst>
        </xdr:cNvPr>
        <xdr:cNvSpPr/>
      </xdr:nvSpPr>
      <xdr:spPr>
        <a:xfrm rot="21291797">
          <a:off x="6550619" y="505287"/>
          <a:ext cx="2232348" cy="1749130"/>
        </a:xfrm>
        <a:prstGeom prst="wedgeEllipseCallout">
          <a:avLst>
            <a:gd name="adj1" fmla="val -54048"/>
            <a:gd name="adj2" fmla="val -28700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zh-TW" altLang="en-US" sz="1800">
              <a:latin typeface="華康少女文字W7(P)" panose="040F0700000000000000" pitchFamily="82" charset="-120"/>
              <a:ea typeface="華康少女文字W7(P)" panose="040F0700000000000000" pitchFamily="82" charset="-120"/>
            </a:rPr>
            <a:t>母親節快樂 </a:t>
          </a:r>
          <a:endParaRPr lang="en-US" altLang="zh-TW" sz="1800">
            <a:latin typeface="華康少女文字W7(P)" panose="040F0700000000000000" pitchFamily="82" charset="-120"/>
            <a:ea typeface="華康少女文字W7(P)" panose="040F0700000000000000" pitchFamily="82" charset="-120"/>
          </a:endParaRPr>
        </a:p>
        <a:p>
          <a:pPr algn="l"/>
          <a:r>
            <a:rPr lang="zh-TW" altLang="en-US" sz="1800">
              <a:latin typeface="華康少女文字W7(P)" panose="040F0700000000000000" pitchFamily="82" charset="-120"/>
              <a:ea typeface="華康少女文字W7(P)" panose="040F0700000000000000" pitchFamily="82" charset="-120"/>
            </a:rPr>
            <a:t>午餐也有</a:t>
          </a:r>
          <a:endParaRPr lang="en-US" altLang="zh-TW" sz="1800">
            <a:latin typeface="華康少女文字W7(P)" panose="040F0700000000000000" pitchFamily="82" charset="-120"/>
            <a:ea typeface="華康少女文字W7(P)" panose="040F0700000000000000" pitchFamily="82" charset="-120"/>
          </a:endParaRPr>
        </a:p>
        <a:p>
          <a:pPr algn="l"/>
          <a:r>
            <a:rPr lang="zh-TW" altLang="en-US" sz="1800">
              <a:latin typeface="華康少女文字W7(P)" panose="040F0700000000000000" pitchFamily="82" charset="-120"/>
              <a:ea typeface="華康少女文字W7(P)" panose="040F0700000000000000" pitchFamily="82" charset="-120"/>
            </a:rPr>
            <a:t>媽媽的味道</a:t>
          </a:r>
        </a:p>
      </xdr:txBody>
    </xdr:sp>
    <xdr:clientData/>
  </xdr:twoCellAnchor>
  <xdr:twoCellAnchor editAs="oneCell">
    <xdr:from>
      <xdr:col>16</xdr:col>
      <xdr:colOff>195943</xdr:colOff>
      <xdr:row>3</xdr:row>
      <xdr:rowOff>76200</xdr:rowOff>
    </xdr:from>
    <xdr:to>
      <xdr:col>17</xdr:col>
      <xdr:colOff>413657</xdr:colOff>
      <xdr:row>7</xdr:row>
      <xdr:rowOff>228600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C923B2A4-4F27-4876-A7E6-A443CE3E8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1143" y="881743"/>
          <a:ext cx="947057" cy="1240971"/>
        </a:xfrm>
        <a:prstGeom prst="rect">
          <a:avLst/>
        </a:prstGeom>
      </xdr:spPr>
    </xdr:pic>
    <xdr:clientData/>
  </xdr:twoCellAnchor>
  <xdr:twoCellAnchor editAs="oneCell">
    <xdr:from>
      <xdr:col>4</xdr:col>
      <xdr:colOff>413658</xdr:colOff>
      <xdr:row>11</xdr:row>
      <xdr:rowOff>217714</xdr:rowOff>
    </xdr:from>
    <xdr:to>
      <xdr:col>5</xdr:col>
      <xdr:colOff>524151</xdr:colOff>
      <xdr:row>15</xdr:row>
      <xdr:rowOff>217714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2233FD7E-F012-4ACC-B231-66A80265E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6744" y="2862943"/>
          <a:ext cx="839836" cy="1088571"/>
        </a:xfrm>
        <a:prstGeom prst="rect">
          <a:avLst/>
        </a:prstGeom>
      </xdr:spPr>
    </xdr:pic>
    <xdr:clientData/>
  </xdr:twoCellAnchor>
  <xdr:twoCellAnchor editAs="oneCell">
    <xdr:from>
      <xdr:col>7</xdr:col>
      <xdr:colOff>642256</xdr:colOff>
      <xdr:row>9</xdr:row>
      <xdr:rowOff>54429</xdr:rowOff>
    </xdr:from>
    <xdr:to>
      <xdr:col>9</xdr:col>
      <xdr:colOff>631372</xdr:colOff>
      <xdr:row>15</xdr:row>
      <xdr:rowOff>203379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1152C7A2-FF60-46A7-8642-E38D1F899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3370" y="2383972"/>
          <a:ext cx="1447802" cy="1553207"/>
        </a:xfrm>
        <a:prstGeom prst="rect">
          <a:avLst/>
        </a:prstGeom>
      </xdr:spPr>
    </xdr:pic>
    <xdr:clientData/>
  </xdr:twoCellAnchor>
  <xdr:twoCellAnchor editAs="oneCell">
    <xdr:from>
      <xdr:col>15</xdr:col>
      <xdr:colOff>587829</xdr:colOff>
      <xdr:row>19</xdr:row>
      <xdr:rowOff>108858</xdr:rowOff>
    </xdr:from>
    <xdr:to>
      <xdr:col>17</xdr:col>
      <xdr:colOff>674915</xdr:colOff>
      <xdr:row>26</xdr:row>
      <xdr:rowOff>54869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1CDD8FEB-01A7-492F-9410-388015E4D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882" b="95066" l="9353" r="89209">
                      <a14:foregroundMark x1="58993" y1="8882" x2="68345" y2="8882"/>
                      <a14:foregroundMark x1="89568" y1="57237" x2="89568" y2="57237"/>
                      <a14:foregroundMark x1="55036" y1="91776" x2="55036" y2="91776"/>
                      <a14:foregroundMark x1="56475" y1="91776" x2="59712" y2="90461"/>
                      <a14:foregroundMark x1="48561" y1="95066" x2="60432" y2="9309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3686" y="4713515"/>
          <a:ext cx="1545772" cy="1731268"/>
        </a:xfrm>
        <a:prstGeom prst="rect">
          <a:avLst/>
        </a:prstGeom>
      </xdr:spPr>
    </xdr:pic>
    <xdr:clientData/>
  </xdr:twoCellAnchor>
  <xdr:twoCellAnchor editAs="oneCell">
    <xdr:from>
      <xdr:col>12</xdr:col>
      <xdr:colOff>283029</xdr:colOff>
      <xdr:row>21</xdr:row>
      <xdr:rowOff>0</xdr:rowOff>
    </xdr:from>
    <xdr:to>
      <xdr:col>14</xdr:col>
      <xdr:colOff>0</xdr:colOff>
      <xdr:row>25</xdr:row>
      <xdr:rowOff>256798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12E99A61-C8CB-4364-8176-0B6E7427C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0858" y="5029200"/>
          <a:ext cx="1175656" cy="1345369"/>
        </a:xfrm>
        <a:prstGeom prst="rect">
          <a:avLst/>
        </a:prstGeom>
      </xdr:spPr>
    </xdr:pic>
    <xdr:clientData/>
  </xdr:twoCellAnchor>
  <xdr:twoCellAnchor editAs="oneCell">
    <xdr:from>
      <xdr:col>4</xdr:col>
      <xdr:colOff>43543</xdr:colOff>
      <xdr:row>21</xdr:row>
      <xdr:rowOff>87087</xdr:rowOff>
    </xdr:from>
    <xdr:to>
      <xdr:col>5</xdr:col>
      <xdr:colOff>576943</xdr:colOff>
      <xdr:row>25</xdr:row>
      <xdr:rowOff>243696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AEEF8FBB-919B-4960-860A-3F9543754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6629" y="5116287"/>
          <a:ext cx="1262743" cy="124518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228599</xdr:colOff>
      <xdr:row>12</xdr:row>
      <xdr:rowOff>206829</xdr:rowOff>
    </xdr:from>
    <xdr:to>
      <xdr:col>13</xdr:col>
      <xdr:colOff>653145</xdr:colOff>
      <xdr:row>17</xdr:row>
      <xdr:rowOff>155094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AC73CCFC-9F56-4263-81DD-02B1BB9B3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6428" y="3124200"/>
          <a:ext cx="1153888" cy="1308980"/>
        </a:xfrm>
        <a:prstGeom prst="rect">
          <a:avLst/>
        </a:prstGeom>
      </xdr:spPr>
    </xdr:pic>
    <xdr:clientData/>
  </xdr:twoCellAnchor>
  <xdr:twoCellAnchor editAs="oneCell">
    <xdr:from>
      <xdr:col>4</xdr:col>
      <xdr:colOff>185057</xdr:colOff>
      <xdr:row>30</xdr:row>
      <xdr:rowOff>21771</xdr:rowOff>
    </xdr:from>
    <xdr:to>
      <xdr:col>5</xdr:col>
      <xdr:colOff>576942</xdr:colOff>
      <xdr:row>35</xdr:row>
      <xdr:rowOff>2900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A37D420A-7C49-4529-ADBC-FCC779D57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8143" y="7162800"/>
          <a:ext cx="1121228" cy="1341843"/>
        </a:xfrm>
        <a:prstGeom prst="rect">
          <a:avLst/>
        </a:prstGeom>
      </xdr:spPr>
    </xdr:pic>
    <xdr:clientData/>
  </xdr:twoCellAnchor>
  <xdr:twoCellAnchor editAs="oneCell">
    <xdr:from>
      <xdr:col>16</xdr:col>
      <xdr:colOff>43542</xdr:colOff>
      <xdr:row>29</xdr:row>
      <xdr:rowOff>267583</xdr:rowOff>
    </xdr:from>
    <xdr:to>
      <xdr:col>17</xdr:col>
      <xdr:colOff>566057</xdr:colOff>
      <xdr:row>34</xdr:row>
      <xdr:rowOff>214694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024F5B54-FFC2-4C7E-93BF-72873D3EF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8742" y="7136469"/>
          <a:ext cx="1251858" cy="1307825"/>
        </a:xfrm>
        <a:prstGeom prst="rect">
          <a:avLst/>
        </a:prstGeom>
      </xdr:spPr>
    </xdr:pic>
    <xdr:clientData/>
  </xdr:twoCellAnchor>
  <xdr:oneCellAnchor>
    <xdr:from>
      <xdr:col>8</xdr:col>
      <xdr:colOff>32657</xdr:colOff>
      <xdr:row>38</xdr:row>
      <xdr:rowOff>97973</xdr:rowOff>
    </xdr:from>
    <xdr:ext cx="1393372" cy="1560738"/>
    <xdr:pic>
      <xdr:nvPicPr>
        <xdr:cNvPr id="17" name="圖片 16">
          <a:extLst>
            <a:ext uri="{FF2B5EF4-FFF2-40B4-BE49-F238E27FC236}">
              <a16:creationId xmlns:a16="http://schemas.microsoft.com/office/drawing/2014/main" id="{9DF3BC72-0B24-41F8-80E2-BADE1CF77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3114" y="9078687"/>
          <a:ext cx="1393372" cy="1560738"/>
        </a:xfrm>
        <a:prstGeom prst="rect">
          <a:avLst/>
        </a:prstGeom>
      </xdr:spPr>
    </xdr:pic>
    <xdr:clientData/>
  </xdr:oneCellAnchor>
  <xdr:twoCellAnchor editAs="oneCell">
    <xdr:from>
      <xdr:col>16</xdr:col>
      <xdr:colOff>664028</xdr:colOff>
      <xdr:row>39</xdr:row>
      <xdr:rowOff>32657</xdr:rowOff>
    </xdr:from>
    <xdr:to>
      <xdr:col>18</xdr:col>
      <xdr:colOff>722087</xdr:colOff>
      <xdr:row>45</xdr:row>
      <xdr:rowOff>87086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31D2C3FC-9E09-49E7-983D-C29504E1C8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ackgroundRemoval t="9804" b="57423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6296" t="10747" r="25456" b="60355"/>
        <a:stretch/>
      </xdr:blipFill>
      <xdr:spPr>
        <a:xfrm>
          <a:off x="11789228" y="9405257"/>
          <a:ext cx="1516745" cy="1578429"/>
        </a:xfrm>
        <a:prstGeom prst="rect">
          <a:avLst/>
        </a:prstGeom>
      </xdr:spPr>
    </xdr:pic>
    <xdr:clientData/>
  </xdr:twoCellAnchor>
  <xdr:twoCellAnchor editAs="oneCell">
    <xdr:from>
      <xdr:col>18</xdr:col>
      <xdr:colOff>261257</xdr:colOff>
      <xdr:row>37</xdr:row>
      <xdr:rowOff>65313</xdr:rowOff>
    </xdr:from>
    <xdr:to>
      <xdr:col>20</xdr:col>
      <xdr:colOff>664030</xdr:colOff>
      <xdr:row>45</xdr:row>
      <xdr:rowOff>87085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30FFDB14-7592-45A4-BB6E-8A87110050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r="8065" b="4631"/>
        <a:stretch/>
      </xdr:blipFill>
      <xdr:spPr>
        <a:xfrm>
          <a:off x="12845143" y="9013370"/>
          <a:ext cx="1861458" cy="1970315"/>
        </a:xfrm>
        <a:prstGeom prst="rect">
          <a:avLst/>
        </a:prstGeom>
      </xdr:spPr>
    </xdr:pic>
    <xdr:clientData/>
  </xdr:twoCellAnchor>
  <xdr:oneCellAnchor>
    <xdr:from>
      <xdr:col>8</xdr:col>
      <xdr:colOff>304802</xdr:colOff>
      <xdr:row>32</xdr:row>
      <xdr:rowOff>32657</xdr:rowOff>
    </xdr:from>
    <xdr:ext cx="949778" cy="836628"/>
    <xdr:pic>
      <xdr:nvPicPr>
        <xdr:cNvPr id="22" name="圖片 21">
          <a:extLst>
            <a:ext uri="{FF2B5EF4-FFF2-40B4-BE49-F238E27FC236}">
              <a16:creationId xmlns:a16="http://schemas.microsoft.com/office/drawing/2014/main" id="{64A47081-D1CF-4151-A45A-F8A97AA90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9709" b="100000" l="0" r="89344">
                      <a14:foregroundMark x1="16803" y1="74757" x2="28279" y2="74757"/>
                      <a14:foregroundMark x1="40164" y1="68932" x2="54918" y2="66990"/>
                      <a14:foregroundMark x1="76639" y1="66990" x2="83197" y2="66990"/>
                      <a14:foregroundMark x1="61885" y1="42718" x2="61885" y2="42718"/>
                      <a14:foregroundMark x1="48770" y1="65534" x2="55738" y2="76699"/>
                      <a14:foregroundMark x1="73361" y1="63592" x2="81557" y2="71359"/>
                      <a14:foregroundMark x1="40984" y1="72330" x2="46721" y2="6990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5259" y="7717971"/>
          <a:ext cx="949778" cy="836628"/>
        </a:xfrm>
        <a:prstGeom prst="rect">
          <a:avLst/>
        </a:prstGeom>
      </xdr:spPr>
    </xdr:pic>
    <xdr:clientData/>
  </xdr:oneCellAnchor>
  <xdr:twoCellAnchor editAs="oneCell">
    <xdr:from>
      <xdr:col>4</xdr:col>
      <xdr:colOff>119743</xdr:colOff>
      <xdr:row>40</xdr:row>
      <xdr:rowOff>130629</xdr:rowOff>
    </xdr:from>
    <xdr:to>
      <xdr:col>5</xdr:col>
      <xdr:colOff>633548</xdr:colOff>
      <xdr:row>45</xdr:row>
      <xdr:rowOff>8394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45C54504-62A3-4AF8-80BB-475AFCEF3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6782" b="90000" l="10000" r="90000">
                      <a14:foregroundMark x1="64950" y1="21980" x2="64950" y2="21980"/>
                      <a14:foregroundMark x1="69394" y1="14716" x2="69394" y2="14716"/>
                      <a14:foregroundMark x1="64242" y1="15719" x2="68182" y2="1806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2829" y="9655629"/>
          <a:ext cx="1243148" cy="1129622"/>
        </a:xfrm>
        <a:prstGeom prst="rect">
          <a:avLst/>
        </a:prstGeom>
      </xdr:spPr>
    </xdr:pic>
    <xdr:clientData/>
  </xdr:twoCellAnchor>
  <xdr:twoCellAnchor editAs="oneCell">
    <xdr:from>
      <xdr:col>16</xdr:col>
      <xdr:colOff>468085</xdr:colOff>
      <xdr:row>13</xdr:row>
      <xdr:rowOff>206829</xdr:rowOff>
    </xdr:from>
    <xdr:to>
      <xdr:col>18</xdr:col>
      <xdr:colOff>121919</xdr:colOff>
      <xdr:row>18</xdr:row>
      <xdr:rowOff>84594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F6BA3FA2-F8EA-4B9F-A2BE-9F4804A25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6782" b="90000" l="10000" r="90000">
                      <a14:foregroundMark x1="64950" y1="21980" x2="64950" y2="21980"/>
                      <a14:foregroundMark x1="69394" y1="14716" x2="69394" y2="14716"/>
                      <a14:foregroundMark x1="64242" y1="15719" x2="68182" y2="1806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85" y="3396343"/>
          <a:ext cx="1112520" cy="1129622"/>
        </a:xfrm>
        <a:prstGeom prst="rect">
          <a:avLst/>
        </a:prstGeom>
      </xdr:spPr>
    </xdr:pic>
    <xdr:clientData/>
  </xdr:twoCellAnchor>
  <xdr:twoCellAnchor editAs="oneCell">
    <xdr:from>
      <xdr:col>19</xdr:col>
      <xdr:colOff>707571</xdr:colOff>
      <xdr:row>32</xdr:row>
      <xdr:rowOff>163285</xdr:rowOff>
    </xdr:from>
    <xdr:to>
      <xdr:col>20</xdr:col>
      <xdr:colOff>627917</xdr:colOff>
      <xdr:row>35</xdr:row>
      <xdr:rowOff>10884</xdr:rowOff>
    </xdr:to>
    <xdr:pic>
      <xdr:nvPicPr>
        <xdr:cNvPr id="28" name="圖片 27">
          <a:extLst>
            <a:ext uri="{FF2B5EF4-FFF2-40B4-BE49-F238E27FC236}">
              <a16:creationId xmlns:a16="http://schemas.microsoft.com/office/drawing/2014/main" id="{F3FAA381-96BA-47D5-8BA8-1270A3156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0" b="98250" l="0" r="100000">
                      <a14:foregroundMark x1="9669" y1="44250" x2="9669" y2="44250"/>
                      <a14:foregroundMark x1="11450" y1="55750" x2="11450" y2="55750"/>
                      <a14:foregroundMark x1="17812" y1="74250" x2="17812" y2="74250"/>
                      <a14:foregroundMark x1="27990" y1="84000" x2="27990" y2="84750"/>
                      <a14:foregroundMark x1="52163" y1="86500" x2="52163" y2="86500"/>
                      <a14:foregroundMark x1="66412" y1="80500" x2="66412" y2="80500"/>
                      <a14:foregroundMark x1="78626" y1="70500" x2="78626" y2="70500"/>
                      <a14:foregroundMark x1="85751" y1="55750" x2="85751" y2="55750"/>
                      <a14:foregroundMark x1="87023" y1="42500" x2="87277" y2="41750"/>
                      <a14:foregroundMark x1="81934" y1="24750" x2="81934" y2="24750"/>
                      <a14:foregroundMark x1="66412" y1="12500" x2="66412" y2="12500"/>
                      <a14:foregroundMark x1="52163" y1="8500" x2="52163" y2="8500"/>
                      <a14:foregroundMark x1="40712" y1="11250" x2="40712" y2="11250"/>
                      <a14:foregroundMark x1="29262" y1="17500" x2="29262" y2="17500"/>
                      <a14:foregroundMark x1="15776" y1="30000" x2="15776" y2="30000"/>
                      <a14:foregroundMark x1="17557" y1="24000" x2="17557" y2="24000"/>
                      <a14:foregroundMark x1="17557" y1="27500" x2="17557" y2="27500"/>
                      <a14:foregroundMark x1="52672" y1="98250" x2="52672" y2="9825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0800" y="7848599"/>
          <a:ext cx="649688" cy="664028"/>
        </a:xfrm>
        <a:prstGeom prst="rect">
          <a:avLst/>
        </a:prstGeom>
      </xdr:spPr>
    </xdr:pic>
    <xdr:clientData/>
  </xdr:twoCellAnchor>
  <xdr:twoCellAnchor editAs="oneCell">
    <xdr:from>
      <xdr:col>1</xdr:col>
      <xdr:colOff>97973</xdr:colOff>
      <xdr:row>14</xdr:row>
      <xdr:rowOff>108859</xdr:rowOff>
    </xdr:from>
    <xdr:to>
      <xdr:col>2</xdr:col>
      <xdr:colOff>18318</xdr:colOff>
      <xdr:row>16</xdr:row>
      <xdr:rowOff>228601</xdr:rowOff>
    </xdr:to>
    <xdr:pic>
      <xdr:nvPicPr>
        <xdr:cNvPr id="29" name="圖片 28">
          <a:extLst>
            <a:ext uri="{FF2B5EF4-FFF2-40B4-BE49-F238E27FC236}">
              <a16:creationId xmlns:a16="http://schemas.microsoft.com/office/drawing/2014/main" id="{9782E25E-AD05-4BD5-B1D7-0D6D1251C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0" b="98250" l="0" r="100000">
                      <a14:foregroundMark x1="9669" y1="44250" x2="9669" y2="44250"/>
                      <a14:foregroundMark x1="11450" y1="55750" x2="11450" y2="55750"/>
                      <a14:foregroundMark x1="17812" y1="74250" x2="17812" y2="74250"/>
                      <a14:foregroundMark x1="27990" y1="84000" x2="27990" y2="84750"/>
                      <a14:foregroundMark x1="52163" y1="86500" x2="52163" y2="86500"/>
                      <a14:foregroundMark x1="66412" y1="80500" x2="66412" y2="80500"/>
                      <a14:foregroundMark x1="78626" y1="70500" x2="78626" y2="70500"/>
                      <a14:foregroundMark x1="85751" y1="55750" x2="85751" y2="55750"/>
                      <a14:foregroundMark x1="87023" y1="42500" x2="87277" y2="41750"/>
                      <a14:foregroundMark x1="81934" y1="24750" x2="81934" y2="24750"/>
                      <a14:foregroundMark x1="66412" y1="12500" x2="66412" y2="12500"/>
                      <a14:foregroundMark x1="52163" y1="8500" x2="52163" y2="8500"/>
                      <a14:foregroundMark x1="40712" y1="11250" x2="40712" y2="11250"/>
                      <a14:foregroundMark x1="29262" y1="17500" x2="29262" y2="17500"/>
                      <a14:foregroundMark x1="15776" y1="30000" x2="15776" y2="30000"/>
                      <a14:foregroundMark x1="17557" y1="24000" x2="17557" y2="24000"/>
                      <a14:foregroundMark x1="17557" y1="27500" x2="17557" y2="27500"/>
                      <a14:foregroundMark x1="52672" y1="98250" x2="52672" y2="9825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030" y="3570516"/>
          <a:ext cx="649688" cy="664028"/>
        </a:xfrm>
        <a:prstGeom prst="rect">
          <a:avLst/>
        </a:prstGeom>
      </xdr:spPr>
    </xdr:pic>
    <xdr:clientData/>
  </xdr:twoCellAnchor>
  <xdr:twoCellAnchor editAs="oneCell">
    <xdr:from>
      <xdr:col>12</xdr:col>
      <xdr:colOff>446316</xdr:colOff>
      <xdr:row>32</xdr:row>
      <xdr:rowOff>158672</xdr:rowOff>
    </xdr:from>
    <xdr:to>
      <xdr:col>13</xdr:col>
      <xdr:colOff>381002</xdr:colOff>
      <xdr:row>35</xdr:row>
      <xdr:rowOff>3856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53EB688A-5024-D9F3-605B-C6240E1C8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4145" y="7843986"/>
          <a:ext cx="664028" cy="661613"/>
        </a:xfrm>
        <a:prstGeom prst="rect">
          <a:avLst/>
        </a:prstGeom>
      </xdr:spPr>
    </xdr:pic>
    <xdr:clientData/>
  </xdr:twoCellAnchor>
  <xdr:twoCellAnchor editAs="oneCell">
    <xdr:from>
      <xdr:col>19</xdr:col>
      <xdr:colOff>696685</xdr:colOff>
      <xdr:row>5</xdr:row>
      <xdr:rowOff>163284</xdr:rowOff>
    </xdr:from>
    <xdr:to>
      <xdr:col>20</xdr:col>
      <xdr:colOff>631371</xdr:colOff>
      <xdr:row>8</xdr:row>
      <xdr:rowOff>8469</xdr:rowOff>
    </xdr:to>
    <xdr:pic>
      <xdr:nvPicPr>
        <xdr:cNvPr id="34" name="圖片 33">
          <a:extLst>
            <a:ext uri="{FF2B5EF4-FFF2-40B4-BE49-F238E27FC236}">
              <a16:creationId xmlns:a16="http://schemas.microsoft.com/office/drawing/2014/main" id="{D84C9D05-551D-4276-A5D8-C607F4ED4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9914" y="1513113"/>
          <a:ext cx="664028" cy="661613"/>
        </a:xfrm>
        <a:prstGeom prst="rect">
          <a:avLst/>
        </a:prstGeom>
      </xdr:spPr>
    </xdr:pic>
    <xdr:clientData/>
  </xdr:twoCellAnchor>
  <xdr:twoCellAnchor editAs="oneCell">
    <xdr:from>
      <xdr:col>1</xdr:col>
      <xdr:colOff>65314</xdr:colOff>
      <xdr:row>0</xdr:row>
      <xdr:rowOff>0</xdr:rowOff>
    </xdr:from>
    <xdr:to>
      <xdr:col>3</xdr:col>
      <xdr:colOff>326570</xdr:colOff>
      <xdr:row>3</xdr:row>
      <xdr:rowOff>152399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19"/>
        <a:stretch/>
      </xdr:blipFill>
      <xdr:spPr>
        <a:xfrm>
          <a:off x="250371" y="0"/>
          <a:ext cx="1719942" cy="957942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163286</xdr:colOff>
      <xdr:row>22</xdr:row>
      <xdr:rowOff>185056</xdr:rowOff>
    </xdr:from>
    <xdr:to>
      <xdr:col>9</xdr:col>
      <xdr:colOff>624343</xdr:colOff>
      <xdr:row>27</xdr:row>
      <xdr:rowOff>123599</xdr:rowOff>
    </xdr:to>
    <xdr:pic>
      <xdr:nvPicPr>
        <xdr:cNvPr id="40" name="圖片 39">
          <a:extLst>
            <a:ext uri="{FF2B5EF4-FFF2-40B4-BE49-F238E27FC236}">
              <a16:creationId xmlns:a16="http://schemas.microsoft.com/office/drawing/2014/main" id="{4234E201-6439-487C-A443-874944BDE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ackgroundRemoval t="10000" b="90000" l="9688" r="93750">
                      <a14:foregroundMark x1="18750" y1="47813" x2="20625" y2="47813"/>
                      <a14:foregroundMark x1="84063" y1="47813" x2="84063" y2="47813"/>
                      <a14:foregroundMark x1="71251" y1="48573" x2="86406" y2="48438"/>
                      <a14:foregroundMark x1="16406" y1="49063" x2="70399" y2="48581"/>
                      <a14:foregroundMark x1="11563" y1="42969" x2="16406" y2="53750"/>
                      <a14:foregroundMark x1="12656" y1="39844" x2="9688" y2="55625"/>
                      <a14:foregroundMark x1="77344" y1="46563" x2="88281" y2="44688"/>
                      <a14:foregroundMark x1="84688" y1="50781" x2="93750" y2="49531"/>
                      <a14:backgroundMark x1="72500" y1="45938" x2="72500" y2="45938"/>
                      <a14:backgroundMark x1="71406" y1="52656" x2="71406" y2="4906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182646">
          <a:off x="5453743" y="5486399"/>
          <a:ext cx="1190400" cy="1190400"/>
        </a:xfrm>
        <a:prstGeom prst="rect">
          <a:avLst/>
        </a:prstGeom>
      </xdr:spPr>
    </xdr:pic>
    <xdr:clientData/>
  </xdr:twoCellAnchor>
  <xdr:twoCellAnchor editAs="oneCell">
    <xdr:from>
      <xdr:col>12</xdr:col>
      <xdr:colOff>272143</xdr:colOff>
      <xdr:row>40</xdr:row>
      <xdr:rowOff>87086</xdr:rowOff>
    </xdr:from>
    <xdr:to>
      <xdr:col>13</xdr:col>
      <xdr:colOff>394585</xdr:colOff>
      <xdr:row>43</xdr:row>
      <xdr:rowOff>214485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CE6F0547-7EC7-47C6-AA7E-868365F26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9972" y="9612086"/>
          <a:ext cx="851784" cy="943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50"/>
  <sheetViews>
    <sheetView tabSelected="1" topLeftCell="B1" zoomScale="70" zoomScaleNormal="70" workbookViewId="0">
      <selection activeCell="R6" sqref="R6:U6"/>
    </sheetView>
  </sheetViews>
  <sheetFormatPr defaultColWidth="9" defaultRowHeight="16.2"/>
  <cols>
    <col min="1" max="1" width="2.6640625" style="83" customWidth="1"/>
    <col min="2" max="21" width="10.6640625" style="85" customWidth="1"/>
    <col min="22" max="16384" width="9" style="83"/>
  </cols>
  <sheetData>
    <row r="1" spans="2:21" ht="30" customHeight="1" thickBot="1">
      <c r="B1" s="277"/>
      <c r="C1" s="277"/>
      <c r="D1" s="277"/>
      <c r="E1" s="277"/>
      <c r="F1" s="277"/>
      <c r="I1" s="395"/>
      <c r="J1" s="396"/>
      <c r="K1" s="396"/>
      <c r="L1" s="396"/>
      <c r="M1" s="396"/>
      <c r="N1" s="396"/>
      <c r="O1" s="396"/>
      <c r="P1" s="396"/>
      <c r="Q1" s="396"/>
      <c r="R1" s="396"/>
      <c r="S1" s="125"/>
      <c r="T1" s="125"/>
    </row>
    <row r="2" spans="2:21" s="87" customFormat="1" ht="12" customHeight="1">
      <c r="B2" s="311"/>
      <c r="C2" s="281"/>
      <c r="D2" s="281"/>
      <c r="E2" s="281"/>
      <c r="F2" s="199"/>
      <c r="G2" s="199"/>
      <c r="H2" s="199"/>
      <c r="I2" s="199"/>
      <c r="J2" s="199"/>
      <c r="K2" s="199"/>
      <c r="L2" s="199"/>
      <c r="M2" s="200"/>
      <c r="N2" s="248" t="s">
        <v>207</v>
      </c>
      <c r="O2" s="248"/>
      <c r="P2" s="248"/>
      <c r="Q2" s="248"/>
      <c r="R2" s="248" t="s">
        <v>212</v>
      </c>
      <c r="S2" s="248"/>
      <c r="T2" s="248"/>
      <c r="U2" s="250"/>
    </row>
    <row r="3" spans="2:21" s="222" customFormat="1" ht="22.05" customHeight="1">
      <c r="B3" s="251"/>
      <c r="C3" s="252"/>
      <c r="D3" s="252"/>
      <c r="E3" s="252"/>
      <c r="F3" s="220"/>
      <c r="G3" s="220"/>
      <c r="H3" s="220"/>
      <c r="I3" s="220"/>
      <c r="J3" s="220"/>
      <c r="K3" s="220"/>
      <c r="L3" s="220"/>
      <c r="M3" s="221"/>
      <c r="N3" s="254" t="s">
        <v>98</v>
      </c>
      <c r="O3" s="252"/>
      <c r="P3" s="252"/>
      <c r="Q3" s="252"/>
      <c r="R3" s="258" t="s">
        <v>300</v>
      </c>
      <c r="S3" s="258"/>
      <c r="T3" s="258"/>
      <c r="U3" s="259"/>
    </row>
    <row r="4" spans="2:21" s="223" customFormat="1" ht="22.05" customHeight="1">
      <c r="B4" s="285"/>
      <c r="C4" s="286"/>
      <c r="D4" s="286"/>
      <c r="E4" s="286"/>
      <c r="F4" s="220"/>
      <c r="G4" s="220"/>
      <c r="H4" s="220"/>
      <c r="I4" s="220"/>
      <c r="J4" s="220"/>
      <c r="K4" s="220"/>
      <c r="L4" s="220"/>
      <c r="M4" s="221"/>
      <c r="N4" s="287" t="s">
        <v>242</v>
      </c>
      <c r="O4" s="288"/>
      <c r="P4" s="288"/>
      <c r="Q4" s="288"/>
      <c r="R4" s="289" t="s">
        <v>281</v>
      </c>
      <c r="S4" s="290"/>
      <c r="T4" s="290"/>
      <c r="U4" s="291"/>
    </row>
    <row r="5" spans="2:21" s="223" customFormat="1" ht="22.05" customHeight="1">
      <c r="B5" s="328"/>
      <c r="C5" s="239"/>
      <c r="D5" s="239"/>
      <c r="E5" s="239"/>
      <c r="F5" s="220"/>
      <c r="G5" s="220"/>
      <c r="H5" s="220"/>
      <c r="I5" s="220"/>
      <c r="J5" s="220"/>
      <c r="K5" s="220"/>
      <c r="L5" s="220"/>
      <c r="M5" s="221"/>
      <c r="N5" s="332" t="s">
        <v>248</v>
      </c>
      <c r="O5" s="333"/>
      <c r="P5" s="333"/>
      <c r="Q5" s="334"/>
      <c r="R5" s="329" t="s">
        <v>344</v>
      </c>
      <c r="S5" s="330"/>
      <c r="T5" s="330"/>
      <c r="U5" s="331"/>
    </row>
    <row r="6" spans="2:21" s="223" customFormat="1" ht="22.05" customHeight="1">
      <c r="B6" s="224"/>
      <c r="C6" s="225"/>
      <c r="D6" s="225"/>
      <c r="E6" s="225"/>
      <c r="F6" s="220"/>
      <c r="G6" s="220"/>
      <c r="H6" s="220"/>
      <c r="I6" s="220"/>
      <c r="J6" s="220"/>
      <c r="K6" s="220"/>
      <c r="L6" s="220"/>
      <c r="M6" s="221"/>
      <c r="N6" s="322" t="s">
        <v>251</v>
      </c>
      <c r="O6" s="323"/>
      <c r="P6" s="323"/>
      <c r="Q6" s="397"/>
      <c r="R6" s="282" t="s">
        <v>259</v>
      </c>
      <c r="S6" s="283"/>
      <c r="T6" s="283"/>
      <c r="U6" s="284"/>
    </row>
    <row r="7" spans="2:21" s="222" customFormat="1" ht="22.05" customHeight="1">
      <c r="B7" s="309" t="s">
        <v>191</v>
      </c>
      <c r="C7" s="310"/>
      <c r="D7" s="310"/>
      <c r="E7" s="310"/>
      <c r="F7" s="310"/>
      <c r="G7" s="310"/>
      <c r="H7" s="220"/>
      <c r="I7" s="220"/>
      <c r="J7" s="220"/>
      <c r="K7" s="220"/>
      <c r="L7" s="220"/>
      <c r="M7" s="221"/>
      <c r="N7" s="238" t="s">
        <v>160</v>
      </c>
      <c r="O7" s="239"/>
      <c r="P7" s="239"/>
      <c r="Q7" s="239"/>
      <c r="R7" s="238" t="s">
        <v>93</v>
      </c>
      <c r="S7" s="239"/>
      <c r="T7" s="239"/>
      <c r="U7" s="240"/>
    </row>
    <row r="8" spans="2:21" s="222" customFormat="1" ht="22.05" customHeight="1">
      <c r="B8" s="268" t="s">
        <v>126</v>
      </c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70"/>
      <c r="N8" s="241" t="s">
        <v>127</v>
      </c>
      <c r="O8" s="242"/>
      <c r="P8" s="242"/>
      <c r="Q8" s="242"/>
      <c r="R8" s="241" t="s">
        <v>231</v>
      </c>
      <c r="S8" s="242"/>
      <c r="T8" s="242"/>
      <c r="U8" s="243"/>
    </row>
    <row r="9" spans="2:21" s="94" customFormat="1" ht="12.9" customHeight="1">
      <c r="B9" s="268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70"/>
      <c r="N9" s="97" t="s">
        <v>45</v>
      </c>
      <c r="O9" s="96">
        <f>第一週明細!W36</f>
        <v>755.2</v>
      </c>
      <c r="P9" s="97" t="s">
        <v>9</v>
      </c>
      <c r="Q9" s="104">
        <f>第一週明細!W32</f>
        <v>24</v>
      </c>
      <c r="R9" s="97" t="s">
        <v>45</v>
      </c>
      <c r="S9" s="96">
        <f>第一週明細!W44</f>
        <v>726.1</v>
      </c>
      <c r="T9" s="97" t="s">
        <v>9</v>
      </c>
      <c r="U9" s="99">
        <f>第一週明細!W40</f>
        <v>24.5</v>
      </c>
    </row>
    <row r="10" spans="2:21" s="94" customFormat="1" ht="12.9" customHeight="1" thickBot="1">
      <c r="B10" s="271"/>
      <c r="C10" s="272"/>
      <c r="D10" s="272"/>
      <c r="E10" s="272"/>
      <c r="F10" s="272"/>
      <c r="G10" s="272"/>
      <c r="H10" s="272"/>
      <c r="I10" s="272"/>
      <c r="J10" s="272"/>
      <c r="K10" s="272"/>
      <c r="L10" s="272"/>
      <c r="M10" s="273"/>
      <c r="N10" s="102" t="s">
        <v>7</v>
      </c>
      <c r="O10" s="101">
        <f>第一週明細!W30</f>
        <v>106</v>
      </c>
      <c r="P10" s="102" t="s">
        <v>11</v>
      </c>
      <c r="Q10" s="105">
        <f>第一週明細!W34</f>
        <v>28.799999999999997</v>
      </c>
      <c r="R10" s="102" t="s">
        <v>7</v>
      </c>
      <c r="S10" s="101">
        <f>第一週明細!W38</f>
        <v>98</v>
      </c>
      <c r="T10" s="102" t="s">
        <v>11</v>
      </c>
      <c r="U10" s="103">
        <f>第一週明細!W42</f>
        <v>28.400000000000002</v>
      </c>
    </row>
    <row r="11" spans="2:21" s="87" customFormat="1" ht="12" customHeight="1">
      <c r="B11" s="244" t="s">
        <v>208</v>
      </c>
      <c r="C11" s="245"/>
      <c r="D11" s="245"/>
      <c r="E11" s="246"/>
      <c r="F11" s="245" t="s">
        <v>213</v>
      </c>
      <c r="G11" s="245"/>
      <c r="H11" s="245"/>
      <c r="I11" s="245"/>
      <c r="J11" s="247" t="s">
        <v>214</v>
      </c>
      <c r="K11" s="248"/>
      <c r="L11" s="248"/>
      <c r="M11" s="249"/>
      <c r="N11" s="248" t="s">
        <v>215</v>
      </c>
      <c r="O11" s="248"/>
      <c r="P11" s="248"/>
      <c r="Q11" s="249"/>
      <c r="R11" s="248" t="s">
        <v>216</v>
      </c>
      <c r="S11" s="248"/>
      <c r="T11" s="248"/>
      <c r="U11" s="250"/>
    </row>
    <row r="12" spans="2:21" s="222" customFormat="1" ht="22.05" customHeight="1">
      <c r="B12" s="251" t="s">
        <v>105</v>
      </c>
      <c r="C12" s="252"/>
      <c r="D12" s="252"/>
      <c r="E12" s="253"/>
      <c r="F12" s="254" t="s">
        <v>153</v>
      </c>
      <c r="G12" s="252"/>
      <c r="H12" s="252"/>
      <c r="I12" s="253"/>
      <c r="J12" s="255" t="s">
        <v>99</v>
      </c>
      <c r="K12" s="256"/>
      <c r="L12" s="256"/>
      <c r="M12" s="257"/>
      <c r="N12" s="254" t="s">
        <v>101</v>
      </c>
      <c r="O12" s="252"/>
      <c r="P12" s="252"/>
      <c r="Q12" s="252"/>
      <c r="R12" s="258" t="s">
        <v>297</v>
      </c>
      <c r="S12" s="258"/>
      <c r="T12" s="258"/>
      <c r="U12" s="259"/>
    </row>
    <row r="13" spans="2:21" s="223" customFormat="1" ht="22.05" customHeight="1">
      <c r="B13" s="266" t="s">
        <v>252</v>
      </c>
      <c r="C13" s="267"/>
      <c r="D13" s="267"/>
      <c r="E13" s="267"/>
      <c r="F13" s="292" t="s">
        <v>233</v>
      </c>
      <c r="G13" s="293"/>
      <c r="H13" s="293"/>
      <c r="I13" s="294"/>
      <c r="J13" s="295" t="s">
        <v>305</v>
      </c>
      <c r="K13" s="296"/>
      <c r="L13" s="296"/>
      <c r="M13" s="296"/>
      <c r="N13" s="297" t="s">
        <v>236</v>
      </c>
      <c r="O13" s="298"/>
      <c r="P13" s="298"/>
      <c r="Q13" s="298"/>
      <c r="R13" s="299" t="s">
        <v>301</v>
      </c>
      <c r="S13" s="300"/>
      <c r="T13" s="300"/>
      <c r="U13" s="301"/>
    </row>
    <row r="14" spans="2:21" s="223" customFormat="1" ht="22.05" customHeight="1">
      <c r="B14" s="260" t="s">
        <v>193</v>
      </c>
      <c r="C14" s="261"/>
      <c r="D14" s="261"/>
      <c r="E14" s="262"/>
      <c r="F14" s="263" t="s">
        <v>234</v>
      </c>
      <c r="G14" s="264"/>
      <c r="H14" s="264"/>
      <c r="I14" s="265"/>
      <c r="J14" s="302" t="s">
        <v>196</v>
      </c>
      <c r="K14" s="303"/>
      <c r="L14" s="303"/>
      <c r="M14" s="303"/>
      <c r="N14" s="304" t="s">
        <v>237</v>
      </c>
      <c r="O14" s="305"/>
      <c r="P14" s="305"/>
      <c r="Q14" s="305"/>
      <c r="R14" s="306" t="s">
        <v>309</v>
      </c>
      <c r="S14" s="307"/>
      <c r="T14" s="307"/>
      <c r="U14" s="308"/>
    </row>
    <row r="15" spans="2:21" s="223" customFormat="1" ht="22.05" customHeight="1">
      <c r="B15" s="335" t="s">
        <v>304</v>
      </c>
      <c r="C15" s="336"/>
      <c r="D15" s="336"/>
      <c r="E15" s="337"/>
      <c r="F15" s="338" t="s">
        <v>310</v>
      </c>
      <c r="G15" s="339"/>
      <c r="H15" s="339"/>
      <c r="I15" s="340"/>
      <c r="J15" s="341" t="s">
        <v>197</v>
      </c>
      <c r="K15" s="342"/>
      <c r="L15" s="342"/>
      <c r="M15" s="342"/>
      <c r="N15" s="262" t="s">
        <v>200</v>
      </c>
      <c r="O15" s="343"/>
      <c r="P15" s="343"/>
      <c r="Q15" s="343"/>
      <c r="R15" s="318" t="s">
        <v>253</v>
      </c>
      <c r="S15" s="344"/>
      <c r="T15" s="344"/>
      <c r="U15" s="345"/>
    </row>
    <row r="16" spans="2:21" s="222" customFormat="1" ht="22.05" customHeight="1">
      <c r="B16" s="346" t="s">
        <v>93</v>
      </c>
      <c r="C16" s="347"/>
      <c r="D16" s="347"/>
      <c r="E16" s="238"/>
      <c r="F16" s="347" t="s">
        <v>94</v>
      </c>
      <c r="G16" s="347"/>
      <c r="H16" s="347"/>
      <c r="I16" s="347"/>
      <c r="J16" s="347" t="s">
        <v>93</v>
      </c>
      <c r="K16" s="347"/>
      <c r="L16" s="347"/>
      <c r="M16" s="238"/>
      <c r="N16" s="238" t="s">
        <v>160</v>
      </c>
      <c r="O16" s="239"/>
      <c r="P16" s="239"/>
      <c r="Q16" s="239"/>
      <c r="R16" s="238" t="s">
        <v>93</v>
      </c>
      <c r="S16" s="239"/>
      <c r="T16" s="239"/>
      <c r="U16" s="240"/>
    </row>
    <row r="17" spans="2:21" s="222" customFormat="1" ht="22.05" customHeight="1">
      <c r="B17" s="275" t="s">
        <v>235</v>
      </c>
      <c r="C17" s="276"/>
      <c r="D17" s="276"/>
      <c r="E17" s="241"/>
      <c r="F17" s="276" t="s">
        <v>334</v>
      </c>
      <c r="G17" s="276"/>
      <c r="H17" s="276"/>
      <c r="I17" s="241"/>
      <c r="J17" s="241" t="s">
        <v>278</v>
      </c>
      <c r="K17" s="242"/>
      <c r="L17" s="242"/>
      <c r="M17" s="348"/>
      <c r="N17" s="349" t="s">
        <v>336</v>
      </c>
      <c r="O17" s="350"/>
      <c r="P17" s="350"/>
      <c r="Q17" s="350"/>
      <c r="R17" s="241" t="s">
        <v>270</v>
      </c>
      <c r="S17" s="242"/>
      <c r="T17" s="242"/>
      <c r="U17" s="243"/>
    </row>
    <row r="18" spans="2:21" s="94" customFormat="1" ht="12.9" customHeight="1">
      <c r="B18" s="143" t="s">
        <v>45</v>
      </c>
      <c r="C18" s="106">
        <f>第二週明細!W12</f>
        <v>747.9</v>
      </c>
      <c r="D18" s="107" t="s">
        <v>9</v>
      </c>
      <c r="E18" s="108">
        <f>第二週明細!W8</f>
        <v>23.5</v>
      </c>
      <c r="F18" s="97" t="s">
        <v>45</v>
      </c>
      <c r="G18" s="96">
        <f>第二週明細!W20</f>
        <v>723.7</v>
      </c>
      <c r="H18" s="97" t="s">
        <v>9</v>
      </c>
      <c r="I18" s="104">
        <f>第二週明細!W16</f>
        <v>24.5</v>
      </c>
      <c r="J18" s="97" t="s">
        <v>45</v>
      </c>
      <c r="K18" s="96">
        <f>第二週明細!W28</f>
        <v>730.9</v>
      </c>
      <c r="L18" s="97" t="s">
        <v>9</v>
      </c>
      <c r="M18" s="98">
        <f>第二週明細!W24</f>
        <v>24.5</v>
      </c>
      <c r="N18" s="97" t="s">
        <v>45</v>
      </c>
      <c r="O18" s="96">
        <f>第二週明細!W36</f>
        <v>737.2</v>
      </c>
      <c r="P18" s="97" t="s">
        <v>9</v>
      </c>
      <c r="Q18" s="104">
        <f>第二週明細!W32</f>
        <v>24</v>
      </c>
      <c r="R18" s="97" t="s">
        <v>45</v>
      </c>
      <c r="S18" s="96">
        <f>第二週明細!W44</f>
        <v>718.8</v>
      </c>
      <c r="T18" s="97" t="s">
        <v>9</v>
      </c>
      <c r="U18" s="99">
        <f>第二週明細!W40</f>
        <v>24</v>
      </c>
    </row>
    <row r="19" spans="2:21" s="94" customFormat="1" ht="12.9" customHeight="1" thickBot="1">
      <c r="B19" s="100" t="s">
        <v>7</v>
      </c>
      <c r="C19" s="101">
        <f>第二週明細!W6</f>
        <v>106</v>
      </c>
      <c r="D19" s="102" t="s">
        <v>11</v>
      </c>
      <c r="E19" s="101">
        <f>第二週明細!W10</f>
        <v>28.1</v>
      </c>
      <c r="F19" s="102" t="s">
        <v>7</v>
      </c>
      <c r="G19" s="101">
        <f>第二週明細!W14</f>
        <v>97.5</v>
      </c>
      <c r="H19" s="102" t="s">
        <v>11</v>
      </c>
      <c r="I19" s="105">
        <f>第二週明細!W18</f>
        <v>28.3</v>
      </c>
      <c r="J19" s="102" t="s">
        <v>7</v>
      </c>
      <c r="K19" s="101">
        <f>第二週明細!W22</f>
        <v>99</v>
      </c>
      <c r="L19" s="102" t="s">
        <v>11</v>
      </c>
      <c r="M19" s="101">
        <f>第二週明細!W26</f>
        <v>28.6</v>
      </c>
      <c r="N19" s="102" t="s">
        <v>7</v>
      </c>
      <c r="O19" s="101">
        <f>第二週明細!W30</f>
        <v>102</v>
      </c>
      <c r="P19" s="102" t="s">
        <v>11</v>
      </c>
      <c r="Q19" s="105">
        <f>第二週明細!W34</f>
        <v>28.3</v>
      </c>
      <c r="R19" s="102" t="s">
        <v>7</v>
      </c>
      <c r="S19" s="101">
        <f>第二週明細!W38</f>
        <v>98</v>
      </c>
      <c r="T19" s="102" t="s">
        <v>11</v>
      </c>
      <c r="U19" s="103">
        <f>第二週明細!W42</f>
        <v>27.7</v>
      </c>
    </row>
    <row r="20" spans="2:21" s="87" customFormat="1" ht="12" customHeight="1">
      <c r="B20" s="274" t="s">
        <v>209</v>
      </c>
      <c r="C20" s="248"/>
      <c r="D20" s="248"/>
      <c r="E20" s="249"/>
      <c r="F20" s="248" t="s">
        <v>217</v>
      </c>
      <c r="G20" s="248"/>
      <c r="H20" s="248"/>
      <c r="I20" s="248"/>
      <c r="J20" s="248" t="s">
        <v>218</v>
      </c>
      <c r="K20" s="248"/>
      <c r="L20" s="248"/>
      <c r="M20" s="248"/>
      <c r="N20" s="246" t="s">
        <v>219</v>
      </c>
      <c r="O20" s="351"/>
      <c r="P20" s="351"/>
      <c r="Q20" s="351"/>
      <c r="R20" s="246" t="s">
        <v>220</v>
      </c>
      <c r="S20" s="351"/>
      <c r="T20" s="351"/>
      <c r="U20" s="352"/>
    </row>
    <row r="21" spans="2:21" s="222" customFormat="1" ht="22.05" customHeight="1">
      <c r="B21" s="251" t="s">
        <v>99</v>
      </c>
      <c r="C21" s="252"/>
      <c r="D21" s="252"/>
      <c r="E21" s="252"/>
      <c r="F21" s="254" t="s">
        <v>154</v>
      </c>
      <c r="G21" s="252"/>
      <c r="H21" s="252"/>
      <c r="I21" s="253"/>
      <c r="J21" s="255" t="s">
        <v>99</v>
      </c>
      <c r="K21" s="256"/>
      <c r="L21" s="256"/>
      <c r="M21" s="257"/>
      <c r="N21" s="254" t="s">
        <v>101</v>
      </c>
      <c r="O21" s="252"/>
      <c r="P21" s="252"/>
      <c r="Q21" s="252"/>
      <c r="R21" s="353" t="s">
        <v>286</v>
      </c>
      <c r="S21" s="354"/>
      <c r="T21" s="354"/>
      <c r="U21" s="355"/>
    </row>
    <row r="22" spans="2:21" s="223" customFormat="1" ht="22.05" customHeight="1">
      <c r="B22" s="356" t="s">
        <v>230</v>
      </c>
      <c r="C22" s="357"/>
      <c r="D22" s="357"/>
      <c r="E22" s="357"/>
      <c r="F22" s="358" t="s">
        <v>258</v>
      </c>
      <c r="G22" s="359"/>
      <c r="H22" s="359"/>
      <c r="I22" s="360"/>
      <c r="J22" s="361" t="s">
        <v>244</v>
      </c>
      <c r="K22" s="362"/>
      <c r="L22" s="362"/>
      <c r="M22" s="363"/>
      <c r="N22" s="364" t="s">
        <v>285</v>
      </c>
      <c r="O22" s="365"/>
      <c r="P22" s="365"/>
      <c r="Q22" s="365"/>
      <c r="R22" s="366" t="s">
        <v>273</v>
      </c>
      <c r="S22" s="367"/>
      <c r="T22" s="367"/>
      <c r="U22" s="368"/>
    </row>
    <row r="23" spans="2:21" s="223" customFormat="1" ht="22.05" customHeight="1">
      <c r="B23" s="369" t="s">
        <v>306</v>
      </c>
      <c r="C23" s="370"/>
      <c r="D23" s="370"/>
      <c r="E23" s="370"/>
      <c r="F23" s="371" t="s">
        <v>243</v>
      </c>
      <c r="G23" s="372"/>
      <c r="H23" s="372"/>
      <c r="I23" s="373"/>
      <c r="J23" s="374" t="s">
        <v>255</v>
      </c>
      <c r="K23" s="375"/>
      <c r="L23" s="375"/>
      <c r="M23" s="376"/>
      <c r="N23" s="377" t="s">
        <v>257</v>
      </c>
      <c r="O23" s="357"/>
      <c r="P23" s="357"/>
      <c r="Q23" s="357"/>
      <c r="R23" s="378" t="s">
        <v>245</v>
      </c>
      <c r="S23" s="379"/>
      <c r="T23" s="379"/>
      <c r="U23" s="380"/>
    </row>
    <row r="24" spans="2:21" s="223" customFormat="1" ht="22.05" customHeight="1">
      <c r="B24" s="381" t="s">
        <v>232</v>
      </c>
      <c r="C24" s="382"/>
      <c r="D24" s="382"/>
      <c r="E24" s="382"/>
      <c r="F24" s="383" t="s">
        <v>313</v>
      </c>
      <c r="G24" s="384"/>
      <c r="H24" s="384"/>
      <c r="I24" s="385"/>
      <c r="J24" s="386" t="s">
        <v>256</v>
      </c>
      <c r="K24" s="387"/>
      <c r="L24" s="387"/>
      <c r="M24" s="387"/>
      <c r="N24" s="388" t="s">
        <v>246</v>
      </c>
      <c r="O24" s="389"/>
      <c r="P24" s="389"/>
      <c r="Q24" s="389"/>
      <c r="R24" s="390" t="s">
        <v>163</v>
      </c>
      <c r="S24" s="391"/>
      <c r="T24" s="391"/>
      <c r="U24" s="392"/>
    </row>
    <row r="25" spans="2:21" s="222" customFormat="1" ht="22.05" customHeight="1">
      <c r="B25" s="328" t="s">
        <v>93</v>
      </c>
      <c r="C25" s="239"/>
      <c r="D25" s="239"/>
      <c r="E25" s="239"/>
      <c r="F25" s="238" t="s">
        <v>94</v>
      </c>
      <c r="G25" s="239"/>
      <c r="H25" s="239"/>
      <c r="I25" s="393"/>
      <c r="J25" s="347" t="s">
        <v>93</v>
      </c>
      <c r="K25" s="347"/>
      <c r="L25" s="347"/>
      <c r="M25" s="347"/>
      <c r="N25" s="238" t="s">
        <v>161</v>
      </c>
      <c r="O25" s="239"/>
      <c r="P25" s="239"/>
      <c r="Q25" s="239"/>
      <c r="R25" s="238" t="s">
        <v>93</v>
      </c>
      <c r="S25" s="239"/>
      <c r="T25" s="239"/>
      <c r="U25" s="240"/>
    </row>
    <row r="26" spans="2:21" s="222" customFormat="1" ht="22.05" customHeight="1">
      <c r="B26" s="251" t="s">
        <v>231</v>
      </c>
      <c r="C26" s="252"/>
      <c r="D26" s="252"/>
      <c r="E26" s="252"/>
      <c r="F26" s="254" t="s">
        <v>312</v>
      </c>
      <c r="G26" s="252"/>
      <c r="H26" s="252"/>
      <c r="I26" s="253"/>
      <c r="J26" s="276" t="s">
        <v>271</v>
      </c>
      <c r="K26" s="276"/>
      <c r="L26" s="276"/>
      <c r="M26" s="276"/>
      <c r="N26" s="241" t="s">
        <v>110</v>
      </c>
      <c r="O26" s="242"/>
      <c r="P26" s="242"/>
      <c r="Q26" s="242"/>
      <c r="R26" s="241" t="s">
        <v>254</v>
      </c>
      <c r="S26" s="242"/>
      <c r="T26" s="242"/>
      <c r="U26" s="243"/>
    </row>
    <row r="27" spans="2:21" s="94" customFormat="1" ht="12.9" customHeight="1">
      <c r="B27" s="95" t="s">
        <v>71</v>
      </c>
      <c r="C27" s="96">
        <f>第三週明細!W12</f>
        <v>723.7</v>
      </c>
      <c r="D27" s="97" t="s">
        <v>9</v>
      </c>
      <c r="E27" s="104">
        <f>第三週明細!W8</f>
        <v>24.5</v>
      </c>
      <c r="F27" s="97" t="s">
        <v>71</v>
      </c>
      <c r="G27" s="96">
        <f>第三週明細!W20</f>
        <v>730.9</v>
      </c>
      <c r="H27" s="97" t="s">
        <v>9</v>
      </c>
      <c r="I27" s="98">
        <f>第三週明細!W16</f>
        <v>24.5</v>
      </c>
      <c r="J27" s="97" t="s">
        <v>71</v>
      </c>
      <c r="K27" s="96">
        <f>第三週明細!W28</f>
        <v>728.5</v>
      </c>
      <c r="L27" s="97" t="s">
        <v>9</v>
      </c>
      <c r="M27" s="98">
        <f>第三週明細!W24</f>
        <v>24.5</v>
      </c>
      <c r="N27" s="97" t="s">
        <v>71</v>
      </c>
      <c r="O27" s="96">
        <f>第三週明細!W36</f>
        <v>742.1</v>
      </c>
      <c r="P27" s="97" t="s">
        <v>9</v>
      </c>
      <c r="Q27" s="104">
        <f>第三週明細!W32</f>
        <v>24.5</v>
      </c>
      <c r="R27" s="97" t="s">
        <v>72</v>
      </c>
      <c r="S27" s="96">
        <f>第三週明細!W44</f>
        <v>723.7</v>
      </c>
      <c r="T27" s="97" t="s">
        <v>9</v>
      </c>
      <c r="U27" s="99">
        <f>第三週明細!W40</f>
        <v>24.5</v>
      </c>
    </row>
    <row r="28" spans="2:21" s="94" customFormat="1" ht="12.9" customHeight="1" thickBot="1">
      <c r="B28" s="144" t="s">
        <v>7</v>
      </c>
      <c r="C28" s="136">
        <f>第三週明細!W6</f>
        <v>97.5</v>
      </c>
      <c r="D28" s="135" t="s">
        <v>11</v>
      </c>
      <c r="E28" s="137">
        <f>第三週明細!W10</f>
        <v>28.3</v>
      </c>
      <c r="F28" s="135" t="s">
        <v>7</v>
      </c>
      <c r="G28" s="136">
        <f>第三週明細!W14</f>
        <v>99</v>
      </c>
      <c r="H28" s="135" t="s">
        <v>73</v>
      </c>
      <c r="I28" s="136">
        <f>第三週明細!W18</f>
        <v>28.6</v>
      </c>
      <c r="J28" s="135" t="s">
        <v>7</v>
      </c>
      <c r="K28" s="136">
        <f>第三週明細!W22</f>
        <v>98.5</v>
      </c>
      <c r="L28" s="135" t="s">
        <v>11</v>
      </c>
      <c r="M28" s="136">
        <f>第三週明細!W26</f>
        <v>28.5</v>
      </c>
      <c r="N28" s="135" t="s">
        <v>7</v>
      </c>
      <c r="O28" s="136">
        <f>第三週明細!W30</f>
        <v>101.5</v>
      </c>
      <c r="P28" s="135" t="s">
        <v>11</v>
      </c>
      <c r="Q28" s="137">
        <f>第三週明細!W34</f>
        <v>28.900000000000002</v>
      </c>
      <c r="R28" s="135" t="s">
        <v>7</v>
      </c>
      <c r="S28" s="136">
        <f>第三週明細!W38</f>
        <v>97.5</v>
      </c>
      <c r="T28" s="135" t="s">
        <v>11</v>
      </c>
      <c r="U28" s="138">
        <f>第三週明細!W42</f>
        <v>28.3</v>
      </c>
    </row>
    <row r="29" spans="2:21" s="87" customFormat="1" ht="12" customHeight="1">
      <c r="B29" s="278" t="s">
        <v>210</v>
      </c>
      <c r="C29" s="279"/>
      <c r="D29" s="279"/>
      <c r="E29" s="279"/>
      <c r="F29" s="248" t="s">
        <v>221</v>
      </c>
      <c r="G29" s="248"/>
      <c r="H29" s="248"/>
      <c r="I29" s="248"/>
      <c r="J29" s="248" t="s">
        <v>222</v>
      </c>
      <c r="K29" s="248"/>
      <c r="L29" s="248"/>
      <c r="M29" s="248"/>
      <c r="N29" s="249" t="s">
        <v>223</v>
      </c>
      <c r="O29" s="279"/>
      <c r="P29" s="279"/>
      <c r="Q29" s="279"/>
      <c r="R29" s="249" t="s">
        <v>224</v>
      </c>
      <c r="S29" s="279"/>
      <c r="T29" s="279"/>
      <c r="U29" s="394"/>
    </row>
    <row r="30" spans="2:21" s="222" customFormat="1" ht="22.05" customHeight="1">
      <c r="B30" s="251" t="s">
        <v>99</v>
      </c>
      <c r="C30" s="252"/>
      <c r="D30" s="252"/>
      <c r="E30" s="252"/>
      <c r="F30" s="255" t="s">
        <v>155</v>
      </c>
      <c r="G30" s="256"/>
      <c r="H30" s="256"/>
      <c r="I30" s="256"/>
      <c r="J30" s="255" t="s">
        <v>99</v>
      </c>
      <c r="K30" s="256"/>
      <c r="L30" s="256"/>
      <c r="M30" s="257"/>
      <c r="N30" s="255" t="s">
        <v>98</v>
      </c>
      <c r="O30" s="256"/>
      <c r="P30" s="256"/>
      <c r="Q30" s="256"/>
      <c r="R30" s="415" t="s">
        <v>319</v>
      </c>
      <c r="S30" s="416"/>
      <c r="T30" s="416"/>
      <c r="U30" s="417"/>
    </row>
    <row r="31" spans="2:21" s="223" customFormat="1" ht="22.05" customHeight="1">
      <c r="B31" s="419" t="s">
        <v>342</v>
      </c>
      <c r="C31" s="420"/>
      <c r="D31" s="420"/>
      <c r="E31" s="420"/>
      <c r="F31" s="295" t="s">
        <v>287</v>
      </c>
      <c r="G31" s="389"/>
      <c r="H31" s="389"/>
      <c r="I31" s="389"/>
      <c r="J31" s="435" t="s">
        <v>324</v>
      </c>
      <c r="K31" s="436"/>
      <c r="L31" s="436"/>
      <c r="M31" s="436"/>
      <c r="N31" s="437" t="s">
        <v>311</v>
      </c>
      <c r="O31" s="233"/>
      <c r="P31" s="233"/>
      <c r="Q31" s="233"/>
      <c r="R31" s="438" t="s">
        <v>303</v>
      </c>
      <c r="S31" s="439"/>
      <c r="T31" s="439"/>
      <c r="U31" s="440"/>
    </row>
    <row r="32" spans="2:21" s="223" customFormat="1" ht="22.05" customHeight="1">
      <c r="B32" s="421" t="s">
        <v>323</v>
      </c>
      <c r="C32" s="422"/>
      <c r="D32" s="422"/>
      <c r="E32" s="422"/>
      <c r="F32" s="423" t="s">
        <v>247</v>
      </c>
      <c r="G32" s="424"/>
      <c r="H32" s="424"/>
      <c r="I32" s="425"/>
      <c r="J32" s="426" t="s">
        <v>328</v>
      </c>
      <c r="K32" s="427"/>
      <c r="L32" s="427"/>
      <c r="M32" s="428"/>
      <c r="N32" s="429" t="s">
        <v>260</v>
      </c>
      <c r="O32" s="430"/>
      <c r="P32" s="430"/>
      <c r="Q32" s="431"/>
      <c r="R32" s="432" t="s">
        <v>327</v>
      </c>
      <c r="S32" s="433"/>
      <c r="T32" s="433"/>
      <c r="U32" s="434"/>
    </row>
    <row r="33" spans="2:21" s="223" customFormat="1" ht="22.05" customHeight="1">
      <c r="B33" s="402" t="s">
        <v>288</v>
      </c>
      <c r="C33" s="403"/>
      <c r="D33" s="403"/>
      <c r="E33" s="403"/>
      <c r="F33" s="404" t="s">
        <v>315</v>
      </c>
      <c r="G33" s="405"/>
      <c r="H33" s="405"/>
      <c r="I33" s="406"/>
      <c r="J33" s="407" t="s">
        <v>326</v>
      </c>
      <c r="K33" s="370"/>
      <c r="L33" s="370"/>
      <c r="M33" s="408"/>
      <c r="N33" s="409" t="s">
        <v>316</v>
      </c>
      <c r="O33" s="410"/>
      <c r="P33" s="410"/>
      <c r="Q33" s="411"/>
      <c r="R33" s="412" t="s">
        <v>289</v>
      </c>
      <c r="S33" s="413"/>
      <c r="T33" s="413"/>
      <c r="U33" s="414"/>
    </row>
    <row r="34" spans="2:21" s="222" customFormat="1" ht="22.05" customHeight="1">
      <c r="B34" s="251" t="s">
        <v>93</v>
      </c>
      <c r="C34" s="252"/>
      <c r="D34" s="252"/>
      <c r="E34" s="252"/>
      <c r="F34" s="238" t="s">
        <v>94</v>
      </c>
      <c r="G34" s="239"/>
      <c r="H34" s="239"/>
      <c r="I34" s="239"/>
      <c r="J34" s="238" t="s">
        <v>94</v>
      </c>
      <c r="K34" s="239"/>
      <c r="L34" s="239"/>
      <c r="M34" s="239"/>
      <c r="N34" s="238" t="s">
        <v>162</v>
      </c>
      <c r="O34" s="239"/>
      <c r="P34" s="239"/>
      <c r="Q34" s="393"/>
      <c r="R34" s="238" t="s">
        <v>93</v>
      </c>
      <c r="S34" s="239"/>
      <c r="T34" s="239"/>
      <c r="U34" s="240"/>
    </row>
    <row r="35" spans="2:21" s="222" customFormat="1" ht="22.05" customHeight="1">
      <c r="B35" s="398" t="s">
        <v>194</v>
      </c>
      <c r="C35" s="242"/>
      <c r="D35" s="242"/>
      <c r="E35" s="242"/>
      <c r="F35" s="241" t="s">
        <v>239</v>
      </c>
      <c r="G35" s="242"/>
      <c r="H35" s="242"/>
      <c r="I35" s="242"/>
      <c r="J35" s="241" t="s">
        <v>241</v>
      </c>
      <c r="K35" s="242"/>
      <c r="L35" s="242"/>
      <c r="M35" s="242"/>
      <c r="N35" s="399" t="s">
        <v>337</v>
      </c>
      <c r="O35" s="400"/>
      <c r="P35" s="400"/>
      <c r="Q35" s="401"/>
      <c r="R35" s="241" t="s">
        <v>261</v>
      </c>
      <c r="S35" s="242"/>
      <c r="T35" s="242"/>
      <c r="U35" s="243"/>
    </row>
    <row r="36" spans="2:21" s="94" customFormat="1" ht="12.9" customHeight="1">
      <c r="B36" s="130" t="s">
        <v>70</v>
      </c>
      <c r="C36" s="96">
        <f>'第四週明細 '!W12</f>
        <v>744</v>
      </c>
      <c r="D36" s="131" t="s">
        <v>74</v>
      </c>
      <c r="E36" s="104">
        <f>'第四週明細 '!W8</f>
        <v>24</v>
      </c>
      <c r="F36" s="97" t="s">
        <v>75</v>
      </c>
      <c r="G36" s="96">
        <f>'第四週明細 '!W20</f>
        <v>726.1</v>
      </c>
      <c r="H36" s="97" t="s">
        <v>9</v>
      </c>
      <c r="I36" s="104">
        <f>'第四週明細 '!W16</f>
        <v>24.5</v>
      </c>
      <c r="J36" s="97" t="s">
        <v>75</v>
      </c>
      <c r="K36" s="96">
        <f>'第四週明細 '!W28</f>
        <v>730.8</v>
      </c>
      <c r="L36" s="97" t="s">
        <v>9</v>
      </c>
      <c r="M36" s="104">
        <f>'第四週明細 '!W24</f>
        <v>24</v>
      </c>
      <c r="N36" s="97" t="s">
        <v>70</v>
      </c>
      <c r="O36" s="96">
        <f>'第四週明細 '!W36</f>
        <v>720.6</v>
      </c>
      <c r="P36" s="97" t="s">
        <v>9</v>
      </c>
      <c r="Q36" s="104">
        <f>'第四週明細 '!W32</f>
        <v>23.4</v>
      </c>
      <c r="R36" s="97" t="s">
        <v>45</v>
      </c>
      <c r="S36" s="96">
        <f>'第四週明細 '!W44</f>
        <v>701.8</v>
      </c>
      <c r="T36" s="97" t="s">
        <v>9</v>
      </c>
      <c r="U36" s="99">
        <f>'第四週明細 '!W40</f>
        <v>25</v>
      </c>
    </row>
    <row r="37" spans="2:21" s="94" customFormat="1" ht="12.9" customHeight="1" thickBot="1">
      <c r="B37" s="126" t="s">
        <v>76</v>
      </c>
      <c r="C37" s="128">
        <f>'第四週明細 '!W6</f>
        <v>103.5</v>
      </c>
      <c r="D37" s="127" t="s">
        <v>77</v>
      </c>
      <c r="E37" s="129">
        <f>'第四週明細 '!W10</f>
        <v>28.499999999999996</v>
      </c>
      <c r="F37" s="135" t="s">
        <v>7</v>
      </c>
      <c r="G37" s="136">
        <f>'第四週明細 '!W14</f>
        <v>98</v>
      </c>
      <c r="H37" s="135" t="s">
        <v>11</v>
      </c>
      <c r="I37" s="137">
        <f>'第四週明細 '!W18</f>
        <v>28.400000000000002</v>
      </c>
      <c r="J37" s="135" t="s">
        <v>7</v>
      </c>
      <c r="K37" s="136">
        <f>'第四週明細 '!W22</f>
        <v>100.5</v>
      </c>
      <c r="L37" s="135" t="s">
        <v>11</v>
      </c>
      <c r="M37" s="137">
        <f>'第四週明細 '!W26</f>
        <v>28.2</v>
      </c>
      <c r="N37" s="102" t="s">
        <v>7</v>
      </c>
      <c r="O37" s="136">
        <f>'第四週明細 '!W30</f>
        <v>100</v>
      </c>
      <c r="P37" s="135" t="s">
        <v>11</v>
      </c>
      <c r="Q37" s="137">
        <f>'第四週明細 '!W34</f>
        <v>27.500000000000004</v>
      </c>
      <c r="R37" s="135" t="s">
        <v>7</v>
      </c>
      <c r="S37" s="136">
        <f>'第四週明細 '!W38</f>
        <v>91</v>
      </c>
      <c r="T37" s="135" t="s">
        <v>11</v>
      </c>
      <c r="U37" s="138">
        <f>'第四週明細 '!W42</f>
        <v>28.2</v>
      </c>
    </row>
    <row r="38" spans="2:21" s="87" customFormat="1" ht="12" customHeight="1">
      <c r="B38" s="278" t="s">
        <v>211</v>
      </c>
      <c r="C38" s="279"/>
      <c r="D38" s="279"/>
      <c r="E38" s="247"/>
      <c r="F38" s="280" t="s">
        <v>225</v>
      </c>
      <c r="G38" s="281"/>
      <c r="H38" s="281"/>
      <c r="I38" s="281"/>
      <c r="J38" s="248" t="s">
        <v>226</v>
      </c>
      <c r="K38" s="248"/>
      <c r="L38" s="248"/>
      <c r="M38" s="249"/>
      <c r="N38" s="248" t="s">
        <v>227</v>
      </c>
      <c r="O38" s="248"/>
      <c r="P38" s="248"/>
      <c r="Q38" s="249"/>
      <c r="R38" s="248" t="s">
        <v>228</v>
      </c>
      <c r="S38" s="248"/>
      <c r="T38" s="248"/>
      <c r="U38" s="250"/>
    </row>
    <row r="39" spans="2:21" s="222" customFormat="1" ht="22.05" customHeight="1">
      <c r="B39" s="251" t="s">
        <v>99</v>
      </c>
      <c r="C39" s="252"/>
      <c r="D39" s="252"/>
      <c r="E39" s="252"/>
      <c r="F39" s="255" t="s">
        <v>158</v>
      </c>
      <c r="G39" s="256"/>
      <c r="H39" s="256"/>
      <c r="I39" s="256"/>
      <c r="J39" s="255" t="s">
        <v>99</v>
      </c>
      <c r="K39" s="256"/>
      <c r="L39" s="256"/>
      <c r="M39" s="256"/>
      <c r="N39" s="254" t="s">
        <v>98</v>
      </c>
      <c r="O39" s="252"/>
      <c r="P39" s="252"/>
      <c r="Q39" s="252"/>
      <c r="R39" s="441" t="s">
        <v>229</v>
      </c>
      <c r="S39" s="442"/>
      <c r="T39" s="442"/>
      <c r="U39" s="443"/>
    </row>
    <row r="40" spans="2:21" s="222" customFormat="1" ht="22.05" customHeight="1">
      <c r="B40" s="230" t="s">
        <v>262</v>
      </c>
      <c r="C40" s="231"/>
      <c r="D40" s="231"/>
      <c r="E40" s="231"/>
      <c r="F40" s="232" t="s">
        <v>244</v>
      </c>
      <c r="G40" s="233"/>
      <c r="H40" s="233"/>
      <c r="I40" s="233"/>
      <c r="J40" s="234" t="s">
        <v>264</v>
      </c>
      <c r="K40" s="235"/>
      <c r="L40" s="235"/>
      <c r="M40" s="235"/>
      <c r="N40" s="236" t="s">
        <v>302</v>
      </c>
      <c r="O40" s="237"/>
      <c r="P40" s="237"/>
      <c r="Q40" s="237"/>
      <c r="R40" s="238"/>
      <c r="S40" s="239"/>
      <c r="T40" s="239"/>
      <c r="U40" s="240"/>
    </row>
    <row r="41" spans="2:21" s="222" customFormat="1" ht="22.05" customHeight="1">
      <c r="B41" s="320" t="s">
        <v>263</v>
      </c>
      <c r="C41" s="321"/>
      <c r="D41" s="321"/>
      <c r="E41" s="321"/>
      <c r="F41" s="322" t="s">
        <v>322</v>
      </c>
      <c r="G41" s="323"/>
      <c r="H41" s="323"/>
      <c r="I41" s="323"/>
      <c r="J41" s="324" t="s">
        <v>250</v>
      </c>
      <c r="K41" s="325"/>
      <c r="L41" s="325"/>
      <c r="M41" s="325"/>
      <c r="N41" s="326" t="s">
        <v>265</v>
      </c>
      <c r="O41" s="327"/>
      <c r="P41" s="327"/>
      <c r="Q41" s="327"/>
      <c r="R41" s="238"/>
      <c r="S41" s="239"/>
      <c r="T41" s="239"/>
      <c r="U41" s="240"/>
    </row>
    <row r="42" spans="2:21" s="222" customFormat="1" ht="22.05" customHeight="1">
      <c r="B42" s="312" t="s">
        <v>195</v>
      </c>
      <c r="C42" s="313"/>
      <c r="D42" s="313"/>
      <c r="E42" s="313"/>
      <c r="F42" s="314" t="s">
        <v>321</v>
      </c>
      <c r="G42" s="315"/>
      <c r="H42" s="315"/>
      <c r="I42" s="315"/>
      <c r="J42" s="316" t="s">
        <v>240</v>
      </c>
      <c r="K42" s="317"/>
      <c r="L42" s="317"/>
      <c r="M42" s="317"/>
      <c r="N42" s="318" t="s">
        <v>284</v>
      </c>
      <c r="O42" s="319"/>
      <c r="P42" s="319"/>
      <c r="Q42" s="319"/>
      <c r="R42" s="238"/>
      <c r="S42" s="239"/>
      <c r="T42" s="239"/>
      <c r="U42" s="240"/>
    </row>
    <row r="43" spans="2:21" s="222" customFormat="1" ht="22.05" customHeight="1">
      <c r="B43" s="328" t="s">
        <v>93</v>
      </c>
      <c r="C43" s="239"/>
      <c r="D43" s="239"/>
      <c r="E43" s="239"/>
      <c r="F43" s="238" t="s">
        <v>111</v>
      </c>
      <c r="G43" s="239"/>
      <c r="H43" s="239"/>
      <c r="I43" s="239"/>
      <c r="J43" s="347" t="s">
        <v>93</v>
      </c>
      <c r="K43" s="347"/>
      <c r="L43" s="347"/>
      <c r="M43" s="238"/>
      <c r="N43" s="238" t="s">
        <v>160</v>
      </c>
      <c r="O43" s="239"/>
      <c r="P43" s="239"/>
      <c r="Q43" s="239"/>
      <c r="R43" s="238"/>
      <c r="S43" s="239"/>
      <c r="T43" s="239"/>
      <c r="U43" s="240"/>
    </row>
    <row r="44" spans="2:21" s="222" customFormat="1" ht="22.05" customHeight="1">
      <c r="B44" s="398" t="s">
        <v>249</v>
      </c>
      <c r="C44" s="242"/>
      <c r="D44" s="242"/>
      <c r="E44" s="242"/>
      <c r="F44" s="241" t="s">
        <v>110</v>
      </c>
      <c r="G44" s="242"/>
      <c r="H44" s="242"/>
      <c r="I44" s="348"/>
      <c r="J44" s="241" t="s">
        <v>270</v>
      </c>
      <c r="K44" s="242"/>
      <c r="L44" s="242"/>
      <c r="M44" s="242"/>
      <c r="N44" s="241" t="s">
        <v>238</v>
      </c>
      <c r="O44" s="242"/>
      <c r="P44" s="242"/>
      <c r="Q44" s="242"/>
      <c r="R44" s="254"/>
      <c r="S44" s="252"/>
      <c r="T44" s="252"/>
      <c r="U44" s="418"/>
    </row>
    <row r="45" spans="2:21" s="94" customFormat="1" ht="12.9" customHeight="1">
      <c r="B45" s="95" t="s">
        <v>45</v>
      </c>
      <c r="C45" s="96">
        <f>'第五週明細 '!W12</f>
        <v>733.3</v>
      </c>
      <c r="D45" s="97" t="s">
        <v>9</v>
      </c>
      <c r="E45" s="104">
        <f>'第五週明細 '!W8</f>
        <v>24.5</v>
      </c>
      <c r="F45" s="97" t="s">
        <v>112</v>
      </c>
      <c r="G45" s="96">
        <f>'第五週明細 '!W20</f>
        <v>760</v>
      </c>
      <c r="H45" s="97" t="s">
        <v>9</v>
      </c>
      <c r="I45" s="98">
        <f>'第五週明細 '!W16</f>
        <v>24</v>
      </c>
      <c r="J45" s="97" t="s">
        <v>45</v>
      </c>
      <c r="K45" s="96">
        <f>'第五週明細 '!W28</f>
        <v>750.4</v>
      </c>
      <c r="L45" s="97" t="s">
        <v>9</v>
      </c>
      <c r="M45" s="104">
        <f>'第五週明細 '!W24</f>
        <v>24</v>
      </c>
      <c r="N45" s="97" t="s">
        <v>45</v>
      </c>
      <c r="O45" s="96">
        <f>'第五週明細 '!W36</f>
        <v>739.2</v>
      </c>
      <c r="P45" s="97" t="s">
        <v>9</v>
      </c>
      <c r="Q45" s="211">
        <f>'第五週明細 '!W32</f>
        <v>24</v>
      </c>
      <c r="R45" s="219"/>
      <c r="S45" s="214"/>
      <c r="T45" s="213"/>
      <c r="U45" s="215"/>
    </row>
    <row r="46" spans="2:21" s="94" customFormat="1" ht="12.9" customHeight="1" thickBot="1">
      <c r="B46" s="100" t="s">
        <v>7</v>
      </c>
      <c r="C46" s="101">
        <f>'第五週明細 '!W6</f>
        <v>99.5</v>
      </c>
      <c r="D46" s="102" t="s">
        <v>11</v>
      </c>
      <c r="E46" s="105">
        <f>'第五週明細 '!W10</f>
        <v>28.7</v>
      </c>
      <c r="F46" s="102" t="s">
        <v>7</v>
      </c>
      <c r="G46" s="101">
        <f>'第五週明細 '!W14</f>
        <v>107</v>
      </c>
      <c r="H46" s="102" t="s">
        <v>11</v>
      </c>
      <c r="I46" s="101">
        <f>'第五週明細 '!W18</f>
        <v>28.999999999999996</v>
      </c>
      <c r="J46" s="102" t="s">
        <v>7</v>
      </c>
      <c r="K46" s="101">
        <f>'第五週明細 '!W22</f>
        <v>105</v>
      </c>
      <c r="L46" s="102" t="s">
        <v>11</v>
      </c>
      <c r="M46" s="105">
        <f>'第五週明細 '!W26</f>
        <v>28.599999999999998</v>
      </c>
      <c r="N46" s="102" t="s">
        <v>7</v>
      </c>
      <c r="O46" s="198">
        <f>'第五週明細 '!W30</f>
        <v>102.5</v>
      </c>
      <c r="P46" s="102" t="s">
        <v>11</v>
      </c>
      <c r="Q46" s="212">
        <f>'第五週明細 '!W34</f>
        <v>28.299999999999997</v>
      </c>
      <c r="R46" s="127"/>
      <c r="S46" s="216"/>
      <c r="T46" s="217"/>
      <c r="U46" s="218"/>
    </row>
    <row r="50" spans="7:10" ht="31.8">
      <c r="G50" s="191"/>
      <c r="J50" s="191"/>
    </row>
  </sheetData>
  <mergeCells count="162">
    <mergeCell ref="N44:Q44"/>
    <mergeCell ref="R44:U44"/>
    <mergeCell ref="B43:E43"/>
    <mergeCell ref="F43:I43"/>
    <mergeCell ref="B31:E31"/>
    <mergeCell ref="B32:E32"/>
    <mergeCell ref="F32:I32"/>
    <mergeCell ref="J32:M32"/>
    <mergeCell ref="N32:Q32"/>
    <mergeCell ref="R32:U32"/>
    <mergeCell ref="F31:I31"/>
    <mergeCell ref="J31:M31"/>
    <mergeCell ref="N31:Q31"/>
    <mergeCell ref="R31:U31"/>
    <mergeCell ref="J44:M44"/>
    <mergeCell ref="R43:U43"/>
    <mergeCell ref="J43:M43"/>
    <mergeCell ref="N43:Q43"/>
    <mergeCell ref="R38:U38"/>
    <mergeCell ref="B39:E39"/>
    <mergeCell ref="F39:I39"/>
    <mergeCell ref="J39:M39"/>
    <mergeCell ref="N39:Q39"/>
    <mergeCell ref="R39:U39"/>
    <mergeCell ref="I1:R1"/>
    <mergeCell ref="N6:Q6"/>
    <mergeCell ref="F44:I44"/>
    <mergeCell ref="B35:E35"/>
    <mergeCell ref="F35:I35"/>
    <mergeCell ref="J35:M35"/>
    <mergeCell ref="N35:Q35"/>
    <mergeCell ref="R35:U35"/>
    <mergeCell ref="B33:E33"/>
    <mergeCell ref="F33:I33"/>
    <mergeCell ref="J33:M33"/>
    <mergeCell ref="N33:Q33"/>
    <mergeCell ref="R33:U33"/>
    <mergeCell ref="B34:E34"/>
    <mergeCell ref="F34:I34"/>
    <mergeCell ref="J34:M34"/>
    <mergeCell ref="N34:Q34"/>
    <mergeCell ref="R34:U34"/>
    <mergeCell ref="B44:E44"/>
    <mergeCell ref="B30:E30"/>
    <mergeCell ref="F30:I30"/>
    <mergeCell ref="J30:M30"/>
    <mergeCell ref="N30:Q30"/>
    <mergeCell ref="R30:U30"/>
    <mergeCell ref="B26:E26"/>
    <mergeCell ref="F26:I26"/>
    <mergeCell ref="J26:M26"/>
    <mergeCell ref="N26:Q26"/>
    <mergeCell ref="R26:U26"/>
    <mergeCell ref="B29:E29"/>
    <mergeCell ref="F29:I29"/>
    <mergeCell ref="J29:M29"/>
    <mergeCell ref="N29:Q29"/>
    <mergeCell ref="R29:U29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2:E22"/>
    <mergeCell ref="F22:I22"/>
    <mergeCell ref="J22:M22"/>
    <mergeCell ref="N22:Q22"/>
    <mergeCell ref="R22:U22"/>
    <mergeCell ref="B23:E23"/>
    <mergeCell ref="F23:I23"/>
    <mergeCell ref="J23:M23"/>
    <mergeCell ref="N23:Q23"/>
    <mergeCell ref="R23:U23"/>
    <mergeCell ref="J17:M17"/>
    <mergeCell ref="N17:Q17"/>
    <mergeCell ref="F20:I20"/>
    <mergeCell ref="J20:M20"/>
    <mergeCell ref="N20:Q20"/>
    <mergeCell ref="R20:U20"/>
    <mergeCell ref="B21:E21"/>
    <mergeCell ref="F21:I21"/>
    <mergeCell ref="J21:M21"/>
    <mergeCell ref="N21:Q21"/>
    <mergeCell ref="R21:U21"/>
    <mergeCell ref="B5:E5"/>
    <mergeCell ref="R5:U5"/>
    <mergeCell ref="N5:Q5"/>
    <mergeCell ref="B15:E15"/>
    <mergeCell ref="F15:I15"/>
    <mergeCell ref="J15:M15"/>
    <mergeCell ref="N15:Q15"/>
    <mergeCell ref="R15:U15"/>
    <mergeCell ref="B16:E16"/>
    <mergeCell ref="F16:I16"/>
    <mergeCell ref="J16:M16"/>
    <mergeCell ref="N16:Q16"/>
    <mergeCell ref="R16:U16"/>
    <mergeCell ref="N7:Q7"/>
    <mergeCell ref="R7:U7"/>
    <mergeCell ref="B42:E42"/>
    <mergeCell ref="F42:I42"/>
    <mergeCell ref="J42:M42"/>
    <mergeCell ref="N42:Q42"/>
    <mergeCell ref="R42:U42"/>
    <mergeCell ref="B41:E41"/>
    <mergeCell ref="F41:I41"/>
    <mergeCell ref="J41:M41"/>
    <mergeCell ref="N41:Q41"/>
    <mergeCell ref="R41:U41"/>
    <mergeCell ref="B1:F1"/>
    <mergeCell ref="B38:E38"/>
    <mergeCell ref="F38:I38"/>
    <mergeCell ref="J38:M38"/>
    <mergeCell ref="N38:Q38"/>
    <mergeCell ref="R6:U6"/>
    <mergeCell ref="B4:E4"/>
    <mergeCell ref="N4:Q4"/>
    <mergeCell ref="R4:U4"/>
    <mergeCell ref="F13:I13"/>
    <mergeCell ref="J13:M13"/>
    <mergeCell ref="N13:Q13"/>
    <mergeCell ref="R13:U13"/>
    <mergeCell ref="J14:M14"/>
    <mergeCell ref="N14:Q14"/>
    <mergeCell ref="R14:U14"/>
    <mergeCell ref="B7:G7"/>
    <mergeCell ref="B2:E2"/>
    <mergeCell ref="N2:Q2"/>
    <mergeCell ref="R2:U2"/>
    <mergeCell ref="B3:E3"/>
    <mergeCell ref="N3:Q3"/>
    <mergeCell ref="R3:U3"/>
    <mergeCell ref="R17:U17"/>
    <mergeCell ref="B40:E40"/>
    <mergeCell ref="F40:I40"/>
    <mergeCell ref="J40:M40"/>
    <mergeCell ref="N40:Q40"/>
    <mergeCell ref="R40:U40"/>
    <mergeCell ref="N8:Q8"/>
    <mergeCell ref="R8:U8"/>
    <mergeCell ref="B11:E11"/>
    <mergeCell ref="F11:I11"/>
    <mergeCell ref="J11:M11"/>
    <mergeCell ref="N11:Q11"/>
    <mergeCell ref="R11:U11"/>
    <mergeCell ref="B12:E12"/>
    <mergeCell ref="F12:I12"/>
    <mergeCell ref="J12:M12"/>
    <mergeCell ref="N12:Q12"/>
    <mergeCell ref="R12:U12"/>
    <mergeCell ref="B14:E14"/>
    <mergeCell ref="F14:I14"/>
    <mergeCell ref="B13:E13"/>
    <mergeCell ref="B8:M10"/>
    <mergeCell ref="B20:E20"/>
    <mergeCell ref="B17:E17"/>
    <mergeCell ref="F17:I17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50"/>
  <sheetViews>
    <sheetView topLeftCell="A19" zoomScale="60" workbookViewId="0">
      <selection activeCell="J40" sqref="J40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4" s="5" customFormat="1" ht="39">
      <c r="B1" s="445" t="s">
        <v>329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"/>
      <c r="AB1" s="6"/>
    </row>
    <row r="2" spans="2:34" s="5" customFormat="1" ht="9.75" customHeight="1">
      <c r="B2" s="446"/>
      <c r="C2" s="447"/>
      <c r="D2" s="447"/>
      <c r="E2" s="447"/>
      <c r="F2" s="447"/>
      <c r="G2" s="447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4" ht="31.5" customHeight="1" thickBot="1">
      <c r="B3" s="81" t="s">
        <v>43</v>
      </c>
      <c r="C3" s="10"/>
      <c r="D3" s="11"/>
      <c r="E3" s="11"/>
      <c r="F3" s="11"/>
      <c r="G3" s="452" t="s">
        <v>90</v>
      </c>
      <c r="H3" s="452"/>
      <c r="I3" s="452"/>
      <c r="J3" s="452"/>
      <c r="K3" s="452"/>
      <c r="L3" s="452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4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4" s="36" customFormat="1" ht="65.099999999999994" customHeight="1">
      <c r="B5" s="31"/>
      <c r="C5" s="448"/>
      <c r="D5" s="32"/>
      <c r="E5" s="32"/>
      <c r="F5" s="1" t="s">
        <v>16</v>
      </c>
      <c r="G5" s="93"/>
      <c r="H5" s="32"/>
      <c r="I5" s="1" t="s">
        <v>16</v>
      </c>
      <c r="J5" s="32"/>
      <c r="K5" s="32"/>
      <c r="L5" s="1" t="s">
        <v>16</v>
      </c>
      <c r="M5" s="32"/>
      <c r="N5" s="32"/>
      <c r="O5" s="1" t="s">
        <v>16</v>
      </c>
      <c r="P5" s="32"/>
      <c r="Q5" s="32"/>
      <c r="R5" s="1" t="s">
        <v>16</v>
      </c>
      <c r="S5" s="32"/>
      <c r="T5" s="32"/>
      <c r="U5" s="1" t="s">
        <v>16</v>
      </c>
      <c r="V5" s="449"/>
      <c r="W5" s="33"/>
      <c r="X5" s="34"/>
      <c r="Y5" s="35"/>
      <c r="Z5" s="16"/>
      <c r="AA5" s="16"/>
      <c r="AB5" s="17"/>
      <c r="AC5" s="16"/>
      <c r="AD5" s="16"/>
      <c r="AE5" s="16"/>
      <c r="AF5" s="16"/>
      <c r="AG5" s="78"/>
    </row>
    <row r="6" spans="2:34" ht="27.9" customHeight="1">
      <c r="B6" s="37"/>
      <c r="C6" s="448"/>
      <c r="D6" s="2"/>
      <c r="E6" s="2"/>
      <c r="F6" s="2"/>
      <c r="G6" s="187"/>
      <c r="H6" s="18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450"/>
      <c r="W6" s="91"/>
      <c r="X6" s="38"/>
      <c r="Y6" s="39"/>
      <c r="Z6" s="15"/>
      <c r="AA6" s="17"/>
      <c r="AC6" s="17"/>
      <c r="AD6" s="17"/>
      <c r="AE6" s="17"/>
      <c r="AF6" s="17"/>
      <c r="AG6" s="78"/>
    </row>
    <row r="7" spans="2:34" ht="27.9" customHeight="1">
      <c r="B7" s="37"/>
      <c r="C7" s="448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450"/>
      <c r="W7" s="40"/>
      <c r="X7" s="41"/>
      <c r="Y7" s="39"/>
      <c r="AA7" s="42"/>
      <c r="AC7" s="43"/>
      <c r="AD7" s="17"/>
      <c r="AE7" s="17"/>
      <c r="AF7" s="44"/>
      <c r="AG7" s="78"/>
    </row>
    <row r="8" spans="2:34" ht="27.9" customHeight="1">
      <c r="B8" s="37"/>
      <c r="C8" s="448"/>
      <c r="D8" s="2"/>
      <c r="E8" s="2"/>
      <c r="F8" s="2"/>
      <c r="G8" s="2"/>
      <c r="H8" s="45"/>
      <c r="I8" s="2"/>
      <c r="J8" s="455"/>
      <c r="K8" s="456"/>
      <c r="L8" s="2"/>
      <c r="M8" s="2"/>
      <c r="N8" s="88"/>
      <c r="O8" s="2"/>
      <c r="P8" s="2"/>
      <c r="Q8" s="45"/>
      <c r="R8" s="2"/>
      <c r="S8" s="2"/>
      <c r="T8" s="2"/>
      <c r="U8" s="2"/>
      <c r="V8" s="450"/>
      <c r="W8" s="89"/>
      <c r="X8" s="41"/>
      <c r="Y8" s="39"/>
      <c r="Z8" s="15"/>
      <c r="AC8" s="17"/>
      <c r="AD8" s="17"/>
      <c r="AE8" s="17"/>
      <c r="AF8" s="17"/>
      <c r="AG8" s="78"/>
      <c r="AH8"/>
    </row>
    <row r="9" spans="2:34" ht="27.9" customHeight="1">
      <c r="B9" s="444"/>
      <c r="C9" s="448"/>
      <c r="D9" s="2"/>
      <c r="E9" s="2"/>
      <c r="F9" s="2"/>
      <c r="G9" s="2"/>
      <c r="H9" s="45"/>
      <c r="I9" s="2"/>
      <c r="J9" s="2"/>
      <c r="K9" s="45"/>
      <c r="L9" s="2"/>
      <c r="M9" s="2"/>
      <c r="N9" s="45"/>
      <c r="O9" s="2"/>
      <c r="P9" s="2"/>
      <c r="Q9" s="45"/>
      <c r="R9" s="2"/>
      <c r="S9" s="2"/>
      <c r="T9" s="45"/>
      <c r="U9" s="2"/>
      <c r="V9" s="450"/>
      <c r="W9" s="40"/>
      <c r="X9" s="41"/>
      <c r="Y9" s="39"/>
      <c r="AC9" s="17"/>
      <c r="AD9" s="17"/>
      <c r="AE9" s="17"/>
      <c r="AF9" s="17"/>
      <c r="AG9" s="76"/>
      <c r="AH9"/>
    </row>
    <row r="10" spans="2:34" ht="27.9" customHeight="1">
      <c r="B10" s="444"/>
      <c r="C10" s="448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45"/>
      <c r="U10" s="2"/>
      <c r="V10" s="450"/>
      <c r="W10" s="89"/>
      <c r="X10" s="80"/>
      <c r="Y10" s="46"/>
      <c r="Z10" s="15"/>
      <c r="AG10" s="91"/>
    </row>
    <row r="11" spans="2:34" ht="27.9" customHeight="1">
      <c r="B11" s="47"/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450"/>
      <c r="W11" s="40"/>
      <c r="X11" s="49"/>
      <c r="Y11" s="39"/>
      <c r="AG11" s="76"/>
    </row>
    <row r="12" spans="2:34" ht="27.9" customHeight="1">
      <c r="B12" s="50"/>
      <c r="C12" s="51"/>
      <c r="D12" s="2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51"/>
      <c r="W12" s="90"/>
      <c r="X12" s="53"/>
      <c r="Y12" s="54"/>
      <c r="Z12" s="15"/>
      <c r="AC12" s="52"/>
      <c r="AD12" s="52"/>
      <c r="AE12" s="52"/>
      <c r="AG12" s="92"/>
    </row>
    <row r="13" spans="2:34" s="36" customFormat="1" ht="27.9" customHeight="1">
      <c r="B13" s="31"/>
      <c r="C13" s="448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449"/>
      <c r="W13" s="33"/>
      <c r="X13" s="34"/>
      <c r="Y13" s="35"/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4" ht="27.9" customHeight="1">
      <c r="B14" s="37"/>
      <c r="C14" s="448"/>
      <c r="D14" s="2"/>
      <c r="E14" s="2"/>
      <c r="F14" s="2"/>
      <c r="G14" s="453"/>
      <c r="H14" s="454"/>
      <c r="I14" s="2"/>
      <c r="J14" s="2"/>
      <c r="K14" s="2"/>
      <c r="L14" s="2"/>
      <c r="M14" s="2"/>
      <c r="N14" s="88"/>
      <c r="O14" s="2"/>
      <c r="P14" s="2"/>
      <c r="Q14" s="2"/>
      <c r="R14" s="2"/>
      <c r="S14" s="69"/>
      <c r="T14" s="2"/>
      <c r="U14" s="2"/>
      <c r="V14" s="450"/>
      <c r="W14" s="91"/>
      <c r="X14" s="38"/>
      <c r="Y14" s="39"/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1"/>
    </row>
    <row r="15" spans="2:34" ht="27.9" customHeight="1">
      <c r="B15" s="37"/>
      <c r="C15" s="448"/>
      <c r="D15" s="2"/>
      <c r="E15" s="2"/>
      <c r="F15" s="2"/>
      <c r="G15" s="2"/>
      <c r="H15" s="2"/>
      <c r="I15" s="2"/>
      <c r="J15" s="2"/>
      <c r="K15" s="86"/>
      <c r="L15" s="2"/>
      <c r="M15" s="2"/>
      <c r="N15" s="45"/>
      <c r="O15" s="2"/>
      <c r="P15" s="2"/>
      <c r="Q15" s="45"/>
      <c r="R15" s="2"/>
      <c r="S15" s="2"/>
      <c r="T15" s="2"/>
      <c r="U15" s="2"/>
      <c r="V15" s="450"/>
      <c r="W15" s="40"/>
      <c r="X15" s="41"/>
      <c r="Y15" s="39"/>
      <c r="AA15" s="42" t="s">
        <v>28</v>
      </c>
      <c r="AB15" s="17">
        <v>2.1</v>
      </c>
      <c r="AC15" s="43">
        <f>AB15*7</f>
        <v>14.700000000000001</v>
      </c>
      <c r="AD15" s="17">
        <f>AB15*5</f>
        <v>10.5</v>
      </c>
      <c r="AE15" s="17" t="s">
        <v>29</v>
      </c>
      <c r="AF15" s="44">
        <f>AC15*4+AD15*9</f>
        <v>153.30000000000001</v>
      </c>
      <c r="AG15" s="76"/>
    </row>
    <row r="16" spans="2:34" ht="27.9" customHeight="1">
      <c r="B16" s="37"/>
      <c r="C16" s="448"/>
      <c r="D16" s="2"/>
      <c r="E16" s="2"/>
      <c r="F16" s="2"/>
      <c r="G16" s="2"/>
      <c r="H16" s="45"/>
      <c r="I16" s="2"/>
      <c r="J16" s="2"/>
      <c r="K16" s="2"/>
      <c r="L16" s="2"/>
      <c r="M16" s="2"/>
      <c r="N16" s="139"/>
      <c r="O16" s="2"/>
      <c r="P16" s="2"/>
      <c r="Q16" s="45"/>
      <c r="R16" s="2"/>
      <c r="S16" s="161"/>
      <c r="T16" s="162"/>
      <c r="U16" s="161"/>
      <c r="V16" s="450"/>
      <c r="W16" s="89"/>
      <c r="X16" s="41"/>
      <c r="Y16" s="39"/>
      <c r="Z16" s="15"/>
      <c r="AA16" s="16" t="s">
        <v>31</v>
      </c>
      <c r="AB16" s="17">
        <v>1.8</v>
      </c>
      <c r="AC16" s="17">
        <f>AB16*1</f>
        <v>1.8</v>
      </c>
      <c r="AD16" s="17" t="s">
        <v>29</v>
      </c>
      <c r="AE16" s="17">
        <f>AB16*5</f>
        <v>9</v>
      </c>
      <c r="AF16" s="17">
        <f>AC16*4+AE16*4</f>
        <v>43.2</v>
      </c>
      <c r="AG16" s="91"/>
    </row>
    <row r="17" spans="2:33" ht="27.9" customHeight="1">
      <c r="B17" s="444"/>
      <c r="C17" s="448"/>
      <c r="D17" s="45"/>
      <c r="E17" s="45"/>
      <c r="F17" s="2"/>
      <c r="G17" s="2"/>
      <c r="H17" s="45"/>
      <c r="I17" s="2"/>
      <c r="J17" s="2"/>
      <c r="K17" s="2"/>
      <c r="L17" s="2"/>
      <c r="M17" s="2"/>
      <c r="N17" s="110"/>
      <c r="O17" s="2"/>
      <c r="P17" s="2"/>
      <c r="Q17" s="139"/>
      <c r="R17" s="2"/>
      <c r="S17" s="2"/>
      <c r="T17" s="86"/>
      <c r="U17" s="2"/>
      <c r="V17" s="450"/>
      <c r="W17" s="40"/>
      <c r="X17" s="41"/>
      <c r="Y17" s="39"/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>
      <c r="B18" s="444"/>
      <c r="C18" s="448"/>
      <c r="D18" s="45"/>
      <c r="E18" s="45"/>
      <c r="F18" s="2"/>
      <c r="G18" s="2"/>
      <c r="H18" s="45"/>
      <c r="I18" s="2"/>
      <c r="J18" s="2"/>
      <c r="K18" s="45"/>
      <c r="L18" s="2"/>
      <c r="M18" s="2"/>
      <c r="N18" s="111"/>
      <c r="O18" s="2"/>
      <c r="P18" s="2"/>
      <c r="Q18" s="110"/>
      <c r="R18" s="2"/>
      <c r="S18" s="2"/>
      <c r="T18" s="45"/>
      <c r="U18" s="2"/>
      <c r="V18" s="450"/>
      <c r="W18" s="89"/>
      <c r="X18" s="80"/>
      <c r="Y18" s="46"/>
      <c r="Z18" s="15"/>
      <c r="AA18" s="16" t="s">
        <v>35</v>
      </c>
      <c r="AB18" s="17">
        <v>1</v>
      </c>
      <c r="AE18" s="16">
        <f>AB18*15</f>
        <v>15</v>
      </c>
      <c r="AG18" s="91"/>
    </row>
    <row r="19" spans="2:33" ht="27.9" customHeight="1">
      <c r="B19" s="47"/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88"/>
      <c r="O19" s="2"/>
      <c r="P19" s="2"/>
      <c r="Q19" s="111"/>
      <c r="R19" s="2"/>
      <c r="S19" s="2"/>
      <c r="T19" s="45"/>
      <c r="U19" s="2"/>
      <c r="V19" s="450"/>
      <c r="W19" s="40"/>
      <c r="X19" s="49"/>
      <c r="Y19" s="39"/>
      <c r="AC19" s="16">
        <f>SUM(AC14:AC18)</f>
        <v>28.900000000000002</v>
      </c>
      <c r="AD19" s="16">
        <f>SUM(AD14:AD18)</f>
        <v>23</v>
      </c>
      <c r="AE19" s="16">
        <f>SUM(AE14:AE18)</f>
        <v>117</v>
      </c>
      <c r="AF19" s="16">
        <f>AC19*4+AD19*9+AE19*4</f>
        <v>790.6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88"/>
      <c r="R20" s="2"/>
      <c r="S20" s="2"/>
      <c r="T20" s="45"/>
      <c r="U20" s="2"/>
      <c r="V20" s="451"/>
      <c r="W20" s="90"/>
      <c r="X20" s="53"/>
      <c r="Y20" s="54"/>
      <c r="Z20" s="15"/>
      <c r="AC20" s="52">
        <f>AC19*4/AF19</f>
        <v>0.14621806223121681</v>
      </c>
      <c r="AD20" s="52">
        <f>AD19*9/AF19</f>
        <v>0.26182646091576017</v>
      </c>
      <c r="AE20" s="52">
        <f>AE19*4/AF19</f>
        <v>0.59195547685302297</v>
      </c>
      <c r="AG20" s="92"/>
    </row>
    <row r="21" spans="2:33" s="36" customFormat="1" ht="27.9" customHeight="1">
      <c r="B21" s="31"/>
      <c r="C21" s="448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449"/>
      <c r="W21" s="33"/>
      <c r="X21" s="34"/>
      <c r="Y21" s="35"/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/>
      <c r="C22" s="448"/>
      <c r="D22" s="2"/>
      <c r="E22" s="2"/>
      <c r="F22" s="2"/>
      <c r="G22" s="457"/>
      <c r="H22" s="458"/>
      <c r="I22" s="2"/>
      <c r="J22" s="2"/>
      <c r="K22" s="2"/>
      <c r="L22" s="2"/>
      <c r="M22" s="457"/>
      <c r="N22" s="458"/>
      <c r="O22" s="2"/>
      <c r="P22" s="2"/>
      <c r="Q22" s="2"/>
      <c r="R22" s="2"/>
      <c r="S22" s="2"/>
      <c r="T22" s="2"/>
      <c r="U22" s="2"/>
      <c r="V22" s="450"/>
      <c r="W22" s="91"/>
      <c r="X22" s="38"/>
      <c r="Y22" s="39"/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>
      <c r="B23" s="37"/>
      <c r="C23" s="448"/>
      <c r="D23" s="2"/>
      <c r="E23" s="2"/>
      <c r="F23" s="2"/>
      <c r="G23" s="2"/>
      <c r="H23" s="2"/>
      <c r="I23" s="2"/>
      <c r="J23" s="2"/>
      <c r="K23" s="2"/>
      <c r="L23" s="2"/>
      <c r="M23" s="2"/>
      <c r="N23" s="45"/>
      <c r="O23" s="2"/>
      <c r="P23" s="2"/>
      <c r="Q23" s="2"/>
      <c r="R23" s="2"/>
      <c r="S23" s="2"/>
      <c r="T23" s="2"/>
      <c r="U23" s="2"/>
      <c r="V23" s="450"/>
      <c r="W23" s="40"/>
      <c r="X23" s="41"/>
      <c r="Y23" s="39"/>
      <c r="AA23" s="58" t="s">
        <v>28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29</v>
      </c>
      <c r="AF23" s="60">
        <f>AC23*4+AD23*9</f>
        <v>160.60000000000002</v>
      </c>
      <c r="AG23" s="76"/>
    </row>
    <row r="24" spans="2:33" s="57" customFormat="1" ht="27.9" customHeight="1">
      <c r="B24" s="37"/>
      <c r="C24" s="448"/>
      <c r="D24" s="2"/>
      <c r="E24" s="2"/>
      <c r="F24" s="2"/>
      <c r="G24" s="2"/>
      <c r="H24" s="45"/>
      <c r="I24" s="2"/>
      <c r="J24" s="2"/>
      <c r="K24" s="2"/>
      <c r="L24" s="2"/>
      <c r="M24" s="2"/>
      <c r="N24" s="45"/>
      <c r="O24" s="2"/>
      <c r="P24" s="2"/>
      <c r="Q24" s="45"/>
      <c r="R24" s="2"/>
      <c r="S24" s="2"/>
      <c r="T24" s="86"/>
      <c r="U24" s="2"/>
      <c r="V24" s="450"/>
      <c r="W24" s="89"/>
      <c r="X24" s="41"/>
      <c r="Y24" s="39"/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>
      <c r="B25" s="444"/>
      <c r="C25" s="448"/>
      <c r="D25" s="2"/>
      <c r="E25" s="2"/>
      <c r="F25" s="2"/>
      <c r="G25" s="2"/>
      <c r="H25" s="45"/>
      <c r="I25" s="2"/>
      <c r="J25" s="2"/>
      <c r="K25" s="45"/>
      <c r="L25" s="2"/>
      <c r="M25" s="2"/>
      <c r="N25" s="45"/>
      <c r="O25" s="2"/>
      <c r="P25" s="2"/>
      <c r="Q25" s="45"/>
      <c r="R25" s="2"/>
      <c r="S25" s="2"/>
      <c r="T25" s="86"/>
      <c r="U25" s="2"/>
      <c r="V25" s="450"/>
      <c r="W25" s="40"/>
      <c r="X25" s="41"/>
      <c r="Y25" s="39"/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>
      <c r="B26" s="444"/>
      <c r="C26" s="448"/>
      <c r="D26" s="2"/>
      <c r="E26" s="2"/>
      <c r="F26" s="2"/>
      <c r="G26" s="6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450"/>
      <c r="W26" s="89"/>
      <c r="X26" s="80"/>
      <c r="Y26" s="46"/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>
      <c r="B27" s="63"/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88"/>
      <c r="O27" s="2"/>
      <c r="P27" s="2"/>
      <c r="Q27" s="45"/>
      <c r="R27" s="2"/>
      <c r="S27" s="2"/>
      <c r="T27" s="45"/>
      <c r="U27" s="2"/>
      <c r="V27" s="450"/>
      <c r="W27" s="40"/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7.9" customHeight="1" thickBot="1">
      <c r="B28" s="65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51"/>
      <c r="W28" s="90"/>
      <c r="X28" s="53"/>
      <c r="Y28" s="54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2"/>
    </row>
    <row r="29" spans="2:33" s="36" customFormat="1" ht="27.9" customHeight="1">
      <c r="B29" s="31">
        <v>5</v>
      </c>
      <c r="C29" s="448"/>
      <c r="D29" s="32" t="str">
        <f>'114.5月菜單'!N3</f>
        <v>地瓜飯</v>
      </c>
      <c r="E29" s="32" t="s">
        <v>15</v>
      </c>
      <c r="F29" s="32"/>
      <c r="G29" s="32" t="str">
        <f>'114.5月菜單'!N4</f>
        <v>香酥魚條(海加)(炸)</v>
      </c>
      <c r="H29" s="32" t="s">
        <v>61</v>
      </c>
      <c r="I29" s="32"/>
      <c r="J29" s="32" t="str">
        <f>'114.5月菜單'!$N$5</f>
        <v>咖哩燉肉</v>
      </c>
      <c r="K29" s="32" t="s">
        <v>17</v>
      </c>
      <c r="L29" s="32"/>
      <c r="M29" s="32" t="str">
        <f>'114.5月菜單'!$N$6</f>
        <v>日式豆腐丁(豆)</v>
      </c>
      <c r="N29" s="32" t="s">
        <v>17</v>
      </c>
      <c r="O29" s="32"/>
      <c r="P29" s="32" t="str">
        <f>'114.5月菜單'!N7</f>
        <v>有機蔬菜</v>
      </c>
      <c r="Q29" s="32" t="s">
        <v>18</v>
      </c>
      <c r="R29" s="32"/>
      <c r="S29" s="32" t="str">
        <f>'114.5月菜單'!N8</f>
        <v>紫菜蛋花湯</v>
      </c>
      <c r="T29" s="32" t="s">
        <v>17</v>
      </c>
      <c r="U29" s="32"/>
      <c r="V29" s="449"/>
      <c r="W29" s="33" t="s">
        <v>44</v>
      </c>
      <c r="X29" s="34" t="s">
        <v>19</v>
      </c>
      <c r="Y29" s="35">
        <v>5.5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8</v>
      </c>
      <c r="C30" s="448"/>
      <c r="D30" s="2" t="s">
        <v>59</v>
      </c>
      <c r="E30" s="2"/>
      <c r="F30" s="2">
        <v>80</v>
      </c>
      <c r="G30" s="57" t="s">
        <v>266</v>
      </c>
      <c r="H30" s="120" t="s">
        <v>168</v>
      </c>
      <c r="I30" s="119">
        <v>30</v>
      </c>
      <c r="J30" s="2" t="s">
        <v>131</v>
      </c>
      <c r="K30" s="2"/>
      <c r="L30" s="2">
        <v>45</v>
      </c>
      <c r="M30" s="2" t="s">
        <v>192</v>
      </c>
      <c r="N30" s="139" t="s">
        <v>146</v>
      </c>
      <c r="O30" s="2">
        <v>50</v>
      </c>
      <c r="P30" s="2" t="s">
        <v>60</v>
      </c>
      <c r="Q30" s="2"/>
      <c r="R30" s="2">
        <v>100</v>
      </c>
      <c r="S30" s="2" t="s">
        <v>84</v>
      </c>
      <c r="T30" s="2"/>
      <c r="U30" s="2">
        <v>1</v>
      </c>
      <c r="V30" s="450"/>
      <c r="W30" s="91">
        <f>Y29*15+Y30*0+Y31*5+Y32*0+Y33*15+Y34*W4204+15</f>
        <v>106</v>
      </c>
      <c r="X30" s="38" t="s">
        <v>25</v>
      </c>
      <c r="Y30" s="39">
        <v>2.2999999999999998</v>
      </c>
      <c r="Z30" s="15"/>
      <c r="AA30" s="17" t="s">
        <v>26</v>
      </c>
      <c r="AB30" s="17">
        <v>6.2</v>
      </c>
      <c r="AC30" s="17">
        <f>AB30*2</f>
        <v>12.4</v>
      </c>
      <c r="AD30" s="17"/>
      <c r="AE30" s="17">
        <f>AB30*15</f>
        <v>93</v>
      </c>
      <c r="AF30" s="17">
        <f>AC30*4+AE30*4</f>
        <v>421.6</v>
      </c>
      <c r="AG30" s="91"/>
    </row>
    <row r="31" spans="2:33" ht="27.9" customHeight="1">
      <c r="B31" s="37">
        <v>1</v>
      </c>
      <c r="C31" s="448"/>
      <c r="D31" s="2" t="s">
        <v>100</v>
      </c>
      <c r="E31" s="2"/>
      <c r="F31" s="2">
        <v>55</v>
      </c>
      <c r="G31" s="177" t="s">
        <v>82</v>
      </c>
      <c r="H31" s="201"/>
      <c r="I31" s="119">
        <v>20</v>
      </c>
      <c r="J31" s="455" t="s">
        <v>145</v>
      </c>
      <c r="K31" s="456"/>
      <c r="L31" s="2">
        <v>20</v>
      </c>
      <c r="M31" s="2"/>
      <c r="N31" s="110"/>
      <c r="O31" s="2"/>
      <c r="P31" s="2"/>
      <c r="Q31" s="2"/>
      <c r="R31" s="2"/>
      <c r="S31" s="2" t="s">
        <v>64</v>
      </c>
      <c r="T31" s="2"/>
      <c r="U31" s="2">
        <v>10</v>
      </c>
      <c r="V31" s="450"/>
      <c r="W31" s="40" t="s">
        <v>46</v>
      </c>
      <c r="X31" s="41" t="s">
        <v>27</v>
      </c>
      <c r="Y31" s="39">
        <v>1.7</v>
      </c>
      <c r="AA31" s="42" t="s">
        <v>28</v>
      </c>
      <c r="AB31" s="17">
        <v>2.1</v>
      </c>
      <c r="AC31" s="43">
        <f>AB31*7</f>
        <v>14.700000000000001</v>
      </c>
      <c r="AD31" s="17">
        <f>AB31*5</f>
        <v>10.5</v>
      </c>
      <c r="AE31" s="17" t="s">
        <v>29</v>
      </c>
      <c r="AF31" s="44">
        <f>AC31*4+AD31*9</f>
        <v>153.30000000000001</v>
      </c>
      <c r="AG31" s="76"/>
    </row>
    <row r="32" spans="2:33" ht="27.9" customHeight="1">
      <c r="B32" s="37" t="s">
        <v>10</v>
      </c>
      <c r="C32" s="448"/>
      <c r="D32" s="45"/>
      <c r="E32" s="45"/>
      <c r="F32" s="2"/>
      <c r="G32" s="176"/>
      <c r="H32" s="178"/>
      <c r="J32" s="2" t="s">
        <v>135</v>
      </c>
      <c r="K32" s="88"/>
      <c r="L32" s="2">
        <v>5</v>
      </c>
      <c r="M32" s="2"/>
      <c r="N32" s="111"/>
      <c r="O32" s="2"/>
      <c r="P32" s="2"/>
      <c r="Q32" s="45"/>
      <c r="R32" s="2"/>
      <c r="S32" s="2" t="s">
        <v>114</v>
      </c>
      <c r="T32" s="2"/>
      <c r="U32" s="2">
        <v>1</v>
      </c>
      <c r="V32" s="450"/>
      <c r="W32" s="89">
        <f>Y29*0+Y30*5+Y31*0+Y32*5+Y33*0+Y34*4</f>
        <v>24</v>
      </c>
      <c r="X32" s="41" t="s">
        <v>30</v>
      </c>
      <c r="Y32" s="39">
        <v>2.5</v>
      </c>
      <c r="Z32" s="15"/>
      <c r="AA32" s="16" t="s">
        <v>31</v>
      </c>
      <c r="AB32" s="17">
        <v>1.5</v>
      </c>
      <c r="AC32" s="17">
        <f>AB32*1</f>
        <v>1.5</v>
      </c>
      <c r="AD32" s="17" t="s">
        <v>29</v>
      </c>
      <c r="AE32" s="17">
        <f>AB32*5</f>
        <v>7.5</v>
      </c>
      <c r="AF32" s="17">
        <f>AC32*4+AE32*4</f>
        <v>36</v>
      </c>
      <c r="AG32" s="91"/>
    </row>
    <row r="33" spans="2:33" ht="27.9" customHeight="1">
      <c r="B33" s="444" t="s">
        <v>40</v>
      </c>
      <c r="C33" s="448"/>
      <c r="D33" s="45"/>
      <c r="E33" s="45"/>
      <c r="F33" s="2"/>
      <c r="H33" s="140"/>
      <c r="J33" s="2" t="s">
        <v>267</v>
      </c>
      <c r="K33" s="45"/>
      <c r="L33" s="2">
        <v>1</v>
      </c>
      <c r="M33" s="2"/>
      <c r="N33" s="45"/>
      <c r="O33" s="2"/>
      <c r="P33" s="2"/>
      <c r="Q33" s="45"/>
      <c r="R33" s="2"/>
      <c r="S33" s="2"/>
      <c r="T33" s="2"/>
      <c r="U33" s="2"/>
      <c r="V33" s="450"/>
      <c r="W33" s="40" t="s">
        <v>47</v>
      </c>
      <c r="X33" s="41" t="s">
        <v>33</v>
      </c>
      <c r="Y33" s="39">
        <v>0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7.9" customHeight="1">
      <c r="B34" s="444"/>
      <c r="C34" s="448"/>
      <c r="D34" s="45"/>
      <c r="E34" s="45"/>
      <c r="F34" s="2"/>
      <c r="G34" s="2"/>
      <c r="H34" s="45"/>
      <c r="I34" s="2"/>
      <c r="J34" s="2"/>
      <c r="K34" s="45"/>
      <c r="L34" s="2"/>
      <c r="M34" s="2"/>
      <c r="N34" s="86"/>
      <c r="O34" s="2"/>
      <c r="P34" s="2"/>
      <c r="Q34" s="45"/>
      <c r="R34" s="2"/>
      <c r="S34" s="2"/>
      <c r="T34" s="45"/>
      <c r="U34" s="2"/>
      <c r="V34" s="450"/>
      <c r="W34" s="89">
        <f>Y29*2+Y30*7+Y31*1+Y32*0+Y33*0+Y34*8</f>
        <v>28.799999999999997</v>
      </c>
      <c r="X34" s="80" t="s">
        <v>42</v>
      </c>
      <c r="Y34" s="46">
        <v>0</v>
      </c>
      <c r="Z34" s="15"/>
      <c r="AA34" s="16" t="s">
        <v>35</v>
      </c>
      <c r="AB34" s="17">
        <v>1</v>
      </c>
      <c r="AE34" s="16">
        <f>AB34*15</f>
        <v>15</v>
      </c>
      <c r="AG34" s="91"/>
    </row>
    <row r="35" spans="2:33" ht="27.9" customHeight="1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2"/>
      <c r="U35" s="2"/>
      <c r="V35" s="450"/>
      <c r="W35" s="40" t="s">
        <v>12</v>
      </c>
      <c r="X35" s="49"/>
      <c r="Y35" s="39"/>
      <c r="AC35" s="16">
        <f>SUM(AC30:AC34)</f>
        <v>28.6</v>
      </c>
      <c r="AD35" s="16">
        <f>SUM(AD30:AD34)</f>
        <v>23</v>
      </c>
      <c r="AE35" s="16">
        <f>SUM(AE30:AE34)</f>
        <v>115.5</v>
      </c>
      <c r="AF35" s="16">
        <f>AC35*4+AD35*9+AE35*4</f>
        <v>783.4</v>
      </c>
      <c r="AG35" s="76"/>
    </row>
    <row r="36" spans="2:33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51"/>
      <c r="W36" s="90">
        <f>W30*4+W34*4+W32*9</f>
        <v>755.2</v>
      </c>
      <c r="X36" s="53"/>
      <c r="Y36" s="54"/>
      <c r="Z36" s="15"/>
      <c r="AC36" s="52">
        <f>AC35*4/AF35</f>
        <v>0.14603012509573654</v>
      </c>
      <c r="AD36" s="52">
        <f>AD35*9/AF35</f>
        <v>0.26423283124840441</v>
      </c>
      <c r="AE36" s="52">
        <f>AE35*4/AF35</f>
        <v>0.58973704365585911</v>
      </c>
      <c r="AG36" s="92"/>
    </row>
    <row r="37" spans="2:33" s="36" customFormat="1" ht="27.9" customHeight="1">
      <c r="B37" s="31">
        <v>5</v>
      </c>
      <c r="C37" s="448"/>
      <c r="D37" s="32" t="str">
        <f>'114.5月菜單'!R3</f>
        <v>經典炸醬麵(豆)</v>
      </c>
      <c r="E37" s="32" t="s">
        <v>17</v>
      </c>
      <c r="F37" s="32"/>
      <c r="G37" s="32" t="str">
        <f>'114.5月菜單'!R4</f>
        <v>照燒雞翅</v>
      </c>
      <c r="H37" s="32" t="s">
        <v>63</v>
      </c>
      <c r="I37" s="32"/>
      <c r="J37" s="32" t="str">
        <f>'114.5月菜單'!R5</f>
        <v>沙茶米血糕(冷)(海)</v>
      </c>
      <c r="K37" s="32" t="s">
        <v>17</v>
      </c>
      <c r="L37" s="32"/>
      <c r="M37" s="32" t="str">
        <f>'114.5月菜單'!R6</f>
        <v>蒸蛋</v>
      </c>
      <c r="N37" s="32" t="s">
        <v>15</v>
      </c>
      <c r="O37" s="32"/>
      <c r="P37" s="32" t="str">
        <f>'114.5月菜單'!R7</f>
        <v>深色蔬菜</v>
      </c>
      <c r="Q37" s="32" t="s">
        <v>18</v>
      </c>
      <c r="R37" s="32"/>
      <c r="S37" s="32" t="str">
        <f>'114.5月菜單'!R8</f>
        <v>味噌菇菇湯</v>
      </c>
      <c r="T37" s="32" t="s">
        <v>17</v>
      </c>
      <c r="U37" s="32"/>
      <c r="V37" s="449"/>
      <c r="W37" s="33" t="s">
        <v>44</v>
      </c>
      <c r="X37" s="34" t="s">
        <v>19</v>
      </c>
      <c r="Y37" s="35">
        <v>5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</row>
    <row r="38" spans="2:33" ht="27.9" customHeight="1">
      <c r="B38" s="37" t="s">
        <v>8</v>
      </c>
      <c r="C38" s="448"/>
      <c r="D38" s="2" t="s">
        <v>164</v>
      </c>
      <c r="E38" s="2"/>
      <c r="F38" s="2">
        <v>120</v>
      </c>
      <c r="G38" s="2" t="s">
        <v>170</v>
      </c>
      <c r="H38" s="2"/>
      <c r="I38" s="2">
        <v>60</v>
      </c>
      <c r="J38" s="2" t="s">
        <v>138</v>
      </c>
      <c r="K38" s="2" t="s">
        <v>149</v>
      </c>
      <c r="L38" s="2">
        <v>30</v>
      </c>
      <c r="M38" s="2" t="s">
        <v>64</v>
      </c>
      <c r="N38" s="86"/>
      <c r="O38" s="2">
        <v>55</v>
      </c>
      <c r="P38" s="2" t="s">
        <v>60</v>
      </c>
      <c r="Q38" s="2"/>
      <c r="R38" s="2">
        <v>100</v>
      </c>
      <c r="S38" s="2" t="s">
        <v>88</v>
      </c>
      <c r="T38" s="2"/>
      <c r="U38" s="2">
        <v>1</v>
      </c>
      <c r="V38" s="450"/>
      <c r="W38" s="91">
        <f>Y37*15+Y38*0+Y39*5+Y40*0+Y41*15+Y42*W4212+15</f>
        <v>98</v>
      </c>
      <c r="X38" s="38" t="s">
        <v>25</v>
      </c>
      <c r="Y38" s="39">
        <v>2.4</v>
      </c>
      <c r="Z38" s="15"/>
      <c r="AA38" s="17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</row>
    <row r="39" spans="2:33" ht="27.9" customHeight="1">
      <c r="B39" s="37">
        <v>2</v>
      </c>
      <c r="C39" s="448"/>
      <c r="D39" s="2" t="s">
        <v>150</v>
      </c>
      <c r="E39" s="2"/>
      <c r="F39" s="2">
        <v>35</v>
      </c>
      <c r="G39" s="2"/>
      <c r="H39" s="2"/>
      <c r="I39" s="2"/>
      <c r="J39" s="2" t="s">
        <v>96</v>
      </c>
      <c r="K39" s="2" t="s">
        <v>143</v>
      </c>
      <c r="L39" s="2">
        <v>1</v>
      </c>
      <c r="M39" s="2" t="s">
        <v>133</v>
      </c>
      <c r="N39" s="86"/>
      <c r="O39" s="2">
        <v>1</v>
      </c>
      <c r="P39" s="2"/>
      <c r="Q39" s="2"/>
      <c r="R39" s="2"/>
      <c r="S39" s="189" t="s">
        <v>173</v>
      </c>
      <c r="T39" s="2"/>
      <c r="U39" s="2">
        <v>20</v>
      </c>
      <c r="V39" s="450"/>
      <c r="W39" s="40" t="s">
        <v>46</v>
      </c>
      <c r="X39" s="41" t="s">
        <v>27</v>
      </c>
      <c r="Y39" s="39">
        <v>1.6</v>
      </c>
      <c r="AA39" s="42" t="s">
        <v>28</v>
      </c>
      <c r="AB39" s="17">
        <v>2.2000000000000002</v>
      </c>
      <c r="AC39" s="43">
        <f>AB39*7</f>
        <v>15.400000000000002</v>
      </c>
      <c r="AD39" s="17">
        <f>AB39*5</f>
        <v>11</v>
      </c>
      <c r="AE39" s="17" t="s">
        <v>29</v>
      </c>
      <c r="AF39" s="44">
        <f>AC39*4+AD39*9</f>
        <v>160.60000000000002</v>
      </c>
    </row>
    <row r="40" spans="2:33" ht="27.9" customHeight="1">
      <c r="B40" s="37" t="s">
        <v>10</v>
      </c>
      <c r="C40" s="448"/>
      <c r="D40" s="2" t="s">
        <v>148</v>
      </c>
      <c r="E40" s="2"/>
      <c r="F40" s="2">
        <v>1</v>
      </c>
      <c r="G40" s="2"/>
      <c r="H40" s="45"/>
      <c r="I40" s="2"/>
      <c r="J40" s="2"/>
      <c r="K40" s="2"/>
      <c r="L40" s="2"/>
      <c r="M40" s="2"/>
      <c r="N40" s="2"/>
      <c r="O40" s="2"/>
      <c r="P40" s="2"/>
      <c r="Q40" s="2"/>
      <c r="R40" s="2"/>
      <c r="S40" s="2" t="s">
        <v>308</v>
      </c>
      <c r="T40" s="2"/>
      <c r="U40" s="2">
        <v>10</v>
      </c>
      <c r="V40" s="450"/>
      <c r="W40" s="89">
        <f>Y37*0+Y38*5+Y39*0+Y40*5+Y41*0+Y42*4</f>
        <v>24.5</v>
      </c>
      <c r="X40" s="41" t="s">
        <v>30</v>
      </c>
      <c r="Y40" s="39">
        <v>2.5</v>
      </c>
      <c r="Z40" s="15"/>
      <c r="AA40" s="16" t="s">
        <v>31</v>
      </c>
      <c r="AB40" s="17">
        <v>1.7</v>
      </c>
      <c r="AC40" s="17">
        <f>AB40*1</f>
        <v>1.7</v>
      </c>
      <c r="AD40" s="17" t="s">
        <v>29</v>
      </c>
      <c r="AE40" s="17">
        <f>AB40*5</f>
        <v>8.5</v>
      </c>
      <c r="AF40" s="17">
        <f>AC40*4+AE40*4</f>
        <v>40.799999999999997</v>
      </c>
    </row>
    <row r="41" spans="2:33" ht="27.9" customHeight="1">
      <c r="B41" s="444" t="s">
        <v>32</v>
      </c>
      <c r="C41" s="448"/>
      <c r="D41" s="461" t="s">
        <v>147</v>
      </c>
      <c r="E41" s="462"/>
      <c r="F41" s="2">
        <v>10</v>
      </c>
      <c r="G41" s="2"/>
      <c r="H41" s="45"/>
      <c r="I41" s="2"/>
      <c r="J41" s="2"/>
      <c r="K41" s="45"/>
      <c r="L41" s="2"/>
      <c r="M41" s="2"/>
      <c r="N41" s="2"/>
      <c r="O41" s="2"/>
      <c r="P41" s="2"/>
      <c r="Q41" s="2"/>
      <c r="R41" s="2"/>
      <c r="S41" s="2" t="s">
        <v>135</v>
      </c>
      <c r="T41" s="2"/>
      <c r="U41" s="2">
        <v>1</v>
      </c>
      <c r="V41" s="450"/>
      <c r="W41" s="40" t="s">
        <v>47</v>
      </c>
      <c r="X41" s="41" t="s">
        <v>33</v>
      </c>
      <c r="Y41" s="39">
        <v>0</v>
      </c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76"/>
    </row>
    <row r="42" spans="2:33" ht="27.9" customHeight="1">
      <c r="B42" s="444"/>
      <c r="C42" s="448"/>
      <c r="D42" s="181" t="s">
        <v>190</v>
      </c>
      <c r="E42" s="184" t="s">
        <v>146</v>
      </c>
      <c r="F42" s="110">
        <v>10</v>
      </c>
      <c r="G42" s="2"/>
      <c r="H42" s="45"/>
      <c r="I42" s="2"/>
      <c r="J42" s="2"/>
      <c r="K42" s="45"/>
      <c r="L42" s="2"/>
      <c r="M42" s="2"/>
      <c r="N42" s="86"/>
      <c r="O42" s="2"/>
      <c r="P42" s="2"/>
      <c r="Q42" s="45"/>
      <c r="R42" s="2"/>
      <c r="S42" s="2" t="s">
        <v>87</v>
      </c>
      <c r="T42" s="45"/>
      <c r="U42" s="2">
        <v>1</v>
      </c>
      <c r="V42" s="450"/>
      <c r="W42" s="89">
        <f>Y37*2+Y38*7+Y39*1+Y40*0+Y41*0+Y42*8</f>
        <v>28.400000000000002</v>
      </c>
      <c r="X42" s="80" t="s">
        <v>42</v>
      </c>
      <c r="Y42" s="46">
        <v>0</v>
      </c>
      <c r="Z42" s="15"/>
      <c r="AA42" s="16" t="s">
        <v>35</v>
      </c>
      <c r="AE42" s="16">
        <f>AB42*15</f>
        <v>0</v>
      </c>
      <c r="AG42" s="91"/>
    </row>
    <row r="43" spans="2:33" ht="27.9" customHeight="1">
      <c r="B43" s="47" t="s">
        <v>36</v>
      </c>
      <c r="C43" s="48"/>
      <c r="D43" s="181"/>
      <c r="E43" s="184"/>
      <c r="F43" s="110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450"/>
      <c r="W43" s="40" t="s">
        <v>12</v>
      </c>
      <c r="X43" s="49"/>
      <c r="Y43" s="39"/>
      <c r="AC43" s="16">
        <f>SUM(AC38:AC42)</f>
        <v>29.1</v>
      </c>
      <c r="AD43" s="16">
        <f>SUM(AD38:AD42)</f>
        <v>23.5</v>
      </c>
      <c r="AE43" s="16">
        <f>SUM(AE38:AE42)</f>
        <v>98.5</v>
      </c>
      <c r="AF43" s="16">
        <f>AC43*4+AD43*9+AE43*4</f>
        <v>721.9</v>
      </c>
      <c r="AG43" s="76"/>
    </row>
    <row r="44" spans="2:33" ht="27.9" customHeight="1" thickBot="1">
      <c r="B44" s="70"/>
      <c r="C44" s="51"/>
      <c r="D44" s="152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51"/>
      <c r="W44" s="90">
        <f>W38*4+W42*4+W40*9</f>
        <v>726.1</v>
      </c>
      <c r="X44" s="53"/>
      <c r="Y44" s="54"/>
      <c r="Z44" s="15"/>
      <c r="AC44" s="52">
        <f>AC43*4/AF43</f>
        <v>0.1612411691369996</v>
      </c>
      <c r="AD44" s="52">
        <f>AD43*9/AF43</f>
        <v>0.29297686660202243</v>
      </c>
      <c r="AE44" s="52">
        <f>AE43*4/AF43</f>
        <v>0.54578196426097803</v>
      </c>
      <c r="AG44" s="92"/>
    </row>
    <row r="45" spans="2:33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460"/>
      <c r="K45" s="460"/>
      <c r="L45" s="460"/>
      <c r="M45" s="460"/>
      <c r="N45" s="460"/>
      <c r="O45" s="460"/>
      <c r="P45" s="460"/>
      <c r="Q45" s="460"/>
      <c r="R45" s="460"/>
      <c r="S45" s="460"/>
      <c r="T45" s="460"/>
      <c r="U45" s="460"/>
      <c r="V45" s="460"/>
      <c r="W45" s="460"/>
      <c r="X45" s="460"/>
      <c r="Y45" s="460"/>
      <c r="Z45" s="74"/>
      <c r="AB45" s="56"/>
    </row>
    <row r="46" spans="2:33">
      <c r="B46" s="56"/>
      <c r="C46" s="61"/>
      <c r="D46" s="459"/>
      <c r="E46" s="459"/>
      <c r="F46" s="459"/>
      <c r="G46" s="459"/>
      <c r="H46" s="75"/>
      <c r="K46" s="75"/>
      <c r="N46" s="75"/>
      <c r="Q46" s="75"/>
      <c r="T46" s="75"/>
    </row>
    <row r="47" spans="2:33" ht="28.2">
      <c r="M47" s="142"/>
      <c r="N47" s="142"/>
      <c r="O47" s="142"/>
    </row>
    <row r="48" spans="2:33" ht="28.2">
      <c r="M48" s="142"/>
      <c r="N48" s="142"/>
      <c r="O48" s="142"/>
    </row>
    <row r="49" spans="13:15" ht="28.2">
      <c r="M49" s="142"/>
      <c r="N49" s="180"/>
      <c r="O49" s="142"/>
    </row>
    <row r="50" spans="13:15" ht="28.2">
      <c r="M50" s="142"/>
      <c r="N50" s="180"/>
      <c r="O50" s="142"/>
    </row>
  </sheetData>
  <mergeCells count="26">
    <mergeCell ref="D46:G46"/>
    <mergeCell ref="J45:Y45"/>
    <mergeCell ref="C29:C34"/>
    <mergeCell ref="V29:V36"/>
    <mergeCell ref="B33:B34"/>
    <mergeCell ref="C37:C42"/>
    <mergeCell ref="V37:V44"/>
    <mergeCell ref="B41:B42"/>
    <mergeCell ref="D41:E41"/>
    <mergeCell ref="J31:K31"/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G3:L3"/>
    <mergeCell ref="G14:H14"/>
    <mergeCell ref="J8:K8"/>
    <mergeCell ref="G22:H22"/>
    <mergeCell ref="M22:N22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J46"/>
  <sheetViews>
    <sheetView zoomScale="60" workbookViewId="0">
      <selection activeCell="H10" sqref="H10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6" s="5" customFormat="1" ht="39">
      <c r="B1" s="445" t="s">
        <v>330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"/>
      <c r="AB1" s="6"/>
    </row>
    <row r="2" spans="2:36" s="5" customFormat="1" ht="13.5" customHeight="1">
      <c r="B2" s="446"/>
      <c r="C2" s="447"/>
      <c r="D2" s="447"/>
      <c r="E2" s="447"/>
      <c r="F2" s="447"/>
      <c r="G2" s="447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6" ht="32.25" customHeight="1" thickBot="1">
      <c r="B3" s="81" t="s">
        <v>43</v>
      </c>
      <c r="C3" s="10"/>
      <c r="D3" s="11"/>
      <c r="E3" s="11"/>
      <c r="F3" s="11"/>
      <c r="G3" s="452" t="s">
        <v>90</v>
      </c>
      <c r="H3" s="452"/>
      <c r="I3" s="452"/>
      <c r="J3" s="452"/>
      <c r="K3" s="452"/>
      <c r="L3" s="452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6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65.099999999999994" customHeight="1">
      <c r="B5" s="31">
        <v>5</v>
      </c>
      <c r="C5" s="448"/>
      <c r="D5" s="32" t="str">
        <f>'114.5月菜單'!B12</f>
        <v>香Q米飯</v>
      </c>
      <c r="E5" s="32" t="s">
        <v>15</v>
      </c>
      <c r="F5" s="1" t="s">
        <v>16</v>
      </c>
      <c r="G5" s="32" t="str">
        <f>'114.5月菜單'!B13</f>
        <v>醬汁肉片</v>
      </c>
      <c r="H5" s="32" t="s">
        <v>17</v>
      </c>
      <c r="I5" s="1" t="s">
        <v>16</v>
      </c>
      <c r="J5" s="32" t="str">
        <f>'114.5月菜單'!B14</f>
        <v>柴香魷魚丸(海加)</v>
      </c>
      <c r="K5" s="32" t="s">
        <v>63</v>
      </c>
      <c r="L5" s="1" t="s">
        <v>16</v>
      </c>
      <c r="M5" s="32" t="str">
        <f>'114.5月菜單'!B15</f>
        <v>客家米粉</v>
      </c>
      <c r="N5" s="32" t="s">
        <v>58</v>
      </c>
      <c r="O5" s="1" t="s">
        <v>16</v>
      </c>
      <c r="P5" s="32" t="str">
        <f>'114.5月菜單'!B16</f>
        <v>深色蔬菜</v>
      </c>
      <c r="Q5" s="32" t="s">
        <v>18</v>
      </c>
      <c r="R5" s="1" t="s">
        <v>16</v>
      </c>
      <c r="S5" s="32" t="str">
        <f>'114.5月菜單'!B17</f>
        <v>冬瓜鮮菇湯</v>
      </c>
      <c r="T5" s="32" t="s">
        <v>17</v>
      </c>
      <c r="U5" s="1" t="s">
        <v>16</v>
      </c>
      <c r="V5" s="449"/>
      <c r="W5" s="33" t="s">
        <v>44</v>
      </c>
      <c r="X5" s="34" t="s">
        <v>19</v>
      </c>
      <c r="Y5" s="35">
        <v>5.5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H5" s="192"/>
      <c r="AI5" s="192"/>
      <c r="AJ5" s="192"/>
    </row>
    <row r="6" spans="2:36" ht="27.9" customHeight="1">
      <c r="B6" s="37" t="s">
        <v>8</v>
      </c>
      <c r="C6" s="448"/>
      <c r="D6" s="2" t="s">
        <v>57</v>
      </c>
      <c r="E6" s="2"/>
      <c r="F6" s="2">
        <v>100</v>
      </c>
      <c r="G6" s="453" t="s">
        <v>182</v>
      </c>
      <c r="H6" s="454"/>
      <c r="I6" s="2">
        <v>50</v>
      </c>
      <c r="J6" s="110" t="s">
        <v>167</v>
      </c>
      <c r="K6" s="110" t="s">
        <v>168</v>
      </c>
      <c r="L6" s="110">
        <v>20</v>
      </c>
      <c r="M6" s="110" t="s">
        <v>137</v>
      </c>
      <c r="N6" s="110"/>
      <c r="O6" s="110">
        <v>35</v>
      </c>
      <c r="P6" s="2" t="s">
        <v>60</v>
      </c>
      <c r="Q6" s="2"/>
      <c r="R6" s="2">
        <v>100</v>
      </c>
      <c r="S6" s="110" t="s">
        <v>95</v>
      </c>
      <c r="T6" s="110"/>
      <c r="U6" s="110">
        <v>30</v>
      </c>
      <c r="V6" s="450"/>
      <c r="W6" s="91">
        <f>Y5*15+Y6*0+Y7*5+Y8*0+Y9*15+Y10*W4180+15</f>
        <v>106</v>
      </c>
      <c r="X6" s="38" t="s">
        <v>25</v>
      </c>
      <c r="Y6" s="39">
        <v>2.2000000000000002</v>
      </c>
      <c r="Z6" s="15"/>
      <c r="AA6" s="17" t="s">
        <v>26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H6" s="142"/>
      <c r="AI6" s="193"/>
      <c r="AJ6" s="142"/>
    </row>
    <row r="7" spans="2:36" ht="27.9" customHeight="1">
      <c r="B7" s="37">
        <v>5</v>
      </c>
      <c r="C7" s="448"/>
      <c r="D7" s="2"/>
      <c r="E7" s="2"/>
      <c r="F7" s="2"/>
      <c r="G7" s="2"/>
      <c r="H7" s="2"/>
      <c r="I7" s="2"/>
      <c r="J7" s="110" t="s">
        <v>96</v>
      </c>
      <c r="K7" s="110" t="s">
        <v>143</v>
      </c>
      <c r="L7" s="110">
        <v>1</v>
      </c>
      <c r="M7" s="110" t="s">
        <v>135</v>
      </c>
      <c r="N7" s="110"/>
      <c r="O7" s="110">
        <v>1</v>
      </c>
      <c r="P7" s="2"/>
      <c r="Q7" s="2"/>
      <c r="R7" s="2"/>
      <c r="S7" s="2" t="s">
        <v>308</v>
      </c>
      <c r="T7" s="110"/>
      <c r="U7" s="110">
        <v>10</v>
      </c>
      <c r="V7" s="450"/>
      <c r="W7" s="40" t="s">
        <v>46</v>
      </c>
      <c r="X7" s="41" t="s">
        <v>27</v>
      </c>
      <c r="Y7" s="39">
        <v>1.7</v>
      </c>
      <c r="AA7" s="42" t="s">
        <v>28</v>
      </c>
      <c r="AB7" s="17">
        <v>2</v>
      </c>
      <c r="AC7" s="43">
        <f>AB7*7</f>
        <v>14</v>
      </c>
      <c r="AD7" s="17">
        <f>AB7*5</f>
        <v>10</v>
      </c>
      <c r="AE7" s="17" t="s">
        <v>29</v>
      </c>
      <c r="AF7" s="44">
        <f>AC7*4+AD7*9</f>
        <v>146</v>
      </c>
      <c r="AH7" s="192"/>
      <c r="AI7" s="192"/>
      <c r="AJ7" s="192"/>
    </row>
    <row r="8" spans="2:36" ht="27.9" customHeight="1">
      <c r="B8" s="37" t="s">
        <v>53</v>
      </c>
      <c r="C8" s="448"/>
      <c r="D8" s="2"/>
      <c r="E8" s="2"/>
      <c r="F8" s="2"/>
      <c r="G8" s="2"/>
      <c r="H8" s="45"/>
      <c r="I8" s="2"/>
      <c r="J8" s="177"/>
      <c r="K8" s="45"/>
      <c r="L8" s="121"/>
      <c r="M8" s="2" t="s">
        <v>107</v>
      </c>
      <c r="N8" s="45"/>
      <c r="O8" s="2">
        <v>3</v>
      </c>
      <c r="P8" s="2"/>
      <c r="Q8" s="45"/>
      <c r="R8" s="2"/>
      <c r="S8" s="2" t="s">
        <v>114</v>
      </c>
      <c r="T8" s="86"/>
      <c r="U8" s="2">
        <v>1</v>
      </c>
      <c r="V8" s="450"/>
      <c r="W8" s="89">
        <f>Y5*0+Y6*5+Y7*0+Y8*5+Y9*0+Y10*4</f>
        <v>23.5</v>
      </c>
      <c r="X8" s="41" t="s">
        <v>30</v>
      </c>
      <c r="Y8" s="39">
        <v>2.5</v>
      </c>
      <c r="Z8" s="15"/>
      <c r="AA8" s="16" t="s">
        <v>31</v>
      </c>
      <c r="AB8" s="17">
        <v>1.5</v>
      </c>
      <c r="AC8" s="17">
        <f>AB8*1</f>
        <v>1.5</v>
      </c>
      <c r="AD8" s="17" t="s">
        <v>29</v>
      </c>
      <c r="AE8" s="17">
        <f>AB8*5</f>
        <v>7.5</v>
      </c>
      <c r="AF8" s="17">
        <f>AC8*4+AE8*4</f>
        <v>36</v>
      </c>
    </row>
    <row r="9" spans="2:36" ht="27.9" customHeight="1">
      <c r="B9" s="444" t="s">
        <v>37</v>
      </c>
      <c r="C9" s="448"/>
      <c r="D9" s="2"/>
      <c r="E9" s="2"/>
      <c r="F9" s="2"/>
      <c r="G9" s="2"/>
      <c r="H9" s="45"/>
      <c r="I9" s="2"/>
      <c r="J9" s="2"/>
      <c r="K9" s="45"/>
      <c r="L9" s="2"/>
      <c r="M9" s="2" t="s">
        <v>169</v>
      </c>
      <c r="N9" s="45"/>
      <c r="O9" s="2">
        <v>8</v>
      </c>
      <c r="P9" s="2"/>
      <c r="Q9" s="45"/>
      <c r="R9" s="2"/>
      <c r="S9" s="2"/>
      <c r="T9" s="86"/>
      <c r="U9" s="2"/>
      <c r="V9" s="450"/>
      <c r="W9" s="40" t="s">
        <v>47</v>
      </c>
      <c r="X9" s="41" t="s">
        <v>33</v>
      </c>
      <c r="Y9" s="39">
        <v>0</v>
      </c>
      <c r="AA9" s="16" t="s">
        <v>34</v>
      </c>
      <c r="AB9" s="17">
        <v>2.5</v>
      </c>
      <c r="AC9" s="17"/>
      <c r="AD9" s="17">
        <f>AB9*5</f>
        <v>12.5</v>
      </c>
      <c r="AE9" s="17" t="s">
        <v>29</v>
      </c>
      <c r="AF9" s="17">
        <f>AD9*9</f>
        <v>112.5</v>
      </c>
      <c r="AG9" s="76"/>
    </row>
    <row r="10" spans="2:36" ht="27.9" customHeight="1">
      <c r="B10" s="444"/>
      <c r="C10" s="448"/>
      <c r="D10" s="2"/>
      <c r="E10" s="2"/>
      <c r="F10" s="2"/>
      <c r="G10" s="2"/>
      <c r="H10" s="45"/>
      <c r="I10" s="2"/>
      <c r="J10" s="2"/>
      <c r="K10" s="45"/>
      <c r="L10" s="2"/>
      <c r="M10" s="2" t="s">
        <v>152</v>
      </c>
      <c r="N10" s="45"/>
      <c r="O10" s="2">
        <v>1</v>
      </c>
      <c r="P10" s="2"/>
      <c r="Q10" s="45"/>
      <c r="R10" s="2"/>
      <c r="S10" s="2"/>
      <c r="T10" s="86"/>
      <c r="U10" s="2"/>
      <c r="V10" s="450"/>
      <c r="W10" s="89">
        <f>Y5*2+Y6*7+Y7*1+Y8*0+Y9*0+Y10*8</f>
        <v>28.1</v>
      </c>
      <c r="X10" s="80" t="s">
        <v>42</v>
      </c>
      <c r="Y10" s="46">
        <v>0</v>
      </c>
      <c r="Z10" s="15"/>
      <c r="AA10" s="16" t="s">
        <v>35</v>
      </c>
      <c r="AE10" s="16">
        <f>AB10*15</f>
        <v>0</v>
      </c>
      <c r="AG10" s="91"/>
    </row>
    <row r="11" spans="2:36" ht="27.9" customHeight="1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 t="s">
        <v>87</v>
      </c>
      <c r="N11" s="45"/>
      <c r="O11" s="2">
        <v>1</v>
      </c>
      <c r="P11" s="2"/>
      <c r="Q11" s="45"/>
      <c r="R11" s="2"/>
      <c r="S11" s="2"/>
      <c r="T11" s="45"/>
      <c r="U11" s="2"/>
      <c r="V11" s="450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6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 t="s">
        <v>86</v>
      </c>
      <c r="N12" s="45"/>
      <c r="O12" s="2">
        <v>5</v>
      </c>
      <c r="P12" s="2"/>
      <c r="Q12" s="45"/>
      <c r="R12" s="2"/>
      <c r="S12" s="2"/>
      <c r="T12" s="45"/>
      <c r="U12" s="2"/>
      <c r="V12" s="451"/>
      <c r="W12" s="90">
        <f>W6*4+W10*4+W8*9</f>
        <v>747.9</v>
      </c>
      <c r="X12" s="53"/>
      <c r="Y12" s="54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2"/>
    </row>
    <row r="13" spans="2:36" s="36" customFormat="1" ht="27.9" customHeight="1">
      <c r="B13" s="31">
        <v>5</v>
      </c>
      <c r="C13" s="448"/>
      <c r="D13" s="32" t="str">
        <f>'114.5月菜單'!F12</f>
        <v>小米飯</v>
      </c>
      <c r="E13" s="32" t="s">
        <v>15</v>
      </c>
      <c r="F13" s="32"/>
      <c r="G13" s="32" t="str">
        <f>'114.5月菜單'!F13</f>
        <v>炭烤雞腿</v>
      </c>
      <c r="H13" s="32" t="s">
        <v>63</v>
      </c>
      <c r="I13" s="32"/>
      <c r="J13" s="32" t="str">
        <f>'114.5月菜單'!F14</f>
        <v>木須雙絲蛋</v>
      </c>
      <c r="K13" s="32" t="s">
        <v>17</v>
      </c>
      <c r="L13" s="32"/>
      <c r="M13" s="32" t="str">
        <f>'114.5月菜單'!F15</f>
        <v>麻婆豆腐(豆)</v>
      </c>
      <c r="N13" s="32" t="s">
        <v>171</v>
      </c>
      <c r="O13" s="32"/>
      <c r="P13" s="32" t="str">
        <f>'114.5月菜單'!F16</f>
        <v>淺色蔬菜</v>
      </c>
      <c r="Q13" s="32" t="s">
        <v>18</v>
      </c>
      <c r="R13" s="32"/>
      <c r="S13" s="32" t="str">
        <f>'114.5月菜單'!F17</f>
        <v>榨菜肉絲湯(醃)/獎勵金豆奶</v>
      </c>
      <c r="T13" s="32" t="s">
        <v>17</v>
      </c>
      <c r="U13" s="32"/>
      <c r="V13" s="449" t="s">
        <v>335</v>
      </c>
      <c r="W13" s="33" t="s">
        <v>44</v>
      </c>
      <c r="X13" s="34" t="s">
        <v>19</v>
      </c>
      <c r="Y13" s="35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6" ht="27.9" customHeight="1">
      <c r="B14" s="37" t="s">
        <v>8</v>
      </c>
      <c r="C14" s="448"/>
      <c r="D14" s="2" t="s">
        <v>59</v>
      </c>
      <c r="E14" s="2"/>
      <c r="F14" s="2">
        <v>60</v>
      </c>
      <c r="G14" s="457" t="s">
        <v>174</v>
      </c>
      <c r="H14" s="458"/>
      <c r="I14" s="2">
        <v>60</v>
      </c>
      <c r="J14" s="110" t="s">
        <v>87</v>
      </c>
      <c r="K14" s="110"/>
      <c r="L14" s="110">
        <v>1</v>
      </c>
      <c r="M14" s="2" t="s">
        <v>132</v>
      </c>
      <c r="N14" s="2" t="s">
        <v>146</v>
      </c>
      <c r="O14" s="2">
        <v>50</v>
      </c>
      <c r="P14" s="2" t="s">
        <v>60</v>
      </c>
      <c r="Q14" s="2"/>
      <c r="R14" s="2">
        <v>100</v>
      </c>
      <c r="S14" s="2" t="s">
        <v>144</v>
      </c>
      <c r="T14" s="2" t="s">
        <v>109</v>
      </c>
      <c r="U14" s="2">
        <v>30</v>
      </c>
      <c r="V14" s="450"/>
      <c r="W14" s="91">
        <f>Y13*15+Y14*0+Y15*5+Y16*0+Y17*15+Y18*W4188+15</f>
        <v>97.5</v>
      </c>
      <c r="X14" s="38" t="s">
        <v>25</v>
      </c>
      <c r="Y14" s="39">
        <v>2.4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1"/>
    </row>
    <row r="15" spans="2:36" ht="27.9" customHeight="1">
      <c r="B15" s="37">
        <v>6</v>
      </c>
      <c r="C15" s="448"/>
      <c r="D15" s="2" t="s">
        <v>159</v>
      </c>
      <c r="E15" s="2"/>
      <c r="F15" s="2">
        <v>40</v>
      </c>
      <c r="G15" s="2"/>
      <c r="H15" s="2"/>
      <c r="I15" s="2"/>
      <c r="J15" s="110" t="s">
        <v>64</v>
      </c>
      <c r="K15" s="110"/>
      <c r="L15" s="110">
        <v>50</v>
      </c>
      <c r="M15" s="177" t="s">
        <v>107</v>
      </c>
      <c r="N15" s="2"/>
      <c r="O15" s="2">
        <v>3</v>
      </c>
      <c r="P15" s="2"/>
      <c r="Q15" s="2"/>
      <c r="R15" s="2"/>
      <c r="S15" s="455" t="s">
        <v>140</v>
      </c>
      <c r="T15" s="456"/>
      <c r="U15" s="2">
        <v>10</v>
      </c>
      <c r="V15" s="450"/>
      <c r="W15" s="40" t="s">
        <v>46</v>
      </c>
      <c r="X15" s="41" t="s">
        <v>27</v>
      </c>
      <c r="Y15" s="39">
        <v>1.5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  <c r="AG15" s="76"/>
    </row>
    <row r="16" spans="2:36" ht="27.9" customHeight="1">
      <c r="B16" s="37" t="s">
        <v>10</v>
      </c>
      <c r="C16" s="448"/>
      <c r="D16" s="2"/>
      <c r="E16" s="2"/>
      <c r="F16" s="2"/>
      <c r="G16" s="2"/>
      <c r="H16" s="2"/>
      <c r="I16" s="2"/>
      <c r="J16" s="110" t="s">
        <v>86</v>
      </c>
      <c r="K16" s="147"/>
      <c r="L16" s="110">
        <v>30</v>
      </c>
      <c r="M16" s="2"/>
      <c r="N16" s="45"/>
      <c r="O16" s="2"/>
      <c r="P16" s="2"/>
      <c r="Q16" s="45"/>
      <c r="R16" s="2"/>
      <c r="S16" s="2" t="s">
        <v>114</v>
      </c>
      <c r="T16" s="2"/>
      <c r="U16" s="2">
        <v>1</v>
      </c>
      <c r="V16" s="450"/>
      <c r="W16" s="89">
        <f>Y13*0+Y14*5+Y15*0+Y16*5+Y17*0+Y18*4</f>
        <v>24.5</v>
      </c>
      <c r="X16" s="41" t="s">
        <v>30</v>
      </c>
      <c r="Y16" s="39">
        <v>2.5</v>
      </c>
      <c r="Z16" s="15"/>
      <c r="AA16" s="16" t="s">
        <v>31</v>
      </c>
      <c r="AB16" s="17">
        <v>1.7</v>
      </c>
      <c r="AC16" s="17">
        <f>AB16*1</f>
        <v>1.7</v>
      </c>
      <c r="AD16" s="17" t="s">
        <v>29</v>
      </c>
      <c r="AE16" s="17">
        <f>AB16*5</f>
        <v>8.5</v>
      </c>
      <c r="AF16" s="17">
        <f>AC16*4+AE16*4</f>
        <v>40.799999999999997</v>
      </c>
      <c r="AG16" s="91"/>
    </row>
    <row r="17" spans="2:33" ht="27.9" customHeight="1">
      <c r="B17" s="444" t="s">
        <v>38</v>
      </c>
      <c r="C17" s="448"/>
      <c r="D17" s="45"/>
      <c r="E17" s="45"/>
      <c r="F17" s="2"/>
      <c r="G17" s="2"/>
      <c r="H17" s="2"/>
      <c r="I17" s="2"/>
      <c r="J17" s="2" t="s">
        <v>135</v>
      </c>
      <c r="K17" s="2"/>
      <c r="L17" s="2">
        <v>5</v>
      </c>
      <c r="M17" s="2"/>
      <c r="N17" s="45"/>
      <c r="O17" s="2"/>
      <c r="P17" s="2"/>
      <c r="Q17" s="45"/>
      <c r="R17" s="2"/>
      <c r="S17" s="2"/>
      <c r="T17" s="45"/>
      <c r="U17" s="2"/>
      <c r="V17" s="450"/>
      <c r="W17" s="40" t="s">
        <v>47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>
      <c r="B18" s="444"/>
      <c r="C18" s="448"/>
      <c r="D18" s="45"/>
      <c r="E18" s="45"/>
      <c r="F18" s="2"/>
      <c r="G18" s="2"/>
      <c r="H18" s="45"/>
      <c r="I18" s="2"/>
      <c r="J18" s="2"/>
      <c r="K18" s="86"/>
      <c r="L18" s="2"/>
      <c r="M18" s="2"/>
      <c r="N18" s="45"/>
      <c r="O18" s="2"/>
      <c r="P18" s="2"/>
      <c r="Q18" s="45"/>
      <c r="R18" s="2"/>
      <c r="S18" s="2"/>
      <c r="T18" s="86"/>
      <c r="U18" s="2"/>
      <c r="V18" s="450"/>
      <c r="W18" s="89">
        <f>Y13*2+Y14*7+Y15*1+Y16*0+Y17*0+Y18*8</f>
        <v>28.3</v>
      </c>
      <c r="X18" s="80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1"/>
    </row>
    <row r="19" spans="2:33" ht="27.9" customHeight="1">
      <c r="B19" s="47" t="s">
        <v>36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450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51"/>
      <c r="W20" s="90">
        <f>W14*4+W18*4+W16*9</f>
        <v>723.7</v>
      </c>
      <c r="X20" s="53"/>
      <c r="Y20" s="54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2"/>
    </row>
    <row r="21" spans="2:33" s="36" customFormat="1" ht="27.9" customHeight="1">
      <c r="B21" s="31">
        <v>5</v>
      </c>
      <c r="C21" s="448"/>
      <c r="D21" s="32" t="str">
        <f>'114.5月菜單'!J12</f>
        <v>香Q米飯</v>
      </c>
      <c r="E21" s="32" t="s">
        <v>15</v>
      </c>
      <c r="F21" s="32"/>
      <c r="G21" s="32" t="str">
        <f>'114.5月菜單'!J13</f>
        <v>壽喜燒肉片</v>
      </c>
      <c r="H21" s="32" t="s">
        <v>165</v>
      </c>
      <c r="I21" s="32"/>
      <c r="J21" s="32" t="str">
        <f>'114.5月菜單'!J14</f>
        <v>雞塊X2(加)</v>
      </c>
      <c r="K21" s="32" t="s">
        <v>63</v>
      </c>
      <c r="L21" s="32"/>
      <c r="M21" s="32" t="str">
        <f>'114.5月菜單'!J15</f>
        <v>滷蛋</v>
      </c>
      <c r="N21" s="32" t="s">
        <v>83</v>
      </c>
      <c r="O21" s="32"/>
      <c r="P21" s="32" t="str">
        <f>'114.5月菜單'!J16</f>
        <v>深色蔬菜</v>
      </c>
      <c r="Q21" s="32" t="s">
        <v>18</v>
      </c>
      <c r="R21" s="32"/>
      <c r="S21" s="32" t="str">
        <f>'114.5月菜單'!J17</f>
        <v>蘿蔔豆皮湯(豆)</v>
      </c>
      <c r="T21" s="32" t="s">
        <v>17</v>
      </c>
      <c r="U21" s="32"/>
      <c r="V21" s="449"/>
      <c r="W21" s="33" t="s">
        <v>44</v>
      </c>
      <c r="X21" s="34" t="s">
        <v>19</v>
      </c>
      <c r="Y21" s="35">
        <v>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448"/>
      <c r="D22" s="2" t="s">
        <v>106</v>
      </c>
      <c r="E22" s="2"/>
      <c r="F22" s="2">
        <v>100</v>
      </c>
      <c r="G22" s="187" t="s">
        <v>86</v>
      </c>
      <c r="H22" s="188"/>
      <c r="I22" s="2">
        <v>20</v>
      </c>
      <c r="J22" s="2" t="s">
        <v>199</v>
      </c>
      <c r="K22" s="2" t="s">
        <v>141</v>
      </c>
      <c r="L22" s="2">
        <v>20</v>
      </c>
      <c r="M22" s="189" t="s">
        <v>268</v>
      </c>
      <c r="N22" s="2"/>
      <c r="O22" s="2">
        <v>55</v>
      </c>
      <c r="P22" s="2" t="s">
        <v>60</v>
      </c>
      <c r="Q22" s="2"/>
      <c r="R22" s="2">
        <v>100</v>
      </c>
      <c r="S22" s="2" t="s">
        <v>176</v>
      </c>
      <c r="T22" s="2"/>
      <c r="U22" s="2">
        <v>30</v>
      </c>
      <c r="V22" s="450"/>
      <c r="W22" s="91">
        <f>Y21*15+Y22*0+Y23*5+Y24*0+Y25*15+Y26*W4196+15</f>
        <v>99</v>
      </c>
      <c r="X22" s="38" t="s">
        <v>25</v>
      </c>
      <c r="Y22" s="39">
        <v>2.4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>
      <c r="B23" s="37">
        <v>7</v>
      </c>
      <c r="C23" s="448"/>
      <c r="D23" s="2"/>
      <c r="E23" s="2"/>
      <c r="F23" s="2"/>
      <c r="G23" s="177" t="s">
        <v>182</v>
      </c>
      <c r="H23" s="2"/>
      <c r="I23" s="2">
        <v>30</v>
      </c>
      <c r="J23" s="2"/>
      <c r="K23" s="2"/>
      <c r="L23" s="2"/>
      <c r="M23" s="189"/>
      <c r="N23" s="2"/>
      <c r="O23" s="2"/>
      <c r="P23" s="2"/>
      <c r="Q23" s="2"/>
      <c r="R23" s="2"/>
      <c r="S23" s="155" t="s">
        <v>279</v>
      </c>
      <c r="T23" s="179" t="s">
        <v>146</v>
      </c>
      <c r="U23" s="2">
        <v>5</v>
      </c>
      <c r="V23" s="450"/>
      <c r="W23" s="40" t="s">
        <v>46</v>
      </c>
      <c r="X23" s="41" t="s">
        <v>27</v>
      </c>
      <c r="Y23" s="39">
        <v>1.8</v>
      </c>
      <c r="AA23" s="58" t="s">
        <v>28</v>
      </c>
      <c r="AB23" s="56">
        <v>2.1</v>
      </c>
      <c r="AC23" s="59">
        <f>AB23*7</f>
        <v>14.700000000000001</v>
      </c>
      <c r="AD23" s="56">
        <f>AB23*5</f>
        <v>10.5</v>
      </c>
      <c r="AE23" s="56" t="s">
        <v>29</v>
      </c>
      <c r="AF23" s="60">
        <f>AC23*4+AD23*9</f>
        <v>153.30000000000001</v>
      </c>
      <c r="AG23" s="76"/>
    </row>
    <row r="24" spans="2:33" s="57" customFormat="1" ht="27.9" customHeight="1">
      <c r="B24" s="37" t="s">
        <v>10</v>
      </c>
      <c r="C24" s="448"/>
      <c r="D24" s="2"/>
      <c r="E24" s="2"/>
      <c r="F24" s="2"/>
      <c r="G24" s="208" t="s">
        <v>151</v>
      </c>
      <c r="H24" s="45"/>
      <c r="I24" s="2">
        <v>30</v>
      </c>
      <c r="J24" s="2"/>
      <c r="K24" s="2"/>
      <c r="L24" s="2"/>
      <c r="M24" s="2"/>
      <c r="N24" s="86"/>
      <c r="O24" s="2"/>
      <c r="P24" s="2"/>
      <c r="Q24" s="45"/>
      <c r="R24" s="2"/>
      <c r="S24" s="2"/>
      <c r="T24" s="2"/>
      <c r="U24" s="2"/>
      <c r="V24" s="450"/>
      <c r="W24" s="89">
        <f>Y21*0+Y22*5+Y23*0+Y24*5+Y25*0+Y26*4</f>
        <v>24.5</v>
      </c>
      <c r="X24" s="41" t="s">
        <v>30</v>
      </c>
      <c r="Y24" s="39">
        <v>2.5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>
      <c r="B25" s="444" t="s">
        <v>39</v>
      </c>
      <c r="C25" s="448"/>
      <c r="D25" s="2"/>
      <c r="E25" s="2"/>
      <c r="F25" s="2"/>
      <c r="G25" s="2" t="s">
        <v>135</v>
      </c>
      <c r="H25" s="45"/>
      <c r="I25" s="2">
        <v>1</v>
      </c>
      <c r="J25" s="2"/>
      <c r="K25" s="2"/>
      <c r="L25" s="2"/>
      <c r="M25" s="2"/>
      <c r="N25" s="45"/>
      <c r="O25" s="2"/>
      <c r="P25" s="2"/>
      <c r="Q25" s="45"/>
      <c r="R25" s="2"/>
      <c r="S25" s="2"/>
      <c r="T25" s="2"/>
      <c r="U25" s="2"/>
      <c r="V25" s="450"/>
      <c r="W25" s="40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>
      <c r="B26" s="444"/>
      <c r="C26" s="448"/>
      <c r="D26" s="88"/>
      <c r="E26" s="45"/>
      <c r="F26" s="2"/>
      <c r="G26" s="6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450"/>
      <c r="W26" s="89">
        <f>Y21*2+Y22*7+Y23*1+Y24*0+Y25*0+Y26*8</f>
        <v>28.6</v>
      </c>
      <c r="X26" s="80" t="s">
        <v>42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>
      <c r="B27" s="63" t="s">
        <v>36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450"/>
      <c r="W27" s="40" t="s">
        <v>12</v>
      </c>
      <c r="X27" s="49"/>
      <c r="Y27" s="39"/>
      <c r="AA27" s="61"/>
      <c r="AB27" s="56"/>
      <c r="AC27" s="61">
        <f>SUM(AC22:AC26)</f>
        <v>28.700000000000003</v>
      </c>
      <c r="AD27" s="61">
        <f>SUM(AD22:AD26)</f>
        <v>23</v>
      </c>
      <c r="AE27" s="61">
        <f>SUM(AE22:AE26)</f>
        <v>101</v>
      </c>
      <c r="AF27" s="61">
        <f>AC27*4+AD27*9+AE27*4</f>
        <v>725.8</v>
      </c>
      <c r="AG27" s="76"/>
    </row>
    <row r="28" spans="2:33" s="57" customFormat="1" ht="27.9" customHeight="1" thickBot="1">
      <c r="B28" s="65"/>
      <c r="C28" s="66"/>
      <c r="D28" s="2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51"/>
      <c r="W28" s="90">
        <f>W22*4+W26*4+W24*9</f>
        <v>730.9</v>
      </c>
      <c r="X28" s="53"/>
      <c r="Y28" s="54"/>
      <c r="Z28" s="55"/>
      <c r="AB28" s="67"/>
      <c r="AC28" s="68">
        <f>AC27*4/AF27</f>
        <v>0.15817029484706532</v>
      </c>
      <c r="AD28" s="68">
        <f>AD27*9/AF27</f>
        <v>0.28520253513364563</v>
      </c>
      <c r="AE28" s="68">
        <f>AE27*4/AF27</f>
        <v>0.55662717001928907</v>
      </c>
      <c r="AG28" s="92"/>
    </row>
    <row r="29" spans="2:33" s="36" customFormat="1" ht="27.9" customHeight="1">
      <c r="B29" s="31">
        <v>5</v>
      </c>
      <c r="C29" s="448"/>
      <c r="D29" s="32" t="str">
        <f>'114.5月菜單'!N12</f>
        <v>地瓜飯</v>
      </c>
      <c r="E29" s="32" t="s">
        <v>65</v>
      </c>
      <c r="F29" s="32"/>
      <c r="G29" s="32" t="str">
        <f>'114.5月菜單'!N13</f>
        <v>卡啦翅小腿X2(炸)</v>
      </c>
      <c r="H29" s="32" t="s">
        <v>129</v>
      </c>
      <c r="I29" s="32"/>
      <c r="J29" s="32" t="str">
        <f>'114.5月菜單'!N14</f>
        <v>菜脯蛋(醃)</v>
      </c>
      <c r="K29" s="93" t="s">
        <v>128</v>
      </c>
      <c r="L29" s="32"/>
      <c r="M29" s="32" t="str">
        <f>'114.5月菜單'!N15</f>
        <v>酢醬高麗菜</v>
      </c>
      <c r="N29" s="32" t="s">
        <v>17</v>
      </c>
      <c r="O29" s="32"/>
      <c r="P29" s="32" t="str">
        <f>'114.5月菜單'!N16</f>
        <v>有機蔬菜</v>
      </c>
      <c r="Q29" s="32" t="s">
        <v>69</v>
      </c>
      <c r="R29" s="32"/>
      <c r="S29" s="32" t="str">
        <f>'114.5月菜單'!N17</f>
        <v>地瓜芋圓(冷)</v>
      </c>
      <c r="T29" s="32" t="s">
        <v>67</v>
      </c>
      <c r="U29" s="32"/>
      <c r="V29" s="449"/>
      <c r="W29" s="33" t="s">
        <v>44</v>
      </c>
      <c r="X29" s="34" t="s">
        <v>19</v>
      </c>
      <c r="Y29" s="35">
        <v>5.2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8</v>
      </c>
      <c r="C30" s="448"/>
      <c r="D30" s="2" t="s">
        <v>24</v>
      </c>
      <c r="E30" s="2"/>
      <c r="F30" s="2">
        <v>80</v>
      </c>
      <c r="G30" s="2" t="s">
        <v>183</v>
      </c>
      <c r="H30" s="2"/>
      <c r="I30" s="2">
        <v>60</v>
      </c>
      <c r="J30" s="110" t="s">
        <v>269</v>
      </c>
      <c r="K30" s="110" t="s">
        <v>109</v>
      </c>
      <c r="L30" s="110">
        <v>20</v>
      </c>
      <c r="M30" s="2" t="s">
        <v>137</v>
      </c>
      <c r="N30" s="2"/>
      <c r="O30" s="2">
        <v>60</v>
      </c>
      <c r="P30" s="2" t="s">
        <v>68</v>
      </c>
      <c r="Q30" s="2"/>
      <c r="R30" s="2">
        <v>100</v>
      </c>
      <c r="S30" s="2" t="s">
        <v>100</v>
      </c>
      <c r="T30" s="2"/>
      <c r="U30" s="2">
        <v>10</v>
      </c>
      <c r="V30" s="450"/>
      <c r="W30" s="91">
        <f>Y29*15+Y30*0+Y31*5+Y32*0+Y33*15+Y34*W4204+15</f>
        <v>102</v>
      </c>
      <c r="X30" s="38" t="s">
        <v>25</v>
      </c>
      <c r="Y30" s="39">
        <v>2.2999999999999998</v>
      </c>
      <c r="Z30" s="15"/>
      <c r="AA30" s="17" t="s">
        <v>26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1"/>
    </row>
    <row r="31" spans="2:33" ht="27.9" customHeight="1">
      <c r="B31" s="37">
        <v>8</v>
      </c>
      <c r="C31" s="448"/>
      <c r="D31" s="2" t="s">
        <v>102</v>
      </c>
      <c r="E31" s="2"/>
      <c r="F31" s="2">
        <v>55</v>
      </c>
      <c r="G31" s="2"/>
      <c r="H31" s="2"/>
      <c r="I31" s="2"/>
      <c r="J31" s="186" t="s">
        <v>64</v>
      </c>
      <c r="K31" s="123"/>
      <c r="L31" s="158">
        <v>50</v>
      </c>
      <c r="M31" s="464" t="s">
        <v>107</v>
      </c>
      <c r="N31" s="465"/>
      <c r="O31" s="2">
        <v>3</v>
      </c>
      <c r="P31" s="2"/>
      <c r="Q31" s="2"/>
      <c r="R31" s="2"/>
      <c r="S31" s="2" t="s">
        <v>338</v>
      </c>
      <c r="T31" s="88" t="s">
        <v>108</v>
      </c>
      <c r="U31" s="2">
        <v>10</v>
      </c>
      <c r="V31" s="450"/>
      <c r="W31" s="40" t="s">
        <v>46</v>
      </c>
      <c r="X31" s="41" t="s">
        <v>27</v>
      </c>
      <c r="Y31" s="39">
        <v>1.8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6"/>
    </row>
    <row r="32" spans="2:33" ht="27.9" customHeight="1">
      <c r="B32" s="37" t="s">
        <v>10</v>
      </c>
      <c r="C32" s="448"/>
      <c r="D32" s="45"/>
      <c r="E32" s="45"/>
      <c r="F32" s="2"/>
      <c r="G32" s="2"/>
      <c r="H32" s="45"/>
      <c r="I32" s="2"/>
      <c r="J32" s="186"/>
      <c r="K32" s="123"/>
      <c r="L32" s="158"/>
      <c r="M32" s="2" t="s">
        <v>135</v>
      </c>
      <c r="N32" s="2"/>
      <c r="O32" s="2">
        <v>1</v>
      </c>
      <c r="P32" s="2"/>
      <c r="Q32" s="45"/>
      <c r="R32" s="2"/>
      <c r="S32" s="2" t="s">
        <v>339</v>
      </c>
      <c r="T32" s="45"/>
      <c r="U32" s="2">
        <v>10</v>
      </c>
      <c r="V32" s="450"/>
      <c r="W32" s="89">
        <f>Y29*0+Y30*5+Y31*0+Y32*5+Y33*0+Y34*4</f>
        <v>24</v>
      </c>
      <c r="X32" s="41" t="s">
        <v>30</v>
      </c>
      <c r="Y32" s="39">
        <v>2.5</v>
      </c>
      <c r="Z32" s="15"/>
      <c r="AA32" s="16" t="s">
        <v>31</v>
      </c>
      <c r="AB32" s="17">
        <v>1.8</v>
      </c>
      <c r="AC32" s="17">
        <f>AB32*1</f>
        <v>1.8</v>
      </c>
      <c r="AD32" s="17" t="s">
        <v>29</v>
      </c>
      <c r="AE32" s="17">
        <f>AB32*5</f>
        <v>9</v>
      </c>
      <c r="AF32" s="17">
        <f>AC32*4+AE32*4</f>
        <v>43.2</v>
      </c>
      <c r="AG32" s="91"/>
    </row>
    <row r="33" spans="2:35" ht="27.9" customHeight="1">
      <c r="B33" s="444" t="s">
        <v>40</v>
      </c>
      <c r="C33" s="448"/>
      <c r="D33" s="45"/>
      <c r="E33" s="45"/>
      <c r="F33" s="2"/>
      <c r="G33" s="2"/>
      <c r="H33" s="45"/>
      <c r="I33" s="2"/>
      <c r="J33" s="2"/>
      <c r="K33" s="2"/>
      <c r="L33" s="2"/>
      <c r="M33" s="2" t="s">
        <v>133</v>
      </c>
      <c r="N33" s="45"/>
      <c r="O33" s="2">
        <v>1</v>
      </c>
      <c r="P33" s="2"/>
      <c r="Q33" s="45"/>
      <c r="R33" s="2"/>
      <c r="S33" s="2"/>
      <c r="T33" s="2"/>
      <c r="U33" s="2"/>
      <c r="V33" s="450"/>
      <c r="W33" s="40" t="s">
        <v>47</v>
      </c>
      <c r="X33" s="41" t="s">
        <v>33</v>
      </c>
      <c r="Y33" s="39">
        <v>0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5" ht="27.9" customHeight="1">
      <c r="B34" s="444"/>
      <c r="C34" s="448"/>
      <c r="D34" s="45"/>
      <c r="E34" s="45"/>
      <c r="F34" s="2"/>
      <c r="G34" s="2"/>
      <c r="H34" s="45"/>
      <c r="I34" s="2"/>
      <c r="J34" s="2"/>
      <c r="K34" s="2"/>
      <c r="L34" s="2"/>
      <c r="M34" s="2"/>
      <c r="N34" s="45"/>
      <c r="O34" s="2"/>
      <c r="P34" s="2"/>
      <c r="Q34" s="45"/>
      <c r="R34" s="2"/>
      <c r="S34" s="2"/>
      <c r="T34" s="45"/>
      <c r="U34" s="2"/>
      <c r="V34" s="450"/>
      <c r="W34" s="89">
        <f>Y29*2+Y30*7+Y31*1+Y32*0+Y33*0+Y34*8</f>
        <v>28.3</v>
      </c>
      <c r="X34" s="80" t="s">
        <v>42</v>
      </c>
      <c r="Y34" s="46">
        <v>0</v>
      </c>
      <c r="Z34" s="15"/>
      <c r="AA34" s="16" t="s">
        <v>35</v>
      </c>
      <c r="AB34" s="17">
        <v>1</v>
      </c>
      <c r="AE34" s="16">
        <f>AB34*15</f>
        <v>15</v>
      </c>
      <c r="AG34" s="91"/>
    </row>
    <row r="35" spans="2:35" ht="27.9" customHeight="1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450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5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51"/>
      <c r="W36" s="90">
        <f>W30*4+W34*4+W32*9</f>
        <v>737.2</v>
      </c>
      <c r="X36" s="53"/>
      <c r="Y36" s="54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142"/>
      <c r="AH36" s="142"/>
      <c r="AI36" s="142"/>
    </row>
    <row r="37" spans="2:35" s="36" customFormat="1" ht="27.9" customHeight="1">
      <c r="B37" s="31">
        <v>5</v>
      </c>
      <c r="C37" s="448"/>
      <c r="D37" s="32" t="str">
        <f>'114.5月菜單'!R12</f>
        <v>懷舊揚州炒飯</v>
      </c>
      <c r="E37" s="32" t="s">
        <v>17</v>
      </c>
      <c r="F37" s="32"/>
      <c r="G37" s="32" t="str">
        <f>'114.5月菜單'!R13</f>
        <v>泰式鮮魚豆腐(海)(豆)(炸)</v>
      </c>
      <c r="H37" s="32" t="s">
        <v>61</v>
      </c>
      <c r="I37" s="32"/>
      <c r="J37" s="32" t="str">
        <f>'114.5月菜單'!R14</f>
        <v>誠實豆沙包(冷)</v>
      </c>
      <c r="K37" s="32" t="s">
        <v>15</v>
      </c>
      <c r="L37" s="32"/>
      <c r="M37" s="32" t="str">
        <f>'114.5月菜單'!R15</f>
        <v>醬爆肉絲</v>
      </c>
      <c r="N37" s="32" t="s">
        <v>17</v>
      </c>
      <c r="O37" s="32"/>
      <c r="P37" s="32" t="str">
        <f>'114.5月菜單'!R16</f>
        <v>深色蔬菜</v>
      </c>
      <c r="Q37" s="32" t="s">
        <v>69</v>
      </c>
      <c r="R37" s="32"/>
      <c r="S37" s="32" t="str">
        <f>'114.5月菜單'!R17</f>
        <v>海芽蛋花湯</v>
      </c>
      <c r="T37" s="32" t="s">
        <v>67</v>
      </c>
      <c r="U37" s="32"/>
      <c r="V37" s="449"/>
      <c r="W37" s="33" t="s">
        <v>44</v>
      </c>
      <c r="X37" s="34" t="s">
        <v>19</v>
      </c>
      <c r="Y37" s="35">
        <v>5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185"/>
      <c r="AH37" s="180"/>
      <c r="AI37" s="142"/>
    </row>
    <row r="38" spans="2:35" ht="27.9" customHeight="1">
      <c r="B38" s="37" t="s">
        <v>8</v>
      </c>
      <c r="C38" s="448"/>
      <c r="D38" s="2" t="s">
        <v>24</v>
      </c>
      <c r="E38" s="2"/>
      <c r="F38" s="2">
        <v>80</v>
      </c>
      <c r="G38" s="209" t="s">
        <v>192</v>
      </c>
      <c r="H38" s="188" t="s">
        <v>146</v>
      </c>
      <c r="I38" s="2">
        <v>20</v>
      </c>
      <c r="J38" s="2" t="s">
        <v>298</v>
      </c>
      <c r="K38" s="2" t="s">
        <v>108</v>
      </c>
      <c r="L38" s="2">
        <v>30</v>
      </c>
      <c r="M38" s="110" t="s">
        <v>86</v>
      </c>
      <c r="N38" s="110"/>
      <c r="O38" s="110">
        <v>50</v>
      </c>
      <c r="P38" s="2" t="s">
        <v>68</v>
      </c>
      <c r="Q38" s="2"/>
      <c r="R38" s="2">
        <v>100</v>
      </c>
      <c r="S38" s="2" t="s">
        <v>139</v>
      </c>
      <c r="T38" s="2"/>
      <c r="U38" s="2">
        <v>5</v>
      </c>
      <c r="V38" s="450"/>
      <c r="W38" s="91">
        <f>Y37*15+Y38*0+Y39*5+Y40*0+Y41*15+Y42*W4212+15</f>
        <v>98</v>
      </c>
      <c r="X38" s="38" t="s">
        <v>25</v>
      </c>
      <c r="Y38" s="39">
        <v>2.2999999999999998</v>
      </c>
      <c r="Z38" s="15"/>
      <c r="AA38" s="17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142"/>
      <c r="AH38" s="142"/>
      <c r="AI38" s="142"/>
    </row>
    <row r="39" spans="2:35" ht="27.9" customHeight="1">
      <c r="B39" s="37">
        <v>9</v>
      </c>
      <c r="C39" s="448"/>
      <c r="D39" s="2" t="s">
        <v>86</v>
      </c>
      <c r="E39" s="2"/>
      <c r="F39" s="2">
        <v>5</v>
      </c>
      <c r="G39" s="155" t="s">
        <v>172</v>
      </c>
      <c r="H39" s="210" t="s">
        <v>143</v>
      </c>
      <c r="I39" s="2">
        <v>40</v>
      </c>
      <c r="J39" s="2"/>
      <c r="K39" s="2"/>
      <c r="L39" s="2"/>
      <c r="M39" s="466" t="s">
        <v>140</v>
      </c>
      <c r="N39" s="456"/>
      <c r="O39" s="110">
        <v>20</v>
      </c>
      <c r="P39" s="2"/>
      <c r="Q39" s="2"/>
      <c r="R39" s="2"/>
      <c r="S39" s="189" t="s">
        <v>64</v>
      </c>
      <c r="T39" s="45"/>
      <c r="U39" s="2">
        <v>10</v>
      </c>
      <c r="V39" s="450"/>
      <c r="W39" s="40" t="s">
        <v>46</v>
      </c>
      <c r="X39" s="41" t="s">
        <v>27</v>
      </c>
      <c r="Y39" s="39">
        <v>1.6</v>
      </c>
      <c r="AA39" s="42" t="s">
        <v>28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29</v>
      </c>
      <c r="AF39" s="44">
        <f>AC39*4+AD39*9</f>
        <v>167.89999999999998</v>
      </c>
      <c r="AG39" s="76"/>
    </row>
    <row r="40" spans="2:35" ht="27.9" customHeight="1">
      <c r="B40" s="37" t="s">
        <v>10</v>
      </c>
      <c r="C40" s="448"/>
      <c r="D40" s="461" t="s">
        <v>107</v>
      </c>
      <c r="E40" s="462"/>
      <c r="F40" s="2">
        <v>5</v>
      </c>
      <c r="G40" s="2"/>
      <c r="H40" s="45"/>
      <c r="I40" s="2"/>
      <c r="J40" s="2"/>
      <c r="K40" s="45"/>
      <c r="L40" s="2"/>
      <c r="M40" s="110"/>
      <c r="N40" s="111"/>
      <c r="O40" s="110"/>
      <c r="P40" s="2"/>
      <c r="Q40" s="2"/>
      <c r="R40" s="2"/>
      <c r="S40" s="2" t="s">
        <v>114</v>
      </c>
      <c r="T40" s="2"/>
      <c r="U40" s="2">
        <v>1</v>
      </c>
      <c r="V40" s="450"/>
      <c r="W40" s="89">
        <f>Y37*0+Y38*5+Y39*0+Y40*5+Y41*0+Y42*4</f>
        <v>24</v>
      </c>
      <c r="X40" s="41" t="s">
        <v>30</v>
      </c>
      <c r="Y40" s="39">
        <v>2.5</v>
      </c>
      <c r="Z40" s="15"/>
      <c r="AA40" s="16" t="s">
        <v>31</v>
      </c>
      <c r="AB40" s="17">
        <v>1.6</v>
      </c>
      <c r="AC40" s="17">
        <f>AB40*1</f>
        <v>1.6</v>
      </c>
      <c r="AD40" s="17" t="s">
        <v>29</v>
      </c>
      <c r="AE40" s="17">
        <f>AB40*5</f>
        <v>8</v>
      </c>
      <c r="AF40" s="17">
        <f>AC40*4+AE40*4</f>
        <v>38.4</v>
      </c>
      <c r="AG40" s="91"/>
    </row>
    <row r="41" spans="2:35" ht="27.9" customHeight="1">
      <c r="B41" s="444" t="s">
        <v>32</v>
      </c>
      <c r="C41" s="448"/>
      <c r="D41" s="88" t="s">
        <v>152</v>
      </c>
      <c r="E41" s="88"/>
      <c r="F41" s="2">
        <v>1</v>
      </c>
      <c r="G41" s="2"/>
      <c r="H41" s="45"/>
      <c r="I41" s="2"/>
      <c r="J41" s="2"/>
      <c r="K41" s="45"/>
      <c r="L41" s="2"/>
      <c r="M41" s="2"/>
      <c r="N41" s="88"/>
      <c r="O41" s="2"/>
      <c r="P41" s="2"/>
      <c r="Q41" s="2"/>
      <c r="R41" s="2"/>
      <c r="S41" s="2"/>
      <c r="T41" s="45"/>
      <c r="U41" s="2"/>
      <c r="V41" s="450"/>
      <c r="W41" s="40" t="s">
        <v>47</v>
      </c>
      <c r="X41" s="41" t="s">
        <v>33</v>
      </c>
      <c r="Y41" s="39">
        <v>0</v>
      </c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76"/>
    </row>
    <row r="42" spans="2:35" ht="27.9" customHeight="1">
      <c r="B42" s="444"/>
      <c r="C42" s="448"/>
      <c r="D42" s="155"/>
      <c r="E42" s="123"/>
      <c r="F42" s="122"/>
      <c r="G42" s="2"/>
      <c r="H42" s="45"/>
      <c r="I42" s="2"/>
      <c r="J42" s="2"/>
      <c r="K42" s="45"/>
      <c r="L42" s="2"/>
      <c r="M42" s="2"/>
      <c r="N42" s="88"/>
      <c r="O42" s="2"/>
      <c r="P42" s="2"/>
      <c r="Q42" s="45"/>
      <c r="R42" s="2"/>
      <c r="S42" s="2"/>
      <c r="T42" s="45"/>
      <c r="U42" s="2"/>
      <c r="V42" s="450"/>
      <c r="W42" s="89">
        <f>Y37*2+Y38*7+Y39*1+Y40*0+Y41*0+Y42*8</f>
        <v>27.7</v>
      </c>
      <c r="X42" s="80" t="s">
        <v>42</v>
      </c>
      <c r="Y42" s="46">
        <v>0</v>
      </c>
      <c r="Z42" s="15"/>
      <c r="AA42" s="16" t="s">
        <v>35</v>
      </c>
      <c r="AE42" s="16">
        <f>AB42*15</f>
        <v>0</v>
      </c>
      <c r="AG42" s="91"/>
    </row>
    <row r="43" spans="2:35" ht="27.9" customHeight="1">
      <c r="B43" s="47" t="s">
        <v>36</v>
      </c>
      <c r="C43" s="48"/>
      <c r="D43" s="155"/>
      <c r="E43" s="156"/>
      <c r="F43" s="14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450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5" ht="27.9" customHeight="1" thickBot="1">
      <c r="B44" s="70"/>
      <c r="C44" s="15"/>
      <c r="D44" s="153"/>
      <c r="E44" s="157"/>
      <c r="F44" s="154"/>
      <c r="G44" s="159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51"/>
      <c r="W44" s="90">
        <f>W38*4+W42*4+W40*9</f>
        <v>718.8</v>
      </c>
      <c r="X44" s="53"/>
      <c r="Y44" s="54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2"/>
    </row>
    <row r="45" spans="2:35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460"/>
      <c r="K45" s="460"/>
      <c r="L45" s="460"/>
      <c r="M45" s="460"/>
      <c r="N45" s="460"/>
      <c r="O45" s="460"/>
      <c r="P45" s="460"/>
      <c r="Q45" s="460"/>
      <c r="R45" s="460"/>
      <c r="S45" s="460"/>
      <c r="T45" s="460"/>
      <c r="U45" s="460"/>
      <c r="V45" s="460"/>
      <c r="W45" s="460"/>
      <c r="X45" s="460"/>
      <c r="Y45" s="460"/>
      <c r="Z45" s="74"/>
      <c r="AB45" s="56"/>
    </row>
    <row r="46" spans="2:35">
      <c r="B46" s="56"/>
      <c r="C46" s="61"/>
      <c r="D46" s="459"/>
      <c r="E46" s="459"/>
      <c r="F46" s="463"/>
      <c r="G46" s="463"/>
      <c r="H46" s="75"/>
      <c r="K46" s="75"/>
      <c r="N46" s="75"/>
      <c r="Q46" s="75"/>
      <c r="T46" s="75"/>
    </row>
  </sheetData>
  <mergeCells count="26">
    <mergeCell ref="B41:B42"/>
    <mergeCell ref="C13:C18"/>
    <mergeCell ref="V13:V20"/>
    <mergeCell ref="B17:B18"/>
    <mergeCell ref="B25:B26"/>
    <mergeCell ref="B33:B34"/>
    <mergeCell ref="G14:H14"/>
    <mergeCell ref="M31:N31"/>
    <mergeCell ref="M39:N39"/>
    <mergeCell ref="D40:E40"/>
    <mergeCell ref="S15:T15"/>
    <mergeCell ref="B1:Y1"/>
    <mergeCell ref="B2:G2"/>
    <mergeCell ref="C5:C10"/>
    <mergeCell ref="V5:V12"/>
    <mergeCell ref="B9:B10"/>
    <mergeCell ref="G3:L3"/>
    <mergeCell ref="G6:H6"/>
    <mergeCell ref="D46:G46"/>
    <mergeCell ref="C29:C34"/>
    <mergeCell ref="V29:V36"/>
    <mergeCell ref="C21:C26"/>
    <mergeCell ref="V21:V28"/>
    <mergeCell ref="J45:Y45"/>
    <mergeCell ref="C37:C42"/>
    <mergeCell ref="V37:V44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47"/>
  <sheetViews>
    <sheetView topLeftCell="A12" zoomScale="60" workbookViewId="0">
      <selection activeCell="O7" sqref="O7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445" t="s">
        <v>331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"/>
      <c r="AB1" s="6"/>
    </row>
    <row r="2" spans="2:33" s="5" customFormat="1" ht="13.5" customHeight="1">
      <c r="B2" s="446"/>
      <c r="C2" s="447"/>
      <c r="D2" s="447"/>
      <c r="E2" s="447"/>
      <c r="F2" s="447"/>
      <c r="G2" s="447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>
      <c r="B3" s="81" t="s">
        <v>43</v>
      </c>
      <c r="C3" s="10"/>
      <c r="D3" s="11"/>
      <c r="E3" s="11"/>
      <c r="F3" s="11"/>
      <c r="G3" s="452" t="s">
        <v>90</v>
      </c>
      <c r="H3" s="452"/>
      <c r="I3" s="452"/>
      <c r="J3" s="452"/>
      <c r="K3" s="452"/>
      <c r="L3" s="452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>
      <c r="B5" s="31">
        <v>5</v>
      </c>
      <c r="C5" s="448"/>
      <c r="D5" s="32" t="str">
        <f>'114.5月菜單'!B21</f>
        <v>香Q米飯</v>
      </c>
      <c r="E5" s="32" t="s">
        <v>65</v>
      </c>
      <c r="F5" s="1" t="s">
        <v>16</v>
      </c>
      <c r="G5" s="32" t="str">
        <f>'114.5月菜單'!B22</f>
        <v>醬烤雞翅</v>
      </c>
      <c r="H5" s="32" t="s">
        <v>63</v>
      </c>
      <c r="I5" s="1" t="s">
        <v>16</v>
      </c>
      <c r="J5" s="32" t="str">
        <f>'114.5月菜單'!B23</f>
        <v>滑嫩蒸蛋</v>
      </c>
      <c r="K5" s="32" t="s">
        <v>15</v>
      </c>
      <c r="L5" s="1" t="s">
        <v>16</v>
      </c>
      <c r="M5" s="32" t="str">
        <f>'114.5月菜單'!B24</f>
        <v>花生麵筋(加)</v>
      </c>
      <c r="N5" s="32" t="s">
        <v>81</v>
      </c>
      <c r="O5" s="1" t="s">
        <v>16</v>
      </c>
      <c r="P5" s="32" t="str">
        <f>'114.5月菜單'!B25</f>
        <v>深色蔬菜</v>
      </c>
      <c r="Q5" s="32" t="s">
        <v>69</v>
      </c>
      <c r="R5" s="1" t="s">
        <v>16</v>
      </c>
      <c r="S5" s="32" t="str">
        <f>'114.5月菜單'!B26</f>
        <v>味噌菇菇湯</v>
      </c>
      <c r="T5" s="32" t="s">
        <v>67</v>
      </c>
      <c r="U5" s="1" t="s">
        <v>16</v>
      </c>
      <c r="V5" s="449"/>
      <c r="W5" s="33" t="s">
        <v>44</v>
      </c>
      <c r="X5" s="34" t="s">
        <v>19</v>
      </c>
      <c r="Y5" s="35">
        <v>5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>
      <c r="B6" s="37" t="s">
        <v>8</v>
      </c>
      <c r="C6" s="448"/>
      <c r="D6" s="2" t="s">
        <v>66</v>
      </c>
      <c r="E6" s="2"/>
      <c r="F6" s="2">
        <v>100</v>
      </c>
      <c r="G6" s="187" t="s">
        <v>170</v>
      </c>
      <c r="H6" s="188"/>
      <c r="I6" s="2">
        <v>60</v>
      </c>
      <c r="J6" s="2" t="s">
        <v>64</v>
      </c>
      <c r="K6" s="2"/>
      <c r="L6" s="2">
        <v>55</v>
      </c>
      <c r="M6" s="2" t="s">
        <v>307</v>
      </c>
      <c r="N6" s="2"/>
      <c r="O6" s="2">
        <v>10</v>
      </c>
      <c r="P6" s="2" t="s">
        <v>68</v>
      </c>
      <c r="Q6" s="2"/>
      <c r="R6" s="2">
        <v>100</v>
      </c>
      <c r="S6" s="2" t="s">
        <v>88</v>
      </c>
      <c r="T6" s="2"/>
      <c r="U6" s="2">
        <v>1</v>
      </c>
      <c r="V6" s="450"/>
      <c r="W6" s="91">
        <f>Y5*15+Y6*0+Y7*5+Y8*0+Y9*15+Y10*W4180+15</f>
        <v>97.5</v>
      </c>
      <c r="X6" s="38" t="s">
        <v>25</v>
      </c>
      <c r="Y6" s="39">
        <v>2.4</v>
      </c>
      <c r="Z6" s="15"/>
      <c r="AA6" s="17" t="s">
        <v>26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1"/>
    </row>
    <row r="7" spans="2:33" ht="27.9" customHeight="1">
      <c r="B7" s="37">
        <v>12</v>
      </c>
      <c r="C7" s="448"/>
      <c r="D7" s="2"/>
      <c r="E7" s="2"/>
      <c r="F7" s="2"/>
      <c r="G7" s="2"/>
      <c r="H7" s="2"/>
      <c r="I7" s="2"/>
      <c r="J7" s="2" t="s">
        <v>133</v>
      </c>
      <c r="K7" s="2"/>
      <c r="L7" s="2">
        <v>1</v>
      </c>
      <c r="M7" s="110" t="s">
        <v>272</v>
      </c>
      <c r="N7" s="110" t="s">
        <v>141</v>
      </c>
      <c r="O7" s="110">
        <v>20</v>
      </c>
      <c r="P7" s="2"/>
      <c r="Q7" s="2"/>
      <c r="R7" s="2"/>
      <c r="S7" s="189" t="s">
        <v>173</v>
      </c>
      <c r="T7" s="2"/>
      <c r="U7" s="2">
        <v>20</v>
      </c>
      <c r="V7" s="450"/>
      <c r="W7" s="40" t="s">
        <v>46</v>
      </c>
      <c r="X7" s="41" t="s">
        <v>27</v>
      </c>
      <c r="Y7" s="39">
        <v>1.5</v>
      </c>
      <c r="AA7" s="42" t="s">
        <v>28</v>
      </c>
      <c r="AB7" s="17">
        <v>2</v>
      </c>
      <c r="AC7" s="43">
        <f>AB7*7</f>
        <v>14</v>
      </c>
      <c r="AD7" s="17">
        <f>AB7*5</f>
        <v>10</v>
      </c>
      <c r="AE7" s="17" t="s">
        <v>29</v>
      </c>
      <c r="AF7" s="44">
        <f>AC7*4+AD7*9</f>
        <v>146</v>
      </c>
      <c r="AG7" s="76"/>
    </row>
    <row r="8" spans="2:33" ht="27.9" customHeight="1">
      <c r="B8" s="37" t="s">
        <v>10</v>
      </c>
      <c r="C8" s="448"/>
      <c r="D8" s="2"/>
      <c r="E8" s="2"/>
      <c r="F8" s="2"/>
      <c r="G8" s="2"/>
      <c r="H8" s="45"/>
      <c r="I8" s="2"/>
      <c r="J8" s="2"/>
      <c r="K8" s="45"/>
      <c r="L8" s="2"/>
      <c r="M8" s="2"/>
      <c r="N8" s="45"/>
      <c r="O8" s="2"/>
      <c r="P8" s="2"/>
      <c r="Q8" s="45"/>
      <c r="R8" s="2"/>
      <c r="S8" s="2" t="s">
        <v>308</v>
      </c>
      <c r="T8" s="2"/>
      <c r="U8" s="2">
        <v>10</v>
      </c>
      <c r="V8" s="450"/>
      <c r="W8" s="89">
        <f>Y5*0+Y6*5+Y7*0+Y8*5+Y9*0+Y10*4</f>
        <v>24.5</v>
      </c>
      <c r="X8" s="41" t="s">
        <v>30</v>
      </c>
      <c r="Y8" s="39">
        <v>2.5</v>
      </c>
      <c r="Z8" s="15"/>
      <c r="AA8" s="16" t="s">
        <v>31</v>
      </c>
      <c r="AB8" s="17">
        <v>1.5</v>
      </c>
      <c r="AC8" s="17">
        <f>AB8*1</f>
        <v>1.5</v>
      </c>
      <c r="AD8" s="17" t="s">
        <v>29</v>
      </c>
      <c r="AE8" s="17">
        <f>AB8*5</f>
        <v>7.5</v>
      </c>
      <c r="AF8" s="17">
        <f>AC8*4+AE8*4</f>
        <v>36</v>
      </c>
      <c r="AG8" s="91"/>
    </row>
    <row r="9" spans="2:33" ht="27.9" customHeight="1">
      <c r="B9" s="444" t="s">
        <v>37</v>
      </c>
      <c r="C9" s="448"/>
      <c r="D9" s="2"/>
      <c r="E9" s="2"/>
      <c r="F9" s="2"/>
      <c r="G9" s="2"/>
      <c r="H9" s="45"/>
      <c r="I9" s="2"/>
      <c r="J9" s="2"/>
      <c r="K9" s="45"/>
      <c r="L9" s="2"/>
      <c r="M9" s="2"/>
      <c r="N9" s="45"/>
      <c r="O9" s="2"/>
      <c r="P9" s="2"/>
      <c r="Q9" s="45"/>
      <c r="R9" s="2"/>
      <c r="S9" s="2" t="s">
        <v>135</v>
      </c>
      <c r="T9" s="2"/>
      <c r="U9" s="2">
        <v>1</v>
      </c>
      <c r="V9" s="450"/>
      <c r="W9" s="40" t="s">
        <v>47</v>
      </c>
      <c r="X9" s="41" t="s">
        <v>33</v>
      </c>
      <c r="Y9" s="39">
        <v>0</v>
      </c>
      <c r="AA9" s="16" t="s">
        <v>34</v>
      </c>
      <c r="AB9" s="17">
        <v>2.5</v>
      </c>
      <c r="AC9" s="17"/>
      <c r="AD9" s="17">
        <f>AB9*5</f>
        <v>12.5</v>
      </c>
      <c r="AE9" s="17" t="s">
        <v>29</v>
      </c>
      <c r="AF9" s="17">
        <f>AD9*9</f>
        <v>112.5</v>
      </c>
      <c r="AG9" s="76"/>
    </row>
    <row r="10" spans="2:33" ht="27.9" customHeight="1">
      <c r="B10" s="444"/>
      <c r="C10" s="448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 t="s">
        <v>87</v>
      </c>
      <c r="T10" s="45"/>
      <c r="U10" s="2">
        <v>1</v>
      </c>
      <c r="V10" s="450"/>
      <c r="W10" s="89">
        <f>Y5*2+Y6*7+Y7*1+Y8*0+Y9*0+Y10*8</f>
        <v>28.3</v>
      </c>
      <c r="X10" s="80" t="s">
        <v>42</v>
      </c>
      <c r="Y10" s="46">
        <v>0</v>
      </c>
      <c r="Z10" s="15"/>
      <c r="AA10" s="16" t="s">
        <v>35</v>
      </c>
      <c r="AE10" s="16">
        <f>AB10*15</f>
        <v>0</v>
      </c>
      <c r="AG10" s="91"/>
    </row>
    <row r="11" spans="2:33" ht="27.9" customHeight="1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450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51"/>
      <c r="W12" s="90">
        <f>W6*4+W10*4+W8*9</f>
        <v>723.7</v>
      </c>
      <c r="X12" s="53"/>
      <c r="Y12" s="54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2"/>
    </row>
    <row r="13" spans="2:33" s="36" customFormat="1" ht="27.9" customHeight="1">
      <c r="B13" s="31">
        <v>5</v>
      </c>
      <c r="C13" s="448"/>
      <c r="D13" s="32" t="str">
        <f>'114.5月菜單'!F21</f>
        <v>麥片飯</v>
      </c>
      <c r="E13" s="32" t="s">
        <v>65</v>
      </c>
      <c r="F13" s="32"/>
      <c r="G13" s="32" t="str">
        <f>'114.5月菜單'!F22</f>
        <v>水煮魚(海)</v>
      </c>
      <c r="H13" s="32" t="s">
        <v>17</v>
      </c>
      <c r="I13" s="32"/>
      <c r="J13" s="32" t="str">
        <f>'114.5月菜單'!F23</f>
        <v>新鮮里肌肉排</v>
      </c>
      <c r="K13" s="32" t="s">
        <v>83</v>
      </c>
      <c r="L13" s="32"/>
      <c r="M13" s="32" t="str">
        <f>'114.5月菜單'!F24</f>
        <v>醬油香蔥炒蛋</v>
      </c>
      <c r="N13" s="32" t="s">
        <v>17</v>
      </c>
      <c r="O13" s="32"/>
      <c r="P13" s="32" t="str">
        <f>'114.5月菜單'!F25</f>
        <v>淺色蔬菜</v>
      </c>
      <c r="Q13" s="32" t="s">
        <v>69</v>
      </c>
      <c r="R13" s="32"/>
      <c r="S13" s="32" t="str">
        <f>'114.5月菜單'!F26</f>
        <v>菜頭肉絲湯</v>
      </c>
      <c r="T13" s="32" t="s">
        <v>67</v>
      </c>
      <c r="U13" s="32"/>
      <c r="V13" s="449"/>
      <c r="W13" s="33" t="s">
        <v>44</v>
      </c>
      <c r="X13" s="34" t="s">
        <v>19</v>
      </c>
      <c r="Y13" s="35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>
      <c r="B14" s="37" t="s">
        <v>8</v>
      </c>
      <c r="C14" s="448"/>
      <c r="D14" s="2" t="s">
        <v>89</v>
      </c>
      <c r="E14" s="2"/>
      <c r="F14" s="2">
        <v>60</v>
      </c>
      <c r="G14" s="187" t="s">
        <v>172</v>
      </c>
      <c r="H14" s="188" t="s">
        <v>143</v>
      </c>
      <c r="I14" s="2">
        <v>40</v>
      </c>
      <c r="J14" s="453" t="s">
        <v>274</v>
      </c>
      <c r="K14" s="454"/>
      <c r="L14" s="2">
        <v>40</v>
      </c>
      <c r="M14" s="2" t="s">
        <v>314</v>
      </c>
      <c r="N14" s="2"/>
      <c r="O14" s="2">
        <v>5</v>
      </c>
      <c r="P14" s="2" t="s">
        <v>68</v>
      </c>
      <c r="Q14" s="2"/>
      <c r="R14" s="2">
        <v>100</v>
      </c>
      <c r="S14" s="110" t="s">
        <v>176</v>
      </c>
      <c r="T14" s="110"/>
      <c r="U14" s="110">
        <v>30</v>
      </c>
      <c r="V14" s="450"/>
      <c r="W14" s="91">
        <f>Y13*15+Y14*0+Y15*5+Y16*0+Y17*15+Y18*W4188+15</f>
        <v>99</v>
      </c>
      <c r="X14" s="38" t="s">
        <v>25</v>
      </c>
      <c r="Y14" s="39">
        <v>2.4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</row>
    <row r="15" spans="2:33" ht="27.9" customHeight="1">
      <c r="B15" s="37">
        <v>13</v>
      </c>
      <c r="C15" s="448"/>
      <c r="D15" s="2" t="s">
        <v>157</v>
      </c>
      <c r="E15" s="2"/>
      <c r="F15" s="2">
        <v>40</v>
      </c>
      <c r="G15" s="2" t="s">
        <v>137</v>
      </c>
      <c r="H15" s="2"/>
      <c r="I15" s="2">
        <v>40</v>
      </c>
      <c r="J15" s="461"/>
      <c r="K15" s="462"/>
      <c r="L15" s="2"/>
      <c r="M15" s="2" t="s">
        <v>64</v>
      </c>
      <c r="N15" s="2"/>
      <c r="O15" s="2">
        <v>50</v>
      </c>
      <c r="P15" s="2"/>
      <c r="Q15" s="2"/>
      <c r="R15" s="2"/>
      <c r="S15" s="177" t="s">
        <v>140</v>
      </c>
      <c r="T15" s="2"/>
      <c r="U15" s="2">
        <v>10</v>
      </c>
      <c r="V15" s="450"/>
      <c r="W15" s="40" t="s">
        <v>46</v>
      </c>
      <c r="X15" s="41" t="s">
        <v>27</v>
      </c>
      <c r="Y15" s="39">
        <v>1.8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</row>
    <row r="16" spans="2:33" ht="27.9" customHeight="1">
      <c r="B16" s="37" t="s">
        <v>10</v>
      </c>
      <c r="C16" s="448"/>
      <c r="D16" s="2"/>
      <c r="E16" s="45"/>
      <c r="F16" s="2"/>
      <c r="G16" s="2" t="s">
        <v>136</v>
      </c>
      <c r="H16" s="45"/>
      <c r="I16" s="2">
        <v>10</v>
      </c>
      <c r="J16" s="2"/>
      <c r="K16" s="45"/>
      <c r="L16" s="2"/>
      <c r="M16" s="2"/>
      <c r="N16" s="2"/>
      <c r="O16" s="2"/>
      <c r="P16" s="2"/>
      <c r="Q16" s="45"/>
      <c r="R16" s="2"/>
      <c r="S16" s="177"/>
      <c r="T16" s="2"/>
      <c r="U16" s="2"/>
      <c r="V16" s="450"/>
      <c r="W16" s="89">
        <f>Y13*0+Y14*5+Y15*0+Y16*5+Y17*0+Y18*4</f>
        <v>24.5</v>
      </c>
      <c r="X16" s="41" t="s">
        <v>30</v>
      </c>
      <c r="Y16" s="39">
        <v>2.5</v>
      </c>
      <c r="Z16" s="15"/>
      <c r="AA16" s="16" t="s">
        <v>31</v>
      </c>
      <c r="AB16" s="17">
        <v>1.7</v>
      </c>
      <c r="AC16" s="17">
        <f>AB16*1</f>
        <v>1.7</v>
      </c>
      <c r="AD16" s="17" t="s">
        <v>29</v>
      </c>
      <c r="AE16" s="17">
        <f>AB16*5</f>
        <v>8.5</v>
      </c>
      <c r="AF16" s="17">
        <f>AC16*4+AE16*4</f>
        <v>40.799999999999997</v>
      </c>
    </row>
    <row r="17" spans="2:33" ht="27.9" customHeight="1">
      <c r="B17" s="444" t="s">
        <v>38</v>
      </c>
      <c r="C17" s="448"/>
      <c r="D17" s="45"/>
      <c r="E17" s="45"/>
      <c r="F17" s="2"/>
      <c r="G17" s="2" t="s">
        <v>135</v>
      </c>
      <c r="H17" s="45"/>
      <c r="I17" s="2">
        <v>1</v>
      </c>
      <c r="K17" s="45"/>
      <c r="L17" s="2"/>
      <c r="M17" s="2"/>
      <c r="N17" s="45"/>
      <c r="O17" s="2"/>
      <c r="P17" s="2"/>
      <c r="Q17" s="45"/>
      <c r="R17" s="2"/>
      <c r="S17" s="2"/>
      <c r="T17" s="2"/>
      <c r="U17" s="2"/>
      <c r="V17" s="450"/>
      <c r="W17" s="40" t="s">
        <v>47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>
      <c r="B18" s="444"/>
      <c r="C18" s="448"/>
      <c r="D18" s="45"/>
      <c r="E18" s="45"/>
      <c r="F18" s="2"/>
      <c r="G18" s="2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45"/>
      <c r="U18" s="2"/>
      <c r="V18" s="450"/>
      <c r="W18" s="89">
        <f>Y13*2+Y14*7+Y15*1+Y16*0+Y17*0+Y18*8</f>
        <v>28.6</v>
      </c>
      <c r="X18" s="80" t="s">
        <v>42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1"/>
    </row>
    <row r="19" spans="2:33" ht="27.9" customHeight="1">
      <c r="B19" s="47" t="s">
        <v>36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450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51"/>
      <c r="W20" s="90">
        <f>W14*4+W18*4+W16*9</f>
        <v>730.9</v>
      </c>
      <c r="X20" s="53"/>
      <c r="Y20" s="54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2"/>
    </row>
    <row r="21" spans="2:33" s="36" customFormat="1" ht="27.9" customHeight="1">
      <c r="B21" s="31">
        <v>5</v>
      </c>
      <c r="C21" s="448"/>
      <c r="D21" s="32" t="str">
        <f>'114.5月菜單'!J21</f>
        <v>香Q米飯</v>
      </c>
      <c r="E21" s="32" t="s">
        <v>54</v>
      </c>
      <c r="F21" s="32"/>
      <c r="G21" s="32" t="str">
        <f>'114.5月菜單'!J22</f>
        <v>鹽酥雞(炸)</v>
      </c>
      <c r="H21" s="32" t="s">
        <v>61</v>
      </c>
      <c r="I21" s="32"/>
      <c r="J21" s="32" t="str">
        <f>'114.5月菜單'!J23</f>
        <v>柴香豆腐(豆)(海)</v>
      </c>
      <c r="K21" s="32" t="s">
        <v>63</v>
      </c>
      <c r="L21" s="32"/>
      <c r="M21" s="32" t="str">
        <f>'114.5月菜單'!J24</f>
        <v>酸菜白肉鍋(醃)</v>
      </c>
      <c r="N21" s="32" t="s">
        <v>17</v>
      </c>
      <c r="O21" s="32"/>
      <c r="P21" s="32" t="str">
        <f>'114.5月菜單'!J25</f>
        <v>深色蔬菜</v>
      </c>
      <c r="Q21" s="32" t="s">
        <v>18</v>
      </c>
      <c r="R21" s="32"/>
      <c r="S21" s="32" t="str">
        <f>'114.5月菜單'!J26</f>
        <v>昆布蛋花湯</v>
      </c>
      <c r="T21" s="32" t="s">
        <v>17</v>
      </c>
      <c r="U21" s="32"/>
      <c r="V21" s="449"/>
      <c r="W21" s="33" t="s">
        <v>44</v>
      </c>
      <c r="X21" s="34" t="s">
        <v>19</v>
      </c>
      <c r="Y21" s="35">
        <v>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448"/>
      <c r="D22" s="2" t="s">
        <v>85</v>
      </c>
      <c r="E22" s="2"/>
      <c r="F22" s="2">
        <v>100</v>
      </c>
      <c r="G22" s="457" t="s">
        <v>166</v>
      </c>
      <c r="H22" s="458"/>
      <c r="I22" s="2">
        <v>40</v>
      </c>
      <c r="J22" s="2" t="s">
        <v>275</v>
      </c>
      <c r="K22" s="2" t="s">
        <v>146</v>
      </c>
      <c r="L22" s="2">
        <v>60</v>
      </c>
      <c r="M22" s="2" t="s">
        <v>276</v>
      </c>
      <c r="N22" s="2"/>
      <c r="O22" s="2">
        <v>10</v>
      </c>
      <c r="P22" s="2" t="s">
        <v>60</v>
      </c>
      <c r="Q22" s="2"/>
      <c r="R22" s="2">
        <v>100</v>
      </c>
      <c r="S22" s="2" t="s">
        <v>139</v>
      </c>
      <c r="T22" s="2"/>
      <c r="U22" s="2">
        <v>5</v>
      </c>
      <c r="V22" s="450"/>
      <c r="W22" s="91">
        <f>Y21*15+Y22*0+Y23*5+Y24*0+Y25*15+Y26*W4196+15</f>
        <v>98.5</v>
      </c>
      <c r="X22" s="38" t="s">
        <v>25</v>
      </c>
      <c r="Y22" s="39">
        <v>2.4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>
      <c r="B23" s="37">
        <v>14</v>
      </c>
      <c r="C23" s="448"/>
      <c r="D23" s="2"/>
      <c r="E23" s="2"/>
      <c r="F23" s="2"/>
      <c r="G23" s="2"/>
      <c r="H23" s="2"/>
      <c r="I23" s="2"/>
      <c r="J23" s="2" t="s">
        <v>96</v>
      </c>
      <c r="K23" s="2" t="s">
        <v>143</v>
      </c>
      <c r="L23" s="2">
        <v>1</v>
      </c>
      <c r="M23" s="2" t="s">
        <v>134</v>
      </c>
      <c r="N23" s="2"/>
      <c r="O23" s="2">
        <v>60</v>
      </c>
      <c r="P23" s="2"/>
      <c r="Q23" s="2"/>
      <c r="R23" s="2"/>
      <c r="S23" s="2" t="s">
        <v>64</v>
      </c>
      <c r="T23" s="2"/>
      <c r="U23" s="2">
        <v>10</v>
      </c>
      <c r="V23" s="450"/>
      <c r="W23" s="40" t="s">
        <v>46</v>
      </c>
      <c r="X23" s="41" t="s">
        <v>27</v>
      </c>
      <c r="Y23" s="39">
        <v>1.7</v>
      </c>
      <c r="AA23" s="58" t="s">
        <v>28</v>
      </c>
      <c r="AB23" s="56">
        <v>2.1</v>
      </c>
      <c r="AC23" s="59">
        <f>AB23*7</f>
        <v>14.700000000000001</v>
      </c>
      <c r="AD23" s="56">
        <f>AB23*5</f>
        <v>10.5</v>
      </c>
      <c r="AE23" s="56" t="s">
        <v>29</v>
      </c>
      <c r="AF23" s="60">
        <f>AC23*4+AD23*9</f>
        <v>153.30000000000001</v>
      </c>
      <c r="AG23" s="76"/>
    </row>
    <row r="24" spans="2:33" s="57" customFormat="1" ht="27.9" customHeight="1">
      <c r="B24" s="37" t="s">
        <v>10</v>
      </c>
      <c r="C24" s="448"/>
      <c r="D24" s="2"/>
      <c r="E24" s="2"/>
      <c r="F24" s="2"/>
      <c r="G24" s="2"/>
      <c r="H24" s="45"/>
      <c r="I24" s="2"/>
      <c r="J24" s="461"/>
      <c r="K24" s="462"/>
      <c r="L24" s="2"/>
      <c r="M24" s="2" t="s">
        <v>135</v>
      </c>
      <c r="N24" s="45"/>
      <c r="O24" s="2">
        <v>1</v>
      </c>
      <c r="P24" s="2"/>
      <c r="Q24" s="88"/>
      <c r="R24" s="2"/>
      <c r="S24" s="2" t="s">
        <v>114</v>
      </c>
      <c r="T24" s="2"/>
      <c r="U24" s="2">
        <v>1</v>
      </c>
      <c r="V24" s="450"/>
      <c r="W24" s="89">
        <f>Y21*0+Y22*5+Y23*0+Y24*5+Y25*0+Y26*4</f>
        <v>24.5</v>
      </c>
      <c r="X24" s="41" t="s">
        <v>30</v>
      </c>
      <c r="Y24" s="39">
        <v>2.5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>
      <c r="B25" s="444" t="s">
        <v>39</v>
      </c>
      <c r="C25" s="448"/>
      <c r="D25" s="2"/>
      <c r="E25" s="2"/>
      <c r="F25" s="2"/>
      <c r="G25" s="2"/>
      <c r="H25" s="45"/>
      <c r="I25" s="2"/>
      <c r="J25" s="2"/>
      <c r="K25" s="86"/>
      <c r="L25" s="2"/>
      <c r="M25" s="455" t="s">
        <v>182</v>
      </c>
      <c r="N25" s="456"/>
      <c r="O25" s="2">
        <v>10</v>
      </c>
      <c r="P25" s="2"/>
      <c r="Q25" s="45"/>
      <c r="R25" s="2"/>
      <c r="S25" s="2"/>
      <c r="T25" s="45"/>
      <c r="U25" s="2"/>
      <c r="V25" s="450"/>
      <c r="W25" s="40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>
      <c r="B26" s="444"/>
      <c r="C26" s="448"/>
      <c r="D26" s="2"/>
      <c r="E26" s="2"/>
      <c r="F26" s="2"/>
      <c r="G26" s="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86"/>
      <c r="U26" s="2"/>
      <c r="V26" s="450"/>
      <c r="W26" s="89">
        <f>Y21*2+Y22*7+Y23*1+Y24*0+Y25*0+Y26*8</f>
        <v>28.5</v>
      </c>
      <c r="X26" s="80" t="s">
        <v>42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>
      <c r="B27" s="63" t="s">
        <v>36</v>
      </c>
      <c r="C27" s="64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450"/>
      <c r="W27" s="40" t="s">
        <v>12</v>
      </c>
      <c r="X27" s="49"/>
      <c r="Y27" s="39"/>
      <c r="AA27" s="61"/>
      <c r="AB27" s="56"/>
      <c r="AC27" s="61">
        <f>SUM(AC22:AC26)</f>
        <v>28.700000000000003</v>
      </c>
      <c r="AD27" s="61">
        <f>SUM(AD22:AD26)</f>
        <v>23</v>
      </c>
      <c r="AE27" s="61">
        <f>SUM(AE22:AE26)</f>
        <v>101</v>
      </c>
      <c r="AF27" s="61">
        <f>AC27*4+AD27*9+AE27*4</f>
        <v>725.8</v>
      </c>
      <c r="AG27" s="76"/>
    </row>
    <row r="28" spans="2:33" s="57" customFormat="1" ht="27.9" customHeight="1" thickBot="1">
      <c r="B28" s="65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51"/>
      <c r="W28" s="90">
        <f>W22*4+W26*4+W24*9</f>
        <v>728.5</v>
      </c>
      <c r="X28" s="53"/>
      <c r="Y28" s="54"/>
      <c r="Z28" s="55"/>
      <c r="AB28" s="67"/>
      <c r="AC28" s="68">
        <f>AC27*4/AF27</f>
        <v>0.15817029484706532</v>
      </c>
      <c r="AD28" s="68">
        <f>AD27*9/AF27</f>
        <v>0.28520253513364563</v>
      </c>
      <c r="AE28" s="68">
        <f>AE27*4/AF27</f>
        <v>0.55662717001928907</v>
      </c>
      <c r="AG28" s="92"/>
    </row>
    <row r="29" spans="2:33" s="36" customFormat="1" ht="27.9" customHeight="1">
      <c r="B29" s="31">
        <v>5</v>
      </c>
      <c r="C29" s="448"/>
      <c r="D29" s="32" t="str">
        <f>'114.5月菜單'!N21</f>
        <v>地瓜飯</v>
      </c>
      <c r="E29" s="32" t="s">
        <v>15</v>
      </c>
      <c r="F29" s="32"/>
      <c r="G29" s="32" t="str">
        <f>'114.5月菜單'!N22</f>
        <v>蘑菇法式豬柳</v>
      </c>
      <c r="H29" s="32" t="s">
        <v>175</v>
      </c>
      <c r="I29" s="32"/>
      <c r="J29" s="32" t="str">
        <f>'114.5月菜單'!N23</f>
        <v>玉米蛋</v>
      </c>
      <c r="K29" s="32" t="s">
        <v>17</v>
      </c>
      <c r="L29" s="32"/>
      <c r="M29" s="32" t="str">
        <f>'114.5月菜單'!N24</f>
        <v>雞堡肉(加)</v>
      </c>
      <c r="N29" s="32" t="s">
        <v>63</v>
      </c>
      <c r="O29" s="32"/>
      <c r="P29" s="32" t="str">
        <f>'114.5月菜單'!N25</f>
        <v>有機蔬菜</v>
      </c>
      <c r="Q29" s="32" t="s">
        <v>50</v>
      </c>
      <c r="R29" s="32"/>
      <c r="S29" s="32" t="str">
        <f>'114.5月菜單'!N26</f>
        <v>竹筍湯</v>
      </c>
      <c r="T29" s="32" t="s">
        <v>49</v>
      </c>
      <c r="U29" s="32"/>
      <c r="V29" s="449"/>
      <c r="W29" s="33" t="s">
        <v>44</v>
      </c>
      <c r="X29" s="34" t="s">
        <v>19</v>
      </c>
      <c r="Y29" s="35">
        <v>5.2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</row>
    <row r="30" spans="2:33" ht="27.9" customHeight="1">
      <c r="B30" s="37" t="s">
        <v>8</v>
      </c>
      <c r="C30" s="448"/>
      <c r="D30" s="2" t="s">
        <v>24</v>
      </c>
      <c r="E30" s="2"/>
      <c r="F30" s="2">
        <v>80</v>
      </c>
      <c r="G30" s="457" t="s">
        <v>86</v>
      </c>
      <c r="H30" s="458"/>
      <c r="I30" s="2">
        <v>40</v>
      </c>
      <c r="J30" s="69" t="s">
        <v>277</v>
      </c>
      <c r="K30" s="2"/>
      <c r="L30" s="2">
        <v>20</v>
      </c>
      <c r="M30" s="187" t="s">
        <v>280</v>
      </c>
      <c r="N30" s="188" t="s">
        <v>141</v>
      </c>
      <c r="O30" s="2">
        <v>30</v>
      </c>
      <c r="P30" s="2" t="s">
        <v>60</v>
      </c>
      <c r="Q30" s="2"/>
      <c r="R30" s="2">
        <v>100</v>
      </c>
      <c r="S30" s="2" t="s">
        <v>136</v>
      </c>
      <c r="T30" s="2"/>
      <c r="U30" s="2">
        <v>35</v>
      </c>
      <c r="V30" s="450"/>
      <c r="W30" s="91">
        <f>Y29*15+Y30*0+Y31*5+Y32*0+Y33*15+Y34*W4204+15</f>
        <v>101.5</v>
      </c>
      <c r="X30" s="38" t="s">
        <v>25</v>
      </c>
      <c r="Y30" s="39">
        <v>2.4</v>
      </c>
      <c r="Z30" s="15"/>
      <c r="AA30" s="17" t="s">
        <v>26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</row>
    <row r="31" spans="2:33" ht="27.9" customHeight="1">
      <c r="B31" s="37">
        <v>15</v>
      </c>
      <c r="C31" s="448"/>
      <c r="D31" s="2" t="s">
        <v>103</v>
      </c>
      <c r="E31" s="2"/>
      <c r="F31" s="2">
        <v>55</v>
      </c>
      <c r="G31" s="455" t="s">
        <v>140</v>
      </c>
      <c r="H31" s="456"/>
      <c r="I31" s="2">
        <v>30</v>
      </c>
      <c r="J31" s="155" t="s">
        <v>64</v>
      </c>
      <c r="K31" s="203"/>
      <c r="L31" s="2">
        <v>50</v>
      </c>
      <c r="M31" s="2"/>
      <c r="N31" s="2"/>
      <c r="O31" s="2"/>
      <c r="P31" s="2"/>
      <c r="Q31" s="2"/>
      <c r="R31" s="2"/>
      <c r="S31" s="2"/>
      <c r="T31" s="88"/>
      <c r="U31" s="2"/>
      <c r="V31" s="450"/>
      <c r="W31" s="40" t="s">
        <v>46</v>
      </c>
      <c r="X31" s="41" t="s">
        <v>27</v>
      </c>
      <c r="Y31" s="39">
        <v>1.7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</row>
    <row r="32" spans="2:33" ht="27.9" customHeight="1">
      <c r="B32" s="37" t="s">
        <v>10</v>
      </c>
      <c r="C32" s="448"/>
      <c r="D32" s="2"/>
      <c r="E32" s="45"/>
      <c r="F32" s="2"/>
      <c r="G32" s="2"/>
      <c r="H32" s="45"/>
      <c r="I32" s="2"/>
      <c r="J32" s="2" t="s">
        <v>130</v>
      </c>
      <c r="K32" s="86"/>
      <c r="L32" s="2">
        <v>1</v>
      </c>
      <c r="M32" s="455"/>
      <c r="N32" s="456"/>
      <c r="O32" s="190"/>
      <c r="P32" s="2"/>
      <c r="Q32" s="45"/>
      <c r="R32" s="2"/>
      <c r="S32" s="2"/>
      <c r="T32" s="2"/>
      <c r="U32" s="2"/>
      <c r="V32" s="450"/>
      <c r="W32" s="89">
        <f>Y29*0+Y30*5+Y31*0+Y32*5+Y33*0+Y34*4</f>
        <v>24.5</v>
      </c>
      <c r="X32" s="41" t="s">
        <v>30</v>
      </c>
      <c r="Y32" s="39">
        <v>2.5</v>
      </c>
      <c r="Z32" s="15"/>
      <c r="AA32" s="16" t="s">
        <v>31</v>
      </c>
      <c r="AB32" s="17">
        <v>1.8</v>
      </c>
      <c r="AC32" s="17">
        <f>AB32*1</f>
        <v>1.8</v>
      </c>
      <c r="AD32" s="17" t="s">
        <v>29</v>
      </c>
      <c r="AE32" s="17">
        <f>AB32*5</f>
        <v>9</v>
      </c>
      <c r="AF32" s="17">
        <f>AC32*4+AE32*4</f>
        <v>43.2</v>
      </c>
    </row>
    <row r="33" spans="2:33" ht="27.9" customHeight="1">
      <c r="B33" s="444" t="s">
        <v>40</v>
      </c>
      <c r="C33" s="448"/>
      <c r="D33" s="45"/>
      <c r="E33" s="45"/>
      <c r="F33" s="2"/>
      <c r="G33" s="2"/>
      <c r="H33" s="45"/>
      <c r="I33" s="2"/>
      <c r="J33" s="2"/>
      <c r="K33" s="45"/>
      <c r="L33" s="2"/>
      <c r="M33" s="2"/>
      <c r="N33" s="2"/>
      <c r="O33" s="2"/>
      <c r="P33" s="2"/>
      <c r="Q33" s="45"/>
      <c r="R33" s="2"/>
      <c r="S33" s="2"/>
      <c r="T33" s="45"/>
      <c r="U33" s="2"/>
      <c r="V33" s="450"/>
      <c r="W33" s="40" t="s">
        <v>47</v>
      </c>
      <c r="X33" s="41" t="s">
        <v>33</v>
      </c>
      <c r="Y33" s="39">
        <v>0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</row>
    <row r="34" spans="2:33" ht="27.9" customHeight="1">
      <c r="B34" s="444"/>
      <c r="C34" s="448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86"/>
      <c r="U34" s="2"/>
      <c r="V34" s="450"/>
      <c r="W34" s="89">
        <f>Y29*2+Y30*7+Y31*1+Y32*0+Y33*0+Y34*8</f>
        <v>28.900000000000002</v>
      </c>
      <c r="X34" s="80" t="s">
        <v>42</v>
      </c>
      <c r="Y34" s="46">
        <v>0</v>
      </c>
      <c r="Z34" s="15"/>
      <c r="AA34" s="16" t="s">
        <v>35</v>
      </c>
      <c r="AB34" s="17">
        <v>1</v>
      </c>
      <c r="AE34" s="16">
        <f>AB34*15</f>
        <v>15</v>
      </c>
    </row>
    <row r="35" spans="2:33" ht="27.9" customHeight="1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450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51"/>
      <c r="W36" s="90">
        <f>W30*4+W34*4+W32*9</f>
        <v>742.1</v>
      </c>
      <c r="X36" s="53"/>
      <c r="Y36" s="54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2"/>
    </row>
    <row r="37" spans="2:33" s="36" customFormat="1" ht="27.9" customHeight="1">
      <c r="B37" s="31">
        <v>5</v>
      </c>
      <c r="C37" s="448"/>
      <c r="D37" s="32" t="str">
        <f>'114.5月菜單'!R21</f>
        <v>超人氣鐵板拌麵</v>
      </c>
      <c r="E37" s="32" t="s">
        <v>17</v>
      </c>
      <c r="F37" s="32"/>
      <c r="G37" s="32" t="str">
        <f>'114.5月菜單'!R22</f>
        <v>卡啦雞腿(炸)</v>
      </c>
      <c r="H37" s="32" t="s">
        <v>61</v>
      </c>
      <c r="I37" s="32"/>
      <c r="J37" s="32" t="str">
        <f>'114.5月菜單'!R23</f>
        <v>冰心地瓜</v>
      </c>
      <c r="K37" s="32" t="s">
        <v>63</v>
      </c>
      <c r="L37" s="32"/>
      <c r="M37" s="32" t="str">
        <f>'114.5月菜單'!R24</f>
        <v>京醬肉絲(豆)</v>
      </c>
      <c r="N37" s="32" t="s">
        <v>17</v>
      </c>
      <c r="O37" s="32"/>
      <c r="P37" s="32" t="str">
        <f>'114.5月菜單'!R25</f>
        <v>深色蔬菜</v>
      </c>
      <c r="Q37" s="32" t="s">
        <v>51</v>
      </c>
      <c r="R37" s="32"/>
      <c r="S37" s="32" t="str">
        <f>'114.5月菜單'!R26</f>
        <v>鮮蔬蛋花湯</v>
      </c>
      <c r="T37" s="32" t="s">
        <v>52</v>
      </c>
      <c r="U37" s="32"/>
      <c r="V37" s="449"/>
      <c r="W37" s="33" t="s">
        <v>44</v>
      </c>
      <c r="X37" s="34" t="s">
        <v>19</v>
      </c>
      <c r="Y37" s="35">
        <v>5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37" t="s">
        <v>8</v>
      </c>
      <c r="C38" s="448"/>
      <c r="D38" s="2" t="s">
        <v>177</v>
      </c>
      <c r="E38" s="2"/>
      <c r="F38" s="2">
        <v>120</v>
      </c>
      <c r="G38" s="155" t="s">
        <v>174</v>
      </c>
      <c r="H38" s="179"/>
      <c r="I38" s="2">
        <v>60</v>
      </c>
      <c r="J38" s="110" t="s">
        <v>100</v>
      </c>
      <c r="K38" s="110"/>
      <c r="L38" s="110">
        <v>30</v>
      </c>
      <c r="M38" s="2" t="s">
        <v>190</v>
      </c>
      <c r="N38" s="110" t="s">
        <v>146</v>
      </c>
      <c r="O38" s="110">
        <v>40</v>
      </c>
      <c r="P38" s="2" t="s">
        <v>60</v>
      </c>
      <c r="Q38" s="2"/>
      <c r="R38" s="2">
        <v>100</v>
      </c>
      <c r="S38" s="69" t="s">
        <v>137</v>
      </c>
      <c r="T38" s="2"/>
      <c r="U38" s="2">
        <v>40</v>
      </c>
      <c r="V38" s="450"/>
      <c r="W38" s="91">
        <f>Y37*15+Y38*0+Y39*5+Y40*0+Y41*15+Y42*W4212+15</f>
        <v>97.5</v>
      </c>
      <c r="X38" s="38" t="s">
        <v>25</v>
      </c>
      <c r="Y38" s="39">
        <v>2.4</v>
      </c>
      <c r="Z38" s="15"/>
      <c r="AA38" s="17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1"/>
    </row>
    <row r="39" spans="2:33" ht="27.9" customHeight="1">
      <c r="B39" s="37">
        <v>16</v>
      </c>
      <c r="C39" s="448"/>
      <c r="D39" s="2" t="s">
        <v>180</v>
      </c>
      <c r="E39" s="2"/>
      <c r="F39" s="2">
        <v>20</v>
      </c>
      <c r="G39" s="2"/>
      <c r="H39" s="2"/>
      <c r="I39" s="2"/>
      <c r="J39" s="110"/>
      <c r="K39" s="110"/>
      <c r="L39" s="110"/>
      <c r="M39" s="467" t="s">
        <v>283</v>
      </c>
      <c r="N39" s="468"/>
      <c r="O39" s="110">
        <v>20</v>
      </c>
      <c r="P39" s="2"/>
      <c r="Q39" s="2"/>
      <c r="R39" s="2"/>
      <c r="S39" s="2" t="s">
        <v>64</v>
      </c>
      <c r="T39" s="2"/>
      <c r="U39" s="2">
        <v>10</v>
      </c>
      <c r="V39" s="450"/>
      <c r="W39" s="40" t="s">
        <v>46</v>
      </c>
      <c r="X39" s="41" t="s">
        <v>27</v>
      </c>
      <c r="Y39" s="39">
        <v>1.5</v>
      </c>
      <c r="AA39" s="42" t="s">
        <v>28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29</v>
      </c>
      <c r="AF39" s="44">
        <f>AC39*4+AD39*9</f>
        <v>167.89999999999998</v>
      </c>
      <c r="AG39" s="76"/>
    </row>
    <row r="40" spans="2:33" ht="27.9" customHeight="1">
      <c r="B40" s="37" t="s">
        <v>10</v>
      </c>
      <c r="C40" s="448"/>
      <c r="D40" s="2" t="s">
        <v>178</v>
      </c>
      <c r="E40" s="2"/>
      <c r="F40" s="2">
        <v>1</v>
      </c>
      <c r="G40" s="155"/>
      <c r="H40" s="179"/>
      <c r="I40" s="2"/>
      <c r="J40" s="2"/>
      <c r="K40" s="139"/>
      <c r="L40" s="110"/>
      <c r="M40" s="2"/>
      <c r="N40" s="139"/>
      <c r="O40" s="110"/>
      <c r="P40" s="2"/>
      <c r="Q40" s="2"/>
      <c r="R40" s="2"/>
      <c r="S40" s="2" t="s">
        <v>135</v>
      </c>
      <c r="T40" s="2"/>
      <c r="U40" s="2">
        <v>1</v>
      </c>
      <c r="V40" s="450"/>
      <c r="W40" s="89">
        <f>Y37*0+Y38*5+Y39*0+Y40*5+Y41*0+Y42*4</f>
        <v>24.5</v>
      </c>
      <c r="X40" s="41" t="s">
        <v>30</v>
      </c>
      <c r="Y40" s="39">
        <v>2.5</v>
      </c>
      <c r="Z40" s="15"/>
      <c r="AA40" s="16" t="s">
        <v>31</v>
      </c>
      <c r="AB40" s="17">
        <v>1.6</v>
      </c>
      <c r="AC40" s="17">
        <f>AB40*1</f>
        <v>1.6</v>
      </c>
      <c r="AD40" s="17" t="s">
        <v>29</v>
      </c>
      <c r="AE40" s="17">
        <f>AB40*5</f>
        <v>8</v>
      </c>
      <c r="AF40" s="17">
        <f>AC40*4+AE40*4</f>
        <v>38.4</v>
      </c>
      <c r="AG40" s="91"/>
    </row>
    <row r="41" spans="2:33" ht="27.9" customHeight="1">
      <c r="B41" s="444" t="s">
        <v>32</v>
      </c>
      <c r="C41" s="448"/>
      <c r="D41" s="2" t="s">
        <v>179</v>
      </c>
      <c r="E41" s="2"/>
      <c r="F41" s="2">
        <v>10</v>
      </c>
      <c r="G41" s="455"/>
      <c r="H41" s="456"/>
      <c r="I41" s="2"/>
      <c r="J41" s="2"/>
      <c r="K41" s="45"/>
      <c r="L41" s="2"/>
      <c r="M41" s="2"/>
      <c r="N41" s="45"/>
      <c r="O41" s="2"/>
      <c r="P41" s="2"/>
      <c r="Q41" s="2"/>
      <c r="R41" s="2"/>
      <c r="S41" s="2" t="s">
        <v>87</v>
      </c>
      <c r="T41" s="2"/>
      <c r="U41" s="2">
        <v>1</v>
      </c>
      <c r="V41" s="450"/>
      <c r="W41" s="40" t="s">
        <v>47</v>
      </c>
      <c r="X41" s="41" t="s">
        <v>33</v>
      </c>
      <c r="Y41" s="39">
        <v>0</v>
      </c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76"/>
    </row>
    <row r="42" spans="2:33" ht="27.9" customHeight="1">
      <c r="B42" s="444"/>
      <c r="C42" s="448"/>
      <c r="D42" s="181"/>
      <c r="E42" s="184"/>
      <c r="F42" s="110"/>
      <c r="G42" s="2"/>
      <c r="H42" s="2"/>
      <c r="I42" s="2"/>
      <c r="J42" s="2"/>
      <c r="K42" s="2"/>
      <c r="L42" s="2"/>
      <c r="M42" s="2"/>
      <c r="N42" s="86"/>
      <c r="O42" s="2"/>
      <c r="P42" s="2"/>
      <c r="Q42" s="45"/>
      <c r="R42" s="2"/>
      <c r="S42" s="2"/>
      <c r="T42" s="45"/>
      <c r="U42" s="2"/>
      <c r="V42" s="450"/>
      <c r="W42" s="89">
        <f>Y37*2+Y38*7+Y39*1+Y40*0+Y41*0+Y42*8</f>
        <v>28.3</v>
      </c>
      <c r="X42" s="80" t="s">
        <v>42</v>
      </c>
      <c r="Y42" s="46">
        <v>0</v>
      </c>
      <c r="Z42" s="15"/>
      <c r="AA42" s="16" t="s">
        <v>35</v>
      </c>
      <c r="AE42" s="16">
        <f>AB42*15</f>
        <v>0</v>
      </c>
      <c r="AG42" s="91"/>
    </row>
    <row r="43" spans="2:33" ht="27.9" customHeight="1">
      <c r="B43" s="47" t="s">
        <v>36</v>
      </c>
      <c r="C43" s="48"/>
      <c r="D43" s="2"/>
      <c r="E43" s="182"/>
      <c r="F43" s="183"/>
      <c r="G43" s="2"/>
      <c r="H43" s="45"/>
      <c r="I43" s="2"/>
      <c r="J43" s="2"/>
      <c r="K43" s="45"/>
      <c r="L43" s="2"/>
      <c r="M43" s="121"/>
      <c r="N43" s="141"/>
      <c r="O43" s="2"/>
      <c r="P43" s="2"/>
      <c r="Q43" s="45"/>
      <c r="R43" s="2"/>
      <c r="S43" s="2"/>
      <c r="T43" s="45"/>
      <c r="U43" s="2"/>
      <c r="V43" s="450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>
      <c r="B44" s="70"/>
      <c r="C44" s="51"/>
      <c r="D44" s="152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51"/>
      <c r="W44" s="90">
        <f>W38*4+W42*4+W40*9</f>
        <v>723.7</v>
      </c>
      <c r="X44" s="53"/>
      <c r="Y44" s="54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2"/>
    </row>
    <row r="45" spans="2:33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460"/>
      <c r="K45" s="460"/>
      <c r="L45" s="460"/>
      <c r="M45" s="460"/>
      <c r="N45" s="460"/>
      <c r="O45" s="460"/>
      <c r="P45" s="460"/>
      <c r="Q45" s="460"/>
      <c r="R45" s="460"/>
      <c r="S45" s="460"/>
      <c r="T45" s="460"/>
      <c r="U45" s="460"/>
      <c r="V45" s="460"/>
      <c r="W45" s="460"/>
      <c r="X45" s="460"/>
      <c r="Y45" s="460"/>
      <c r="Z45" s="74"/>
      <c r="AB45" s="56"/>
    </row>
    <row r="46" spans="2:33" ht="28.2">
      <c r="B46" s="56"/>
      <c r="C46" s="61"/>
      <c r="D46" s="459"/>
      <c r="E46" s="459"/>
      <c r="F46" s="463"/>
      <c r="G46" s="463"/>
      <c r="H46" s="75"/>
      <c r="K46" s="75"/>
      <c r="M46" s="142"/>
      <c r="N46" s="142"/>
      <c r="O46" s="142"/>
      <c r="Q46" s="75"/>
      <c r="T46" s="75"/>
    </row>
    <row r="47" spans="2:33" ht="28.2">
      <c r="M47" s="142"/>
      <c r="N47" s="142"/>
      <c r="O47" s="142"/>
    </row>
  </sheetData>
  <mergeCells count="30">
    <mergeCell ref="C37:C42"/>
    <mergeCell ref="V37:V44"/>
    <mergeCell ref="B41:B42"/>
    <mergeCell ref="J45:Y45"/>
    <mergeCell ref="D46:G46"/>
    <mergeCell ref="G41:H41"/>
    <mergeCell ref="M39:N39"/>
    <mergeCell ref="C21:C26"/>
    <mergeCell ref="V21:V28"/>
    <mergeCell ref="B25:B26"/>
    <mergeCell ref="C29:C34"/>
    <mergeCell ref="V29:V36"/>
    <mergeCell ref="B33:B34"/>
    <mergeCell ref="G30:H30"/>
    <mergeCell ref="G22:H22"/>
    <mergeCell ref="M32:N32"/>
    <mergeCell ref="J24:K24"/>
    <mergeCell ref="M25:N25"/>
    <mergeCell ref="G31:H31"/>
    <mergeCell ref="C13:C18"/>
    <mergeCell ref="V13:V20"/>
    <mergeCell ref="B17:B18"/>
    <mergeCell ref="B1:Y1"/>
    <mergeCell ref="B2:G2"/>
    <mergeCell ref="C5:C10"/>
    <mergeCell ref="V5:V12"/>
    <mergeCell ref="B9:B10"/>
    <mergeCell ref="J15:K15"/>
    <mergeCell ref="G3:L3"/>
    <mergeCell ref="J14:K14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Y46"/>
  <sheetViews>
    <sheetView topLeftCell="B3" zoomScale="60" workbookViewId="0">
      <selection activeCell="G6" sqref="G6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16384" width="9" style="16"/>
  </cols>
  <sheetData>
    <row r="1" spans="2:25" s="5" customFormat="1" ht="39">
      <c r="B1" s="445" t="s">
        <v>332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</row>
    <row r="2" spans="2:25" s="5" customFormat="1" ht="13.5" customHeight="1">
      <c r="B2" s="446"/>
      <c r="C2" s="447"/>
      <c r="D2" s="447"/>
      <c r="E2" s="447"/>
      <c r="F2" s="447"/>
      <c r="G2" s="447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</row>
    <row r="3" spans="2:25" ht="32.25" customHeight="1" thickBot="1">
      <c r="B3" s="81" t="s">
        <v>43</v>
      </c>
      <c r="C3" s="10"/>
      <c r="D3" s="11"/>
      <c r="E3" s="11"/>
      <c r="F3" s="11"/>
      <c r="G3" s="452" t="s">
        <v>90</v>
      </c>
      <c r="H3" s="452"/>
      <c r="I3" s="452"/>
      <c r="J3" s="452"/>
      <c r="K3" s="452"/>
      <c r="L3" s="452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</row>
    <row r="4" spans="2:25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</row>
    <row r="5" spans="2:25" s="36" customFormat="1" ht="65.099999999999994" customHeight="1">
      <c r="B5" s="31">
        <v>5</v>
      </c>
      <c r="C5" s="448"/>
      <c r="D5" s="32" t="str">
        <f>'114.5月菜單'!B30</f>
        <v>香Q米飯</v>
      </c>
      <c r="E5" s="32" t="s">
        <v>54</v>
      </c>
      <c r="F5" s="1" t="s">
        <v>16</v>
      </c>
      <c r="G5" s="32" t="str">
        <f>'114.5月菜單'!B31</f>
        <v>老北平烤鴨(冷)</v>
      </c>
      <c r="H5" s="32" t="s">
        <v>17</v>
      </c>
      <c r="I5" s="1" t="s">
        <v>16</v>
      </c>
      <c r="J5" s="32" t="str">
        <f>'114.5月菜單'!B32</f>
        <v>香香雞柳條(加)</v>
      </c>
      <c r="K5" s="32" t="s">
        <v>63</v>
      </c>
      <c r="L5" s="1" t="s">
        <v>16</v>
      </c>
      <c r="M5" s="32" t="str">
        <f>'114.5月菜單'!B33</f>
        <v>蝦仁韭香芽菜(海)</v>
      </c>
      <c r="N5" s="32" t="s">
        <v>17</v>
      </c>
      <c r="O5" s="1" t="s">
        <v>16</v>
      </c>
      <c r="P5" s="32" t="str">
        <f>'114.5月菜單'!B34</f>
        <v>深色蔬菜</v>
      </c>
      <c r="Q5" s="32" t="s">
        <v>55</v>
      </c>
      <c r="R5" s="1" t="s">
        <v>16</v>
      </c>
      <c r="S5" s="32" t="str">
        <f>'114.5月菜單'!B35</f>
        <v>酸辣湯(芡)(豆)(醃)</v>
      </c>
      <c r="T5" s="32" t="s">
        <v>299</v>
      </c>
      <c r="U5" s="1" t="s">
        <v>16</v>
      </c>
      <c r="V5" s="449"/>
      <c r="W5" s="33" t="s">
        <v>44</v>
      </c>
      <c r="X5" s="34" t="s">
        <v>19</v>
      </c>
      <c r="Y5" s="35">
        <v>5.3</v>
      </c>
    </row>
    <row r="6" spans="2:25" ht="27.9" customHeight="1">
      <c r="B6" s="37" t="s">
        <v>8</v>
      </c>
      <c r="C6" s="448"/>
      <c r="D6" s="2" t="s">
        <v>59</v>
      </c>
      <c r="E6" s="2"/>
      <c r="F6" s="2">
        <v>100</v>
      </c>
      <c r="G6" s="2" t="s">
        <v>138</v>
      </c>
      <c r="H6" s="229" t="s">
        <v>108</v>
      </c>
      <c r="I6" s="2">
        <v>10</v>
      </c>
      <c r="J6" s="110" t="s">
        <v>325</v>
      </c>
      <c r="K6" s="110" t="s">
        <v>141</v>
      </c>
      <c r="L6" s="110">
        <v>30</v>
      </c>
      <c r="M6" s="2" t="s">
        <v>188</v>
      </c>
      <c r="N6" s="2" t="s">
        <v>143</v>
      </c>
      <c r="O6" s="2">
        <v>10</v>
      </c>
      <c r="P6" s="2" t="s">
        <v>60</v>
      </c>
      <c r="Q6" s="2"/>
      <c r="R6" s="2">
        <v>100</v>
      </c>
      <c r="S6" s="2" t="s">
        <v>132</v>
      </c>
      <c r="T6" s="2" t="s">
        <v>146</v>
      </c>
      <c r="U6" s="2">
        <v>30</v>
      </c>
      <c r="V6" s="450"/>
      <c r="W6" s="91">
        <f>Y5*15+Y6*0+Y7*5+Y8*0+Y9*15+Y10*W4180+15</f>
        <v>103.5</v>
      </c>
      <c r="X6" s="38" t="s">
        <v>25</v>
      </c>
      <c r="Y6" s="39">
        <v>2.2999999999999998</v>
      </c>
    </row>
    <row r="7" spans="2:25" ht="27.9" customHeight="1">
      <c r="B7" s="37">
        <v>19</v>
      </c>
      <c r="C7" s="448"/>
      <c r="D7" s="2"/>
      <c r="E7" s="2"/>
      <c r="F7" s="2"/>
      <c r="G7" s="464" t="s">
        <v>343</v>
      </c>
      <c r="H7" s="465"/>
      <c r="I7" s="2">
        <v>40</v>
      </c>
      <c r="J7" s="110"/>
      <c r="K7" s="110"/>
      <c r="L7" s="110"/>
      <c r="M7" s="2" t="s">
        <v>151</v>
      </c>
      <c r="N7" s="2"/>
      <c r="O7" s="2">
        <v>50</v>
      </c>
      <c r="P7" s="2"/>
      <c r="Q7" s="2"/>
      <c r="R7" s="2"/>
      <c r="S7" s="2" t="s">
        <v>198</v>
      </c>
      <c r="T7" s="2" t="s">
        <v>109</v>
      </c>
      <c r="U7" s="2">
        <v>8</v>
      </c>
      <c r="V7" s="450"/>
      <c r="W7" s="40" t="s">
        <v>46</v>
      </c>
      <c r="X7" s="41" t="s">
        <v>27</v>
      </c>
      <c r="Y7" s="39">
        <v>1.8</v>
      </c>
    </row>
    <row r="8" spans="2:25" ht="27.9" customHeight="1">
      <c r="B8" s="37" t="s">
        <v>10</v>
      </c>
      <c r="C8" s="448"/>
      <c r="D8" s="2"/>
      <c r="E8" s="2"/>
      <c r="F8" s="2"/>
      <c r="G8" s="2"/>
      <c r="H8" s="88"/>
      <c r="I8" s="2"/>
      <c r="J8" s="110"/>
      <c r="K8" s="110"/>
      <c r="L8" s="110"/>
      <c r="M8" s="2" t="s">
        <v>290</v>
      </c>
      <c r="N8" s="45"/>
      <c r="O8" s="2">
        <v>1</v>
      </c>
      <c r="P8" s="2"/>
      <c r="Q8" s="45"/>
      <c r="R8" s="2"/>
      <c r="S8" s="2" t="s">
        <v>144</v>
      </c>
      <c r="T8" s="2" t="s">
        <v>109</v>
      </c>
      <c r="U8" s="2">
        <v>8</v>
      </c>
      <c r="V8" s="450"/>
      <c r="W8" s="89">
        <f>Y5*0+Y6*5+Y7*0+Y8*5+Y9*0+Y10*4</f>
        <v>24</v>
      </c>
      <c r="X8" s="41" t="s">
        <v>30</v>
      </c>
      <c r="Y8" s="39">
        <v>2.5</v>
      </c>
    </row>
    <row r="9" spans="2:25" ht="27.9" customHeight="1">
      <c r="B9" s="444" t="s">
        <v>37</v>
      </c>
      <c r="C9" s="448"/>
      <c r="D9" s="2"/>
      <c r="E9" s="2"/>
      <c r="F9" s="2"/>
      <c r="G9" s="2"/>
      <c r="H9" s="45"/>
      <c r="I9" s="2"/>
      <c r="J9" s="2"/>
      <c r="K9" s="86"/>
      <c r="L9" s="2"/>
      <c r="M9" s="2" t="s">
        <v>135</v>
      </c>
      <c r="N9" s="45"/>
      <c r="O9" s="2">
        <v>1</v>
      </c>
      <c r="P9" s="2"/>
      <c r="Q9" s="45"/>
      <c r="R9" s="2"/>
      <c r="S9" s="2" t="s">
        <v>64</v>
      </c>
      <c r="T9" s="45"/>
      <c r="U9" s="2">
        <v>5</v>
      </c>
      <c r="V9" s="450"/>
      <c r="W9" s="40" t="s">
        <v>47</v>
      </c>
      <c r="X9" s="41" t="s">
        <v>33</v>
      </c>
      <c r="Y9" s="39">
        <v>0</v>
      </c>
    </row>
    <row r="10" spans="2:25" ht="27.9" customHeight="1">
      <c r="B10" s="444"/>
      <c r="C10" s="448"/>
      <c r="D10" s="2"/>
      <c r="E10" s="2"/>
      <c r="F10" s="2"/>
      <c r="G10" s="2"/>
      <c r="H10" s="45"/>
      <c r="I10" s="2"/>
      <c r="J10" s="2"/>
      <c r="K10" s="45"/>
      <c r="L10" s="2"/>
      <c r="M10" s="2"/>
      <c r="N10" s="2"/>
      <c r="O10" s="2"/>
      <c r="P10" s="2"/>
      <c r="Q10" s="45"/>
      <c r="R10" s="2"/>
      <c r="S10" s="2" t="s">
        <v>135</v>
      </c>
      <c r="T10" s="86"/>
      <c r="U10" s="2">
        <v>1</v>
      </c>
      <c r="V10" s="450"/>
      <c r="W10" s="89">
        <f>Y5*2+Y6*7+Y7*1+Y8*0+Y9*0+Y10*8</f>
        <v>28.499999999999996</v>
      </c>
      <c r="X10" s="80" t="s">
        <v>42</v>
      </c>
      <c r="Y10" s="46">
        <v>0</v>
      </c>
    </row>
    <row r="11" spans="2:25" ht="27.9" customHeight="1">
      <c r="B11" s="47" t="s">
        <v>36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2"/>
      <c r="O11" s="2"/>
      <c r="P11" s="2"/>
      <c r="Q11" s="45"/>
      <c r="R11" s="2"/>
      <c r="S11" s="2" t="s">
        <v>87</v>
      </c>
      <c r="T11" s="45"/>
      <c r="U11" s="2">
        <v>1</v>
      </c>
      <c r="V11" s="450"/>
      <c r="W11" s="40" t="s">
        <v>12</v>
      </c>
      <c r="X11" s="49"/>
      <c r="Y11" s="39"/>
    </row>
    <row r="12" spans="2:25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51"/>
      <c r="W12" s="90">
        <f>W6*4+W10*4+W8*9</f>
        <v>744</v>
      </c>
      <c r="X12" s="53"/>
      <c r="Y12" s="54"/>
    </row>
    <row r="13" spans="2:25" s="36" customFormat="1" ht="27.9" customHeight="1">
      <c r="B13" s="31">
        <v>5</v>
      </c>
      <c r="C13" s="448"/>
      <c r="D13" s="32" t="str">
        <f>'114.5月菜單'!F30</f>
        <v>糙米飯</v>
      </c>
      <c r="E13" s="32" t="s">
        <v>78</v>
      </c>
      <c r="F13" s="32"/>
      <c r="G13" s="32" t="str">
        <f>'114.5月菜單'!F31</f>
        <v>秘製香烤雞腿</v>
      </c>
      <c r="H13" s="32" t="s">
        <v>63</v>
      </c>
      <c r="I13" s="32"/>
      <c r="J13" s="32" t="str">
        <f>'114.5月菜單'!F32</f>
        <v>蕃茄炒蛋</v>
      </c>
      <c r="K13" s="32" t="s">
        <v>181</v>
      </c>
      <c r="L13" s="32"/>
      <c r="M13" s="32" t="str">
        <f>'114.5月菜單'!F33</f>
        <v>絞肉豆腐丁(豆)</v>
      </c>
      <c r="N13" s="32" t="s">
        <v>17</v>
      </c>
      <c r="O13" s="32"/>
      <c r="P13" s="32" t="str">
        <f>'114.5月菜單'!F34</f>
        <v>淺色蔬菜</v>
      </c>
      <c r="Q13" s="32" t="s">
        <v>18</v>
      </c>
      <c r="R13" s="32"/>
      <c r="S13" s="32" t="str">
        <f>'114.5月菜單'!F35</f>
        <v>冬瓜香菇湯</v>
      </c>
      <c r="T13" s="32" t="s">
        <v>17</v>
      </c>
      <c r="U13" s="32"/>
      <c r="V13" s="449"/>
      <c r="W13" s="33" t="s">
        <v>44</v>
      </c>
      <c r="X13" s="34" t="s">
        <v>19</v>
      </c>
      <c r="Y13" s="35">
        <v>5</v>
      </c>
    </row>
    <row r="14" spans="2:25" ht="27.9" customHeight="1">
      <c r="B14" s="37" t="s">
        <v>8</v>
      </c>
      <c r="C14" s="448"/>
      <c r="D14" s="2" t="s">
        <v>24</v>
      </c>
      <c r="E14" s="2"/>
      <c r="F14" s="2">
        <v>60</v>
      </c>
      <c r="G14" s="2" t="s">
        <v>174</v>
      </c>
      <c r="H14" s="2"/>
      <c r="I14" s="2">
        <v>60</v>
      </c>
      <c r="J14" s="2" t="s">
        <v>142</v>
      </c>
      <c r="K14" s="2"/>
      <c r="L14" s="2">
        <v>20</v>
      </c>
      <c r="M14" s="2" t="s">
        <v>192</v>
      </c>
      <c r="N14" s="2" t="s">
        <v>146</v>
      </c>
      <c r="O14" s="2">
        <v>45</v>
      </c>
      <c r="P14" s="2" t="s">
        <v>60</v>
      </c>
      <c r="Q14" s="2"/>
      <c r="R14" s="2">
        <v>100</v>
      </c>
      <c r="S14" s="110" t="s">
        <v>95</v>
      </c>
      <c r="T14" s="110"/>
      <c r="U14" s="110">
        <v>30</v>
      </c>
      <c r="V14" s="450"/>
      <c r="W14" s="91">
        <f>Y13*15+Y14*0+Y15*5+Y16*0+Y17*15+Y18*W4188+15</f>
        <v>98</v>
      </c>
      <c r="X14" s="38" t="s">
        <v>25</v>
      </c>
      <c r="Y14" s="39">
        <v>2.4</v>
      </c>
    </row>
    <row r="15" spans="2:25" ht="27.9" customHeight="1">
      <c r="B15" s="37">
        <v>20</v>
      </c>
      <c r="C15" s="448"/>
      <c r="D15" s="2" t="s">
        <v>156</v>
      </c>
      <c r="E15" s="2"/>
      <c r="F15" s="2">
        <v>40</v>
      </c>
      <c r="G15" s="2"/>
      <c r="H15" s="2"/>
      <c r="I15" s="2"/>
      <c r="J15" s="469" t="s">
        <v>64</v>
      </c>
      <c r="K15" s="470"/>
      <c r="L15" s="2">
        <v>50</v>
      </c>
      <c r="M15" s="2" t="s">
        <v>107</v>
      </c>
      <c r="N15" s="2"/>
      <c r="O15" s="2">
        <v>5</v>
      </c>
      <c r="P15" s="2"/>
      <c r="Q15" s="2"/>
      <c r="R15" s="2"/>
      <c r="S15" s="2" t="s">
        <v>308</v>
      </c>
      <c r="T15" s="110"/>
      <c r="U15" s="110">
        <v>10</v>
      </c>
      <c r="V15" s="450"/>
      <c r="W15" s="40" t="s">
        <v>46</v>
      </c>
      <c r="X15" s="41" t="s">
        <v>27</v>
      </c>
      <c r="Y15" s="39">
        <v>1.6</v>
      </c>
    </row>
    <row r="16" spans="2:25" ht="27.9" customHeight="1">
      <c r="B16" s="37" t="s">
        <v>10</v>
      </c>
      <c r="C16" s="448"/>
      <c r="D16" s="2"/>
      <c r="E16" s="45"/>
      <c r="F16" s="2"/>
      <c r="G16" s="160"/>
      <c r="H16" s="123"/>
      <c r="I16" s="119"/>
      <c r="J16" s="2"/>
      <c r="K16" s="2"/>
      <c r="L16" s="2"/>
      <c r="M16" s="2"/>
      <c r="N16" s="86"/>
      <c r="O16" s="2"/>
      <c r="P16" s="2"/>
      <c r="Q16" s="45"/>
      <c r="R16" s="2"/>
      <c r="S16" s="2" t="s">
        <v>152</v>
      </c>
      <c r="T16" s="86"/>
      <c r="U16" s="2">
        <v>1</v>
      </c>
      <c r="V16" s="450"/>
      <c r="W16" s="89">
        <f>Y13*0+Y14*5+Y15*0+Y16*5+Y17*0+Y18*4</f>
        <v>24.5</v>
      </c>
      <c r="X16" s="41" t="s">
        <v>30</v>
      </c>
      <c r="Y16" s="39">
        <v>2.5</v>
      </c>
    </row>
    <row r="17" spans="2:25" ht="27.9" customHeight="1">
      <c r="B17" s="444" t="s">
        <v>38</v>
      </c>
      <c r="C17" s="448"/>
      <c r="D17" s="45"/>
      <c r="E17" s="45"/>
      <c r="F17" s="2"/>
      <c r="G17" s="2"/>
      <c r="H17" s="45"/>
      <c r="I17" s="2"/>
      <c r="J17" s="2"/>
      <c r="K17" s="2"/>
      <c r="L17" s="2"/>
      <c r="M17" s="2"/>
      <c r="N17" s="86"/>
      <c r="O17" s="2"/>
      <c r="P17" s="2"/>
      <c r="Q17" s="45"/>
      <c r="R17" s="2"/>
      <c r="S17" s="2" t="s">
        <v>114</v>
      </c>
      <c r="T17" s="2"/>
      <c r="U17" s="2">
        <v>1</v>
      </c>
      <c r="V17" s="450"/>
      <c r="W17" s="40" t="s">
        <v>47</v>
      </c>
      <c r="X17" s="41" t="s">
        <v>33</v>
      </c>
      <c r="Y17" s="39">
        <v>0</v>
      </c>
    </row>
    <row r="18" spans="2:25" ht="27.9" customHeight="1">
      <c r="B18" s="444"/>
      <c r="C18" s="448"/>
      <c r="D18" s="45"/>
      <c r="E18" s="45"/>
      <c r="F18" s="2"/>
      <c r="G18" s="2"/>
      <c r="H18" s="45"/>
      <c r="I18" s="2"/>
      <c r="J18" s="2"/>
      <c r="K18" s="2"/>
      <c r="L18" s="2"/>
      <c r="M18" s="2"/>
      <c r="N18" s="45"/>
      <c r="O18" s="2"/>
      <c r="P18" s="2"/>
      <c r="Q18" s="45"/>
      <c r="R18" s="2"/>
      <c r="S18" s="2"/>
      <c r="T18" s="124"/>
      <c r="U18" s="2"/>
      <c r="V18" s="450"/>
      <c r="W18" s="89">
        <f>Y13*2+Y14*7+Y15*1+Y16*0+Y17*0+Y18*8</f>
        <v>28.400000000000002</v>
      </c>
      <c r="X18" s="80" t="s">
        <v>42</v>
      </c>
      <c r="Y18" s="46">
        <v>0</v>
      </c>
    </row>
    <row r="19" spans="2:25" ht="27.9" customHeight="1">
      <c r="B19" s="47" t="s">
        <v>36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450"/>
      <c r="W19" s="40" t="s">
        <v>12</v>
      </c>
      <c r="X19" s="49"/>
      <c r="Y19" s="39"/>
    </row>
    <row r="20" spans="2:25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51"/>
      <c r="W20" s="90">
        <f>W14*4+W18*4+W16*9</f>
        <v>726.1</v>
      </c>
      <c r="X20" s="53"/>
      <c r="Y20" s="54"/>
    </row>
    <row r="21" spans="2:25" s="36" customFormat="1" ht="27.9" customHeight="1">
      <c r="B21" s="31">
        <v>5</v>
      </c>
      <c r="C21" s="448"/>
      <c r="D21" s="32" t="str">
        <f>'114.5月菜單'!J30</f>
        <v>香Q米飯</v>
      </c>
      <c r="E21" s="32" t="s">
        <v>54</v>
      </c>
      <c r="F21" s="32"/>
      <c r="G21" s="32" t="str">
        <f>'114.5月菜單'!J31</f>
        <v>炭烤照燒雞翅</v>
      </c>
      <c r="H21" s="32" t="s">
        <v>63</v>
      </c>
      <c r="I21" s="32"/>
      <c r="J21" s="32" t="str">
        <f>'114.5月菜單'!J32</f>
        <v>太祖鮮筍羹</v>
      </c>
      <c r="K21" s="32" t="s">
        <v>17</v>
      </c>
      <c r="L21" s="32"/>
      <c r="M21" s="32" t="str">
        <f>'114.5月菜單'!J33</f>
        <v>洋蔥肉絲</v>
      </c>
      <c r="N21" s="32" t="s">
        <v>79</v>
      </c>
      <c r="O21" s="32"/>
      <c r="P21" s="32" t="str">
        <f>'114.5月菜單'!J34</f>
        <v>淺色蔬菜</v>
      </c>
      <c r="Q21" s="32" t="s">
        <v>18</v>
      </c>
      <c r="R21" s="32"/>
      <c r="S21" s="32" t="str">
        <f>'114.5月菜單'!J35</f>
        <v>鮮蔬湯</v>
      </c>
      <c r="T21" s="32" t="s">
        <v>113</v>
      </c>
      <c r="U21" s="32"/>
      <c r="V21" s="449"/>
      <c r="W21" s="33" t="s">
        <v>44</v>
      </c>
      <c r="X21" s="34" t="s">
        <v>19</v>
      </c>
      <c r="Y21" s="35">
        <v>5</v>
      </c>
    </row>
    <row r="22" spans="2:25" s="57" customFormat="1" ht="27.75" customHeight="1">
      <c r="B22" s="37" t="s">
        <v>8</v>
      </c>
      <c r="C22" s="448"/>
      <c r="D22" s="2" t="s">
        <v>24</v>
      </c>
      <c r="E22" s="2"/>
      <c r="F22" s="2">
        <v>100</v>
      </c>
      <c r="G22" s="187" t="s">
        <v>170</v>
      </c>
      <c r="H22" s="202"/>
      <c r="I22" s="2">
        <v>70</v>
      </c>
      <c r="J22" s="2" t="s">
        <v>176</v>
      </c>
      <c r="K22" s="2"/>
      <c r="L22" s="2">
        <v>20</v>
      </c>
      <c r="M22" s="121" t="s">
        <v>86</v>
      </c>
      <c r="N22" s="148"/>
      <c r="O22" s="150">
        <v>30</v>
      </c>
      <c r="P22" s="2" t="s">
        <v>80</v>
      </c>
      <c r="Q22" s="2"/>
      <c r="R22" s="2">
        <v>100</v>
      </c>
      <c r="S22" s="69" t="s">
        <v>137</v>
      </c>
      <c r="T22" s="2"/>
      <c r="U22" s="2">
        <v>30</v>
      </c>
      <c r="V22" s="450"/>
      <c r="W22" s="91">
        <f>Y21*15+Y22*0+Y23*5+Y24*0+Y25*15+Y26*W4196+15</f>
        <v>100.5</v>
      </c>
      <c r="X22" s="38" t="s">
        <v>25</v>
      </c>
      <c r="Y22" s="39">
        <v>2.2999999999999998</v>
      </c>
    </row>
    <row r="23" spans="2:25" s="57" customFormat="1" ht="27.9" customHeight="1">
      <c r="B23" s="37">
        <v>21</v>
      </c>
      <c r="C23" s="448"/>
      <c r="D23" s="2"/>
      <c r="E23" s="2"/>
      <c r="F23" s="2"/>
      <c r="G23" s="2"/>
      <c r="H23" s="2"/>
      <c r="I23" s="2"/>
      <c r="J23" s="2" t="s">
        <v>136</v>
      </c>
      <c r="K23" s="86"/>
      <c r="L23" s="2">
        <v>20</v>
      </c>
      <c r="M23" s="30" t="s">
        <v>140</v>
      </c>
      <c r="N23" s="149"/>
      <c r="O23" s="151">
        <v>30</v>
      </c>
      <c r="P23" s="2"/>
      <c r="Q23" s="2"/>
      <c r="R23" s="2"/>
      <c r="S23" s="2" t="s">
        <v>64</v>
      </c>
      <c r="T23" s="2"/>
      <c r="U23" s="2">
        <v>10</v>
      </c>
      <c r="V23" s="450"/>
      <c r="W23" s="40" t="s">
        <v>46</v>
      </c>
      <c r="X23" s="41" t="s">
        <v>27</v>
      </c>
      <c r="Y23" s="39">
        <v>2.1</v>
      </c>
    </row>
    <row r="24" spans="2:25" s="57" customFormat="1" ht="27.9" customHeight="1">
      <c r="B24" s="37" t="s">
        <v>10</v>
      </c>
      <c r="C24" s="448"/>
      <c r="D24" s="2"/>
      <c r="E24" s="2"/>
      <c r="F24" s="2"/>
      <c r="G24" s="2"/>
      <c r="H24" s="45"/>
      <c r="I24" s="2"/>
      <c r="J24" s="2" t="s">
        <v>173</v>
      </c>
      <c r="K24" s="2"/>
      <c r="L24" s="2">
        <v>10</v>
      </c>
      <c r="M24" s="177"/>
      <c r="N24" s="149"/>
      <c r="O24" s="151"/>
      <c r="P24" s="2"/>
      <c r="Q24" s="45"/>
      <c r="R24" s="2"/>
      <c r="S24" s="2" t="s">
        <v>135</v>
      </c>
      <c r="T24" s="2"/>
      <c r="U24" s="2">
        <v>1</v>
      </c>
      <c r="V24" s="450"/>
      <c r="W24" s="89">
        <f>Y21*0+Y22*5+Y23*0+Y24*5+Y25*0+Y26*4</f>
        <v>24</v>
      </c>
      <c r="X24" s="41" t="s">
        <v>30</v>
      </c>
      <c r="Y24" s="39">
        <v>2.5</v>
      </c>
    </row>
    <row r="25" spans="2:25" s="57" customFormat="1" ht="27.9" customHeight="1">
      <c r="B25" s="444" t="s">
        <v>62</v>
      </c>
      <c r="C25" s="448"/>
      <c r="D25" s="2"/>
      <c r="E25" s="2"/>
      <c r="F25" s="2"/>
      <c r="G25" s="2"/>
      <c r="H25" s="45"/>
      <c r="I25" s="2"/>
      <c r="J25" s="2" t="s">
        <v>135</v>
      </c>
      <c r="K25" s="86"/>
      <c r="L25" s="2">
        <v>1</v>
      </c>
      <c r="N25" s="149"/>
      <c r="O25" s="119"/>
      <c r="P25" s="2"/>
      <c r="Q25" s="45"/>
      <c r="R25" s="2"/>
      <c r="S25" s="2" t="s">
        <v>87</v>
      </c>
      <c r="T25" s="2"/>
      <c r="U25" s="2">
        <v>1</v>
      </c>
      <c r="V25" s="450"/>
      <c r="W25" s="40" t="s">
        <v>47</v>
      </c>
      <c r="X25" s="41" t="s">
        <v>33</v>
      </c>
      <c r="Y25" s="39">
        <v>0</v>
      </c>
    </row>
    <row r="26" spans="2:25" s="57" customFormat="1" ht="27.9" customHeight="1">
      <c r="B26" s="444"/>
      <c r="C26" s="448"/>
      <c r="D26" s="88"/>
      <c r="E26" s="45"/>
      <c r="F26" s="2"/>
      <c r="G26" s="62"/>
      <c r="H26" s="45"/>
      <c r="I26" s="2"/>
      <c r="J26" s="2" t="s">
        <v>87</v>
      </c>
      <c r="K26" s="45"/>
      <c r="L26" s="2">
        <v>1</v>
      </c>
      <c r="M26" s="2"/>
      <c r="N26" s="45"/>
      <c r="O26" s="2"/>
      <c r="P26" s="2"/>
      <c r="Q26" s="45"/>
      <c r="R26" s="2"/>
      <c r="S26" s="2"/>
      <c r="T26" s="45"/>
      <c r="U26" s="2"/>
      <c r="V26" s="450"/>
      <c r="W26" s="89">
        <f>Y21*2+Y22*7+Y23*1+Y24*0+Y25*0+Y26*8</f>
        <v>28.2</v>
      </c>
      <c r="X26" s="80" t="s">
        <v>42</v>
      </c>
      <c r="Y26" s="46">
        <v>0</v>
      </c>
    </row>
    <row r="27" spans="2:25" s="57" customFormat="1" ht="27.9" customHeight="1">
      <c r="B27" s="47" t="s">
        <v>36</v>
      </c>
      <c r="C27" s="64"/>
      <c r="D27" s="2"/>
      <c r="E27" s="45"/>
      <c r="F27" s="2"/>
      <c r="G27" s="2"/>
      <c r="H27" s="45"/>
      <c r="I27" s="2"/>
      <c r="J27" s="2"/>
      <c r="K27" s="88"/>
      <c r="L27" s="2"/>
      <c r="M27" s="2"/>
      <c r="N27" s="45"/>
      <c r="O27" s="2"/>
      <c r="P27" s="2"/>
      <c r="Q27" s="45"/>
      <c r="R27" s="2"/>
      <c r="S27" s="2"/>
      <c r="T27" s="45"/>
      <c r="U27" s="2"/>
      <c r="V27" s="450"/>
      <c r="W27" s="40" t="s">
        <v>12</v>
      </c>
      <c r="X27" s="49"/>
      <c r="Y27" s="39"/>
    </row>
    <row r="28" spans="2:25" s="57" customFormat="1" ht="27.9" customHeight="1" thickBot="1">
      <c r="B28" s="50"/>
      <c r="C28" s="66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51"/>
      <c r="W28" s="90">
        <f>W22*4+W26*4+W24*9</f>
        <v>730.8</v>
      </c>
      <c r="X28" s="53"/>
      <c r="Y28" s="54"/>
    </row>
    <row r="29" spans="2:25" s="36" customFormat="1" ht="27.9" customHeight="1">
      <c r="B29" s="31">
        <v>5</v>
      </c>
      <c r="C29" s="448"/>
      <c r="D29" s="32" t="str">
        <f>'114.5月菜單'!N30</f>
        <v>地瓜飯</v>
      </c>
      <c r="E29" s="32" t="s">
        <v>78</v>
      </c>
      <c r="F29" s="32"/>
      <c r="G29" s="32" t="str">
        <f>'114.5月菜單'!N31</f>
        <v>香酥魚丁(海)(炸)</v>
      </c>
      <c r="H29" s="32" t="s">
        <v>61</v>
      </c>
      <c r="I29" s="32"/>
      <c r="J29" s="32" t="str">
        <f>'114.5月菜單'!N32</f>
        <v>冬瓜滷肉</v>
      </c>
      <c r="K29" s="32" t="s">
        <v>17</v>
      </c>
      <c r="L29" s="32"/>
      <c r="M29" s="32" t="str">
        <f>'114.5月菜單'!N33</f>
        <v>香濃起司花椰菜</v>
      </c>
      <c r="N29" s="32" t="s">
        <v>17</v>
      </c>
      <c r="O29" s="32"/>
      <c r="P29" s="32" t="str">
        <f>'114.5月菜單'!N34</f>
        <v>有機蔬菜</v>
      </c>
      <c r="Q29" s="32" t="s">
        <v>18</v>
      </c>
      <c r="R29" s="32"/>
      <c r="S29" s="32" t="str">
        <f>'114.5月菜單'!N35</f>
        <v>冬瓜山粉圓</v>
      </c>
      <c r="T29" s="32" t="s">
        <v>17</v>
      </c>
      <c r="U29" s="32"/>
      <c r="V29" s="449"/>
      <c r="W29" s="33" t="s">
        <v>44</v>
      </c>
      <c r="X29" s="34" t="s">
        <v>19</v>
      </c>
      <c r="Y29" s="35">
        <v>5</v>
      </c>
    </row>
    <row r="30" spans="2:25" ht="27.9" customHeight="1">
      <c r="B30" s="37" t="s">
        <v>8</v>
      </c>
      <c r="C30" s="448"/>
      <c r="D30" s="2" t="s">
        <v>24</v>
      </c>
      <c r="E30" s="2"/>
      <c r="F30" s="2">
        <v>80</v>
      </c>
      <c r="G30" s="155" t="s">
        <v>172</v>
      </c>
      <c r="H30" s="188" t="s">
        <v>143</v>
      </c>
      <c r="I30" s="119">
        <v>40</v>
      </c>
      <c r="J30" s="2" t="s">
        <v>95</v>
      </c>
      <c r="K30" s="2"/>
      <c r="L30" s="2">
        <v>30</v>
      </c>
      <c r="M30" s="110" t="s">
        <v>282</v>
      </c>
      <c r="N30" s="110"/>
      <c r="O30" s="110">
        <v>50</v>
      </c>
      <c r="P30" s="2" t="s">
        <v>80</v>
      </c>
      <c r="Q30" s="2"/>
      <c r="R30" s="2">
        <v>100</v>
      </c>
      <c r="S30" s="2" t="s">
        <v>340</v>
      </c>
      <c r="T30" s="2"/>
      <c r="U30" s="2">
        <v>10</v>
      </c>
      <c r="V30" s="450"/>
      <c r="W30" s="91">
        <f>Y29*15+Y30*0+Y31*5+Y32*0+Y33*15+Y34*W4204+15</f>
        <v>100</v>
      </c>
      <c r="X30" s="38" t="s">
        <v>25</v>
      </c>
      <c r="Y30" s="39">
        <v>2.1</v>
      </c>
    </row>
    <row r="31" spans="2:25" ht="27.9" customHeight="1">
      <c r="B31" s="37">
        <v>22</v>
      </c>
      <c r="C31" s="448"/>
      <c r="D31" s="2" t="s">
        <v>104</v>
      </c>
      <c r="E31" s="2"/>
      <c r="F31" s="2">
        <v>55</v>
      </c>
      <c r="G31" s="461" t="s">
        <v>82</v>
      </c>
      <c r="H31" s="462"/>
      <c r="I31" s="2">
        <v>20</v>
      </c>
      <c r="J31" s="464" t="s">
        <v>145</v>
      </c>
      <c r="K31" s="465"/>
      <c r="L31" s="2">
        <v>40</v>
      </c>
      <c r="M31" s="110" t="s">
        <v>317</v>
      </c>
      <c r="N31" s="110"/>
      <c r="O31" s="110">
        <v>3</v>
      </c>
      <c r="P31" s="2"/>
      <c r="Q31" s="2"/>
      <c r="R31" s="2"/>
      <c r="S31" s="189" t="s">
        <v>341</v>
      </c>
      <c r="T31" s="2"/>
      <c r="U31" s="2">
        <v>5</v>
      </c>
      <c r="V31" s="450"/>
      <c r="W31" s="40" t="s">
        <v>46</v>
      </c>
      <c r="X31" s="41" t="s">
        <v>27</v>
      </c>
      <c r="Y31" s="39">
        <v>2</v>
      </c>
    </row>
    <row r="32" spans="2:25" ht="27.9" customHeight="1">
      <c r="B32" s="37" t="s">
        <v>10</v>
      </c>
      <c r="C32" s="448"/>
      <c r="D32" s="45"/>
      <c r="E32" s="45"/>
      <c r="F32" s="2"/>
      <c r="G32" s="57"/>
      <c r="H32" s="123"/>
      <c r="I32" s="119"/>
      <c r="J32" s="2"/>
      <c r="K32" s="2"/>
      <c r="L32" s="2"/>
      <c r="M32" s="110" t="s">
        <v>130</v>
      </c>
      <c r="N32" s="110"/>
      <c r="O32" s="110">
        <v>1</v>
      </c>
      <c r="P32" s="2"/>
      <c r="Q32" s="45"/>
      <c r="R32" s="2"/>
      <c r="S32" s="2"/>
      <c r="T32" s="2"/>
      <c r="U32" s="2"/>
      <c r="V32" s="450"/>
      <c r="W32" s="89">
        <f>Y29*0+Y30*5+Y31*0+Y32*5+Y33*0+Y34*4</f>
        <v>23.4</v>
      </c>
      <c r="X32" s="41" t="s">
        <v>30</v>
      </c>
      <c r="Y32" s="39">
        <v>2.5</v>
      </c>
    </row>
    <row r="33" spans="2:25" ht="27.9" customHeight="1">
      <c r="B33" s="444" t="s">
        <v>40</v>
      </c>
      <c r="C33" s="448"/>
      <c r="D33" s="45"/>
      <c r="E33" s="45"/>
      <c r="F33" s="2"/>
      <c r="G33" s="2"/>
      <c r="H33" s="2"/>
      <c r="I33" s="2"/>
      <c r="J33" s="2"/>
      <c r="K33" s="2"/>
      <c r="L33" s="2"/>
      <c r="M33" s="110"/>
      <c r="N33" s="110"/>
      <c r="O33" s="110"/>
      <c r="P33" s="2"/>
      <c r="Q33" s="45"/>
      <c r="R33" s="2"/>
      <c r="S33" s="2"/>
      <c r="T33" s="2"/>
      <c r="U33" s="2"/>
      <c r="V33" s="450"/>
      <c r="W33" s="40" t="s">
        <v>47</v>
      </c>
      <c r="X33" s="41" t="s">
        <v>33</v>
      </c>
      <c r="Y33" s="39">
        <v>0</v>
      </c>
    </row>
    <row r="34" spans="2:25" ht="27.9" customHeight="1">
      <c r="B34" s="444"/>
      <c r="C34" s="448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450"/>
      <c r="W34" s="89">
        <f>Y29*2+Y30*7+Y31*1+Y32*0+Y33*0+Y34*8</f>
        <v>27.500000000000004</v>
      </c>
      <c r="X34" s="80" t="s">
        <v>42</v>
      </c>
      <c r="Y34" s="46">
        <v>0.1</v>
      </c>
    </row>
    <row r="35" spans="2:25" ht="27.9" customHeight="1">
      <c r="B35" s="47" t="s">
        <v>36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450"/>
      <c r="W35" s="40" t="s">
        <v>12</v>
      </c>
      <c r="X35" s="49"/>
      <c r="Y35" s="39"/>
    </row>
    <row r="36" spans="2:25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51"/>
      <c r="W36" s="90">
        <f>W30*4+W34*4+W32*9</f>
        <v>720.6</v>
      </c>
      <c r="X36" s="53"/>
      <c r="Y36" s="54"/>
    </row>
    <row r="37" spans="2:25" s="36" customFormat="1" ht="27.9" customHeight="1">
      <c r="B37" s="31">
        <v>5</v>
      </c>
      <c r="C37" s="448"/>
      <c r="D37" s="32" t="str">
        <f>'114.5月菜單'!R30</f>
        <v>招牌担担麵</v>
      </c>
      <c r="E37" s="32" t="s">
        <v>17</v>
      </c>
      <c r="F37" s="32"/>
      <c r="G37" s="32" t="str">
        <f>'114.5月菜單'!R31</f>
        <v>BBQ雞排</v>
      </c>
      <c r="H37" s="32" t="s">
        <v>63</v>
      </c>
      <c r="I37" s="32"/>
      <c r="J37" s="32" t="str">
        <f>'114.5月菜單'!R32</f>
        <v>大扁食(加)</v>
      </c>
      <c r="K37" s="32" t="s">
        <v>15</v>
      </c>
      <c r="L37" s="32"/>
      <c r="M37" s="32" t="str">
        <f>'114.5月菜單'!R33</f>
        <v>茶香滷蛋</v>
      </c>
      <c r="N37" s="32" t="s">
        <v>83</v>
      </c>
      <c r="O37" s="32"/>
      <c r="P37" s="32" t="str">
        <f>'114.5月菜單'!R34</f>
        <v>深色蔬菜</v>
      </c>
      <c r="Q37" s="32" t="s">
        <v>18</v>
      </c>
      <c r="R37" s="32"/>
      <c r="S37" s="32" t="str">
        <f>'114.5月菜單'!R35</f>
        <v>海芽薑絲湯</v>
      </c>
      <c r="T37" s="32" t="s">
        <v>17</v>
      </c>
      <c r="U37" s="32"/>
      <c r="V37" s="449"/>
      <c r="W37" s="204" t="s">
        <v>44</v>
      </c>
      <c r="X37" s="34" t="s">
        <v>201</v>
      </c>
      <c r="Y37" s="35">
        <v>4.5</v>
      </c>
    </row>
    <row r="38" spans="2:25" ht="27.9" customHeight="1">
      <c r="B38" s="37" t="s">
        <v>8</v>
      </c>
      <c r="C38" s="448"/>
      <c r="D38" s="2" t="s">
        <v>164</v>
      </c>
      <c r="E38" s="2"/>
      <c r="F38" s="2">
        <v>120</v>
      </c>
      <c r="G38" s="457" t="s">
        <v>189</v>
      </c>
      <c r="H38" s="458"/>
      <c r="I38" s="2">
        <v>60</v>
      </c>
      <c r="J38" s="2" t="s">
        <v>320</v>
      </c>
      <c r="K38" s="2" t="s">
        <v>141</v>
      </c>
      <c r="L38" s="2">
        <v>20</v>
      </c>
      <c r="M38" s="2" t="s">
        <v>268</v>
      </c>
      <c r="N38" s="2"/>
      <c r="O38" s="2">
        <v>55</v>
      </c>
      <c r="P38" s="2" t="s">
        <v>60</v>
      </c>
      <c r="Q38" s="2"/>
      <c r="R38" s="2">
        <v>100</v>
      </c>
      <c r="S38" s="2" t="s">
        <v>139</v>
      </c>
      <c r="T38" s="2"/>
      <c r="U38" s="2">
        <v>5</v>
      </c>
      <c r="V38" s="450"/>
      <c r="W38" s="205">
        <f>Y37*15+Y38*0+Y39*5+Y40*0+Y41*15+Y42*W4212+15</f>
        <v>91</v>
      </c>
      <c r="X38" s="38" t="s">
        <v>202</v>
      </c>
      <c r="Y38" s="39">
        <v>2.5</v>
      </c>
    </row>
    <row r="39" spans="2:25" ht="27.9" customHeight="1">
      <c r="B39" s="37">
        <v>23</v>
      </c>
      <c r="C39" s="448"/>
      <c r="D39" s="2" t="s">
        <v>137</v>
      </c>
      <c r="E39" s="2"/>
      <c r="F39" s="2">
        <v>35</v>
      </c>
      <c r="G39" s="2"/>
      <c r="H39" s="2"/>
      <c r="I39" s="2"/>
      <c r="J39" s="2" t="s">
        <v>151</v>
      </c>
      <c r="K39" s="86"/>
      <c r="L39" s="2">
        <v>30</v>
      </c>
      <c r="M39" s="2"/>
      <c r="N39" s="45"/>
      <c r="O39" s="2"/>
      <c r="P39" s="2"/>
      <c r="Q39" s="2"/>
      <c r="R39" s="2"/>
      <c r="S39" s="2" t="s">
        <v>114</v>
      </c>
      <c r="T39" s="2"/>
      <c r="U39" s="2">
        <v>1</v>
      </c>
      <c r="V39" s="450"/>
      <c r="W39" s="206" t="s">
        <v>46</v>
      </c>
      <c r="X39" s="41" t="s">
        <v>203</v>
      </c>
      <c r="Y39" s="39">
        <v>1.7</v>
      </c>
    </row>
    <row r="40" spans="2:25" ht="27.9" customHeight="1">
      <c r="B40" s="37" t="s">
        <v>10</v>
      </c>
      <c r="C40" s="448"/>
      <c r="D40" s="121" t="s">
        <v>135</v>
      </c>
      <c r="E40" s="158"/>
      <c r="F40" s="2">
        <v>1</v>
      </c>
      <c r="G40" s="2"/>
      <c r="H40" s="2"/>
      <c r="I40" s="2"/>
      <c r="J40" s="2"/>
      <c r="K40" s="45"/>
      <c r="L40" s="2"/>
      <c r="M40" s="2"/>
      <c r="N40" s="45"/>
      <c r="O40" s="2"/>
      <c r="P40" s="2"/>
      <c r="Q40" s="2"/>
      <c r="R40" s="2"/>
      <c r="S40" s="2"/>
      <c r="T40" s="2"/>
      <c r="U40" s="2"/>
      <c r="V40" s="450"/>
      <c r="W40" s="205">
        <f>Y37*0+Y38*5+Y39*0+Y40*5+Y41*0+Y42*4</f>
        <v>25</v>
      </c>
      <c r="X40" s="41" t="s">
        <v>204</v>
      </c>
      <c r="Y40" s="39">
        <v>2.5</v>
      </c>
    </row>
    <row r="41" spans="2:25" ht="27.9" customHeight="1">
      <c r="B41" s="444" t="s">
        <v>56</v>
      </c>
      <c r="C41" s="448"/>
      <c r="D41" s="181" t="s">
        <v>87</v>
      </c>
      <c r="E41" s="184"/>
      <c r="F41" s="110">
        <v>1</v>
      </c>
      <c r="G41" s="2"/>
      <c r="H41" s="2"/>
      <c r="I41" s="2"/>
      <c r="J41" s="2"/>
      <c r="K41" s="2"/>
      <c r="L41" s="2"/>
      <c r="M41" s="455"/>
      <c r="N41" s="456"/>
      <c r="O41" s="2"/>
      <c r="P41" s="2"/>
      <c r="Q41" s="2"/>
      <c r="R41" s="2"/>
      <c r="S41" s="2"/>
      <c r="T41" s="2"/>
      <c r="U41" s="2"/>
      <c r="V41" s="450"/>
      <c r="W41" s="206" t="s">
        <v>47</v>
      </c>
      <c r="X41" s="41" t="s">
        <v>205</v>
      </c>
      <c r="Y41" s="39">
        <v>0</v>
      </c>
    </row>
    <row r="42" spans="2:25" ht="27.9" customHeight="1">
      <c r="B42" s="444"/>
      <c r="C42" s="448"/>
      <c r="D42" s="2" t="s">
        <v>318</v>
      </c>
      <c r="E42" s="182"/>
      <c r="F42" s="183">
        <v>1</v>
      </c>
      <c r="G42" s="2"/>
      <c r="H42" s="45"/>
      <c r="I42" s="2"/>
      <c r="J42" s="2"/>
      <c r="K42" s="2"/>
      <c r="L42" s="2"/>
      <c r="M42" s="2"/>
      <c r="N42" s="86"/>
      <c r="O42" s="2"/>
      <c r="P42" s="2"/>
      <c r="Q42" s="45"/>
      <c r="R42" s="2"/>
      <c r="S42" s="2"/>
      <c r="T42" s="45"/>
      <c r="U42" s="2"/>
      <c r="V42" s="450"/>
      <c r="W42" s="205">
        <f>Y37*2+Y38*7+Y39*1+Y40*0+Y41*0+Y42*8</f>
        <v>28.2</v>
      </c>
      <c r="X42" s="80" t="s">
        <v>206</v>
      </c>
      <c r="Y42" s="46">
        <v>0</v>
      </c>
    </row>
    <row r="43" spans="2:25" ht="27.9" customHeight="1">
      <c r="B43" s="47" t="s">
        <v>36</v>
      </c>
      <c r="C43" s="48"/>
      <c r="D43" s="193" t="s">
        <v>107</v>
      </c>
      <c r="E43" s="123"/>
      <c r="F43" s="142">
        <v>10</v>
      </c>
      <c r="G43" s="2"/>
      <c r="H43" s="45"/>
      <c r="I43" s="2"/>
      <c r="J43" s="2"/>
      <c r="K43" s="45"/>
      <c r="L43" s="2"/>
      <c r="M43" s="121"/>
      <c r="N43" s="141"/>
      <c r="O43" s="2"/>
      <c r="P43" s="2"/>
      <c r="Q43" s="45"/>
      <c r="R43" s="2"/>
      <c r="S43" s="2"/>
      <c r="T43" s="45"/>
      <c r="U43" s="2"/>
      <c r="V43" s="450"/>
      <c r="W43" s="206" t="s">
        <v>12</v>
      </c>
      <c r="X43" s="49"/>
      <c r="Y43" s="39"/>
    </row>
    <row r="44" spans="2:25" ht="27.9" customHeight="1" thickBot="1">
      <c r="B44" s="146"/>
      <c r="C44" s="51"/>
      <c r="D44" s="226" t="s">
        <v>86</v>
      </c>
      <c r="E44" s="227"/>
      <c r="F44" s="228">
        <v>10</v>
      </c>
      <c r="G44" s="228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51"/>
      <c r="W44" s="207">
        <f>W38*4+W42*4+W40*9</f>
        <v>701.8</v>
      </c>
      <c r="X44" s="53"/>
      <c r="Y44" s="54"/>
    </row>
    <row r="45" spans="2:25" s="61" customFormat="1" ht="21.75" customHeight="1">
      <c r="B45" s="17"/>
      <c r="C45" s="16"/>
      <c r="D45" s="16"/>
      <c r="E45" s="73"/>
      <c r="F45" s="16"/>
      <c r="G45" s="16"/>
      <c r="H45" s="73"/>
      <c r="I45" s="16"/>
      <c r="J45" s="460"/>
      <c r="K45" s="460"/>
      <c r="L45" s="460"/>
      <c r="M45" s="460"/>
      <c r="N45" s="460"/>
      <c r="O45" s="460"/>
      <c r="P45" s="460"/>
      <c r="Q45" s="460"/>
      <c r="R45" s="460"/>
      <c r="S45" s="460"/>
      <c r="T45" s="460"/>
      <c r="U45" s="460"/>
      <c r="V45" s="460"/>
      <c r="W45" s="471"/>
      <c r="X45" s="460"/>
      <c r="Y45" s="460"/>
    </row>
    <row r="46" spans="2:25">
      <c r="B46" s="56"/>
      <c r="C46" s="61"/>
      <c r="D46" s="459"/>
      <c r="E46" s="459"/>
      <c r="F46" s="463"/>
      <c r="G46" s="463"/>
      <c r="H46" s="75"/>
      <c r="K46" s="75"/>
      <c r="N46" s="75"/>
      <c r="Q46" s="75"/>
      <c r="T46" s="75"/>
    </row>
  </sheetData>
  <mergeCells count="26">
    <mergeCell ref="C37:C42"/>
    <mergeCell ref="V37:V44"/>
    <mergeCell ref="B41:B42"/>
    <mergeCell ref="J45:Y45"/>
    <mergeCell ref="D46:G46"/>
    <mergeCell ref="G38:H38"/>
    <mergeCell ref="M41:N41"/>
    <mergeCell ref="C21:C26"/>
    <mergeCell ref="V21:V28"/>
    <mergeCell ref="B25:B26"/>
    <mergeCell ref="C29:C34"/>
    <mergeCell ref="V29:V36"/>
    <mergeCell ref="B33:B34"/>
    <mergeCell ref="G31:H31"/>
    <mergeCell ref="J31:K31"/>
    <mergeCell ref="C13:C18"/>
    <mergeCell ref="V13:V20"/>
    <mergeCell ref="B17:B18"/>
    <mergeCell ref="B1:Y1"/>
    <mergeCell ref="B2:G2"/>
    <mergeCell ref="C5:C10"/>
    <mergeCell ref="V5:V12"/>
    <mergeCell ref="B9:B10"/>
    <mergeCell ref="G7:H7"/>
    <mergeCell ref="J15:K15"/>
    <mergeCell ref="G3:L3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J50"/>
  <sheetViews>
    <sheetView zoomScale="60" workbookViewId="0">
      <selection activeCell="M6" sqref="M6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11.21875" style="16" customWidth="1"/>
    <col min="7" max="7" width="18.6640625" style="16" customWidth="1"/>
    <col min="8" max="8" width="5.6640625" style="73" customWidth="1"/>
    <col min="9" max="9" width="11.88671875" style="16" customWidth="1"/>
    <col min="10" max="10" width="18.6640625" style="16" customWidth="1"/>
    <col min="11" max="11" width="5.6640625" style="73" customWidth="1"/>
    <col min="12" max="12" width="11.77734375" style="16" customWidth="1"/>
    <col min="13" max="13" width="18.6640625" style="16" customWidth="1"/>
    <col min="14" max="14" width="5.6640625" style="73" customWidth="1"/>
    <col min="15" max="15" width="12.109375" style="16" customWidth="1"/>
    <col min="16" max="16" width="18.6640625" style="16" customWidth="1"/>
    <col min="17" max="17" width="5.6640625" style="73" customWidth="1"/>
    <col min="18" max="18" width="11.77734375" style="16" customWidth="1"/>
    <col min="19" max="19" width="18.6640625" style="16" customWidth="1"/>
    <col min="20" max="20" width="5.6640625" style="73" customWidth="1"/>
    <col min="21" max="21" width="12.7773437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6" s="5" customFormat="1" ht="39">
      <c r="B1" s="445" t="s">
        <v>333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"/>
      <c r="AB1" s="6"/>
    </row>
    <row r="2" spans="2:36" s="5" customFormat="1" ht="18.899999999999999" customHeight="1">
      <c r="B2" s="446"/>
      <c r="C2" s="447"/>
      <c r="D2" s="447"/>
      <c r="E2" s="447"/>
      <c r="F2" s="447"/>
      <c r="G2" s="447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6" ht="30" customHeight="1" thickBot="1">
      <c r="B3" s="81" t="s">
        <v>43</v>
      </c>
      <c r="C3" s="81"/>
      <c r="D3" s="82"/>
      <c r="E3" s="11"/>
      <c r="F3" s="11"/>
      <c r="G3" s="452" t="s">
        <v>90</v>
      </c>
      <c r="H3" s="452"/>
      <c r="I3" s="452"/>
      <c r="J3" s="452"/>
      <c r="K3" s="452"/>
      <c r="L3" s="452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6" s="30" customFormat="1" ht="100.2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0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4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44.4">
      <c r="B5" s="132">
        <v>5</v>
      </c>
      <c r="C5" s="474"/>
      <c r="D5" s="109" t="str">
        <f>'114.5月菜單'!B39</f>
        <v>香Q米飯</v>
      </c>
      <c r="E5" s="109" t="s">
        <v>15</v>
      </c>
      <c r="F5" s="1" t="s">
        <v>16</v>
      </c>
      <c r="G5" s="109" t="str">
        <f>'114.5月菜單'!B40</f>
        <v>酸甜魚丁(海)(豆)</v>
      </c>
      <c r="H5" s="109" t="s">
        <v>17</v>
      </c>
      <c r="I5" s="1" t="s">
        <v>16</v>
      </c>
      <c r="J5" s="109" t="str">
        <f>'114.5月菜單'!B41</f>
        <v>新鮮豬排</v>
      </c>
      <c r="K5" s="109" t="s">
        <v>83</v>
      </c>
      <c r="L5" s="1" t="s">
        <v>16</v>
      </c>
      <c r="M5" s="109" t="str">
        <f>'114.5月菜單'!B42</f>
        <v>高麗菜拌肉燥</v>
      </c>
      <c r="N5" s="109" t="s">
        <v>17</v>
      </c>
      <c r="O5" s="1" t="s">
        <v>16</v>
      </c>
      <c r="P5" s="109" t="str">
        <f>'114.5月菜單'!B43</f>
        <v>深色蔬菜</v>
      </c>
      <c r="Q5" s="109" t="s">
        <v>55</v>
      </c>
      <c r="R5" s="1" t="s">
        <v>16</v>
      </c>
      <c r="S5" s="109" t="str">
        <f>'114.5月菜單'!B44</f>
        <v>蘿蔔湯</v>
      </c>
      <c r="T5" s="109" t="s">
        <v>17</v>
      </c>
      <c r="U5" s="1" t="s">
        <v>16</v>
      </c>
      <c r="V5" s="480"/>
      <c r="W5" s="33" t="s">
        <v>44</v>
      </c>
      <c r="X5" s="34" t="s">
        <v>19</v>
      </c>
      <c r="Y5" s="35">
        <v>5</v>
      </c>
      <c r="Z5"/>
      <c r="AA5" s="16"/>
      <c r="AB5" s="17"/>
      <c r="AC5" s="16"/>
      <c r="AD5" s="16"/>
      <c r="AE5" s="16"/>
      <c r="AF5" s="16"/>
    </row>
    <row r="6" spans="2:36" ht="27.9" customHeight="1">
      <c r="B6" s="133" t="s">
        <v>8</v>
      </c>
      <c r="C6" s="474"/>
      <c r="D6" s="2" t="s">
        <v>97</v>
      </c>
      <c r="E6" s="2"/>
      <c r="F6" s="2">
        <v>100</v>
      </c>
      <c r="G6" s="187" t="s">
        <v>172</v>
      </c>
      <c r="H6" s="188" t="s">
        <v>143</v>
      </c>
      <c r="I6" s="2">
        <v>40</v>
      </c>
      <c r="J6" s="453" t="s">
        <v>291</v>
      </c>
      <c r="K6" s="454"/>
      <c r="L6" s="2">
        <v>40</v>
      </c>
      <c r="M6" s="2" t="s">
        <v>137</v>
      </c>
      <c r="N6" s="2"/>
      <c r="O6" s="2">
        <v>60</v>
      </c>
      <c r="P6" s="2" t="s">
        <v>60</v>
      </c>
      <c r="Q6" s="2"/>
      <c r="R6" s="2">
        <v>100</v>
      </c>
      <c r="S6" s="110" t="s">
        <v>176</v>
      </c>
      <c r="T6" s="110"/>
      <c r="U6" s="110">
        <v>30</v>
      </c>
      <c r="V6" s="475"/>
      <c r="W6" s="91">
        <f>Y5*15+Y6*0+Y7*5+Y8*0+Y9*15+Y10*W4180+15</f>
        <v>99.5</v>
      </c>
      <c r="X6" s="38" t="s">
        <v>25</v>
      </c>
      <c r="Y6" s="39">
        <v>2.4</v>
      </c>
      <c r="Z6" s="15"/>
      <c r="AA6" s="17"/>
      <c r="AC6" s="17"/>
      <c r="AD6" s="17"/>
      <c r="AE6" s="17"/>
      <c r="AF6" s="17"/>
    </row>
    <row r="7" spans="2:36" ht="27.9" customHeight="1">
      <c r="B7" s="133">
        <v>26</v>
      </c>
      <c r="C7" s="474"/>
      <c r="D7" s="2"/>
      <c r="E7" s="2"/>
      <c r="F7" s="2"/>
      <c r="G7" s="2" t="s">
        <v>192</v>
      </c>
      <c r="H7" s="88" t="s">
        <v>146</v>
      </c>
      <c r="I7" s="2">
        <v>20</v>
      </c>
      <c r="J7" s="455"/>
      <c r="K7" s="456"/>
      <c r="L7" s="2"/>
      <c r="M7" s="2" t="s">
        <v>107</v>
      </c>
      <c r="N7" s="2"/>
      <c r="O7" s="2">
        <v>3</v>
      </c>
      <c r="P7" s="110"/>
      <c r="Q7" s="110"/>
      <c r="R7" s="110"/>
      <c r="S7" s="110"/>
      <c r="T7" s="110"/>
      <c r="U7" s="110"/>
      <c r="V7" s="475"/>
      <c r="W7" s="40" t="s">
        <v>46</v>
      </c>
      <c r="X7" s="41" t="s">
        <v>27</v>
      </c>
      <c r="Y7" s="39">
        <v>1.9</v>
      </c>
      <c r="AA7" s="42"/>
      <c r="AC7" s="43"/>
      <c r="AD7" s="17"/>
      <c r="AE7" s="17"/>
      <c r="AF7" s="44"/>
    </row>
    <row r="8" spans="2:36" ht="27.9" customHeight="1">
      <c r="B8" s="133" t="s">
        <v>10</v>
      </c>
      <c r="C8" s="474"/>
      <c r="D8" s="2"/>
      <c r="E8" s="2"/>
      <c r="F8" s="2"/>
      <c r="G8" s="110"/>
      <c r="H8" s="110"/>
      <c r="I8" s="110"/>
      <c r="J8" s="2"/>
      <c r="K8" s="45"/>
      <c r="L8" s="2"/>
      <c r="M8" s="2" t="s">
        <v>135</v>
      </c>
      <c r="N8" s="2"/>
      <c r="O8" s="2">
        <v>1</v>
      </c>
      <c r="P8" s="110"/>
      <c r="Q8" s="110"/>
      <c r="R8" s="110"/>
      <c r="S8" s="110"/>
      <c r="T8" s="110"/>
      <c r="U8" s="110"/>
      <c r="V8" s="475"/>
      <c r="W8" s="89">
        <f>Y5*0+Y6*5+Y7*0+Y8*5+Y9*0+Y10*4</f>
        <v>24.5</v>
      </c>
      <c r="X8" s="41" t="s">
        <v>30</v>
      </c>
      <c r="Y8" s="39">
        <v>2.5</v>
      </c>
      <c r="Z8" s="15"/>
      <c r="AC8" s="17"/>
      <c r="AD8" s="17"/>
      <c r="AE8" s="17"/>
      <c r="AF8" s="17"/>
      <c r="AJ8" s="3"/>
    </row>
    <row r="9" spans="2:36" ht="27.9" customHeight="1">
      <c r="B9" s="472" t="s">
        <v>91</v>
      </c>
      <c r="C9" s="474"/>
      <c r="D9" s="147"/>
      <c r="E9" s="111"/>
      <c r="F9" s="110"/>
      <c r="G9" s="110"/>
      <c r="H9" s="110"/>
      <c r="I9" s="110"/>
      <c r="J9" s="110"/>
      <c r="K9" s="147"/>
      <c r="L9" s="110"/>
      <c r="M9" s="155" t="s">
        <v>133</v>
      </c>
      <c r="N9" s="179"/>
      <c r="O9" s="2">
        <v>1</v>
      </c>
      <c r="P9" s="110"/>
      <c r="Q9" s="110"/>
      <c r="R9" s="110"/>
      <c r="S9" s="110"/>
      <c r="T9" s="110"/>
      <c r="U9" s="110"/>
      <c r="V9" s="475"/>
      <c r="W9" s="40" t="s">
        <v>47</v>
      </c>
      <c r="X9" s="41" t="s">
        <v>33</v>
      </c>
      <c r="Y9" s="39">
        <v>0</v>
      </c>
      <c r="AC9" s="17"/>
      <c r="AD9" s="17"/>
      <c r="AE9" s="17"/>
      <c r="AF9" s="17"/>
      <c r="AG9" s="76"/>
      <c r="AH9" s="76"/>
      <c r="AI9" s="78"/>
      <c r="AJ9" s="3"/>
    </row>
    <row r="10" spans="2:36" ht="27.9" customHeight="1">
      <c r="B10" s="472"/>
      <c r="C10" s="474"/>
      <c r="D10" s="147"/>
      <c r="E10" s="111"/>
      <c r="F10" s="110"/>
      <c r="G10" s="110"/>
      <c r="H10" s="111"/>
      <c r="I10" s="110"/>
      <c r="J10" s="110"/>
      <c r="K10" s="111"/>
      <c r="L10" s="110"/>
      <c r="M10" s="110"/>
      <c r="N10" s="111"/>
      <c r="O10" s="110"/>
      <c r="P10" s="110"/>
      <c r="Q10" s="111"/>
      <c r="R10" s="110"/>
      <c r="S10" s="110"/>
      <c r="T10" s="111"/>
      <c r="U10" s="110"/>
      <c r="V10" s="475"/>
      <c r="W10" s="89">
        <f>Y5*2+Y6*7+Y7*1+Y8*0+Y9*0+Y10*8</f>
        <v>28.7</v>
      </c>
      <c r="X10" s="80" t="s">
        <v>42</v>
      </c>
      <c r="Y10" s="46">
        <v>0</v>
      </c>
      <c r="Z10" s="15"/>
      <c r="AG10" s="91"/>
      <c r="AH10" s="91"/>
      <c r="AI10" s="14"/>
      <c r="AJ10" s="3"/>
    </row>
    <row r="11" spans="2:36" ht="27.9" customHeight="1">
      <c r="B11" s="113" t="s">
        <v>36</v>
      </c>
      <c r="C11" s="116"/>
      <c r="D11" s="147"/>
      <c r="E11" s="111"/>
      <c r="F11" s="110"/>
      <c r="G11" s="110"/>
      <c r="H11" s="111"/>
      <c r="I11" s="110"/>
      <c r="J11" s="110"/>
      <c r="K11" s="111"/>
      <c r="L11" s="110"/>
      <c r="M11" s="110"/>
      <c r="N11" s="111"/>
      <c r="O11" s="110"/>
      <c r="P11" s="110"/>
      <c r="Q11" s="111"/>
      <c r="R11" s="110"/>
      <c r="S11" s="110"/>
      <c r="T11" s="111"/>
      <c r="U11" s="110"/>
      <c r="V11" s="475"/>
      <c r="W11" s="40" t="s">
        <v>12</v>
      </c>
      <c r="X11" s="49"/>
      <c r="Y11" s="39"/>
      <c r="AG11" s="76"/>
      <c r="AH11" s="76"/>
      <c r="AI11" s="77"/>
      <c r="AJ11" s="3"/>
    </row>
    <row r="12" spans="2:36" ht="27.9" customHeight="1">
      <c r="B12" s="166"/>
      <c r="C12" s="167"/>
      <c r="D12" s="168"/>
      <c r="E12" s="169"/>
      <c r="F12" s="170"/>
      <c r="G12" s="170"/>
      <c r="H12" s="169"/>
      <c r="I12" s="170"/>
      <c r="J12" s="170"/>
      <c r="K12" s="169"/>
      <c r="L12" s="170"/>
      <c r="M12" s="170"/>
      <c r="N12" s="169"/>
      <c r="O12" s="170"/>
      <c r="P12" s="170"/>
      <c r="Q12" s="169"/>
      <c r="R12" s="170"/>
      <c r="S12" s="170"/>
      <c r="T12" s="169"/>
      <c r="U12" s="170"/>
      <c r="V12" s="477"/>
      <c r="W12" s="171">
        <f>W6*4+W10*4+W8*9</f>
        <v>733.3</v>
      </c>
      <c r="X12" s="172"/>
      <c r="Y12" s="54"/>
      <c r="Z12" s="15"/>
      <c r="AC12" s="52"/>
      <c r="AD12" s="52"/>
      <c r="AE12" s="52"/>
      <c r="AG12" s="92"/>
      <c r="AH12" s="92"/>
      <c r="AI12" s="13"/>
      <c r="AJ12" s="3"/>
    </row>
    <row r="13" spans="2:36" s="36" customFormat="1" ht="27.9" customHeight="1">
      <c r="B13" s="133">
        <v>5</v>
      </c>
      <c r="C13" s="473"/>
      <c r="D13" s="163" t="str">
        <f>'114.5月菜單'!F39</f>
        <v>麥片飯</v>
      </c>
      <c r="E13" s="163" t="s">
        <v>15</v>
      </c>
      <c r="F13" s="163"/>
      <c r="G13" s="164" t="str">
        <f>'114.5月菜單'!F40</f>
        <v>鹽酥雞(炸)</v>
      </c>
      <c r="H13" s="164" t="s">
        <v>61</v>
      </c>
      <c r="I13" s="165"/>
      <c r="J13" s="163" t="str">
        <f>'114.5月菜單'!F41</f>
        <v>香嫩油蔥蒸蛋</v>
      </c>
      <c r="K13" s="163" t="s">
        <v>15</v>
      </c>
      <c r="L13" s="165"/>
      <c r="M13" s="163" t="str">
        <f>'114.5月菜單'!F42</f>
        <v>特濃咖哩</v>
      </c>
      <c r="N13" s="163" t="s">
        <v>17</v>
      </c>
      <c r="O13" s="163"/>
      <c r="P13" s="164" t="str">
        <f>'114.5月菜單'!F43</f>
        <v>淺色蔬菜</v>
      </c>
      <c r="Q13" s="164" t="s">
        <v>115</v>
      </c>
      <c r="R13" s="165"/>
      <c r="S13" s="163" t="str">
        <f>'114.5月菜單'!F44</f>
        <v>竹筍湯</v>
      </c>
      <c r="T13" s="163" t="s">
        <v>17</v>
      </c>
      <c r="U13" s="163"/>
      <c r="V13" s="475"/>
      <c r="W13" s="40" t="s">
        <v>116</v>
      </c>
      <c r="X13" s="41" t="s">
        <v>117</v>
      </c>
      <c r="Y13" s="35">
        <v>5.5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</row>
    <row r="14" spans="2:36" ht="27.9" customHeight="1">
      <c r="B14" s="133" t="s">
        <v>8</v>
      </c>
      <c r="C14" s="474"/>
      <c r="D14" s="2" t="s">
        <v>118</v>
      </c>
      <c r="E14" s="2"/>
      <c r="F14" s="2">
        <v>60</v>
      </c>
      <c r="G14" s="457" t="s">
        <v>166</v>
      </c>
      <c r="H14" s="458"/>
      <c r="I14" s="2">
        <v>60</v>
      </c>
      <c r="J14" s="110" t="s">
        <v>133</v>
      </c>
      <c r="K14" s="110"/>
      <c r="L14" s="110">
        <v>1</v>
      </c>
      <c r="M14" s="110" t="s">
        <v>131</v>
      </c>
      <c r="N14" s="110"/>
      <c r="O14" s="110">
        <v>45</v>
      </c>
      <c r="P14" s="2" t="s">
        <v>119</v>
      </c>
      <c r="Q14" s="2"/>
      <c r="R14" s="2">
        <v>100</v>
      </c>
      <c r="S14" s="69" t="s">
        <v>136</v>
      </c>
      <c r="T14" s="2"/>
      <c r="U14" s="2">
        <v>35</v>
      </c>
      <c r="V14" s="475"/>
      <c r="W14" s="91">
        <f>Y13*15+Y14*0+Y15*5+Y16*0+Y17*15+Y18*W4188+15</f>
        <v>107</v>
      </c>
      <c r="X14" s="38" t="s">
        <v>120</v>
      </c>
      <c r="Y14" s="39">
        <v>2.2999999999999998</v>
      </c>
      <c r="Z14" s="15"/>
      <c r="AA14" s="17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</row>
    <row r="15" spans="2:36" ht="27.9" customHeight="1">
      <c r="B15" s="133">
        <v>27</v>
      </c>
      <c r="C15" s="474"/>
      <c r="D15" s="2" t="s">
        <v>157</v>
      </c>
      <c r="E15" s="2"/>
      <c r="F15" s="2">
        <v>40</v>
      </c>
      <c r="G15" s="2"/>
      <c r="H15" s="45"/>
      <c r="I15" s="2"/>
      <c r="J15" s="110" t="s">
        <v>64</v>
      </c>
      <c r="K15" s="110"/>
      <c r="L15" s="110">
        <v>55</v>
      </c>
      <c r="M15" s="478" t="s">
        <v>107</v>
      </c>
      <c r="N15" s="479"/>
      <c r="O15" s="158">
        <v>10</v>
      </c>
      <c r="P15" s="110"/>
      <c r="Q15" s="110"/>
      <c r="R15" s="110"/>
      <c r="S15" s="2"/>
      <c r="T15" s="2"/>
      <c r="U15" s="2"/>
      <c r="V15" s="475"/>
      <c r="W15" s="40" t="s">
        <v>46</v>
      </c>
      <c r="X15" s="41" t="s">
        <v>121</v>
      </c>
      <c r="Y15" s="39">
        <v>1.9</v>
      </c>
      <c r="AA15" s="42" t="s">
        <v>28</v>
      </c>
      <c r="AB15" s="17">
        <v>2</v>
      </c>
      <c r="AC15" s="43">
        <f>AB15*7</f>
        <v>14</v>
      </c>
      <c r="AD15" s="17">
        <f>AB15*5</f>
        <v>10</v>
      </c>
      <c r="AE15" s="17" t="s">
        <v>29</v>
      </c>
      <c r="AF15" s="44">
        <f>AC15*4+AD15*9</f>
        <v>146</v>
      </c>
    </row>
    <row r="16" spans="2:36" ht="27.9" customHeight="1">
      <c r="B16" s="133" t="s">
        <v>10</v>
      </c>
      <c r="C16" s="474"/>
      <c r="D16" s="2"/>
      <c r="E16" s="2"/>
      <c r="F16" s="2"/>
      <c r="G16" s="110"/>
      <c r="H16" s="110"/>
      <c r="I16" s="110"/>
      <c r="J16" s="2"/>
      <c r="K16" s="45"/>
      <c r="L16" s="2"/>
      <c r="M16" s="461" t="s">
        <v>135</v>
      </c>
      <c r="N16" s="462"/>
      <c r="O16" s="2">
        <v>5</v>
      </c>
      <c r="P16" s="110"/>
      <c r="Q16" s="110"/>
      <c r="R16" s="110"/>
      <c r="S16" s="2"/>
      <c r="T16" s="45"/>
      <c r="U16" s="2"/>
      <c r="V16" s="475"/>
      <c r="W16" s="89">
        <f>Y13*0+Y14*5+Y15*0+Y16*5+Y17*0+Y18*4</f>
        <v>24</v>
      </c>
      <c r="X16" s="41" t="s">
        <v>122</v>
      </c>
      <c r="Y16" s="39">
        <v>2.5</v>
      </c>
      <c r="Z16" s="15"/>
      <c r="AA16" s="16" t="s">
        <v>31</v>
      </c>
      <c r="AB16" s="17">
        <v>1.6</v>
      </c>
      <c r="AC16" s="17">
        <f>AB16*1</f>
        <v>1.6</v>
      </c>
      <c r="AD16" s="17" t="s">
        <v>29</v>
      </c>
      <c r="AE16" s="17">
        <f>AB16*5</f>
        <v>8</v>
      </c>
      <c r="AF16" s="17">
        <f>AC16*4+AE16*4</f>
        <v>38.4</v>
      </c>
    </row>
    <row r="17" spans="2:33" ht="27.9" customHeight="1">
      <c r="B17" s="472" t="s">
        <v>123</v>
      </c>
      <c r="C17" s="474"/>
      <c r="D17" s="147"/>
      <c r="E17" s="111"/>
      <c r="F17" s="110"/>
      <c r="G17" s="110"/>
      <c r="H17" s="110"/>
      <c r="I17" s="110"/>
      <c r="J17" s="110"/>
      <c r="K17" s="110"/>
      <c r="L17" s="110"/>
      <c r="M17" s="2" t="s">
        <v>267</v>
      </c>
      <c r="N17" s="45"/>
      <c r="O17" s="2">
        <v>1</v>
      </c>
      <c r="P17" s="186"/>
      <c r="Q17" s="123"/>
      <c r="R17" s="158"/>
      <c r="S17" s="110"/>
      <c r="T17" s="110"/>
      <c r="U17" s="110"/>
      <c r="V17" s="475"/>
      <c r="W17" s="40" t="s">
        <v>124</v>
      </c>
      <c r="X17" s="41" t="s">
        <v>33</v>
      </c>
      <c r="Y17" s="39">
        <v>0</v>
      </c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76"/>
    </row>
    <row r="18" spans="2:33" ht="27.9" customHeight="1">
      <c r="B18" s="472"/>
      <c r="C18" s="474"/>
      <c r="D18" s="147"/>
      <c r="E18" s="111"/>
      <c r="F18" s="110"/>
      <c r="G18" s="110"/>
      <c r="H18" s="111"/>
      <c r="I18" s="110"/>
      <c r="J18" s="110"/>
      <c r="K18" s="111"/>
      <c r="L18" s="110"/>
      <c r="M18" s="110"/>
      <c r="N18" s="111"/>
      <c r="O18" s="110"/>
      <c r="P18" s="2"/>
      <c r="Q18" s="2"/>
      <c r="R18" s="2"/>
      <c r="S18" s="110"/>
      <c r="T18" s="111"/>
      <c r="U18" s="110"/>
      <c r="V18" s="475"/>
      <c r="W18" s="89">
        <f>Y13*2+Y14*7+Y15*1+Y16*0+Y17*0+Y18*8</f>
        <v>28.999999999999996</v>
      </c>
      <c r="X18" s="80" t="s">
        <v>125</v>
      </c>
      <c r="Y18" s="46">
        <v>0</v>
      </c>
      <c r="Z18" s="15"/>
      <c r="AA18" s="16" t="s">
        <v>35</v>
      </c>
      <c r="AB18" s="17">
        <v>1</v>
      </c>
      <c r="AE18" s="16">
        <f>AB18*15</f>
        <v>15</v>
      </c>
      <c r="AG18" s="91"/>
    </row>
    <row r="19" spans="2:33" ht="27.9" customHeight="1">
      <c r="B19" s="113" t="s">
        <v>36</v>
      </c>
      <c r="C19" s="116"/>
      <c r="D19" s="147"/>
      <c r="E19" s="111"/>
      <c r="F19" s="110"/>
      <c r="G19" s="110"/>
      <c r="H19" s="111"/>
      <c r="I19" s="110"/>
      <c r="J19" s="110"/>
      <c r="K19" s="111"/>
      <c r="L19" s="110"/>
      <c r="M19" s="110"/>
      <c r="N19" s="111"/>
      <c r="O19" s="110"/>
      <c r="P19" s="110"/>
      <c r="Q19" s="110"/>
      <c r="R19" s="110"/>
      <c r="S19" s="110"/>
      <c r="T19" s="111"/>
      <c r="U19" s="110"/>
      <c r="V19" s="475"/>
      <c r="W19" s="40" t="s">
        <v>12</v>
      </c>
      <c r="X19" s="49"/>
      <c r="Y19" s="39"/>
      <c r="AC19" s="16">
        <f>SUM(AC14:AC18)</f>
        <v>28</v>
      </c>
      <c r="AD19" s="16">
        <f>SUM(AD14:AD18)</f>
        <v>22.5</v>
      </c>
      <c r="AE19" s="16">
        <f>SUM(AE14:AE18)</f>
        <v>116</v>
      </c>
      <c r="AF19" s="16">
        <f>AC19*4+AD19*9+AE19*4</f>
        <v>778.5</v>
      </c>
      <c r="AG19" s="76"/>
    </row>
    <row r="20" spans="2:33" ht="27.9" customHeight="1">
      <c r="B20" s="166"/>
      <c r="C20" s="167"/>
      <c r="D20" s="168"/>
      <c r="E20" s="169"/>
      <c r="F20" s="170"/>
      <c r="G20" s="170"/>
      <c r="H20" s="169"/>
      <c r="I20" s="170"/>
      <c r="J20" s="170"/>
      <c r="K20" s="169"/>
      <c r="L20" s="170"/>
      <c r="M20" s="170"/>
      <c r="N20" s="169"/>
      <c r="O20" s="170"/>
      <c r="P20" s="170"/>
      <c r="Q20" s="169"/>
      <c r="R20" s="170"/>
      <c r="S20" s="170"/>
      <c r="T20" s="169"/>
      <c r="U20" s="170"/>
      <c r="V20" s="477"/>
      <c r="W20" s="171">
        <f>W14*4+W18*4+W16*9</f>
        <v>760</v>
      </c>
      <c r="X20" s="172"/>
      <c r="Y20" s="175"/>
      <c r="Z20" s="15"/>
      <c r="AC20" s="52">
        <f>AC19*4/AF19</f>
        <v>0.14386640976236351</v>
      </c>
      <c r="AD20" s="52">
        <f>AD19*9/AF19</f>
        <v>0.26011560693641617</v>
      </c>
      <c r="AE20" s="52">
        <f>AE19*4/AF19</f>
        <v>0.59601798330122024</v>
      </c>
      <c r="AG20" s="92"/>
    </row>
    <row r="21" spans="2:33" s="36" customFormat="1" ht="27.9" customHeight="1">
      <c r="B21" s="37">
        <v>5</v>
      </c>
      <c r="C21" s="473"/>
      <c r="D21" s="164" t="str">
        <f>'114.5月菜單'!J39</f>
        <v>香Q米飯</v>
      </c>
      <c r="E21" s="164" t="s">
        <v>187</v>
      </c>
      <c r="F21" s="164"/>
      <c r="G21" s="164" t="str">
        <f>'114.5月菜單'!J40</f>
        <v>紅燒排骨肉</v>
      </c>
      <c r="H21" s="164" t="s">
        <v>186</v>
      </c>
      <c r="I21" s="164"/>
      <c r="J21" s="164" t="str">
        <f>'114.5月菜單'!J41</f>
        <v>醬汁湯包(冷)</v>
      </c>
      <c r="K21" s="164" t="s">
        <v>15</v>
      </c>
      <c r="L21" s="173"/>
      <c r="M21" s="174" t="str">
        <f>'114.5月菜單'!J42</f>
        <v>沙茶黑輪(加)</v>
      </c>
      <c r="N21" s="164" t="s">
        <v>185</v>
      </c>
      <c r="O21" s="164"/>
      <c r="P21" s="164" t="str">
        <f>'114.5月菜單'!J43</f>
        <v>深色蔬菜</v>
      </c>
      <c r="Q21" s="164" t="s">
        <v>115</v>
      </c>
      <c r="R21" s="164"/>
      <c r="S21" s="164" t="str">
        <f>'114.5月菜單'!J44</f>
        <v>海芽蛋花湯</v>
      </c>
      <c r="T21" s="164" t="s">
        <v>17</v>
      </c>
      <c r="U21" s="164"/>
      <c r="V21" s="475"/>
      <c r="W21" s="40" t="s">
        <v>44</v>
      </c>
      <c r="X21" s="41" t="s">
        <v>117</v>
      </c>
      <c r="Y21" s="35">
        <v>5.5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7" customFormat="1" ht="27.75" customHeight="1">
      <c r="B22" s="37" t="s">
        <v>8</v>
      </c>
      <c r="C22" s="474"/>
      <c r="D22" s="2" t="s">
        <v>118</v>
      </c>
      <c r="E22" s="2"/>
      <c r="F22" s="2">
        <v>100</v>
      </c>
      <c r="G22" s="187" t="s">
        <v>176</v>
      </c>
      <c r="H22" s="188"/>
      <c r="I22" s="2">
        <v>50</v>
      </c>
      <c r="J22" s="155" t="s">
        <v>292</v>
      </c>
      <c r="K22" s="188" t="s">
        <v>108</v>
      </c>
      <c r="L22" s="2">
        <v>20</v>
      </c>
      <c r="M22" s="2" t="s">
        <v>294</v>
      </c>
      <c r="N22" s="2" t="s">
        <v>141</v>
      </c>
      <c r="O22" s="2">
        <v>30</v>
      </c>
      <c r="P22" s="2" t="s">
        <v>184</v>
      </c>
      <c r="Q22" s="2"/>
      <c r="R22" s="2">
        <v>100</v>
      </c>
      <c r="S22" s="2" t="s">
        <v>139</v>
      </c>
      <c r="T22" s="2"/>
      <c r="U22" s="2">
        <v>5</v>
      </c>
      <c r="V22" s="475"/>
      <c r="W22" s="91">
        <f>Y21*15+Y22*0+Y23*5+Y24*0+Y25*15+Y26*W4196+15</f>
        <v>105</v>
      </c>
      <c r="X22" s="38" t="s">
        <v>120</v>
      </c>
      <c r="Y22" s="39">
        <v>2.2999999999999998</v>
      </c>
      <c r="Z22" s="55"/>
      <c r="AA22" s="56" t="s">
        <v>26</v>
      </c>
      <c r="AB22" s="56">
        <v>6.2</v>
      </c>
      <c r="AC22" s="56">
        <f>AB22*2</f>
        <v>12.4</v>
      </c>
      <c r="AD22" s="56"/>
      <c r="AE22" s="56">
        <f>AB22*15</f>
        <v>93</v>
      </c>
      <c r="AF22" s="56">
        <f>AC22*4+AE22*4</f>
        <v>421.6</v>
      </c>
      <c r="AG22" s="91"/>
    </row>
    <row r="23" spans="2:33" s="57" customFormat="1" ht="27.9" customHeight="1">
      <c r="B23" s="37">
        <v>28</v>
      </c>
      <c r="C23" s="474"/>
      <c r="D23" s="2"/>
      <c r="E23" s="2"/>
      <c r="F23" s="2"/>
      <c r="G23" s="177" t="s">
        <v>145</v>
      </c>
      <c r="H23" s="2"/>
      <c r="I23" s="2">
        <v>30</v>
      </c>
      <c r="J23" s="155"/>
      <c r="K23" s="179"/>
      <c r="L23" s="2"/>
      <c r="M23" s="2"/>
      <c r="N23" s="2"/>
      <c r="O23" s="2"/>
      <c r="P23" s="110"/>
      <c r="Q23" s="110"/>
      <c r="R23" s="110"/>
      <c r="S23" s="2" t="s">
        <v>64</v>
      </c>
      <c r="T23" s="2"/>
      <c r="U23" s="2">
        <v>10</v>
      </c>
      <c r="V23" s="475"/>
      <c r="W23" s="40" t="s">
        <v>46</v>
      </c>
      <c r="X23" s="41" t="s">
        <v>121</v>
      </c>
      <c r="Y23" s="39">
        <v>1.5</v>
      </c>
      <c r="AA23" s="58" t="s">
        <v>28</v>
      </c>
      <c r="AB23" s="56">
        <v>2.2000000000000002</v>
      </c>
      <c r="AC23" s="59">
        <f>AB23*7</f>
        <v>15.400000000000002</v>
      </c>
      <c r="AD23" s="56">
        <f>AB23*5</f>
        <v>11</v>
      </c>
      <c r="AE23" s="56" t="s">
        <v>29</v>
      </c>
      <c r="AF23" s="60">
        <f>AC23*4+AD23*9</f>
        <v>160.60000000000002</v>
      </c>
      <c r="AG23" s="76"/>
    </row>
    <row r="24" spans="2:33" s="57" customFormat="1" ht="27.9" customHeight="1">
      <c r="B24" s="37" t="s">
        <v>10</v>
      </c>
      <c r="C24" s="474"/>
      <c r="D24" s="2"/>
      <c r="E24" s="2"/>
      <c r="F24" s="2"/>
      <c r="G24" s="110" t="s">
        <v>293</v>
      </c>
      <c r="H24" s="111"/>
      <c r="I24" s="110">
        <v>20</v>
      </c>
      <c r="J24" s="110"/>
      <c r="K24" s="111"/>
      <c r="L24" s="110"/>
      <c r="M24" s="155"/>
      <c r="N24" s="179"/>
      <c r="O24" s="2"/>
      <c r="P24" s="110"/>
      <c r="Q24" s="111"/>
      <c r="R24" s="110"/>
      <c r="S24" s="110" t="s">
        <v>114</v>
      </c>
      <c r="T24" s="111"/>
      <c r="U24" s="110">
        <v>1</v>
      </c>
      <c r="V24" s="475"/>
      <c r="W24" s="89">
        <f>Y21*0+Y22*5+Y23*0+Y24*5+Y25*0+Y26*4</f>
        <v>24</v>
      </c>
      <c r="X24" s="41" t="s">
        <v>30</v>
      </c>
      <c r="Y24" s="39">
        <v>2.5</v>
      </c>
      <c r="Z24" s="55"/>
      <c r="AA24" s="61" t="s">
        <v>31</v>
      </c>
      <c r="AB24" s="56">
        <v>1.6</v>
      </c>
      <c r="AC24" s="56">
        <f>AB24*1</f>
        <v>1.6</v>
      </c>
      <c r="AD24" s="56" t="s">
        <v>29</v>
      </c>
      <c r="AE24" s="56">
        <f>AB24*5</f>
        <v>8</v>
      </c>
      <c r="AF24" s="56">
        <f>AC24*4+AE24*4</f>
        <v>38.4</v>
      </c>
      <c r="AG24" s="91"/>
    </row>
    <row r="25" spans="2:33" s="57" customFormat="1" ht="27.9" customHeight="1">
      <c r="B25" s="444" t="s">
        <v>39</v>
      </c>
      <c r="C25" s="474"/>
      <c r="D25" s="2"/>
      <c r="E25" s="2"/>
      <c r="F25" s="2"/>
      <c r="G25" s="110"/>
      <c r="H25" s="111"/>
      <c r="I25" s="110"/>
      <c r="J25" s="110"/>
      <c r="K25" s="147"/>
      <c r="L25" s="110"/>
      <c r="M25" s="2"/>
      <c r="N25" s="45"/>
      <c r="O25" s="2"/>
      <c r="P25" s="110"/>
      <c r="Q25" s="111"/>
      <c r="R25" s="110"/>
      <c r="S25" s="110"/>
      <c r="T25" s="147"/>
      <c r="U25" s="110"/>
      <c r="V25" s="475"/>
      <c r="W25" s="40" t="s">
        <v>47</v>
      </c>
      <c r="X25" s="41" t="s">
        <v>33</v>
      </c>
      <c r="Y25" s="39">
        <v>0</v>
      </c>
      <c r="AA25" s="61" t="s">
        <v>34</v>
      </c>
      <c r="AB25" s="56">
        <v>2.5</v>
      </c>
      <c r="AC25" s="56"/>
      <c r="AD25" s="56">
        <f>AB25*5</f>
        <v>12.5</v>
      </c>
      <c r="AE25" s="56" t="s">
        <v>29</v>
      </c>
      <c r="AF25" s="56">
        <f>AD25*9</f>
        <v>112.5</v>
      </c>
      <c r="AG25" s="76"/>
    </row>
    <row r="26" spans="2:33" s="57" customFormat="1" ht="27.9" customHeight="1">
      <c r="B26" s="444"/>
      <c r="C26" s="474"/>
      <c r="D26" s="2"/>
      <c r="E26" s="2"/>
      <c r="F26" s="2"/>
      <c r="G26" s="112"/>
      <c r="H26" s="111"/>
      <c r="I26" s="110"/>
      <c r="J26" s="110"/>
      <c r="K26" s="111"/>
      <c r="L26" s="110"/>
      <c r="M26" s="110"/>
      <c r="N26" s="111"/>
      <c r="O26" s="110"/>
      <c r="P26" s="110"/>
      <c r="Q26" s="111"/>
      <c r="R26" s="110"/>
      <c r="S26" s="110"/>
      <c r="T26" s="111"/>
      <c r="U26" s="110"/>
      <c r="V26" s="475"/>
      <c r="W26" s="89">
        <f>Y21*2+Y22*7+Y23*1+Y24*0+Y25*0+Y26*8</f>
        <v>28.599999999999998</v>
      </c>
      <c r="X26" s="80" t="s">
        <v>125</v>
      </c>
      <c r="Y26" s="46">
        <v>0</v>
      </c>
      <c r="Z26" s="55"/>
      <c r="AA26" s="61" t="s">
        <v>35</v>
      </c>
      <c r="AB26" s="56"/>
      <c r="AC26" s="61"/>
      <c r="AD26" s="61"/>
      <c r="AE26" s="61">
        <f>AB26*15</f>
        <v>0</v>
      </c>
      <c r="AF26" s="61"/>
      <c r="AG26" s="91"/>
    </row>
    <row r="27" spans="2:33" s="57" customFormat="1" ht="27.9" customHeight="1">
      <c r="B27" s="63" t="s">
        <v>36</v>
      </c>
      <c r="C27" s="114"/>
      <c r="D27" s="2"/>
      <c r="E27" s="45"/>
      <c r="F27" s="2"/>
      <c r="G27" s="110"/>
      <c r="H27" s="111"/>
      <c r="I27" s="110"/>
      <c r="J27" s="110"/>
      <c r="K27" s="111"/>
      <c r="L27" s="110"/>
      <c r="M27" s="110"/>
      <c r="N27" s="111"/>
      <c r="O27" s="110"/>
      <c r="P27" s="110"/>
      <c r="Q27" s="111"/>
      <c r="R27" s="110"/>
      <c r="S27" s="110"/>
      <c r="T27" s="111"/>
      <c r="U27" s="110"/>
      <c r="V27" s="475"/>
      <c r="W27" s="40" t="s">
        <v>12</v>
      </c>
      <c r="X27" s="49"/>
      <c r="Y27" s="39"/>
      <c r="AA27" s="61"/>
      <c r="AB27" s="56"/>
      <c r="AC27" s="61">
        <f>SUM(AC22:AC26)</f>
        <v>29.400000000000006</v>
      </c>
      <c r="AD27" s="61">
        <f>SUM(AD22:AD26)</f>
        <v>23.5</v>
      </c>
      <c r="AE27" s="61">
        <f>SUM(AE22:AE26)</f>
        <v>101</v>
      </c>
      <c r="AF27" s="61">
        <f>AC27*4+AD27*9+AE27*4</f>
        <v>733.1</v>
      </c>
      <c r="AG27" s="76"/>
    </row>
    <row r="28" spans="2:33" s="57" customFormat="1" ht="27.9" customHeight="1" thickBot="1">
      <c r="B28" s="65"/>
      <c r="C28" s="115"/>
      <c r="D28" s="169"/>
      <c r="E28" s="169"/>
      <c r="F28" s="170"/>
      <c r="G28" s="170"/>
      <c r="H28" s="169"/>
      <c r="I28" s="170"/>
      <c r="J28" s="170"/>
      <c r="K28" s="169"/>
      <c r="L28" s="170"/>
      <c r="M28" s="170"/>
      <c r="N28" s="169"/>
      <c r="O28" s="170"/>
      <c r="P28" s="170"/>
      <c r="Q28" s="169"/>
      <c r="R28" s="170"/>
      <c r="S28" s="170"/>
      <c r="T28" s="169"/>
      <c r="U28" s="170"/>
      <c r="V28" s="476"/>
      <c r="W28" s="171">
        <f>W22*4+W26*4+W24*9</f>
        <v>750.4</v>
      </c>
      <c r="X28" s="172"/>
      <c r="Y28" s="175"/>
      <c r="Z28" s="55"/>
      <c r="AB28" s="67"/>
      <c r="AC28" s="68">
        <f>AC27*4/AF27</f>
        <v>0.16041467739735374</v>
      </c>
      <c r="AD28" s="68">
        <f>AD27*9/AF27</f>
        <v>0.28850088664575091</v>
      </c>
      <c r="AE28" s="68">
        <f>AE27*4/AF27</f>
        <v>0.55108443595689538</v>
      </c>
      <c r="AG28" s="92"/>
    </row>
    <row r="29" spans="2:33" s="36" customFormat="1" ht="27.9" customHeight="1">
      <c r="B29" s="31">
        <v>5</v>
      </c>
      <c r="C29" s="474"/>
      <c r="D29" s="164" t="str">
        <f>'114.5月菜單'!N39</f>
        <v>地瓜飯</v>
      </c>
      <c r="E29" s="164" t="s">
        <v>15</v>
      </c>
      <c r="F29" s="164"/>
      <c r="G29" s="164" t="str">
        <f>'114.5月菜單'!N40</f>
        <v>卡啦脆皮雞翅(炸)</v>
      </c>
      <c r="H29" s="164" t="s">
        <v>61</v>
      </c>
      <c r="I29" s="164"/>
      <c r="J29" s="164" t="str">
        <f>'114.5月菜單'!N41</f>
        <v>高麗菜炒蛋(海)</v>
      </c>
      <c r="K29" s="164" t="s">
        <v>17</v>
      </c>
      <c r="L29" s="173"/>
      <c r="M29" s="174" t="str">
        <f>'114.5月菜單'!N42</f>
        <v>滷味(豆)</v>
      </c>
      <c r="N29" s="164" t="s">
        <v>17</v>
      </c>
      <c r="O29" s="164"/>
      <c r="P29" s="164" t="str">
        <f>'114.5月菜單'!N43</f>
        <v>有機蔬菜</v>
      </c>
      <c r="Q29" s="164" t="s">
        <v>18</v>
      </c>
      <c r="R29" s="164"/>
      <c r="S29" s="164" t="str">
        <f>'114.5月菜單'!N44</f>
        <v>榨菜肉絲湯(醃)</v>
      </c>
      <c r="T29" s="164" t="s">
        <v>17</v>
      </c>
      <c r="U29" s="164"/>
      <c r="V29" s="475"/>
      <c r="W29" s="40" t="s">
        <v>44</v>
      </c>
      <c r="X29" s="41" t="s">
        <v>19</v>
      </c>
      <c r="Y29" s="35">
        <v>5.3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8</v>
      </c>
      <c r="C30" s="474"/>
      <c r="D30" s="2" t="s">
        <v>24</v>
      </c>
      <c r="E30" s="2"/>
      <c r="F30" s="2">
        <v>80</v>
      </c>
      <c r="G30" s="187" t="s">
        <v>170</v>
      </c>
      <c r="H30" s="188"/>
      <c r="I30" s="2">
        <v>60</v>
      </c>
      <c r="J30" s="155" t="s">
        <v>137</v>
      </c>
      <c r="K30" s="188"/>
      <c r="L30" s="2">
        <v>30</v>
      </c>
      <c r="M30" s="2" t="s">
        <v>295</v>
      </c>
      <c r="N30" s="2" t="s">
        <v>146</v>
      </c>
      <c r="O30" s="2">
        <v>30</v>
      </c>
      <c r="P30" s="2" t="s">
        <v>60</v>
      </c>
      <c r="Q30" s="2"/>
      <c r="R30" s="2">
        <v>100</v>
      </c>
      <c r="S30" s="2" t="s">
        <v>144</v>
      </c>
      <c r="T30" s="2" t="s">
        <v>109</v>
      </c>
      <c r="U30" s="2">
        <v>30</v>
      </c>
      <c r="V30" s="475"/>
      <c r="W30" s="91">
        <f>Y29*15+Y30*0+Y31*5+Y32*0+Y33*15+Y34*W4204+15</f>
        <v>102.5</v>
      </c>
      <c r="X30" s="38" t="s">
        <v>120</v>
      </c>
      <c r="Y30" s="39">
        <v>2.2999999999999998</v>
      </c>
      <c r="Z30" s="15"/>
      <c r="AA30" s="17" t="s">
        <v>26</v>
      </c>
      <c r="AB30" s="17">
        <v>6.3</v>
      </c>
      <c r="AC30" s="17">
        <f>AB30*2</f>
        <v>12.6</v>
      </c>
      <c r="AD30" s="17"/>
      <c r="AE30" s="17">
        <f>AB30*15</f>
        <v>94.5</v>
      </c>
      <c r="AF30" s="17">
        <f>AC30*4+AE30*4</f>
        <v>428.4</v>
      </c>
      <c r="AG30" s="91"/>
    </row>
    <row r="31" spans="2:33" ht="27.9" customHeight="1">
      <c r="B31" s="37">
        <v>29</v>
      </c>
      <c r="C31" s="474"/>
      <c r="D31" s="2" t="s">
        <v>100</v>
      </c>
      <c r="E31" s="2"/>
      <c r="F31" s="2">
        <v>55</v>
      </c>
      <c r="G31" s="455"/>
      <c r="H31" s="456"/>
      <c r="I31" s="2"/>
      <c r="J31" s="155" t="s">
        <v>64</v>
      </c>
      <c r="K31" s="179"/>
      <c r="L31" s="2">
        <v>50</v>
      </c>
      <c r="M31" s="2" t="s">
        <v>296</v>
      </c>
      <c r="N31" s="2" t="s">
        <v>146</v>
      </c>
      <c r="O31" s="2">
        <v>20</v>
      </c>
      <c r="P31" s="110"/>
      <c r="Q31" s="110"/>
      <c r="R31" s="110"/>
      <c r="S31" s="455" t="s">
        <v>140</v>
      </c>
      <c r="T31" s="456"/>
      <c r="U31" s="2">
        <v>10</v>
      </c>
      <c r="V31" s="475"/>
      <c r="W31" s="40" t="s">
        <v>46</v>
      </c>
      <c r="X31" s="41" t="s">
        <v>121</v>
      </c>
      <c r="Y31" s="39">
        <v>1.6</v>
      </c>
      <c r="AA31" s="42" t="s">
        <v>28</v>
      </c>
      <c r="AB31" s="17">
        <v>2</v>
      </c>
      <c r="AC31" s="43">
        <f>AB31*7</f>
        <v>14</v>
      </c>
      <c r="AD31" s="17">
        <f>AB31*5</f>
        <v>10</v>
      </c>
      <c r="AE31" s="17" t="s">
        <v>29</v>
      </c>
      <c r="AF31" s="44">
        <f>AC31*4+AD31*9</f>
        <v>146</v>
      </c>
      <c r="AG31" s="76"/>
    </row>
    <row r="32" spans="2:33" ht="27.9" customHeight="1">
      <c r="B32" s="37" t="s">
        <v>10</v>
      </c>
      <c r="C32" s="474"/>
      <c r="D32" s="2"/>
      <c r="E32" s="2"/>
      <c r="F32" s="2"/>
      <c r="G32" s="110"/>
      <c r="H32" s="111"/>
      <c r="I32" s="110"/>
      <c r="J32" s="110" t="s">
        <v>96</v>
      </c>
      <c r="K32" s="147" t="s">
        <v>143</v>
      </c>
      <c r="L32" s="110">
        <v>1</v>
      </c>
      <c r="M32" s="461" t="s">
        <v>138</v>
      </c>
      <c r="N32" s="462"/>
      <c r="O32" s="2">
        <v>10</v>
      </c>
      <c r="P32" s="110"/>
      <c r="Q32" s="111"/>
      <c r="R32" s="110"/>
      <c r="S32" s="110" t="s">
        <v>114</v>
      </c>
      <c r="T32" s="111"/>
      <c r="U32" s="110">
        <v>1</v>
      </c>
      <c r="V32" s="475"/>
      <c r="W32" s="89">
        <f>Y29*0+Y30*5+Y31*0+Y32*5+Y33*0+Y34*4</f>
        <v>24</v>
      </c>
      <c r="X32" s="41" t="s">
        <v>30</v>
      </c>
      <c r="Y32" s="39">
        <v>2.5</v>
      </c>
      <c r="Z32" s="15"/>
      <c r="AA32" s="16" t="s">
        <v>31</v>
      </c>
      <c r="AB32" s="17">
        <v>1.7</v>
      </c>
      <c r="AC32" s="17">
        <f>AB32*1</f>
        <v>1.7</v>
      </c>
      <c r="AD32" s="17" t="s">
        <v>29</v>
      </c>
      <c r="AE32" s="17">
        <f>AB32*5</f>
        <v>8.5</v>
      </c>
      <c r="AF32" s="17">
        <f>AC32*4+AE32*4</f>
        <v>40.799999999999997</v>
      </c>
      <c r="AG32" s="91"/>
    </row>
    <row r="33" spans="2:33" ht="27.9" customHeight="1">
      <c r="B33" s="444" t="s">
        <v>40</v>
      </c>
      <c r="C33" s="474"/>
      <c r="D33" s="2"/>
      <c r="E33" s="2"/>
      <c r="F33" s="2"/>
      <c r="G33" s="110"/>
      <c r="H33" s="111"/>
      <c r="I33" s="110"/>
      <c r="J33" s="110"/>
      <c r="K33" s="147"/>
      <c r="L33" s="110"/>
      <c r="M33" s="2"/>
      <c r="N33" s="45"/>
      <c r="O33" s="2"/>
      <c r="P33" s="110"/>
      <c r="Q33" s="111"/>
      <c r="R33" s="110"/>
      <c r="S33" s="110"/>
      <c r="T33" s="147"/>
      <c r="U33" s="110"/>
      <c r="V33" s="475"/>
      <c r="W33" s="40" t="s">
        <v>47</v>
      </c>
      <c r="X33" s="41" t="s">
        <v>33</v>
      </c>
      <c r="Y33" s="39">
        <v>0</v>
      </c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76"/>
    </row>
    <row r="34" spans="2:33" ht="27.9" customHeight="1">
      <c r="B34" s="444"/>
      <c r="C34" s="474"/>
      <c r="D34" s="2"/>
      <c r="E34" s="2"/>
      <c r="F34" s="2"/>
      <c r="G34" s="112"/>
      <c r="H34" s="111"/>
      <c r="I34" s="110"/>
      <c r="J34" s="110"/>
      <c r="K34" s="111"/>
      <c r="L34" s="110"/>
      <c r="M34" s="110"/>
      <c r="N34" s="111"/>
      <c r="O34" s="110"/>
      <c r="P34" s="110"/>
      <c r="Q34" s="111"/>
      <c r="R34" s="110"/>
      <c r="S34" s="110"/>
      <c r="T34" s="111"/>
      <c r="U34" s="110"/>
      <c r="V34" s="475"/>
      <c r="W34" s="89">
        <f>Y29*2+Y30*7+Y31*1+Y32*0+Y33*0+Y34*8</f>
        <v>28.299999999999997</v>
      </c>
      <c r="X34" s="80" t="s">
        <v>125</v>
      </c>
      <c r="Y34" s="46">
        <v>0</v>
      </c>
      <c r="Z34" s="145"/>
      <c r="AA34" s="16" t="s">
        <v>35</v>
      </c>
      <c r="AB34" s="17">
        <v>1</v>
      </c>
      <c r="AE34" s="16">
        <f>AB34*15</f>
        <v>15</v>
      </c>
      <c r="AG34" s="91"/>
    </row>
    <row r="35" spans="2:33" ht="27.9" customHeight="1">
      <c r="B35" s="63" t="s">
        <v>36</v>
      </c>
      <c r="C35" s="116"/>
      <c r="D35" s="2"/>
      <c r="E35" s="45"/>
      <c r="F35" s="2"/>
      <c r="G35" s="110"/>
      <c r="H35" s="111"/>
      <c r="I35" s="110"/>
      <c r="J35" s="110"/>
      <c r="K35" s="111"/>
      <c r="L35" s="110"/>
      <c r="M35" s="110"/>
      <c r="N35" s="111"/>
      <c r="O35" s="110"/>
      <c r="P35" s="110"/>
      <c r="Q35" s="111"/>
      <c r="R35" s="110"/>
      <c r="S35" s="110"/>
      <c r="T35" s="111"/>
      <c r="U35" s="110"/>
      <c r="V35" s="475"/>
      <c r="W35" s="40" t="s">
        <v>12</v>
      </c>
      <c r="X35" s="49"/>
      <c r="Y35" s="39"/>
      <c r="AC35" s="16">
        <f>SUM(AC30:AC34)</f>
        <v>28.3</v>
      </c>
      <c r="AD35" s="16">
        <f>SUM(AD30:AD34)</f>
        <v>22.5</v>
      </c>
      <c r="AE35" s="16">
        <f>SUM(AE30:AE34)</f>
        <v>118</v>
      </c>
      <c r="AF35" s="16">
        <f>AC35*4+AD35*9+AE35*4</f>
        <v>787.7</v>
      </c>
      <c r="AG35" s="76"/>
    </row>
    <row r="36" spans="2:33" ht="27.9" customHeight="1">
      <c r="B36" s="166"/>
      <c r="C36" s="167"/>
      <c r="D36" s="169"/>
      <c r="E36" s="169"/>
      <c r="F36" s="170"/>
      <c r="G36" s="170"/>
      <c r="H36" s="169"/>
      <c r="I36" s="170"/>
      <c r="J36" s="170"/>
      <c r="K36" s="169"/>
      <c r="L36" s="170"/>
      <c r="M36" s="170"/>
      <c r="N36" s="169"/>
      <c r="O36" s="170"/>
      <c r="P36" s="170"/>
      <c r="Q36" s="169"/>
      <c r="R36" s="170"/>
      <c r="S36" s="170"/>
      <c r="T36" s="169"/>
      <c r="U36" s="170"/>
      <c r="V36" s="476"/>
      <c r="W36" s="171">
        <f>W30*4+W34*4+W32*9</f>
        <v>739.2</v>
      </c>
      <c r="X36" s="172"/>
      <c r="Y36" s="175"/>
      <c r="Z36" s="15"/>
      <c r="AC36" s="52">
        <f>AC35*4/AF35</f>
        <v>0.14370953408658119</v>
      </c>
      <c r="AD36" s="52">
        <f>AD35*9/AF35</f>
        <v>0.25707756760187889</v>
      </c>
      <c r="AE36" s="52">
        <f>AE35*4/AF35</f>
        <v>0.5992128983115399</v>
      </c>
      <c r="AG36" s="92"/>
    </row>
    <row r="37" spans="2:33" s="36" customFormat="1" ht="27.9" customHeight="1">
      <c r="B37" s="133">
        <v>5</v>
      </c>
      <c r="C37" s="473"/>
      <c r="D37" s="164" t="str">
        <f>'114.5月菜單'!R39</f>
        <v>端午節</v>
      </c>
      <c r="E37" s="164"/>
      <c r="F37" s="164"/>
      <c r="G37" s="164"/>
      <c r="H37" s="164"/>
      <c r="I37" s="164"/>
      <c r="J37" s="164"/>
      <c r="K37" s="164"/>
      <c r="L37" s="173"/>
      <c r="M37" s="174"/>
      <c r="N37" s="164"/>
      <c r="O37" s="164"/>
      <c r="P37" s="164"/>
      <c r="Q37" s="164"/>
      <c r="R37" s="164"/>
      <c r="S37" s="164"/>
      <c r="T37" s="164"/>
      <c r="U37" s="164"/>
      <c r="V37" s="475"/>
      <c r="W37" s="40"/>
      <c r="X37" s="41"/>
      <c r="Y37" s="35"/>
      <c r="Z37" s="16"/>
      <c r="AA37" s="16"/>
      <c r="AB37" s="17"/>
      <c r="AC37" s="16"/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133" t="s">
        <v>8</v>
      </c>
      <c r="C38" s="474"/>
      <c r="D38" s="2"/>
      <c r="E38" s="2"/>
      <c r="F38" s="2"/>
      <c r="G38" s="2"/>
      <c r="H38" s="2"/>
      <c r="I38" s="2"/>
      <c r="J38" s="155"/>
      <c r="K38" s="188"/>
      <c r="L38" s="2"/>
      <c r="M38" s="2"/>
      <c r="N38" s="2"/>
      <c r="O38" s="2"/>
      <c r="P38" s="2"/>
      <c r="Q38" s="2"/>
      <c r="R38" s="2"/>
      <c r="S38" s="2"/>
      <c r="T38" s="2"/>
      <c r="U38" s="2"/>
      <c r="V38" s="475"/>
      <c r="W38" s="91"/>
      <c r="X38" s="38"/>
      <c r="Y38" s="39"/>
      <c r="Z38" s="15"/>
      <c r="AA38" s="17"/>
      <c r="AC38" s="17"/>
      <c r="AD38" s="17"/>
      <c r="AE38" s="17">
        <f>AB38*15</f>
        <v>0</v>
      </c>
      <c r="AF38" s="17">
        <f>AC38*4+AE38*4</f>
        <v>0</v>
      </c>
      <c r="AG38" s="91"/>
    </row>
    <row r="39" spans="2:33" ht="27.9" customHeight="1">
      <c r="B39" s="133">
        <v>30</v>
      </c>
      <c r="C39" s="474"/>
      <c r="D39" s="2"/>
      <c r="E39" s="2"/>
      <c r="F39" s="2"/>
      <c r="G39" s="2"/>
      <c r="H39" s="2"/>
      <c r="I39" s="2"/>
      <c r="J39" s="155"/>
      <c r="K39" s="179"/>
      <c r="L39" s="2"/>
      <c r="M39" s="2"/>
      <c r="N39" s="2"/>
      <c r="O39" s="2"/>
      <c r="P39" s="110"/>
      <c r="Q39" s="110"/>
      <c r="R39" s="110"/>
      <c r="S39" s="110"/>
      <c r="T39" s="110"/>
      <c r="U39" s="2"/>
      <c r="V39" s="475"/>
      <c r="W39" s="40"/>
      <c r="X39" s="41"/>
      <c r="Y39" s="39"/>
      <c r="AA39" s="42"/>
      <c r="AC39" s="43"/>
      <c r="AD39" s="17">
        <f>AB39*5</f>
        <v>0</v>
      </c>
      <c r="AE39" s="17" t="s">
        <v>29</v>
      </c>
      <c r="AF39" s="44">
        <f>AC39*4+AD39*9</f>
        <v>0</v>
      </c>
      <c r="AG39" s="76"/>
    </row>
    <row r="40" spans="2:33" ht="27.9" customHeight="1">
      <c r="B40" s="133" t="s">
        <v>10</v>
      </c>
      <c r="C40" s="474"/>
      <c r="D40" s="2"/>
      <c r="E40" s="2"/>
      <c r="F40" s="2"/>
      <c r="G40" s="2"/>
      <c r="H40" s="45"/>
      <c r="I40" s="2"/>
      <c r="J40" s="110"/>
      <c r="K40" s="111"/>
      <c r="L40" s="110"/>
      <c r="M40" s="2"/>
      <c r="N40" s="2"/>
      <c r="O40" s="2"/>
      <c r="P40" s="110"/>
      <c r="Q40" s="111"/>
      <c r="R40" s="110"/>
      <c r="S40" s="110"/>
      <c r="T40" s="111"/>
      <c r="U40" s="110"/>
      <c r="V40" s="475"/>
      <c r="W40" s="89"/>
      <c r="X40" s="41"/>
      <c r="Y40" s="39"/>
      <c r="Z40" s="15"/>
      <c r="AC40" s="17"/>
      <c r="AD40" s="17" t="s">
        <v>29</v>
      </c>
      <c r="AE40" s="17">
        <f>AB40*5</f>
        <v>0</v>
      </c>
      <c r="AF40" s="17">
        <f>AC40*4+AE40*4</f>
        <v>0</v>
      </c>
      <c r="AG40" s="91"/>
    </row>
    <row r="41" spans="2:33" ht="27.9" customHeight="1">
      <c r="B41" s="472" t="s">
        <v>92</v>
      </c>
      <c r="C41" s="474"/>
      <c r="D41" s="2"/>
      <c r="E41" s="2"/>
      <c r="F41" s="2"/>
      <c r="G41" s="2"/>
      <c r="H41" s="45"/>
      <c r="I41" s="2"/>
      <c r="J41" s="110"/>
      <c r="K41" s="147"/>
      <c r="L41" s="110"/>
      <c r="M41" s="2"/>
      <c r="N41" s="45"/>
      <c r="O41" s="2"/>
      <c r="P41" s="110"/>
      <c r="Q41" s="111"/>
      <c r="R41" s="110"/>
      <c r="S41" s="110"/>
      <c r="T41" s="147"/>
      <c r="U41" s="110"/>
      <c r="V41" s="475"/>
      <c r="W41" s="40"/>
      <c r="X41" s="41"/>
      <c r="Y41" s="39"/>
      <c r="AC41" s="17"/>
      <c r="AD41" s="17">
        <f>AB41*5</f>
        <v>0</v>
      </c>
      <c r="AE41" s="17" t="s">
        <v>29</v>
      </c>
      <c r="AF41" s="17">
        <f>AD41*9</f>
        <v>0</v>
      </c>
      <c r="AG41" s="76"/>
    </row>
    <row r="42" spans="2:33" ht="27.9" customHeight="1">
      <c r="B42" s="472"/>
      <c r="C42" s="474"/>
      <c r="D42" s="181"/>
      <c r="E42" s="184"/>
      <c r="F42" s="110"/>
      <c r="G42" s="112"/>
      <c r="H42" s="111"/>
      <c r="I42" s="110"/>
      <c r="J42" s="110"/>
      <c r="K42" s="111"/>
      <c r="L42" s="110"/>
      <c r="M42" s="110"/>
      <c r="N42" s="111"/>
      <c r="O42" s="110"/>
      <c r="P42" s="110"/>
      <c r="Q42" s="111"/>
      <c r="R42" s="110"/>
      <c r="S42" s="110"/>
      <c r="T42" s="111"/>
      <c r="U42" s="110"/>
      <c r="V42" s="475"/>
      <c r="W42" s="89"/>
      <c r="X42" s="80"/>
      <c r="Y42" s="46"/>
      <c r="Z42" s="15"/>
      <c r="AE42" s="16">
        <f>AB42*15</f>
        <v>0</v>
      </c>
      <c r="AG42" s="91"/>
    </row>
    <row r="43" spans="2:33" ht="27.9" customHeight="1">
      <c r="B43" s="113" t="s">
        <v>36</v>
      </c>
      <c r="C43" s="116"/>
      <c r="D43" s="2"/>
      <c r="E43" s="182"/>
      <c r="F43" s="183"/>
      <c r="G43" s="110"/>
      <c r="H43" s="111"/>
      <c r="I43" s="110"/>
      <c r="J43" s="110"/>
      <c r="K43" s="111"/>
      <c r="L43" s="110"/>
      <c r="M43" s="110"/>
      <c r="N43" s="111"/>
      <c r="O43" s="110"/>
      <c r="P43" s="110"/>
      <c r="Q43" s="111"/>
      <c r="R43" s="110"/>
      <c r="S43" s="110"/>
      <c r="T43" s="111"/>
      <c r="U43" s="110"/>
      <c r="V43" s="475"/>
      <c r="W43" s="40"/>
      <c r="X43" s="49"/>
      <c r="Y43" s="39"/>
      <c r="AD43" s="16">
        <f>SUM(AD38:AD42)</f>
        <v>0</v>
      </c>
      <c r="AE43" s="16">
        <f>SUM(AE38:AE42)</f>
        <v>0</v>
      </c>
      <c r="AF43" s="16">
        <f>AC43*4+AD43*9+AE43*4</f>
        <v>0</v>
      </c>
      <c r="AG43" s="76"/>
    </row>
    <row r="44" spans="2:33" ht="27.9" customHeight="1" thickBot="1">
      <c r="B44" s="134"/>
      <c r="C44" s="194"/>
      <c r="D44" s="117"/>
      <c r="E44" s="117"/>
      <c r="F44" s="118"/>
      <c r="G44" s="118"/>
      <c r="H44" s="117"/>
      <c r="I44" s="118"/>
      <c r="J44" s="118"/>
      <c r="K44" s="117"/>
      <c r="L44" s="118"/>
      <c r="M44" s="118"/>
      <c r="N44" s="117"/>
      <c r="O44" s="118"/>
      <c r="P44" s="118"/>
      <c r="Q44" s="117"/>
      <c r="R44" s="118"/>
      <c r="S44" s="118"/>
      <c r="T44" s="117"/>
      <c r="U44" s="118"/>
      <c r="V44" s="481"/>
      <c r="W44" s="195"/>
      <c r="X44" s="196"/>
      <c r="Y44" s="197"/>
      <c r="Z44" s="15"/>
      <c r="AC44" s="52"/>
      <c r="AD44" s="52" t="e">
        <f>AD43*9/AF43</f>
        <v>#DIV/0!</v>
      </c>
      <c r="AE44" s="52" t="e">
        <f>AE43*4/AF43</f>
        <v>#DIV/0!</v>
      </c>
      <c r="AG44" s="92"/>
    </row>
    <row r="45" spans="2:33" s="61" customFormat="1" ht="21.75" customHeight="1">
      <c r="B45" s="17"/>
      <c r="C45" s="16"/>
      <c r="D45" s="16"/>
      <c r="E45" s="73"/>
      <c r="F45" s="192"/>
      <c r="G45" s="16"/>
      <c r="H45" s="73"/>
      <c r="I45" s="16"/>
      <c r="J45" s="471"/>
      <c r="K45" s="471"/>
      <c r="L45" s="471"/>
      <c r="M45" s="471"/>
      <c r="N45" s="471"/>
      <c r="O45" s="471"/>
      <c r="P45" s="471"/>
      <c r="Q45" s="471"/>
      <c r="R45" s="471"/>
      <c r="S45" s="471"/>
      <c r="T45" s="471"/>
      <c r="U45" s="471"/>
      <c r="V45" s="471"/>
      <c r="W45" s="471"/>
      <c r="X45" s="471"/>
      <c r="Y45" s="471"/>
      <c r="Z45" s="74"/>
      <c r="AB45" s="56"/>
    </row>
    <row r="46" spans="2:33">
      <c r="B46" s="56"/>
      <c r="C46" s="61"/>
      <c r="D46" s="459"/>
      <c r="E46" s="459"/>
      <c r="F46" s="463"/>
      <c r="G46" s="463"/>
      <c r="H46" s="75"/>
      <c r="K46" s="75"/>
      <c r="N46" s="75"/>
      <c r="Q46" s="75"/>
      <c r="T46" s="75"/>
    </row>
    <row r="47" spans="2:33" ht="28.2">
      <c r="D47" s="142"/>
      <c r="E47" s="142"/>
      <c r="F47" s="142"/>
    </row>
    <row r="48" spans="2:33" ht="28.2">
      <c r="D48" s="142"/>
      <c r="E48" s="142"/>
      <c r="F48" s="142"/>
    </row>
    <row r="49" spans="4:6" ht="28.2">
      <c r="D49" s="142"/>
      <c r="E49" s="142"/>
      <c r="F49" s="142"/>
    </row>
    <row r="50" spans="4:6" ht="28.2">
      <c r="D50" s="142"/>
      <c r="E50" s="142"/>
      <c r="F50" s="142"/>
    </row>
  </sheetData>
  <mergeCells count="28">
    <mergeCell ref="J45:Y45"/>
    <mergeCell ref="V29:V36"/>
    <mergeCell ref="V37:V44"/>
    <mergeCell ref="M32:N32"/>
    <mergeCell ref="S31:T31"/>
    <mergeCell ref="D46:G46"/>
    <mergeCell ref="B33:B34"/>
    <mergeCell ref="C37:C42"/>
    <mergeCell ref="B41:B42"/>
    <mergeCell ref="C29:C34"/>
    <mergeCell ref="G31:H31"/>
    <mergeCell ref="B1:Y1"/>
    <mergeCell ref="B2:G2"/>
    <mergeCell ref="G3:L3"/>
    <mergeCell ref="C5:C10"/>
    <mergeCell ref="V5:V12"/>
    <mergeCell ref="B9:B10"/>
    <mergeCell ref="J7:K7"/>
    <mergeCell ref="J6:K6"/>
    <mergeCell ref="B17:B18"/>
    <mergeCell ref="C21:C26"/>
    <mergeCell ref="V21:V28"/>
    <mergeCell ref="B25:B26"/>
    <mergeCell ref="G14:H14"/>
    <mergeCell ref="M16:N16"/>
    <mergeCell ref="C13:C18"/>
    <mergeCell ref="V13:V20"/>
    <mergeCell ref="M15:N15"/>
  </mergeCells>
  <phoneticPr fontId="19" type="noConversion"/>
  <pageMargins left="1.1599999999999999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114.5月菜單</vt:lpstr>
      <vt:lpstr>第一週明細</vt:lpstr>
      <vt:lpstr>第二週明細</vt:lpstr>
      <vt:lpstr>第三週明細</vt:lpstr>
      <vt:lpstr>第四週明細 </vt:lpstr>
      <vt:lpstr>第五週明細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2025-04-14T02:21:51Z</cp:lastPrinted>
  <dcterms:created xsi:type="dcterms:W3CDTF">2013-10-17T10:44:48Z</dcterms:created>
  <dcterms:modified xsi:type="dcterms:W3CDTF">2025-04-14T02:21:52Z</dcterms:modified>
</cp:coreProperties>
</file>