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gif" ContentType="image/gif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s1511\data\伊佩\版主國中國小菜單\版主.國中.國小\國小\員林(72張+3張公告)\"/>
    </mc:Choice>
  </mc:AlternateContent>
  <xr:revisionPtr revIDLastSave="0" documentId="13_ncr:1_{185D7ED7-BE9F-4D7A-AC53-B123E446A64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14.4月菜單" sheetId="20" r:id="rId1"/>
    <sheet name="第ㄧ週明細" sheetId="3" r:id="rId2"/>
    <sheet name="第二週明細" sheetId="4" r:id="rId3"/>
    <sheet name="第三週明細" sheetId="7" r:id="rId4"/>
    <sheet name="第四週明細 " sheetId="8" r:id="rId5"/>
    <sheet name="第五週明細" sheetId="2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8" i="7" l="1"/>
  <c r="W26" i="21"/>
  <c r="W18" i="21"/>
  <c r="W10" i="21"/>
  <c r="W42" i="8"/>
  <c r="W34" i="8"/>
  <c r="W26" i="8"/>
  <c r="W18" i="8"/>
  <c r="W10" i="8"/>
  <c r="W42" i="7"/>
  <c r="W34" i="7"/>
  <c r="W26" i="7"/>
  <c r="W10" i="7"/>
  <c r="W42" i="4"/>
  <c r="W34" i="4"/>
  <c r="W26" i="4"/>
  <c r="W18" i="4"/>
  <c r="W10" i="4"/>
  <c r="W26" i="3"/>
  <c r="W18" i="3"/>
  <c r="S21" i="21" l="1"/>
  <c r="P21" i="21"/>
  <c r="M21" i="21"/>
  <c r="J21" i="21"/>
  <c r="G21" i="21"/>
  <c r="D21" i="21"/>
  <c r="M48" i="20"/>
  <c r="W24" i="21"/>
  <c r="M47" i="20" s="1"/>
  <c r="W22" i="21"/>
  <c r="W28" i="21" l="1"/>
  <c r="K47" i="20" s="1"/>
  <c r="K48" i="20"/>
  <c r="S13" i="21"/>
  <c r="P13" i="21"/>
  <c r="M13" i="21"/>
  <c r="J13" i="21"/>
  <c r="G13" i="21"/>
  <c r="D13" i="21"/>
  <c r="S5" i="21"/>
  <c r="P5" i="21"/>
  <c r="M5" i="21"/>
  <c r="J5" i="21"/>
  <c r="G5" i="21"/>
  <c r="D5" i="21"/>
  <c r="AE42" i="21" l="1"/>
  <c r="AD41" i="21"/>
  <c r="AF41" i="21" s="1"/>
  <c r="AE40" i="21"/>
  <c r="AC40" i="21"/>
  <c r="AD39" i="21"/>
  <c r="AD43" i="21" s="1"/>
  <c r="AC39" i="21"/>
  <c r="AF39" i="21" s="1"/>
  <c r="AE38" i="21"/>
  <c r="AC38" i="21"/>
  <c r="AE34" i="21"/>
  <c r="AF33" i="21"/>
  <c r="AD33" i="21"/>
  <c r="AE32" i="21"/>
  <c r="AC32" i="21"/>
  <c r="AF32" i="21" s="1"/>
  <c r="AD31" i="21"/>
  <c r="AD35" i="21" s="1"/>
  <c r="AC31" i="21"/>
  <c r="AE30" i="21"/>
  <c r="AC30" i="21"/>
  <c r="AE26" i="21"/>
  <c r="AD25" i="21"/>
  <c r="AF25" i="21" s="1"/>
  <c r="AE24" i="21"/>
  <c r="AC24" i="21"/>
  <c r="AF24" i="21" s="1"/>
  <c r="AD23" i="21"/>
  <c r="AD27" i="21" s="1"/>
  <c r="AC23" i="21"/>
  <c r="AE22" i="21"/>
  <c r="AC22" i="21"/>
  <c r="AE18" i="21"/>
  <c r="I48" i="20"/>
  <c r="AD17" i="21"/>
  <c r="AF17" i="21" s="1"/>
  <c r="AE16" i="21"/>
  <c r="AC16" i="21"/>
  <c r="W16" i="21"/>
  <c r="I47" i="20" s="1"/>
  <c r="AD15" i="21"/>
  <c r="AD19" i="21" s="1"/>
  <c r="AC15" i="21"/>
  <c r="AE14" i="21"/>
  <c r="AC14" i="21"/>
  <c r="W14" i="21"/>
  <c r="AE10" i="21"/>
  <c r="AD9" i="21"/>
  <c r="AF9" i="21" s="1"/>
  <c r="AE8" i="21"/>
  <c r="AC8" i="21"/>
  <c r="W8" i="21"/>
  <c r="E47" i="20" s="1"/>
  <c r="AD7" i="21"/>
  <c r="AC7" i="21"/>
  <c r="AF7" i="21" s="1"/>
  <c r="AE6" i="21"/>
  <c r="AC6" i="21"/>
  <c r="W6" i="21"/>
  <c r="C48" i="20" s="1"/>
  <c r="W22" i="3"/>
  <c r="K12" i="20" s="1"/>
  <c r="W14" i="3"/>
  <c r="G12" i="20" s="1"/>
  <c r="S21" i="3"/>
  <c r="P21" i="3"/>
  <c r="M21" i="3"/>
  <c r="J21" i="3"/>
  <c r="G21" i="3"/>
  <c r="D21" i="3"/>
  <c r="S13" i="3"/>
  <c r="P13" i="3"/>
  <c r="M13" i="3"/>
  <c r="J13" i="3"/>
  <c r="G13" i="3"/>
  <c r="D13" i="3"/>
  <c r="M12" i="20"/>
  <c r="W24" i="3"/>
  <c r="M11" i="20" s="1"/>
  <c r="I12" i="20"/>
  <c r="W16" i="3"/>
  <c r="I11" i="20" s="1"/>
  <c r="D29" i="3"/>
  <c r="AC19" i="21" l="1"/>
  <c r="AD11" i="21"/>
  <c r="AF23" i="21"/>
  <c r="AF31" i="21"/>
  <c r="AC43" i="21"/>
  <c r="AF43" i="21" s="1"/>
  <c r="AC44" i="21" s="1"/>
  <c r="AE27" i="21"/>
  <c r="AF27" i="21" s="1"/>
  <c r="AE19" i="21"/>
  <c r="AF19" i="21" s="1"/>
  <c r="AD20" i="21" s="1"/>
  <c r="AF8" i="21"/>
  <c r="AF15" i="21"/>
  <c r="AF40" i="21"/>
  <c r="AE11" i="21"/>
  <c r="AC27" i="21"/>
  <c r="AC35" i="21"/>
  <c r="AE43" i="21"/>
  <c r="AC11" i="21"/>
  <c r="AF11" i="21" s="1"/>
  <c r="AC12" i="21" s="1"/>
  <c r="AF16" i="21"/>
  <c r="AE35" i="21"/>
  <c r="W20" i="21"/>
  <c r="G47" i="20" s="1"/>
  <c r="G48" i="20"/>
  <c r="W12" i="21"/>
  <c r="C47" i="20" s="1"/>
  <c r="E48" i="20"/>
  <c r="W20" i="3"/>
  <c r="G11" i="20" s="1"/>
  <c r="AF6" i="21"/>
  <c r="AF22" i="21"/>
  <c r="AF38" i="21"/>
  <c r="AF14" i="21"/>
  <c r="AF30" i="21"/>
  <c r="W28" i="3"/>
  <c r="K11" i="20" s="1"/>
  <c r="W38" i="7"/>
  <c r="W30" i="7"/>
  <c r="AF35" i="21" l="1"/>
  <c r="AE36" i="21"/>
  <c r="AD36" i="21"/>
  <c r="AC36" i="21"/>
  <c r="AD28" i="21"/>
  <c r="AC28" i="21"/>
  <c r="AD12" i="21"/>
  <c r="AD44" i="21"/>
  <c r="AE28" i="21"/>
  <c r="AE20" i="21"/>
  <c r="AC20" i="21"/>
  <c r="AE44" i="21"/>
  <c r="AE12" i="21"/>
  <c r="G13" i="8" l="1"/>
  <c r="S37" i="8" l="1"/>
  <c r="P37" i="8"/>
  <c r="J37" i="8"/>
  <c r="M37" i="8"/>
  <c r="G37" i="8"/>
  <c r="D37" i="8"/>
  <c r="G21" i="8"/>
  <c r="M13" i="7"/>
  <c r="W8" i="7"/>
  <c r="W6" i="7"/>
  <c r="U39" i="20" l="1"/>
  <c r="W40" i="8"/>
  <c r="U38" i="20" s="1"/>
  <c r="W38" i="8"/>
  <c r="S39" i="20" s="1"/>
  <c r="W44" i="8" l="1"/>
  <c r="S38" i="20" s="1"/>
  <c r="W32" i="4"/>
  <c r="W30" i="4"/>
  <c r="W8" i="4"/>
  <c r="W6" i="4"/>
  <c r="W36" i="4" l="1"/>
  <c r="W12" i="4"/>
  <c r="W30" i="8" l="1"/>
  <c r="W24" i="8"/>
  <c r="W22" i="8"/>
  <c r="W14" i="7"/>
  <c r="W16" i="7"/>
  <c r="W40" i="4"/>
  <c r="W24" i="4"/>
  <c r="W22" i="4"/>
  <c r="W14" i="4"/>
  <c r="W42" i="3"/>
  <c r="W34" i="3"/>
  <c r="W32" i="3"/>
  <c r="Q39" i="20" l="1"/>
  <c r="O39" i="20"/>
  <c r="S29" i="8"/>
  <c r="P29" i="8"/>
  <c r="M29" i="8"/>
  <c r="J29" i="8"/>
  <c r="G29" i="8"/>
  <c r="D29" i="8"/>
  <c r="S21" i="8"/>
  <c r="P21" i="8"/>
  <c r="M21" i="8"/>
  <c r="J21" i="8"/>
  <c r="D21" i="8"/>
  <c r="W32" i="8"/>
  <c r="Q38" i="20" s="1"/>
  <c r="M38" i="20"/>
  <c r="K39" i="20"/>
  <c r="W36" i="8" l="1"/>
  <c r="O38" i="20" s="1"/>
  <c r="W28" i="8"/>
  <c r="K38" i="20" s="1"/>
  <c r="M39" i="20"/>
  <c r="W24" i="7"/>
  <c r="W40" i="7" l="1"/>
  <c r="W16" i="4" l="1"/>
  <c r="W40" i="3"/>
  <c r="W16" i="8" l="1"/>
  <c r="W8" i="8"/>
  <c r="W32" i="7"/>
  <c r="I39" i="20" l="1"/>
  <c r="I38" i="20"/>
  <c r="W14" i="8"/>
  <c r="W20" i="8" s="1"/>
  <c r="G38" i="20" s="1"/>
  <c r="S13" i="8"/>
  <c r="P13" i="8"/>
  <c r="M13" i="8"/>
  <c r="J13" i="8"/>
  <c r="D13" i="8"/>
  <c r="G39" i="20" l="1"/>
  <c r="U29" i="20" l="1"/>
  <c r="D21" i="7"/>
  <c r="S13" i="7"/>
  <c r="P13" i="7"/>
  <c r="J13" i="7"/>
  <c r="G13" i="7"/>
  <c r="D13" i="7"/>
  <c r="S5" i="7"/>
  <c r="P5" i="7"/>
  <c r="M5" i="7"/>
  <c r="J5" i="7"/>
  <c r="G5" i="7"/>
  <c r="D5" i="7"/>
  <c r="W38" i="4"/>
  <c r="S37" i="4"/>
  <c r="P37" i="4"/>
  <c r="M37" i="4"/>
  <c r="J37" i="4"/>
  <c r="G37" i="4"/>
  <c r="D37" i="4"/>
  <c r="S29" i="4"/>
  <c r="P29" i="4"/>
  <c r="M29" i="4"/>
  <c r="J29" i="4"/>
  <c r="G29" i="4"/>
  <c r="D29" i="4"/>
  <c r="S21" i="20" l="1"/>
  <c r="C30" i="20"/>
  <c r="I29" i="20"/>
  <c r="E30" i="20"/>
  <c r="O21" i="20"/>
  <c r="G30" i="20"/>
  <c r="Q20" i="20"/>
  <c r="U20" i="20"/>
  <c r="I30" i="20"/>
  <c r="E29" i="20"/>
  <c r="Q21" i="20"/>
  <c r="U21" i="20"/>
  <c r="W12" i="7"/>
  <c r="W20" i="7"/>
  <c r="W44" i="4"/>
  <c r="G29" i="20" l="1"/>
  <c r="O20" i="20"/>
  <c r="S20" i="20"/>
  <c r="C29" i="20"/>
  <c r="S13" i="4" l="1"/>
  <c r="S5" i="8" l="1"/>
  <c r="P5" i="8"/>
  <c r="M5" i="8"/>
  <c r="J5" i="8"/>
  <c r="G5" i="8"/>
  <c r="D5" i="8"/>
  <c r="S37" i="7"/>
  <c r="P37" i="7"/>
  <c r="M37" i="7"/>
  <c r="J37" i="7"/>
  <c r="G37" i="7"/>
  <c r="D37" i="7"/>
  <c r="S29" i="7"/>
  <c r="P29" i="7"/>
  <c r="M29" i="7"/>
  <c r="J29" i="7"/>
  <c r="G29" i="7"/>
  <c r="D29" i="7"/>
  <c r="M21" i="7"/>
  <c r="S21" i="7"/>
  <c r="P21" i="7"/>
  <c r="J21" i="7"/>
  <c r="G21" i="7"/>
  <c r="S21" i="4"/>
  <c r="P21" i="4"/>
  <c r="M21" i="4"/>
  <c r="J21" i="4"/>
  <c r="G21" i="4"/>
  <c r="D21" i="4"/>
  <c r="P13" i="4"/>
  <c r="M13" i="4"/>
  <c r="J13" i="4"/>
  <c r="D13" i="4"/>
  <c r="G13" i="4"/>
  <c r="S5" i="4"/>
  <c r="M5" i="4"/>
  <c r="P5" i="4"/>
  <c r="J5" i="4"/>
  <c r="G5" i="4"/>
  <c r="D5" i="4"/>
  <c r="D37" i="3"/>
  <c r="W6" i="8"/>
  <c r="W22" i="7"/>
  <c r="Q30" i="20" l="1"/>
  <c r="S30" i="20"/>
  <c r="O30" i="20"/>
  <c r="U30" i="20"/>
  <c r="K30" i="20"/>
  <c r="Q29" i="20"/>
  <c r="W36" i="7"/>
  <c r="W12" i="8"/>
  <c r="C38" i="20" s="1"/>
  <c r="W44" i="7"/>
  <c r="W28" i="7"/>
  <c r="W28" i="4"/>
  <c r="W20" i="4"/>
  <c r="S29" i="20" l="1"/>
  <c r="K20" i="20"/>
  <c r="O29" i="20"/>
  <c r="K21" i="20" l="1"/>
  <c r="E39" i="20" l="1"/>
  <c r="C39" i="20"/>
  <c r="I20" i="20" l="1"/>
  <c r="M29" i="20" l="1"/>
  <c r="M20" i="20"/>
  <c r="E21" i="20" l="1"/>
  <c r="E38" i="20" l="1"/>
  <c r="M30" i="20"/>
  <c r="M21" i="20"/>
  <c r="I21" i="20"/>
  <c r="G21" i="20"/>
  <c r="E20" i="20"/>
  <c r="C21" i="20"/>
  <c r="W44" i="3" l="1"/>
  <c r="W36" i="3"/>
  <c r="G20" i="20" l="1"/>
  <c r="K29" i="20"/>
  <c r="C20" i="20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AD15" i="8"/>
  <c r="AC15" i="8"/>
  <c r="AE14" i="8"/>
  <c r="AC14" i="8"/>
  <c r="AE10" i="8"/>
  <c r="AD9" i="8"/>
  <c r="AF9" i="8" s="1"/>
  <c r="AE8" i="8"/>
  <c r="AC8" i="8"/>
  <c r="AD7" i="8"/>
  <c r="AC7" i="8"/>
  <c r="AE6" i="8"/>
  <c r="AC6" i="8"/>
  <c r="AF39" i="8" l="1"/>
  <c r="AF8" i="8"/>
  <c r="AF24" i="8"/>
  <c r="AD11" i="8"/>
  <c r="AD35" i="8"/>
  <c r="AD27" i="8"/>
  <c r="AE11" i="8"/>
  <c r="AF30" i="8"/>
  <c r="AC27" i="8"/>
  <c r="AE43" i="8"/>
  <c r="AF40" i="8"/>
  <c r="AC11" i="8"/>
  <c r="AF23" i="8"/>
  <c r="AE35" i="8"/>
  <c r="AC43" i="8"/>
  <c r="AF7" i="8"/>
  <c r="AE19" i="8"/>
  <c r="AC35" i="8"/>
  <c r="AD43" i="8"/>
  <c r="AD19" i="8"/>
  <c r="AF32" i="8"/>
  <c r="AF38" i="8"/>
  <c r="AC19" i="8"/>
  <c r="AE27" i="8"/>
  <c r="AF16" i="8"/>
  <c r="AF14" i="8"/>
  <c r="AF6" i="8"/>
  <c r="AF15" i="8"/>
  <c r="AF22" i="8"/>
  <c r="AF31" i="8"/>
  <c r="AF27" i="8" l="1"/>
  <c r="AE28" i="8" s="1"/>
  <c r="AF19" i="8"/>
  <c r="AC20" i="8" s="1"/>
  <c r="AF43" i="8"/>
  <c r="AD44" i="8" s="1"/>
  <c r="AF11" i="8"/>
  <c r="AC12" i="8" s="1"/>
  <c r="AF35" i="8"/>
  <c r="AD36" i="8" s="1"/>
  <c r="AE44" i="8" l="1"/>
  <c r="AC28" i="8"/>
  <c r="AD28" i="8"/>
  <c r="AE12" i="8"/>
  <c r="AC44" i="8"/>
  <c r="AD12" i="8"/>
  <c r="AE20" i="8"/>
  <c r="AD20" i="8"/>
  <c r="AC36" i="8"/>
  <c r="AE36" i="8"/>
  <c r="AE42" i="7" l="1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E24" i="7"/>
  <c r="AC24" i="7"/>
  <c r="AD23" i="7"/>
  <c r="AC23" i="7"/>
  <c r="AE22" i="7"/>
  <c r="AC22" i="7"/>
  <c r="AE18" i="7"/>
  <c r="AD17" i="7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AD11" i="7" l="1"/>
  <c r="AD35" i="7"/>
  <c r="AF24" i="7"/>
  <c r="AF8" i="7"/>
  <c r="AF15" i="7"/>
  <c r="AF39" i="7"/>
  <c r="AF7" i="7"/>
  <c r="AF23" i="7"/>
  <c r="AC27" i="7"/>
  <c r="AE19" i="7"/>
  <c r="AC11" i="7"/>
  <c r="AF14" i="7"/>
  <c r="AE43" i="7"/>
  <c r="AC19" i="7"/>
  <c r="AF32" i="7"/>
  <c r="AD43" i="7"/>
  <c r="AE11" i="7"/>
  <c r="AE27" i="7"/>
  <c r="AD27" i="7"/>
  <c r="AF40" i="7"/>
  <c r="AD19" i="7"/>
  <c r="AC43" i="7"/>
  <c r="AF16" i="7"/>
  <c r="AC35" i="7"/>
  <c r="AF38" i="7"/>
  <c r="AE35" i="7"/>
  <c r="AF17" i="7"/>
  <c r="AF22" i="7"/>
  <c r="AF31" i="7"/>
  <c r="AF25" i="7"/>
  <c r="AF30" i="7"/>
  <c r="AF6" i="7"/>
  <c r="AF27" i="7" l="1"/>
  <c r="AE28" i="7" s="1"/>
  <c r="AF19" i="7"/>
  <c r="AD20" i="7" s="1"/>
  <c r="AF11" i="7"/>
  <c r="AC12" i="7" s="1"/>
  <c r="AF43" i="7"/>
  <c r="AE44" i="7" s="1"/>
  <c r="AF35" i="7"/>
  <c r="AE36" i="7" s="1"/>
  <c r="AD28" i="7" l="1"/>
  <c r="AC28" i="7"/>
  <c r="AD12" i="7"/>
  <c r="AC20" i="7"/>
  <c r="AE12" i="7"/>
  <c r="AC44" i="7"/>
  <c r="AE20" i="7"/>
  <c r="AD44" i="7"/>
  <c r="AD36" i="7"/>
  <c r="AC36" i="7"/>
  <c r="AC14" i="3" l="1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F32" i="4" l="1"/>
  <c r="AE35" i="4"/>
  <c r="AD11" i="4"/>
  <c r="AE43" i="4"/>
  <c r="AF16" i="4"/>
  <c r="AF15" i="4"/>
  <c r="AF7" i="4"/>
  <c r="AF15" i="3"/>
  <c r="AF24" i="4"/>
  <c r="AF22" i="4"/>
  <c r="AF14" i="4"/>
  <c r="AF8" i="4"/>
  <c r="AF38" i="4"/>
  <c r="AF39" i="4"/>
  <c r="AF31" i="4"/>
  <c r="AF23" i="4"/>
  <c r="AD19" i="4"/>
  <c r="AE11" i="4"/>
  <c r="AC19" i="4"/>
  <c r="AC27" i="4"/>
  <c r="AF40" i="4"/>
  <c r="AC43" i="4"/>
  <c r="AC35" i="4"/>
  <c r="AE27" i="4"/>
  <c r="AF39" i="3"/>
  <c r="AD43" i="4"/>
  <c r="AD35" i="4"/>
  <c r="AE19" i="4"/>
  <c r="AF6" i="4"/>
  <c r="AF30" i="4"/>
  <c r="AD27" i="4"/>
  <c r="AC11" i="4"/>
  <c r="AF24" i="3"/>
  <c r="AF9" i="4"/>
  <c r="AE43" i="3"/>
  <c r="AE27" i="3"/>
  <c r="AF30" i="3"/>
  <c r="AC35" i="3"/>
  <c r="AF38" i="3"/>
  <c r="AC27" i="3"/>
  <c r="AD27" i="3"/>
  <c r="AE19" i="3"/>
  <c r="AE35" i="3"/>
  <c r="AF16" i="3"/>
  <c r="AF14" i="3"/>
  <c r="AC43" i="3"/>
  <c r="AF32" i="3"/>
  <c r="AD43" i="3"/>
  <c r="AF40" i="3"/>
  <c r="AD35" i="3"/>
  <c r="AF22" i="3"/>
  <c r="AD19" i="3"/>
  <c r="AC19" i="3"/>
  <c r="AF31" i="3"/>
  <c r="AF23" i="3"/>
  <c r="AF19" i="4" l="1"/>
  <c r="AC20" i="4" s="1"/>
  <c r="AF35" i="4"/>
  <c r="AD36" i="4" s="1"/>
  <c r="AF43" i="4"/>
  <c r="AE44" i="4" s="1"/>
  <c r="AF35" i="3"/>
  <c r="AC36" i="3" s="1"/>
  <c r="AF27" i="3"/>
  <c r="AD28" i="3" s="1"/>
  <c r="AF11" i="4"/>
  <c r="AC12" i="4" s="1"/>
  <c r="AF27" i="4"/>
  <c r="AF43" i="3"/>
  <c r="AE44" i="3" s="1"/>
  <c r="AF19" i="3"/>
  <c r="AD36" i="3" l="1"/>
  <c r="AC36" i="4"/>
  <c r="AE36" i="4"/>
  <c r="AC28" i="3"/>
  <c r="AD20" i="4"/>
  <c r="AC44" i="4"/>
  <c r="AE20" i="4"/>
  <c r="AD44" i="4"/>
  <c r="AE28" i="3"/>
  <c r="AE36" i="3"/>
  <c r="AC28" i="4"/>
  <c r="AE28" i="4"/>
  <c r="AD28" i="4"/>
  <c r="AE12" i="4"/>
  <c r="AD12" i="4"/>
  <c r="AC44" i="3"/>
  <c r="AD44" i="3"/>
  <c r="AE20" i="3"/>
  <c r="AD20" i="3"/>
  <c r="AC20" i="3"/>
</calcChain>
</file>

<file path=xl/sharedStrings.xml><?xml version="1.0" encoding="utf-8"?>
<sst xmlns="http://schemas.openxmlformats.org/spreadsheetml/2006/main" count="1365" uniqueCount="360">
  <si>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</si>
  <si>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</si>
  <si>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</si>
  <si>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</si>
  <si>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</si>
  <si>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</si>
  <si>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</si>
  <si>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</si>
  <si>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</si>
  <si>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</si>
  <si>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</si>
  <si>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</si>
  <si>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</si>
  <si>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</si>
  <si>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</si>
  <si>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</si>
  <si>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</si>
  <si>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</si>
  <si>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川燙</t>
    <phoneticPr fontId="19" type="noConversion"/>
  </si>
  <si>
    <t>主食類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</si>
  <si>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</si>
  <si>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</si>
  <si>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</si>
  <si>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</si>
  <si>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</si>
  <si>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蔬菜類</t>
    <phoneticPr fontId="19" type="noConversion"/>
  </si>
  <si>
    <t>肉</t>
    <phoneticPr fontId="19" type="noConversion"/>
  </si>
  <si>
    <t xml:space="preserve"> </t>
    <phoneticPr fontId="19" type="noConversion"/>
  </si>
  <si>
    <t>油脂類</t>
    <phoneticPr fontId="19" type="noConversion"/>
  </si>
  <si>
    <t>菜</t>
    <phoneticPr fontId="19" type="noConversion"/>
  </si>
  <si>
    <t>星期五</t>
    <phoneticPr fontId="19" type="noConversion"/>
  </si>
  <si>
    <t>水果類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</si>
  <si>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</si>
  <si>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</si>
  <si>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</si>
  <si>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星期一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</si>
  <si>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</si>
  <si>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</si>
  <si>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</si>
  <si>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備註</t>
    <phoneticPr fontId="19" type="noConversion"/>
  </si>
  <si>
    <t>奶類</t>
    <phoneticPr fontId="19" type="noConversion"/>
  </si>
  <si>
    <t>食材以可食量標示</t>
    <phoneticPr fontId="19" type="noConversion"/>
  </si>
  <si>
    <t>醣類：</t>
    <phoneticPr fontId="19" type="noConversion"/>
  </si>
  <si>
    <t>熱量:</t>
    <phoneticPr fontId="19" type="noConversion"/>
  </si>
  <si>
    <t>脂肪：</t>
    <phoneticPr fontId="19" type="noConversion"/>
  </si>
  <si>
    <t>蛋白質：</t>
    <phoneticPr fontId="19" type="noConversion"/>
  </si>
  <si>
    <t>水果/乳品</t>
    <phoneticPr fontId="19" type="noConversion"/>
  </si>
  <si>
    <t>煮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</si>
  <si>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</si>
  <si>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</si>
  <si>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</si>
  <si>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日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</si>
  <si>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</si>
  <si>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</si>
  <si>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</si>
  <si>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星期五</t>
    <phoneticPr fontId="19" type="noConversion"/>
  </si>
  <si>
    <t>白米</t>
    <phoneticPr fontId="19" type="noConversion"/>
  </si>
  <si>
    <t>白米</t>
    <phoneticPr fontId="19" type="noConversion"/>
  </si>
  <si>
    <t>白米</t>
    <phoneticPr fontId="19" type="noConversion"/>
  </si>
  <si>
    <t>蔬菜</t>
    <phoneticPr fontId="19" type="noConversion"/>
  </si>
  <si>
    <t>地瓜</t>
    <phoneticPr fontId="19" type="noConversion"/>
  </si>
  <si>
    <t>香Q米飯</t>
    <phoneticPr fontId="19" type="noConversion"/>
  </si>
  <si>
    <t>深色蔬菜</t>
    <phoneticPr fontId="19" type="noConversion"/>
  </si>
  <si>
    <t>煮</t>
    <phoneticPr fontId="19" type="noConversion"/>
  </si>
  <si>
    <t>白米</t>
    <phoneticPr fontId="19" type="noConversion"/>
  </si>
  <si>
    <t>地瓜飯</t>
    <phoneticPr fontId="19" type="noConversion"/>
  </si>
  <si>
    <t>地瓜飯</t>
    <phoneticPr fontId="19" type="noConversion"/>
  </si>
  <si>
    <t>香Q米飯</t>
    <phoneticPr fontId="19" type="noConversion"/>
  </si>
  <si>
    <t>洋蔥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</si>
  <si>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</si>
  <si>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</si>
  <si>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</si>
  <si>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蔬菜</t>
    <phoneticPr fontId="19" type="noConversion"/>
  </si>
  <si>
    <t>川燙</t>
    <phoneticPr fontId="19" type="noConversion"/>
  </si>
  <si>
    <t>煮</t>
    <phoneticPr fontId="19" type="noConversion"/>
  </si>
  <si>
    <t>川燙</t>
    <phoneticPr fontId="19" type="noConversion"/>
  </si>
  <si>
    <t>蒸</t>
    <phoneticPr fontId="19" type="noConversion"/>
  </si>
  <si>
    <t>白米</t>
    <phoneticPr fontId="19" type="noConversion"/>
  </si>
  <si>
    <t>淺色蔬菜</t>
    <phoneticPr fontId="19" type="noConversion"/>
  </si>
  <si>
    <t>煮</t>
    <phoneticPr fontId="19" type="noConversion"/>
  </si>
  <si>
    <t>雞蛋</t>
    <phoneticPr fontId="19" type="noConversion"/>
  </si>
  <si>
    <t>蒸</t>
    <phoneticPr fontId="19" type="noConversion"/>
  </si>
  <si>
    <t>三色豆</t>
    <phoneticPr fontId="19" type="noConversion"/>
  </si>
  <si>
    <t>生鮮豬絞肉</t>
    <phoneticPr fontId="19" type="noConversion"/>
  </si>
  <si>
    <t>烤</t>
    <phoneticPr fontId="19" type="noConversion"/>
  </si>
  <si>
    <t>地瓜飯</t>
    <phoneticPr fontId="19" type="noConversion"/>
  </si>
  <si>
    <t>地瓜</t>
    <phoneticPr fontId="19" type="noConversion"/>
  </si>
  <si>
    <t>深色蔬菜</t>
    <phoneticPr fontId="19" type="noConversion"/>
  </si>
  <si>
    <t>海</t>
    <phoneticPr fontId="19" type="noConversion"/>
  </si>
  <si>
    <t>地瓜</t>
    <phoneticPr fontId="19" type="noConversion"/>
  </si>
  <si>
    <t>煮</t>
    <phoneticPr fontId="19" type="noConversion"/>
  </si>
  <si>
    <t>醣類：</t>
    <phoneticPr fontId="19" type="noConversion"/>
  </si>
  <si>
    <t>主食類</t>
    <phoneticPr fontId="19" type="noConversion"/>
  </si>
  <si>
    <t>蔬菜</t>
    <phoneticPr fontId="19" type="noConversion"/>
  </si>
  <si>
    <t>脂肪：</t>
    <phoneticPr fontId="19" type="noConversion"/>
  </si>
  <si>
    <t>蔬菜類</t>
    <phoneticPr fontId="19" type="noConversion"/>
  </si>
  <si>
    <t>油脂類</t>
    <phoneticPr fontId="19" type="noConversion"/>
  </si>
  <si>
    <t>蛋白質：</t>
    <phoneticPr fontId="19" type="noConversion"/>
  </si>
  <si>
    <t>水果類</t>
    <phoneticPr fontId="19" type="noConversion"/>
  </si>
  <si>
    <t>奶類</t>
    <phoneticPr fontId="19" type="noConversion"/>
  </si>
  <si>
    <t>生鮮豬絞肉</t>
    <phoneticPr fontId="19" type="noConversion"/>
  </si>
  <si>
    <t>生鮮豬絞肉</t>
    <phoneticPr fontId="19" type="noConversion"/>
  </si>
  <si>
    <t>豆</t>
    <phoneticPr fontId="19" type="noConversion"/>
  </si>
  <si>
    <t>豬肉來源:臺灣(豬肉及豬可食部位原料之原產地:臺灣)</t>
  </si>
  <si>
    <t>深色蔬菜</t>
    <phoneticPr fontId="19" type="noConversion"/>
  </si>
  <si>
    <t>胡蘿蔔</t>
    <phoneticPr fontId="19" type="noConversion"/>
  </si>
  <si>
    <t>粉薑</t>
    <phoneticPr fontId="19" type="noConversion"/>
  </si>
  <si>
    <t>淺色蔬菜</t>
    <phoneticPr fontId="19" type="noConversion"/>
  </si>
  <si>
    <t>炸</t>
    <phoneticPr fontId="19" type="noConversion"/>
  </si>
  <si>
    <t>杏鮑菇</t>
    <phoneticPr fontId="19" type="noConversion"/>
  </si>
  <si>
    <t>生鮮翅小腿</t>
    <phoneticPr fontId="19" type="noConversion"/>
  </si>
  <si>
    <t>傳統豆腐</t>
    <phoneticPr fontId="19" type="noConversion"/>
  </si>
  <si>
    <t>甘藍</t>
    <phoneticPr fontId="19" type="noConversion"/>
  </si>
  <si>
    <t>粉薑</t>
    <phoneticPr fontId="19" type="noConversion"/>
  </si>
  <si>
    <t>新鮮麻竹筍</t>
    <phoneticPr fontId="19" type="noConversion"/>
  </si>
  <si>
    <t>醃</t>
    <phoneticPr fontId="19" type="noConversion"/>
  </si>
  <si>
    <t>木耳</t>
    <phoneticPr fontId="19" type="noConversion"/>
  </si>
  <si>
    <t>乾香菇</t>
    <phoneticPr fontId="19" type="noConversion"/>
  </si>
  <si>
    <t>煮</t>
    <phoneticPr fontId="19" type="noConversion"/>
  </si>
  <si>
    <t>生鮮豬後腿肉絲</t>
    <phoneticPr fontId="19" type="noConversion"/>
  </si>
  <si>
    <t>結球白菜</t>
    <phoneticPr fontId="19" type="noConversion"/>
  </si>
  <si>
    <t>紫菜</t>
    <phoneticPr fontId="19" type="noConversion"/>
  </si>
  <si>
    <t>馬鈴薯</t>
    <phoneticPr fontId="19" type="noConversion"/>
  </si>
  <si>
    <t>生鮮豬後腿肉丁</t>
    <phoneticPr fontId="19" type="noConversion"/>
  </si>
  <si>
    <t>味噌</t>
    <phoneticPr fontId="19" type="noConversion"/>
  </si>
  <si>
    <t>煮</t>
    <phoneticPr fontId="19" type="noConversion"/>
  </si>
  <si>
    <t>白米</t>
    <phoneticPr fontId="19" type="noConversion"/>
  </si>
  <si>
    <t>加</t>
    <phoneticPr fontId="19" type="noConversion"/>
  </si>
  <si>
    <t>煮</t>
    <phoneticPr fontId="19" type="noConversion"/>
  </si>
  <si>
    <t>香Q米飯</t>
    <phoneticPr fontId="19" type="noConversion"/>
  </si>
  <si>
    <t>香Q米飯</t>
    <phoneticPr fontId="19" type="noConversion"/>
  </si>
  <si>
    <t>香Q米飯</t>
    <phoneticPr fontId="19" type="noConversion"/>
  </si>
  <si>
    <t>糙米飯</t>
    <phoneticPr fontId="19" type="noConversion"/>
  </si>
  <si>
    <t>糙粳米</t>
    <phoneticPr fontId="19" type="noConversion"/>
  </si>
  <si>
    <t>麥片飯</t>
    <phoneticPr fontId="19" type="noConversion"/>
  </si>
  <si>
    <t>油蔥酥</t>
    <phoneticPr fontId="19" type="noConversion"/>
  </si>
  <si>
    <t>冷</t>
    <phoneticPr fontId="19" type="noConversion"/>
  </si>
  <si>
    <t>咖哩粉</t>
    <phoneticPr fontId="19" type="noConversion"/>
  </si>
  <si>
    <t>紅麵線</t>
    <phoneticPr fontId="19" type="noConversion"/>
  </si>
  <si>
    <t>大麥片</t>
    <phoneticPr fontId="19" type="noConversion"/>
  </si>
  <si>
    <t>冬瓜</t>
    <phoneticPr fontId="19" type="noConversion"/>
  </si>
  <si>
    <t>生鮮豬前腿肉片</t>
    <phoneticPr fontId="19" type="noConversion"/>
  </si>
  <si>
    <t>日式豆腐湯(豆)</t>
    <phoneticPr fontId="19" type="noConversion"/>
  </si>
  <si>
    <t>有機蔬菜</t>
    <phoneticPr fontId="19" type="noConversion"/>
  </si>
  <si>
    <t>有機蔬菜</t>
    <phoneticPr fontId="19" type="noConversion"/>
  </si>
  <si>
    <t>小米飯</t>
    <phoneticPr fontId="19" type="noConversion"/>
  </si>
  <si>
    <t>冬瓜湯</t>
    <phoneticPr fontId="19" type="noConversion"/>
  </si>
  <si>
    <t>菜頭湯</t>
    <phoneticPr fontId="19" type="noConversion"/>
  </si>
  <si>
    <t>生鮮阿根廷魷</t>
    <phoneticPr fontId="19" type="noConversion"/>
  </si>
  <si>
    <t>海</t>
    <phoneticPr fontId="19" type="noConversion"/>
  </si>
  <si>
    <t>粉薑</t>
    <phoneticPr fontId="19" type="noConversion"/>
  </si>
  <si>
    <t>生鮮水鯊魚肉</t>
    <phoneticPr fontId="19" type="noConversion"/>
  </si>
  <si>
    <t>胡蘿蔔</t>
    <phoneticPr fontId="19" type="noConversion"/>
  </si>
  <si>
    <t>豆</t>
    <phoneticPr fontId="19" type="noConversion"/>
  </si>
  <si>
    <t>豆干</t>
    <phoneticPr fontId="19" type="noConversion"/>
  </si>
  <si>
    <t>海帶結</t>
    <phoneticPr fontId="19" type="noConversion"/>
  </si>
  <si>
    <t>冷凍玉米粒</t>
    <phoneticPr fontId="19" type="noConversion"/>
  </si>
  <si>
    <t>麵條</t>
    <phoneticPr fontId="19" type="noConversion"/>
  </si>
  <si>
    <t>小米</t>
    <phoneticPr fontId="19" type="noConversion"/>
  </si>
  <si>
    <t>金針菇</t>
    <phoneticPr fontId="19" type="noConversion"/>
  </si>
  <si>
    <t>冷凍青花菜</t>
    <phoneticPr fontId="19" type="noConversion"/>
  </si>
  <si>
    <t>生鮮雞排</t>
    <phoneticPr fontId="19" type="noConversion"/>
  </si>
  <si>
    <t>冷凍魷魚丸</t>
    <phoneticPr fontId="19" type="noConversion"/>
  </si>
  <si>
    <t>香Q米飯</t>
    <phoneticPr fontId="19" type="noConversion"/>
  </si>
  <si>
    <t>清明節/兒童節假期</t>
    <phoneticPr fontId="19" type="noConversion"/>
  </si>
  <si>
    <t>豆魚蛋肉類</t>
  </si>
  <si>
    <t>白蘿蔔</t>
    <phoneticPr fontId="19" type="noConversion"/>
  </si>
  <si>
    <t>胡蘿蔔</t>
    <phoneticPr fontId="19" type="noConversion"/>
  </si>
  <si>
    <t>醃</t>
    <phoneticPr fontId="19" type="noConversion"/>
  </si>
  <si>
    <t>煮</t>
    <phoneticPr fontId="19" type="noConversion"/>
  </si>
  <si>
    <t>粉薑</t>
    <phoneticPr fontId="19" type="noConversion"/>
  </si>
  <si>
    <t>美白菇</t>
    <phoneticPr fontId="19" type="noConversion"/>
  </si>
  <si>
    <t>芡</t>
    <phoneticPr fontId="19" type="noConversion"/>
  </si>
  <si>
    <t>甘藍</t>
    <phoneticPr fontId="19" type="noConversion"/>
  </si>
  <si>
    <t>煮</t>
    <phoneticPr fontId="19" type="noConversion"/>
  </si>
  <si>
    <t>木耳</t>
    <phoneticPr fontId="19" type="noConversion"/>
  </si>
  <si>
    <t>金針菇</t>
    <phoneticPr fontId="19" type="noConversion"/>
  </si>
  <si>
    <t>白蘿蔔</t>
    <phoneticPr fontId="19" type="noConversion"/>
  </si>
  <si>
    <t>傳統豆腐</t>
    <phoneticPr fontId="19" type="noConversion"/>
  </si>
  <si>
    <t>味噌</t>
    <phoneticPr fontId="19" type="noConversion"/>
  </si>
  <si>
    <t>豆</t>
    <phoneticPr fontId="19" type="noConversion"/>
  </si>
  <si>
    <t>白蘿蔔</t>
    <phoneticPr fontId="19" type="noConversion"/>
  </si>
  <si>
    <t>乾裙帶菜</t>
    <phoneticPr fontId="19" type="noConversion"/>
  </si>
  <si>
    <t>洋蔥豬柳</t>
    <phoneticPr fontId="19" type="noConversion"/>
  </si>
  <si>
    <t>紫菜蛋花湯</t>
    <phoneticPr fontId="19" type="noConversion"/>
  </si>
  <si>
    <t>淺色蔬菜</t>
    <phoneticPr fontId="19" type="noConversion"/>
  </si>
  <si>
    <t>深色蔬菜</t>
    <phoneticPr fontId="19" type="noConversion"/>
  </si>
  <si>
    <t>深色蔬菜</t>
    <phoneticPr fontId="19" type="noConversion"/>
  </si>
  <si>
    <t>烤</t>
    <phoneticPr fontId="19" type="noConversion"/>
  </si>
  <si>
    <t>生鮮雞腿</t>
    <phoneticPr fontId="19" type="noConversion"/>
  </si>
  <si>
    <t>雞柳條</t>
    <phoneticPr fontId="19" type="noConversion"/>
  </si>
  <si>
    <t>炸</t>
    <phoneticPr fontId="19" type="noConversion"/>
  </si>
  <si>
    <t>三色豆</t>
    <phoneticPr fontId="19" type="noConversion"/>
  </si>
  <si>
    <t>煮</t>
    <phoneticPr fontId="19" type="noConversion"/>
  </si>
  <si>
    <t>生鮮蝦仁</t>
    <phoneticPr fontId="19" type="noConversion"/>
  </si>
  <si>
    <t>大蒜</t>
    <phoneticPr fontId="19" type="noConversion"/>
  </si>
  <si>
    <t>味噌</t>
    <phoneticPr fontId="19" type="noConversion"/>
  </si>
  <si>
    <t>乾裙帶菜</t>
    <phoneticPr fontId="19" type="noConversion"/>
  </si>
  <si>
    <t>紅辣椒</t>
    <phoneticPr fontId="19" type="noConversion"/>
  </si>
  <si>
    <t>胡蘿蔔</t>
    <phoneticPr fontId="19" type="noConversion"/>
  </si>
  <si>
    <t>粉薑</t>
    <phoneticPr fontId="19" type="noConversion"/>
  </si>
  <si>
    <t>烤</t>
    <phoneticPr fontId="19" type="noConversion"/>
  </si>
  <si>
    <t>生鮮雞腿</t>
    <phoneticPr fontId="19" type="noConversion"/>
  </si>
  <si>
    <t>奶皇包</t>
    <phoneticPr fontId="19" type="noConversion"/>
  </si>
  <si>
    <t>海加</t>
    <phoneticPr fontId="19" type="noConversion"/>
  </si>
  <si>
    <t>味噌昆布湯</t>
    <phoneticPr fontId="19" type="noConversion"/>
  </si>
  <si>
    <t>烤</t>
    <phoneticPr fontId="19" type="noConversion"/>
  </si>
  <si>
    <t>年糕</t>
    <phoneticPr fontId="19" type="noConversion"/>
  </si>
  <si>
    <t>木耳</t>
    <phoneticPr fontId="19" type="noConversion"/>
  </si>
  <si>
    <t>豬血糕</t>
    <phoneticPr fontId="19" type="noConversion"/>
  </si>
  <si>
    <t>煮</t>
    <phoneticPr fontId="19" type="noConversion"/>
  </si>
  <si>
    <t>麻竹筍干</t>
    <phoneticPr fontId="19" type="noConversion"/>
  </si>
  <si>
    <t>結球白菜</t>
    <phoneticPr fontId="19" type="noConversion"/>
  </si>
  <si>
    <t>生鮮豬里肌肉排</t>
    <phoneticPr fontId="19" type="noConversion"/>
  </si>
  <si>
    <t>滷</t>
    <phoneticPr fontId="19" type="noConversion"/>
  </si>
  <si>
    <t>胡蘿蔔</t>
  </si>
  <si>
    <t>4月1日(二)</t>
    <phoneticPr fontId="19" type="noConversion"/>
  </si>
  <si>
    <t>4月2日(三)</t>
    <phoneticPr fontId="19" type="noConversion"/>
  </si>
  <si>
    <t>4月3日(四)</t>
    <phoneticPr fontId="19" type="noConversion"/>
  </si>
  <si>
    <t>4月4日(五)</t>
    <phoneticPr fontId="19" type="noConversion"/>
  </si>
  <si>
    <t>4月7日(一)</t>
    <phoneticPr fontId="19" type="noConversion"/>
  </si>
  <si>
    <t>4月8日(二)</t>
    <phoneticPr fontId="19" type="noConversion"/>
  </si>
  <si>
    <t>4月9日(三)</t>
    <phoneticPr fontId="19" type="noConversion"/>
  </si>
  <si>
    <t>4月10日(四)</t>
    <phoneticPr fontId="19" type="noConversion"/>
  </si>
  <si>
    <t>4月11日(五)</t>
    <phoneticPr fontId="19" type="noConversion"/>
  </si>
  <si>
    <t>4月14日(一)</t>
    <phoneticPr fontId="19" type="noConversion"/>
  </si>
  <si>
    <t>4月15日(二)</t>
    <phoneticPr fontId="19" type="noConversion"/>
  </si>
  <si>
    <t>4月16日(三)</t>
    <phoneticPr fontId="19" type="noConversion"/>
  </si>
  <si>
    <t>4月17日(四)</t>
    <phoneticPr fontId="19" type="noConversion"/>
  </si>
  <si>
    <t>4月18日(五)</t>
    <phoneticPr fontId="19" type="noConversion"/>
  </si>
  <si>
    <t>4月21日(一)</t>
    <phoneticPr fontId="19" type="noConversion"/>
  </si>
  <si>
    <t>4月22日(二)</t>
    <phoneticPr fontId="19" type="noConversion"/>
  </si>
  <si>
    <t>4月23日(三)</t>
    <phoneticPr fontId="19" type="noConversion"/>
  </si>
  <si>
    <t>4月24日(四)</t>
    <phoneticPr fontId="19" type="noConversion"/>
  </si>
  <si>
    <t>4月25日(五)</t>
    <phoneticPr fontId="19" type="noConversion"/>
  </si>
  <si>
    <t>4月28日(一)</t>
    <phoneticPr fontId="19" type="noConversion"/>
  </si>
  <si>
    <t>4月29日(二)</t>
    <phoneticPr fontId="19" type="noConversion"/>
  </si>
  <si>
    <t>4月30日(三)</t>
    <phoneticPr fontId="19" type="noConversion"/>
  </si>
  <si>
    <t>碳烤雞腿</t>
    <phoneticPr fontId="19" type="noConversion"/>
  </si>
  <si>
    <t>韓式肉片</t>
    <phoneticPr fontId="19" type="noConversion"/>
  </si>
  <si>
    <t>咔啦翅小腿(炸)</t>
    <phoneticPr fontId="19" type="noConversion"/>
  </si>
  <si>
    <t>義大利麵</t>
    <phoneticPr fontId="19" type="noConversion"/>
  </si>
  <si>
    <t>吮指烤雞腿</t>
    <phoneticPr fontId="19" type="noConversion"/>
  </si>
  <si>
    <t>焗烤洋芋</t>
    <phoneticPr fontId="19" type="noConversion"/>
  </si>
  <si>
    <t>烤雞腿</t>
    <phoneticPr fontId="19" type="noConversion"/>
  </si>
  <si>
    <t>烤雞排</t>
    <phoneticPr fontId="19" type="noConversion"/>
  </si>
  <si>
    <t>蘿蔔湯</t>
    <phoneticPr fontId="19" type="noConversion"/>
  </si>
  <si>
    <t>銀絲卷</t>
    <phoneticPr fontId="19" type="noConversion"/>
  </si>
  <si>
    <t>太祖鮮筍羹(海)</t>
    <phoneticPr fontId="19" type="noConversion"/>
  </si>
  <si>
    <t>手工鹹豬肉</t>
    <phoneticPr fontId="19" type="noConversion"/>
  </si>
  <si>
    <t>油蔥蒸蛋</t>
    <phoneticPr fontId="19" type="noConversion"/>
  </si>
  <si>
    <t>蘑菇豬排</t>
    <phoneticPr fontId="19" type="noConversion"/>
  </si>
  <si>
    <t>滷蛋肉燥</t>
    <phoneticPr fontId="19" type="noConversion"/>
  </si>
  <si>
    <t>雙瓜燒雞(醃)</t>
    <phoneticPr fontId="19" type="noConversion"/>
  </si>
  <si>
    <t>香酥魚丁(海)(炸)(豆)</t>
    <phoneticPr fontId="19" type="noConversion"/>
  </si>
  <si>
    <t>沙茶肉片</t>
    <phoneticPr fontId="19" type="noConversion"/>
  </si>
  <si>
    <t>沙茶滷豆腐丁(豆)</t>
    <phoneticPr fontId="19" type="noConversion"/>
  </si>
  <si>
    <t>壽喜燒肉片</t>
    <phoneticPr fontId="19" type="noConversion"/>
  </si>
  <si>
    <t>清蒸魚片(海)</t>
    <phoneticPr fontId="19" type="noConversion"/>
  </si>
  <si>
    <t>菜脯蛋(醃)</t>
    <phoneticPr fontId="19" type="noConversion"/>
  </si>
  <si>
    <t>筍干肉(醃)</t>
    <phoneticPr fontId="19" type="noConversion"/>
  </si>
  <si>
    <t>蒸蛋</t>
    <phoneticPr fontId="19" type="noConversion"/>
  </si>
  <si>
    <t>五香魯蛋</t>
    <phoneticPr fontId="19" type="noConversion"/>
  </si>
  <si>
    <t>奶皇包(冷)</t>
    <phoneticPr fontId="19" type="noConversion"/>
  </si>
  <si>
    <t>金針菇蛋花湯</t>
    <phoneticPr fontId="19" type="noConversion"/>
  </si>
  <si>
    <t>五香豆干(豆)</t>
    <phoneticPr fontId="19" type="noConversion"/>
  </si>
  <si>
    <t>粉薑</t>
  </si>
  <si>
    <t>香烤雞柳條X2(加)</t>
    <phoneticPr fontId="19" type="noConversion"/>
  </si>
  <si>
    <t>卡茲魚條(海加)(炸)</t>
    <phoneticPr fontId="19" type="noConversion"/>
  </si>
  <si>
    <t>泡菜肉丁(醃)</t>
    <phoneticPr fontId="19" type="noConversion"/>
  </si>
  <si>
    <t>冰心地瓜</t>
    <phoneticPr fontId="19" type="noConversion"/>
  </si>
  <si>
    <t>蘭花干滷肉(豆)</t>
    <phoneticPr fontId="19" type="noConversion"/>
  </si>
  <si>
    <t>豬肉排</t>
    <phoneticPr fontId="19" type="noConversion"/>
  </si>
  <si>
    <t>大醬年糕(冷)</t>
    <phoneticPr fontId="19" type="noConversion"/>
  </si>
  <si>
    <t>偽章魚丸(加)(海)</t>
    <phoneticPr fontId="19" type="noConversion"/>
  </si>
  <si>
    <t>冬瓜肉絲湯</t>
    <phoneticPr fontId="19" type="noConversion"/>
  </si>
  <si>
    <t>菜頭香菇湯</t>
    <phoneticPr fontId="19" type="noConversion"/>
  </si>
  <si>
    <t>筍仔肉絲湯</t>
    <phoneticPr fontId="19" type="noConversion"/>
  </si>
  <si>
    <t>大鍋貼(加)</t>
    <phoneticPr fontId="19" type="noConversion"/>
  </si>
  <si>
    <t>清蒸魚丁(海)</t>
    <phoneticPr fontId="19" type="noConversion"/>
  </si>
  <si>
    <t>咖哩肉片</t>
    <phoneticPr fontId="19" type="noConversion"/>
  </si>
  <si>
    <t>蝦仁雙絲蛋(海)</t>
    <phoneticPr fontId="19" type="noConversion"/>
  </si>
  <si>
    <t>柴魚高麗菜蛋(海)</t>
    <phoneticPr fontId="19" type="noConversion"/>
  </si>
  <si>
    <t>海芽豆腐湯(豆)</t>
    <phoneticPr fontId="19" type="noConversion"/>
  </si>
  <si>
    <t>海鮮涮涮鍋(海)</t>
    <phoneticPr fontId="19" type="noConversion"/>
  </si>
  <si>
    <t>洋蔥</t>
  </si>
  <si>
    <t>綠豆芽</t>
  </si>
  <si>
    <t>菜脯</t>
    <phoneticPr fontId="19" type="noConversion"/>
  </si>
  <si>
    <t>豆腐丁</t>
    <phoneticPr fontId="19" type="noConversion"/>
  </si>
  <si>
    <t>雞水煮蛋</t>
    <phoneticPr fontId="19" type="noConversion"/>
  </si>
  <si>
    <t>蔭瓜</t>
    <phoneticPr fontId="19" type="noConversion"/>
  </si>
  <si>
    <t>生鮮雞丁</t>
    <phoneticPr fontId="19" type="noConversion"/>
  </si>
  <si>
    <t>糖粉</t>
    <phoneticPr fontId="19" type="noConversion"/>
  </si>
  <si>
    <t>海</t>
  </si>
  <si>
    <t>魚條</t>
    <phoneticPr fontId="19" type="noConversion"/>
  </si>
  <si>
    <t>糯米</t>
    <phoneticPr fontId="19" type="noConversion"/>
  </si>
  <si>
    <t>白米</t>
  </si>
  <si>
    <t>蝦米</t>
    <phoneticPr fontId="19" type="noConversion"/>
  </si>
  <si>
    <t>冬蝦</t>
  </si>
  <si>
    <t>乾香菇絲</t>
  </si>
  <si>
    <t>古都米糕(海)</t>
    <phoneticPr fontId="19" type="noConversion"/>
  </si>
  <si>
    <t>黑輪</t>
    <phoneticPr fontId="19" type="noConversion"/>
  </si>
  <si>
    <t>沙茶黑輪(加)(豆)</t>
    <phoneticPr fontId="19" type="noConversion"/>
  </si>
  <si>
    <t>蘭花干</t>
    <phoneticPr fontId="19" type="noConversion"/>
  </si>
  <si>
    <t>柴魚片</t>
    <phoneticPr fontId="19" type="noConversion"/>
  </si>
  <si>
    <t>繽紛花枝丸(海加)</t>
    <phoneticPr fontId="19" type="noConversion"/>
  </si>
  <si>
    <t>刨絲乾酪</t>
    <phoneticPr fontId="19" type="noConversion"/>
  </si>
  <si>
    <t>鍋貼</t>
    <phoneticPr fontId="19" type="noConversion"/>
  </si>
  <si>
    <t>大蕃茄</t>
    <phoneticPr fontId="19" type="noConversion"/>
  </si>
  <si>
    <t>味噌海芽湯</t>
    <phoneticPr fontId="19" type="noConversion"/>
  </si>
  <si>
    <t>冬瓜鮮菇湯</t>
    <phoneticPr fontId="19" type="noConversion"/>
  </si>
  <si>
    <t>生鮮鴨肉</t>
    <phoneticPr fontId="19" type="noConversion"/>
  </si>
  <si>
    <t>無骨香雞排</t>
    <phoneticPr fontId="19" type="noConversion"/>
  </si>
  <si>
    <t>脆筍</t>
    <phoneticPr fontId="19" type="noConversion"/>
  </si>
  <si>
    <t>冷凍雞塊</t>
    <phoneticPr fontId="19" type="noConversion"/>
  </si>
  <si>
    <t>黑豆干</t>
    <phoneticPr fontId="19" type="noConversion"/>
  </si>
  <si>
    <t>香蔥吉拿棒</t>
    <phoneticPr fontId="19" type="noConversion"/>
  </si>
  <si>
    <t>玉米蛋</t>
    <phoneticPr fontId="19" type="noConversion"/>
  </si>
  <si>
    <t>蕃茄蛋(豆)</t>
    <phoneticPr fontId="19" type="noConversion"/>
  </si>
  <si>
    <t>肉絲什錦菇(豆)</t>
    <phoneticPr fontId="19" type="noConversion"/>
  </si>
  <si>
    <t>豆皮</t>
    <phoneticPr fontId="19" type="noConversion"/>
  </si>
  <si>
    <t>胡蘿蔔炒蛋</t>
    <phoneticPr fontId="19" type="noConversion"/>
  </si>
  <si>
    <t>京醬肉片(豆)</t>
    <phoneticPr fontId="19" type="noConversion"/>
  </si>
  <si>
    <t>黑糖饅頭(冷)</t>
    <phoneticPr fontId="19" type="noConversion"/>
  </si>
  <si>
    <t>饅頭</t>
    <phoneticPr fontId="19" type="noConversion"/>
  </si>
  <si>
    <t>章魚燒</t>
    <phoneticPr fontId="19" type="noConversion"/>
  </si>
  <si>
    <r>
      <rPr>
        <b/>
        <sz val="21"/>
        <color rgb="FF0070C0"/>
        <rFont val="新細明體"/>
        <family val="1"/>
        <charset val="136"/>
      </rPr>
      <t>麥克小雞塊</t>
    </r>
    <r>
      <rPr>
        <b/>
        <sz val="21"/>
        <color rgb="FF0070C0"/>
        <rFont val="細明體-ExtB"/>
        <family val="1"/>
        <charset val="136"/>
      </rPr>
      <t>X2(</t>
    </r>
    <r>
      <rPr>
        <b/>
        <sz val="21"/>
        <color rgb="FF0070C0"/>
        <rFont val="新細明體"/>
        <family val="1"/>
        <charset val="136"/>
      </rPr>
      <t>加</t>
    </r>
    <r>
      <rPr>
        <b/>
        <sz val="21"/>
        <color rgb="FF0070C0"/>
        <rFont val="細明體-ExtB"/>
        <family val="1"/>
        <charset val="136"/>
      </rPr>
      <t>)</t>
    </r>
    <phoneticPr fontId="19" type="noConversion"/>
  </si>
  <si>
    <r>
      <rPr>
        <b/>
        <sz val="21"/>
        <color theme="5" tint="-0.499984740745262"/>
        <rFont val="新細明體"/>
        <family val="1"/>
        <charset val="136"/>
      </rPr>
      <t>香蔥吉拿棒</t>
    </r>
    <r>
      <rPr>
        <b/>
        <sz val="21"/>
        <color theme="5" tint="-0.499984740745262"/>
        <rFont val="細明體-ExtB"/>
        <family val="1"/>
        <charset val="136"/>
      </rPr>
      <t>(</t>
    </r>
    <r>
      <rPr>
        <b/>
        <sz val="21"/>
        <color theme="5" tint="-0.499984740745262"/>
        <rFont val="新細明體"/>
        <family val="1"/>
        <charset val="136"/>
      </rPr>
      <t>冷</t>
    </r>
    <r>
      <rPr>
        <b/>
        <sz val="21"/>
        <color theme="5" tint="-0.499984740745262"/>
        <rFont val="細明體-ExtB"/>
        <family val="1"/>
        <charset val="136"/>
      </rPr>
      <t>)</t>
    </r>
    <phoneticPr fontId="19" type="noConversion"/>
  </si>
  <si>
    <t>高麗菜飯(海)</t>
    <phoneticPr fontId="19" type="noConversion"/>
  </si>
  <si>
    <r>
      <rPr>
        <b/>
        <sz val="21"/>
        <color theme="0"/>
        <rFont val="新細明體"/>
        <family val="1"/>
        <charset val="136"/>
      </rPr>
      <t>魷魚卷</t>
    </r>
    <r>
      <rPr>
        <b/>
        <sz val="21"/>
        <color theme="0"/>
        <rFont val="細明體-ExtB"/>
        <family val="1"/>
        <charset val="136"/>
      </rPr>
      <t>(</t>
    </r>
    <r>
      <rPr>
        <b/>
        <sz val="21"/>
        <color theme="0"/>
        <rFont val="新細明體"/>
        <family val="1"/>
        <charset val="136"/>
      </rPr>
      <t>海加</t>
    </r>
    <r>
      <rPr>
        <b/>
        <sz val="21"/>
        <color theme="0"/>
        <rFont val="細明體-ExtB"/>
        <family val="1"/>
        <charset val="136"/>
      </rPr>
      <t>)</t>
    </r>
    <phoneticPr fontId="19" type="noConversion"/>
  </si>
  <si>
    <t>魷魚卷</t>
    <phoneticPr fontId="19" type="noConversion"/>
  </si>
  <si>
    <t>紅豆包(冷)</t>
    <phoneticPr fontId="19" type="noConversion"/>
  </si>
  <si>
    <t>紅豆包子</t>
    <phoneticPr fontId="19" type="noConversion"/>
  </si>
  <si>
    <t>玉米濃湯(芡)</t>
    <phoneticPr fontId="19" type="noConversion"/>
  </si>
  <si>
    <t>紫菜蛋花湯/綠豆地瓜</t>
    <phoneticPr fontId="19" type="noConversion"/>
  </si>
  <si>
    <t>麵線糊湯(芡)(醃)</t>
    <phoneticPr fontId="19" type="noConversion"/>
  </si>
  <si>
    <t>雞米花(炸)</t>
    <phoneticPr fontId="19" type="noConversion"/>
  </si>
  <si>
    <t>生鮮雞肉</t>
    <phoneticPr fontId="19" type="noConversion"/>
  </si>
  <si>
    <t>無骨雞排(加)</t>
    <phoneticPr fontId="19" type="noConversion"/>
  </si>
  <si>
    <r>
      <t>鮮菇拌花椰菜</t>
    </r>
    <r>
      <rPr>
        <b/>
        <sz val="8"/>
        <color theme="5" tint="-0.499984740745262"/>
        <rFont val="華康墨字體"/>
        <family val="5"/>
        <charset val="136"/>
      </rPr>
      <t>(深色蔬菜)</t>
    </r>
    <phoneticPr fontId="19" type="noConversion"/>
  </si>
  <si>
    <t>冬瓜滷肉</t>
    <phoneticPr fontId="19" type="noConversion"/>
  </si>
  <si>
    <t>酢醬蒸煮麵</t>
    <phoneticPr fontId="19" type="noConversion"/>
  </si>
  <si>
    <t>蒸煮麵</t>
    <phoneticPr fontId="19" type="noConversion"/>
  </si>
  <si>
    <t>114年4月7日-4月11日第二週菜單明細(員林國小--承富)</t>
    <phoneticPr fontId="19" type="noConversion"/>
  </si>
  <si>
    <t>114年4月1日-4月4日第一週菜單明細(員林國小--承富)</t>
    <phoneticPr fontId="19" type="noConversion"/>
  </si>
  <si>
    <t>114年4月14日-4月18日第三週菜單明細(員林國小--承富)</t>
    <phoneticPr fontId="19" type="noConversion"/>
  </si>
  <si>
    <t>114年4月21日-4月25日第四週菜單明細(員林國小--承富)</t>
    <phoneticPr fontId="19" type="noConversion"/>
  </si>
  <si>
    <t>114年4月28日-4月30日第五週菜單明細(員林國小--承富)</t>
    <phoneticPr fontId="19" type="noConversion"/>
  </si>
  <si>
    <t>獎勵金豆奶</t>
    <phoneticPr fontId="19" type="noConversion"/>
  </si>
  <si>
    <t>海芽蛋花湯/獎勵金豆奶</t>
    <phoneticPr fontId="19" type="noConversion"/>
  </si>
  <si>
    <t>老北平烤鴨</t>
    <phoneticPr fontId="19" type="noConversion"/>
  </si>
  <si>
    <t>冬瓜山粉圓</t>
    <phoneticPr fontId="19" type="noConversion"/>
  </si>
  <si>
    <t>濃郁綠豆芋圓(冷)</t>
    <phoneticPr fontId="19" type="noConversion"/>
  </si>
  <si>
    <t>山粉圓</t>
    <phoneticPr fontId="19" type="noConversion"/>
  </si>
  <si>
    <t>冬瓜糖磚</t>
    <phoneticPr fontId="19" type="noConversion"/>
  </si>
  <si>
    <t>綠豆</t>
    <phoneticPr fontId="19" type="noConversion"/>
  </si>
  <si>
    <t>芋圓</t>
    <phoneticPr fontId="19" type="noConversion"/>
  </si>
  <si>
    <t>紅砂糖</t>
    <phoneticPr fontId="19" type="noConversion"/>
  </si>
  <si>
    <t>糖霜銀絲卷(炸)(冷)</t>
    <phoneticPr fontId="19" type="noConversion"/>
  </si>
  <si>
    <t>卡啦雞腿(炸)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</si>
</sst>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176" formatCode="0;_ "/>
    <numFmt numFmtId="177" formatCode="0;_쐀"/>
    <numFmt numFmtId="178" formatCode="&quot;11 月&quot;\ #\ &quot;日（一）&quot;"/>
    <numFmt numFmtId="179" formatCode="#0.0##&quot;g&quot;"/>
    <numFmt numFmtId="180" formatCode="#0.0##&quot;K&quot;"/>
    <numFmt numFmtId="181" formatCode="0_ "/>
  </numFmts>
  <fonts count="98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b/>
      <sz val="16"/>
      <name val="標楷體"/>
      <family val="4"/>
      <charset val="136"/>
    </font>
    <font>
      <b/>
      <sz val="28"/>
      <name val="標楷體"/>
      <family val="4"/>
      <charset val="136"/>
    </font>
    <font>
      <sz val="10"/>
      <name val="標楷體"/>
      <family val="4"/>
      <charset val="136"/>
    </font>
    <font>
      <sz val="10"/>
      <name val="新細明體"/>
      <family val="1"/>
      <charset val="136"/>
    </font>
    <font>
      <b/>
      <sz val="12"/>
      <name val="標楷體"/>
      <family val="4"/>
      <charset val="136"/>
    </font>
    <font>
      <sz val="16"/>
      <color indexed="8"/>
      <name val="新細明體"/>
      <family val="1"/>
      <charset val="136"/>
    </font>
    <font>
      <sz val="20"/>
      <color indexed="8"/>
      <name val="新細明體"/>
      <family val="1"/>
      <charset val="136"/>
    </font>
    <font>
      <sz val="18"/>
      <name val="新細明體"/>
      <family val="1"/>
      <charset val="136"/>
    </font>
    <font>
      <sz val="19"/>
      <name val="新細明體"/>
      <family val="1"/>
      <charset val="136"/>
    </font>
    <font>
      <sz val="20"/>
      <color rgb="FFFF0000"/>
      <name val="標楷體"/>
      <family val="4"/>
      <charset val="136"/>
    </font>
    <font>
      <sz val="21"/>
      <name val="標楷體"/>
      <family val="4"/>
      <charset val="136"/>
    </font>
    <font>
      <b/>
      <sz val="21"/>
      <color rgb="FFFF0000"/>
      <name val="華康流隸體(P)"/>
      <family val="4"/>
      <charset val="136"/>
    </font>
    <font>
      <b/>
      <sz val="21"/>
      <color rgb="FFFF3399"/>
      <name val="華康流隸體(P)"/>
      <family val="4"/>
      <charset val="136"/>
    </font>
    <font>
      <b/>
      <sz val="21"/>
      <color theme="5" tint="-0.499984740745262"/>
      <name val="華康流隸體(P)"/>
      <family val="4"/>
      <charset val="136"/>
    </font>
    <font>
      <b/>
      <sz val="21"/>
      <color rgb="FFFF0000"/>
      <name val="華康墨字體"/>
      <family val="5"/>
      <charset val="136"/>
    </font>
    <font>
      <b/>
      <sz val="21"/>
      <color rgb="FF002060"/>
      <name val="華康棒棒體W5"/>
      <family val="5"/>
      <charset val="136"/>
    </font>
    <font>
      <b/>
      <sz val="21"/>
      <color theme="5" tint="-0.499984740745262"/>
      <name val="華康棒棒體W5"/>
      <family val="5"/>
      <charset val="136"/>
    </font>
    <font>
      <b/>
      <sz val="21"/>
      <color rgb="FF0070C0"/>
      <name val="華康棒棒體W5"/>
      <family val="5"/>
      <charset val="136"/>
    </font>
    <font>
      <b/>
      <sz val="21"/>
      <name val="標楷體"/>
      <family val="4"/>
      <charset val="136"/>
    </font>
    <font>
      <b/>
      <sz val="21"/>
      <color theme="5" tint="-0.249977111117893"/>
      <name val="華康棒棒體W5"/>
      <family val="5"/>
      <charset val="136"/>
    </font>
    <font>
      <b/>
      <sz val="21"/>
      <color rgb="FF6600FF"/>
      <name val="華康墨字體"/>
      <family val="5"/>
      <charset val="136"/>
    </font>
    <font>
      <b/>
      <sz val="21"/>
      <color rgb="FF002060"/>
      <name val="華康墨字體"/>
      <family val="5"/>
      <charset val="136"/>
    </font>
    <font>
      <b/>
      <sz val="21"/>
      <color rgb="FF008000"/>
      <name val="華康流隸體(P)"/>
      <family val="4"/>
      <charset val="136"/>
    </font>
    <font>
      <b/>
      <sz val="21"/>
      <color theme="5" tint="-0.499984740745262"/>
      <name val="華康墨字體"/>
      <family val="5"/>
      <charset val="136"/>
    </font>
    <font>
      <b/>
      <sz val="21"/>
      <color rgb="FF0070C0"/>
      <name val="華康流隸體(P)"/>
      <family val="4"/>
      <charset val="136"/>
    </font>
    <font>
      <b/>
      <sz val="21"/>
      <color rgb="FFFF0000"/>
      <name val="華康棒棒體W5"/>
      <family val="1"/>
      <charset val="136"/>
    </font>
    <font>
      <b/>
      <sz val="21"/>
      <color rgb="FF7030A0"/>
      <name val="華康棒棒體W5"/>
      <family val="5"/>
      <charset val="136"/>
    </font>
    <font>
      <b/>
      <sz val="21"/>
      <color rgb="FF0070C0"/>
      <name val="華康墨字體"/>
      <family val="5"/>
      <charset val="136"/>
    </font>
    <font>
      <b/>
      <sz val="21"/>
      <color rgb="FF008000"/>
      <name val="華康棒棒體W5"/>
      <family val="5"/>
      <charset val="136"/>
    </font>
    <font>
      <b/>
      <sz val="21"/>
      <color rgb="FF6600FF"/>
      <name val="華康棒棒體W5"/>
      <family val="5"/>
      <charset val="136"/>
    </font>
    <font>
      <sz val="20"/>
      <name val="標楷體"/>
      <family val="4"/>
      <charset val="136"/>
    </font>
    <font>
      <b/>
      <sz val="21"/>
      <color rgb="FF002060"/>
      <name val="Microsoft JhengHei"/>
      <family val="5"/>
      <charset val="136"/>
    </font>
    <font>
      <b/>
      <sz val="21"/>
      <color theme="0"/>
      <name val="華康流隸體(P)"/>
      <family val="4"/>
      <charset val="136"/>
    </font>
    <font>
      <b/>
      <sz val="21"/>
      <color theme="0"/>
      <name val="華康流隸體(P)"/>
      <family val="1"/>
      <charset val="136"/>
    </font>
    <font>
      <b/>
      <sz val="21"/>
      <color rgb="FFFFFF00"/>
      <name val="華康墨字體"/>
      <family val="5"/>
      <charset val="136"/>
    </font>
    <font>
      <b/>
      <sz val="21"/>
      <color rgb="FFFFFF00"/>
      <name val="華康墨字體"/>
      <family val="1"/>
      <charset val="136"/>
    </font>
    <font>
      <b/>
      <sz val="21"/>
      <color theme="0" tint="-4.9989318521683403E-2"/>
      <name val="華康墨字體"/>
      <family val="5"/>
      <charset val="136"/>
    </font>
    <font>
      <b/>
      <sz val="21"/>
      <color theme="0" tint="-4.9989318521683403E-2"/>
      <name val="華康墨字體"/>
      <family val="1"/>
      <charset val="136"/>
    </font>
    <font>
      <b/>
      <sz val="21"/>
      <color rgb="FF002060"/>
      <name val="華康棒棒體W5"/>
      <family val="1"/>
      <charset val="136"/>
    </font>
    <font>
      <b/>
      <sz val="21"/>
      <color rgb="FFFF0000"/>
      <name val="華康流隸體(P)"/>
      <family val="1"/>
      <charset val="136"/>
    </font>
    <font>
      <b/>
      <sz val="21"/>
      <color theme="0"/>
      <name val="華康墨字體"/>
      <family val="5"/>
      <charset val="136"/>
    </font>
    <font>
      <b/>
      <sz val="21"/>
      <color theme="0"/>
      <name val="華康墨字體"/>
      <family val="1"/>
      <charset val="136"/>
    </font>
    <font>
      <b/>
      <sz val="21"/>
      <color theme="0"/>
      <name val="華康棒棒體W5"/>
      <family val="5"/>
      <charset val="136"/>
    </font>
    <font>
      <b/>
      <sz val="21"/>
      <color theme="0"/>
      <name val="華康棒棒體W5"/>
      <family val="1"/>
      <charset val="136"/>
    </font>
    <font>
      <b/>
      <sz val="21"/>
      <color theme="0"/>
      <name val="華康棒棒體W5"/>
      <family val="5"/>
      <charset val="136"/>
    </font>
    <font>
      <b/>
      <sz val="21"/>
      <color rgb="FFFF0000"/>
      <name val="華康棒棒體W5"/>
      <family val="5"/>
      <charset val="136"/>
    </font>
    <font>
      <b/>
      <sz val="21"/>
      <color rgb="FFFF0000"/>
      <name val="華康墨字體"/>
      <family val="1"/>
      <charset val="136"/>
    </font>
    <font>
      <b/>
      <sz val="21"/>
      <color theme="5" tint="-0.499984740745262"/>
      <name val="華康流隸體(P)"/>
      <family val="4"/>
      <charset val="136"/>
    </font>
    <font>
      <b/>
      <sz val="21"/>
      <color theme="5" tint="-0.499984740745262"/>
      <name val="華康流隸體(P)"/>
      <family val="1"/>
      <charset val="136"/>
    </font>
    <font>
      <b/>
      <sz val="21"/>
      <color rgb="FF0070C0"/>
      <name val="新細明體"/>
      <family val="1"/>
      <charset val="136"/>
    </font>
    <font>
      <b/>
      <sz val="21"/>
      <color rgb="FF0070C0"/>
      <name val="細明體-ExtB"/>
      <family val="1"/>
      <charset val="136"/>
    </font>
    <font>
      <b/>
      <sz val="21"/>
      <color rgb="FF0070C0"/>
      <name val="華康棒棒體W5"/>
      <family val="1"/>
      <charset val="136"/>
    </font>
    <font>
      <b/>
      <sz val="21"/>
      <color theme="0"/>
      <name val="華康墨字體"/>
      <family val="5"/>
      <charset val="136"/>
    </font>
    <font>
      <b/>
      <sz val="21"/>
      <color theme="0"/>
      <name val="華康娃娃體(P)"/>
      <family val="5"/>
      <charset val="136"/>
    </font>
    <font>
      <b/>
      <sz val="21"/>
      <color theme="0"/>
      <name val="華康娃娃體(P)"/>
      <family val="1"/>
      <charset val="136"/>
    </font>
    <font>
      <b/>
      <sz val="21"/>
      <color theme="0"/>
      <name val="新細明體"/>
      <family val="1"/>
      <charset val="136"/>
    </font>
    <font>
      <b/>
      <sz val="21"/>
      <color theme="0"/>
      <name val="細明體-ExtB"/>
      <family val="1"/>
      <charset val="136"/>
    </font>
    <font>
      <b/>
      <sz val="21"/>
      <color theme="5" tint="-0.499984740745262"/>
      <name val="華康墨字體"/>
      <family val="1"/>
      <charset val="136"/>
    </font>
    <font>
      <b/>
      <sz val="21"/>
      <color theme="5" tint="-0.499984740745262"/>
      <name val="新細明體"/>
      <family val="1"/>
      <charset val="136"/>
    </font>
    <font>
      <b/>
      <sz val="21"/>
      <color theme="5" tint="-0.499984740745262"/>
      <name val="細明體-ExtB"/>
      <family val="1"/>
      <charset val="136"/>
    </font>
    <font>
      <b/>
      <sz val="21"/>
      <color rgb="FFFF0000"/>
      <name val="華康流隸體(P)"/>
      <family val="4"/>
      <charset val="136"/>
    </font>
    <font>
      <b/>
      <sz val="8"/>
      <color theme="5" tint="-0.499984740745262"/>
      <name val="華康墨字體"/>
      <family val="5"/>
      <charset val="136"/>
    </font>
    <font>
      <b/>
      <sz val="21"/>
      <color rgb="FF0070C0"/>
      <name val="標楷體"/>
      <family val="4"/>
      <charset val="136"/>
    </font>
    <font>
      <b/>
      <sz val="21"/>
      <color theme="5" tint="-0.499984740745262"/>
      <name val="標楷體"/>
      <family val="4"/>
      <charset val="136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59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59"/>
      </right>
      <top style="thin">
        <color indexed="59"/>
      </top>
      <bottom/>
      <diagonal/>
    </border>
    <border>
      <left style="thin">
        <color indexed="64"/>
      </left>
      <right style="thin">
        <color indexed="59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59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/>
      <right/>
      <top/>
      <bottom style="medium">
        <color indexed="59"/>
      </bottom>
      <diagonal/>
    </border>
    <border>
      <left style="thin">
        <color indexed="59"/>
      </left>
      <right/>
      <top/>
      <bottom style="thin">
        <color indexed="64"/>
      </bottom>
      <diagonal/>
    </border>
    <border>
      <left/>
      <right style="thin">
        <color indexed="59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 style="thin">
        <color indexed="59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45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</cellStyleXfs>
  <cellXfs count="453">
    <xf numFmtId="0" fontId="0" fillId="0" borderId="0" xfId="0">
      <alignment vertical="center"/>
    </xf>
    <xf numFmtId="0" fontId="21" fillId="24" borderId="16" xfId="0" applyFont="1" applyFill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left" vertical="center" shrinkToFit="1"/>
    </xf>
    <xf numFmtId="0" fontId="22" fillId="0" borderId="25" xfId="0" applyFont="1" applyBorder="1" applyAlignment="1">
      <alignment horizontal="left" vertical="center" shrinkToFit="1"/>
    </xf>
    <xf numFmtId="0" fontId="25" fillId="0" borderId="0" xfId="0" applyFont="1" applyAlignment="1">
      <alignment horizontal="center" shrinkToFit="1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7" fillId="0" borderId="0" xfId="0" applyFont="1" applyAlignment="1">
      <alignment horizontal="center" shrinkToFit="1"/>
    </xf>
    <xf numFmtId="0" fontId="27" fillId="0" borderId="0" xfId="0" applyFont="1" applyAlignment="1">
      <alignment horizontal="left" shrinkToFi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horizontal="center" shrinkToFit="1"/>
    </xf>
    <xf numFmtId="0" fontId="27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8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27" fillId="0" borderId="10" xfId="0" applyFont="1" applyBorder="1" applyAlignment="1">
      <alignment horizontal="center" vertical="center" textRotation="255"/>
    </xf>
    <xf numFmtId="0" fontId="21" fillId="0" borderId="11" xfId="0" applyFont="1" applyBorder="1" applyAlignment="1">
      <alignment vertical="center" textRotation="255"/>
    </xf>
    <xf numFmtId="0" fontId="21" fillId="0" borderId="12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shrinkToFit="1"/>
    </xf>
    <xf numFmtId="0" fontId="21" fillId="0" borderId="12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0" xfId="0" applyFont="1">
      <alignment vertical="center"/>
    </xf>
    <xf numFmtId="0" fontId="21" fillId="0" borderId="0" xfId="0" applyFont="1">
      <alignment vertical="center"/>
    </xf>
    <xf numFmtId="0" fontId="27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0" borderId="17" xfId="0" applyFont="1" applyBorder="1">
      <alignment vertical="center"/>
    </xf>
    <xf numFmtId="0" fontId="27" fillId="0" borderId="3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27" fillId="0" borderId="19" xfId="0" applyFont="1" applyBorder="1" applyAlignment="1">
      <alignment horizontal="center"/>
    </xf>
    <xf numFmtId="0" fontId="27" fillId="0" borderId="20" xfId="0" applyFont="1" applyBorder="1" applyAlignment="1">
      <alignment horizontal="center" vertical="center" shrinkToFit="1"/>
    </xf>
    <xf numFmtId="0" fontId="27" fillId="0" borderId="22" xfId="0" applyFont="1" applyBorder="1" applyAlignment="1">
      <alignment horizontal="center" vertical="center"/>
    </xf>
    <xf numFmtId="0" fontId="27" fillId="0" borderId="21" xfId="0" applyFont="1" applyBorder="1">
      <alignment vertical="center"/>
    </xf>
    <xf numFmtId="0" fontId="27" fillId="0" borderId="20" xfId="0" applyFont="1" applyBorder="1" applyAlignment="1">
      <alignment horizontal="center" vertical="center"/>
    </xf>
    <xf numFmtId="0" fontId="28" fillId="0" borderId="0" xfId="0" applyFont="1" applyAlignment="1">
      <alignment horizontal="left" vertical="center" wrapText="1"/>
    </xf>
    <xf numFmtId="176" fontId="28" fillId="0" borderId="0" xfId="0" applyNumberFormat="1" applyFont="1" applyAlignment="1">
      <alignment horizontal="center" vertical="center"/>
    </xf>
    <xf numFmtId="177" fontId="28" fillId="0" borderId="0" xfId="0" applyNumberFormat="1" applyFont="1" applyAlignment="1">
      <alignment horizontal="center" vertical="center"/>
    </xf>
    <xf numFmtId="0" fontId="22" fillId="0" borderId="20" xfId="0" applyFont="1" applyBorder="1" applyAlignment="1">
      <alignment vertical="center" textRotation="180" shrinkToFit="1"/>
    </xf>
    <xf numFmtId="0" fontId="27" fillId="0" borderId="22" xfId="0" applyFont="1" applyBorder="1" applyAlignment="1">
      <alignment horizontal="center"/>
    </xf>
    <xf numFmtId="0" fontId="28" fillId="0" borderId="15" xfId="0" applyFont="1" applyBorder="1" applyAlignment="1">
      <alignment horizontal="center" vertical="center" shrinkToFit="1"/>
    </xf>
    <xf numFmtId="0" fontId="28" fillId="0" borderId="23" xfId="0" applyFont="1" applyBorder="1">
      <alignment vertical="center"/>
    </xf>
    <xf numFmtId="0" fontId="27" fillId="0" borderId="20" xfId="0" applyFont="1" applyBorder="1" applyAlignment="1">
      <alignment horizontal="left" vertical="center"/>
    </xf>
    <xf numFmtId="0" fontId="28" fillId="0" borderId="19" xfId="0" applyFont="1" applyBorder="1" applyAlignment="1">
      <alignment horizontal="center" vertical="center" shrinkToFit="1"/>
    </xf>
    <xf numFmtId="0" fontId="28" fillId="0" borderId="24" xfId="0" applyFont="1" applyBorder="1" applyAlignment="1">
      <alignment horizontal="right"/>
    </xf>
    <xf numFmtId="9" fontId="28" fillId="0" borderId="0" xfId="0" applyNumberFormat="1" applyFont="1">
      <alignment vertical="center"/>
    </xf>
    <xf numFmtId="0" fontId="22" fillId="0" borderId="25" xfId="0" applyFont="1" applyBorder="1" applyAlignment="1">
      <alignment vertical="center" textRotation="180" shrinkToFit="1"/>
    </xf>
    <xf numFmtId="0" fontId="27" fillId="0" borderId="25" xfId="0" applyFont="1" applyBorder="1" applyAlignment="1">
      <alignment horizontal="left"/>
    </xf>
    <xf numFmtId="0" fontId="27" fillId="0" borderId="3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3" fillId="0" borderId="0" xfId="0" applyFont="1" applyAlignment="1">
      <alignment horizontal="center" vertical="center"/>
    </xf>
    <xf numFmtId="0" fontId="22" fillId="0" borderId="0" xfId="0" applyFont="1">
      <alignment vertical="center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center" vertical="center"/>
    </xf>
    <xf numFmtId="177" fontId="23" fillId="0" borderId="0" xfId="0" applyNumberFormat="1" applyFont="1" applyAlignment="1">
      <alignment horizontal="center" vertical="center"/>
    </xf>
    <xf numFmtId="0" fontId="23" fillId="0" borderId="0" xfId="0" applyFont="1">
      <alignment vertical="center"/>
    </xf>
    <xf numFmtId="0" fontId="22" fillId="0" borderId="20" xfId="0" applyFont="1" applyBorder="1" applyAlignment="1">
      <alignment horizontal="left" vertical="center" wrapText="1" shrinkToFit="1"/>
    </xf>
    <xf numFmtId="0" fontId="23" fillId="0" borderId="15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3" fillId="0" borderId="26" xfId="0" applyFont="1" applyBorder="1" applyAlignment="1">
      <alignment horizontal="center" vertical="center" shrinkToFit="1"/>
    </xf>
    <xf numFmtId="0" fontId="22" fillId="0" borderId="27" xfId="0" applyFont="1" applyBorder="1">
      <alignment vertical="center"/>
    </xf>
    <xf numFmtId="0" fontId="22" fillId="0" borderId="0" xfId="0" applyFont="1" applyAlignment="1">
      <alignment horizontal="center" vertical="center"/>
    </xf>
    <xf numFmtId="9" fontId="23" fillId="0" borderId="0" xfId="0" applyNumberFormat="1" applyFont="1">
      <alignment vertical="center"/>
    </xf>
    <xf numFmtId="0" fontId="28" fillId="0" borderId="28" xfId="0" applyFont="1" applyBorder="1" applyAlignment="1">
      <alignment horizontal="center" vertical="center" shrinkToFit="1"/>
    </xf>
    <xf numFmtId="0" fontId="22" fillId="0" borderId="29" xfId="0" applyFont="1" applyBorder="1" applyAlignment="1">
      <alignment vertical="center" textRotation="180" shrinkToFit="1"/>
    </xf>
    <xf numFmtId="0" fontId="22" fillId="0" borderId="29" xfId="0" applyFont="1" applyBorder="1" applyAlignment="1">
      <alignment horizontal="left" vertical="center" shrinkToFit="1"/>
    </xf>
    <xf numFmtId="0" fontId="28" fillId="0" borderId="0" xfId="0" applyFont="1" applyAlignment="1">
      <alignment vertical="center" shrinkToFit="1"/>
    </xf>
    <xf numFmtId="0" fontId="23" fillId="0" borderId="0" xfId="0" applyFont="1" applyAlignment="1">
      <alignment horizontal="right" vertical="top"/>
    </xf>
    <xf numFmtId="0" fontId="28" fillId="0" borderId="0" xfId="0" applyFont="1" applyAlignment="1">
      <alignment horizontal="left" vertical="center" shrinkToFit="1"/>
    </xf>
    <xf numFmtId="0" fontId="27" fillId="0" borderId="0" xfId="0" applyFont="1">
      <alignment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horizontal="center" vertical="center"/>
    </xf>
    <xf numFmtId="0" fontId="23" fillId="0" borderId="20" xfId="0" applyFont="1" applyBorder="1" applyAlignment="1">
      <alignment horizontal="left" vertical="center" shrinkToFit="1"/>
    </xf>
    <xf numFmtId="0" fontId="27" fillId="0" borderId="20" xfId="0" applyFont="1" applyBorder="1" applyAlignment="1">
      <alignment horizontal="center"/>
    </xf>
    <xf numFmtId="0" fontId="31" fillId="0" borderId="0" xfId="0" applyFont="1" applyAlignment="1">
      <alignment horizontal="left"/>
    </xf>
    <xf numFmtId="0" fontId="3" fillId="0" borderId="0" xfId="19"/>
    <xf numFmtId="0" fontId="32" fillId="0" borderId="11" xfId="0" applyFont="1" applyBorder="1" applyAlignment="1">
      <alignment horizontal="center" vertical="center" textRotation="255"/>
    </xf>
    <xf numFmtId="0" fontId="33" fillId="0" borderId="0" xfId="19" applyFont="1"/>
    <xf numFmtId="0" fontId="22" fillId="0" borderId="20" xfId="0" applyFont="1" applyBorder="1" applyAlignment="1">
      <alignment vertical="center" textRotation="255" shrinkToFit="1"/>
    </xf>
    <xf numFmtId="0" fontId="0" fillId="0" borderId="0" xfId="19" applyFont="1"/>
    <xf numFmtId="0" fontId="22" fillId="0" borderId="20" xfId="0" applyFont="1" applyBorder="1" applyAlignment="1">
      <alignment vertical="center" shrinkToFit="1"/>
    </xf>
    <xf numFmtId="179" fontId="27" fillId="0" borderId="21" xfId="0" applyNumberFormat="1" applyFont="1" applyBorder="1" applyAlignment="1">
      <alignment horizontal="right"/>
    </xf>
    <xf numFmtId="180" fontId="27" fillId="0" borderId="31" xfId="0" applyNumberFormat="1" applyFont="1" applyBorder="1" applyAlignment="1">
      <alignment horizontal="right"/>
    </xf>
    <xf numFmtId="179" fontId="27" fillId="0" borderId="0" xfId="0" applyNumberFormat="1" applyFont="1" applyAlignment="1">
      <alignment horizontal="right"/>
    </xf>
    <xf numFmtId="180" fontId="27" fillId="0" borderId="0" xfId="0" applyNumberFormat="1" applyFont="1" applyAlignment="1">
      <alignment horizontal="right"/>
    </xf>
    <xf numFmtId="0" fontId="22" fillId="24" borderId="16" xfId="0" quotePrefix="1" applyFont="1" applyFill="1" applyBorder="1" applyAlignment="1">
      <alignment horizontal="center" vertical="center" shrinkToFit="1"/>
    </xf>
    <xf numFmtId="0" fontId="37" fillId="0" borderId="0" xfId="19" applyFont="1"/>
    <xf numFmtId="0" fontId="36" fillId="0" borderId="33" xfId="19" applyFont="1" applyBorder="1"/>
    <xf numFmtId="180" fontId="36" fillId="0" borderId="34" xfId="19" applyNumberFormat="1" applyFont="1" applyBorder="1"/>
    <xf numFmtId="0" fontId="36" fillId="0" borderId="34" xfId="19" applyFont="1" applyBorder="1"/>
    <xf numFmtId="179" fontId="36" fillId="0" borderId="34" xfId="19" applyNumberFormat="1" applyFont="1" applyBorder="1"/>
    <xf numFmtId="179" fontId="36" fillId="0" borderId="35" xfId="19" applyNumberFormat="1" applyFont="1" applyBorder="1"/>
    <xf numFmtId="0" fontId="36" fillId="0" borderId="36" xfId="19" applyFont="1" applyBorder="1"/>
    <xf numFmtId="179" fontId="36" fillId="0" borderId="37" xfId="19" applyNumberFormat="1" applyFont="1" applyBorder="1"/>
    <xf numFmtId="0" fontId="36" fillId="0" borderId="37" xfId="19" applyFont="1" applyBorder="1"/>
    <xf numFmtId="179" fontId="36" fillId="0" borderId="38" xfId="19" applyNumberFormat="1" applyFont="1" applyBorder="1"/>
    <xf numFmtId="179" fontId="36" fillId="0" borderId="39" xfId="19" applyNumberFormat="1" applyFont="1" applyBorder="1"/>
    <xf numFmtId="179" fontId="36" fillId="0" borderId="40" xfId="19" applyNumberFormat="1" applyFont="1" applyBorder="1"/>
    <xf numFmtId="180" fontId="36" fillId="0" borderId="50" xfId="19" applyNumberFormat="1" applyFont="1" applyBorder="1"/>
    <xf numFmtId="0" fontId="36" fillId="0" borderId="50" xfId="19" applyFont="1" applyBorder="1"/>
    <xf numFmtId="179" fontId="36" fillId="0" borderId="50" xfId="19" applyNumberFormat="1" applyFont="1" applyBorder="1"/>
    <xf numFmtId="0" fontId="22" fillId="0" borderId="0" xfId="19" applyFont="1"/>
    <xf numFmtId="0" fontId="40" fillId="24" borderId="16" xfId="0" applyFont="1" applyFill="1" applyBorder="1" applyAlignment="1">
      <alignment horizontal="center" vertical="center" shrinkToFit="1"/>
    </xf>
    <xf numFmtId="0" fontId="40" fillId="0" borderId="20" xfId="0" applyFont="1" applyBorder="1" applyAlignment="1">
      <alignment horizontal="left" vertical="center" shrinkToFit="1"/>
    </xf>
    <xf numFmtId="0" fontId="40" fillId="0" borderId="20" xfId="0" applyFont="1" applyBorder="1" applyAlignment="1">
      <alignment vertical="center" textRotation="180" shrinkToFit="1"/>
    </xf>
    <xf numFmtId="0" fontId="40" fillId="0" borderId="20" xfId="0" applyFont="1" applyBorder="1" applyAlignment="1">
      <alignment horizontal="left" vertical="center" wrapText="1" shrinkToFit="1"/>
    </xf>
    <xf numFmtId="0" fontId="40" fillId="0" borderId="23" xfId="0" applyFont="1" applyBorder="1">
      <alignment vertical="center"/>
    </xf>
    <xf numFmtId="0" fontId="1" fillId="0" borderId="19" xfId="0" applyFont="1" applyBorder="1" applyAlignment="1">
      <alignment horizontal="center" vertical="center" shrinkToFit="1"/>
    </xf>
    <xf numFmtId="0" fontId="40" fillId="0" borderId="27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4" xfId="0" applyFont="1" applyBorder="1" applyAlignment="1">
      <alignment horizontal="right"/>
    </xf>
    <xf numFmtId="0" fontId="22" fillId="0" borderId="0" xfId="0" applyFont="1" applyAlignment="1">
      <alignment horizontal="left" vertical="center"/>
    </xf>
    <xf numFmtId="0" fontId="22" fillId="0" borderId="67" xfId="0" applyFont="1" applyBorder="1" applyAlignment="1">
      <alignment vertical="center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22" fillId="0" borderId="58" xfId="0" applyFont="1" applyBorder="1" applyAlignment="1">
      <alignment vertical="center" shrinkToFit="1"/>
    </xf>
    <xf numFmtId="0" fontId="22" fillId="0" borderId="58" xfId="0" applyFont="1" applyBorder="1" applyAlignment="1">
      <alignment horizontal="left" vertical="center" shrinkToFit="1"/>
    </xf>
    <xf numFmtId="0" fontId="34" fillId="0" borderId="0" xfId="19" applyFont="1"/>
    <xf numFmtId="0" fontId="41" fillId="0" borderId="0" xfId="19" applyFont="1"/>
    <xf numFmtId="0" fontId="36" fillId="0" borderId="68" xfId="19" applyFont="1" applyBorder="1"/>
    <xf numFmtId="179" fontId="36" fillId="0" borderId="51" xfId="19" applyNumberFormat="1" applyFont="1" applyBorder="1"/>
    <xf numFmtId="0" fontId="36" fillId="0" borderId="69" xfId="19" applyFont="1" applyBorder="1"/>
    <xf numFmtId="179" fontId="36" fillId="0" borderId="70" xfId="19" applyNumberFormat="1" applyFont="1" applyBorder="1"/>
    <xf numFmtId="179" fontId="36" fillId="0" borderId="69" xfId="19" applyNumberFormat="1" applyFont="1" applyBorder="1"/>
    <xf numFmtId="0" fontId="36" fillId="0" borderId="65" xfId="19" applyFont="1" applyBorder="1"/>
    <xf numFmtId="0" fontId="36" fillId="0" borderId="39" xfId="19" applyFont="1" applyBorder="1"/>
    <xf numFmtId="0" fontId="40" fillId="0" borderId="20" xfId="0" applyFont="1" applyBorder="1" applyAlignment="1">
      <alignment vertical="center" textRotation="255" shrinkToFit="1"/>
    </xf>
    <xf numFmtId="0" fontId="28" fillId="0" borderId="58" xfId="0" applyFont="1" applyBorder="1" applyAlignment="1">
      <alignment vertical="center" shrinkToFit="1"/>
    </xf>
    <xf numFmtId="0" fontId="22" fillId="0" borderId="72" xfId="0" applyFont="1" applyBorder="1" applyAlignment="1">
      <alignment vertical="center" textRotation="180" shrinkToFit="1"/>
    </xf>
    <xf numFmtId="0" fontId="22" fillId="0" borderId="72" xfId="0" applyFont="1" applyBorder="1" applyAlignment="1">
      <alignment horizontal="left" vertical="center"/>
    </xf>
    <xf numFmtId="0" fontId="22" fillId="0" borderId="55" xfId="0" applyFont="1" applyBorder="1" applyAlignment="1">
      <alignment vertical="center" shrinkToFit="1"/>
    </xf>
    <xf numFmtId="0" fontId="22" fillId="0" borderId="0" xfId="0" applyFont="1" applyAlignment="1">
      <alignment horizontal="left" vertical="center" shrinkToFit="1"/>
    </xf>
    <xf numFmtId="0" fontId="40" fillId="24" borderId="75" xfId="0" applyFont="1" applyFill="1" applyBorder="1" applyAlignment="1">
      <alignment horizontal="center" vertical="center" shrinkToFit="1"/>
    </xf>
    <xf numFmtId="0" fontId="40" fillId="24" borderId="74" xfId="0" applyFont="1" applyFill="1" applyBorder="1" applyAlignment="1">
      <alignment horizontal="center" vertical="center" shrinkToFit="1"/>
    </xf>
    <xf numFmtId="0" fontId="28" fillId="0" borderId="76" xfId="0" applyFont="1" applyBorder="1" applyAlignment="1">
      <alignment horizontal="center" vertical="center" shrinkToFit="1"/>
    </xf>
    <xf numFmtId="179" fontId="36" fillId="0" borderId="53" xfId="19" applyNumberFormat="1" applyFont="1" applyBorder="1"/>
    <xf numFmtId="0" fontId="40" fillId="0" borderId="20" xfId="0" applyFont="1" applyBorder="1" applyAlignment="1">
      <alignment vertical="center" shrinkToFit="1"/>
    </xf>
    <xf numFmtId="0" fontId="22" fillId="0" borderId="0" xfId="19" applyFont="1" applyAlignment="1">
      <alignment horizontal="center" vertical="center"/>
    </xf>
    <xf numFmtId="0" fontId="22" fillId="0" borderId="77" xfId="0" applyFont="1" applyBorder="1" applyAlignment="1">
      <alignment vertical="center" textRotation="180" shrinkToFit="1"/>
    </xf>
    <xf numFmtId="0" fontId="22" fillId="0" borderId="0" xfId="0" applyFont="1" applyAlignment="1">
      <alignment vertical="center" textRotation="180" shrinkToFit="1"/>
    </xf>
    <xf numFmtId="0" fontId="22" fillId="0" borderId="58" xfId="0" applyFont="1" applyBorder="1">
      <alignment vertical="center"/>
    </xf>
    <xf numFmtId="0" fontId="28" fillId="0" borderId="78" xfId="0" applyFont="1" applyBorder="1" applyAlignment="1">
      <alignment horizontal="right"/>
    </xf>
    <xf numFmtId="0" fontId="40" fillId="0" borderId="79" xfId="0" applyFont="1" applyBorder="1" applyAlignment="1">
      <alignment vertical="center" textRotation="180" shrinkToFit="1"/>
    </xf>
    <xf numFmtId="0" fontId="40" fillId="0" borderId="79" xfId="0" applyFont="1" applyBorder="1" applyAlignment="1">
      <alignment horizontal="left" vertical="center" shrinkToFit="1"/>
    </xf>
    <xf numFmtId="9" fontId="22" fillId="0" borderId="20" xfId="44" applyFont="1" applyFill="1" applyBorder="1" applyAlignment="1">
      <alignment horizontal="left" vertical="center" shrinkToFit="1"/>
    </xf>
    <xf numFmtId="9" fontId="22" fillId="0" borderId="20" xfId="44" applyFont="1" applyBorder="1" applyAlignment="1">
      <alignment horizontal="left" vertical="center" shrinkToFit="1"/>
    </xf>
    <xf numFmtId="9" fontId="22" fillId="0" borderId="0" xfId="44" applyFont="1">
      <alignment vertical="center"/>
    </xf>
    <xf numFmtId="9" fontId="22" fillId="0" borderId="58" xfId="44" applyFont="1" applyBorder="1">
      <alignment vertical="center"/>
    </xf>
    <xf numFmtId="9" fontId="22" fillId="0" borderId="20" xfId="44" applyFont="1" applyFill="1" applyBorder="1" applyAlignment="1">
      <alignment vertical="center" textRotation="180" shrinkToFit="1"/>
    </xf>
    <xf numFmtId="181" fontId="22" fillId="0" borderId="20" xfId="44" applyNumberFormat="1" applyFont="1" applyFill="1" applyBorder="1" applyAlignment="1">
      <alignment horizontal="left" vertical="center" shrinkToFit="1"/>
    </xf>
    <xf numFmtId="181" fontId="22" fillId="0" borderId="0" xfId="44" applyNumberFormat="1" applyFont="1" applyAlignment="1">
      <alignment horizontal="left" vertical="center"/>
    </xf>
    <xf numFmtId="181" fontId="22" fillId="0" borderId="20" xfId="44" applyNumberFormat="1" applyFont="1" applyBorder="1" applyAlignment="1">
      <alignment horizontal="left" vertical="center" shrinkToFit="1"/>
    </xf>
    <xf numFmtId="9" fontId="22" fillId="0" borderId="0" xfId="44" applyFont="1" applyFill="1" applyBorder="1" applyAlignment="1">
      <alignment horizontal="left" vertical="center" shrinkToFit="1"/>
    </xf>
    <xf numFmtId="9" fontId="22" fillId="0" borderId="0" xfId="44" applyFont="1" applyBorder="1" applyAlignment="1">
      <alignment horizontal="left" vertical="center" shrinkToFit="1"/>
    </xf>
    <xf numFmtId="9" fontId="22" fillId="0" borderId="0" xfId="44" applyFont="1" applyBorder="1">
      <alignment vertical="center"/>
    </xf>
    <xf numFmtId="9" fontId="22" fillId="0" borderId="0" xfId="44" applyFont="1" applyBorder="1" applyAlignment="1">
      <alignment horizontal="left" vertical="center"/>
    </xf>
    <xf numFmtId="9" fontId="22" fillId="0" borderId="0" xfId="44" applyFont="1" applyFill="1" applyBorder="1" applyAlignment="1">
      <alignment vertical="center" textRotation="180" shrinkToFit="1"/>
    </xf>
    <xf numFmtId="0" fontId="22" fillId="0" borderId="21" xfId="0" applyFont="1" applyBorder="1" applyAlignment="1">
      <alignment vertical="center" shrinkToFit="1"/>
    </xf>
    <xf numFmtId="0" fontId="22" fillId="0" borderId="72" xfId="0" applyFont="1" applyBorder="1" applyAlignment="1">
      <alignment vertical="center" shrinkToFit="1"/>
    </xf>
    <xf numFmtId="0" fontId="22" fillId="0" borderId="17" xfId="0" applyFont="1" applyBorder="1" applyAlignment="1">
      <alignment vertical="center" shrinkToFit="1"/>
    </xf>
    <xf numFmtId="0" fontId="22" fillId="0" borderId="71" xfId="0" applyFont="1" applyBorder="1" applyAlignment="1">
      <alignment vertical="center" shrinkToFit="1"/>
    </xf>
    <xf numFmtId="0" fontId="22" fillId="0" borderId="72" xfId="0" applyFont="1" applyBorder="1" applyAlignment="1">
      <alignment horizontal="center" vertical="center" shrinkToFit="1"/>
    </xf>
    <xf numFmtId="9" fontId="22" fillId="0" borderId="21" xfId="44" applyFont="1" applyBorder="1" applyAlignment="1">
      <alignment vertical="center" shrinkToFit="1"/>
    </xf>
    <xf numFmtId="9" fontId="22" fillId="0" borderId="72" xfId="44" applyFont="1" applyBorder="1" applyAlignment="1">
      <alignment vertical="center" shrinkToFit="1"/>
    </xf>
    <xf numFmtId="0" fontId="22" fillId="0" borderId="29" xfId="0" applyFont="1" applyBorder="1" applyAlignment="1">
      <alignment vertical="center" shrinkToFit="1"/>
    </xf>
    <xf numFmtId="0" fontId="22" fillId="24" borderId="25" xfId="0" applyFont="1" applyFill="1" applyBorder="1" applyAlignment="1">
      <alignment horizontal="center" vertical="center" shrinkToFit="1"/>
    </xf>
    <xf numFmtId="0" fontId="22" fillId="0" borderId="81" xfId="0" applyFont="1" applyBorder="1" applyAlignment="1">
      <alignment vertical="center" shrinkToFit="1"/>
    </xf>
    <xf numFmtId="0" fontId="22" fillId="0" borderId="82" xfId="0" applyFont="1" applyBorder="1" applyAlignment="1">
      <alignment horizontal="left" vertical="center" shrinkToFit="1"/>
    </xf>
    <xf numFmtId="0" fontId="22" fillId="0" borderId="58" xfId="0" applyFont="1" applyBorder="1" applyAlignment="1">
      <alignment vertical="center" textRotation="180" shrinkToFit="1"/>
    </xf>
    <xf numFmtId="0" fontId="22" fillId="0" borderId="50" xfId="0" applyFont="1" applyBorder="1" applyAlignment="1">
      <alignment vertical="center" textRotation="180" shrinkToFit="1"/>
    </xf>
    <xf numFmtId="0" fontId="22" fillId="0" borderId="72" xfId="0" applyFont="1" applyBorder="1">
      <alignment vertical="center"/>
    </xf>
    <xf numFmtId="0" fontId="3" fillId="0" borderId="20" xfId="0" applyFont="1" applyBorder="1" applyAlignment="1">
      <alignment horizontal="left" vertical="center" shrinkToFit="1"/>
    </xf>
    <xf numFmtId="180" fontId="36" fillId="0" borderId="39" xfId="19" applyNumberFormat="1" applyFont="1" applyBorder="1"/>
    <xf numFmtId="0" fontId="36" fillId="0" borderId="48" xfId="19" applyFont="1" applyBorder="1"/>
    <xf numFmtId="179" fontId="36" fillId="0" borderId="48" xfId="19" applyNumberFormat="1" applyFont="1" applyBorder="1"/>
    <xf numFmtId="179" fontId="36" fillId="0" borderId="44" xfId="19" applyNumberFormat="1" applyFont="1" applyBorder="1"/>
    <xf numFmtId="179" fontId="36" fillId="0" borderId="66" xfId="19" applyNumberFormat="1" applyFont="1" applyBorder="1"/>
    <xf numFmtId="180" fontId="36" fillId="0" borderId="37" xfId="19" applyNumberFormat="1" applyFont="1" applyBorder="1"/>
    <xf numFmtId="180" fontId="36" fillId="0" borderId="40" xfId="19" applyNumberFormat="1" applyFont="1" applyBorder="1"/>
    <xf numFmtId="0" fontId="22" fillId="0" borderId="20" xfId="0" applyFont="1" applyBorder="1" applyAlignment="1">
      <alignment horizontal="center" vertical="center" shrinkToFit="1"/>
    </xf>
    <xf numFmtId="0" fontId="40" fillId="0" borderId="21" xfId="0" applyFont="1" applyBorder="1" applyAlignment="1">
      <alignment vertical="center" shrinkToFit="1"/>
    </xf>
    <xf numFmtId="0" fontId="22" fillId="0" borderId="17" xfId="0" applyFont="1" applyBorder="1">
      <alignment vertical="center"/>
    </xf>
    <xf numFmtId="0" fontId="42" fillId="0" borderId="67" xfId="0" applyFont="1" applyBorder="1">
      <alignment vertical="center"/>
    </xf>
    <xf numFmtId="0" fontId="40" fillId="0" borderId="72" xfId="0" applyFont="1" applyBorder="1" applyAlignment="1">
      <alignment vertical="center" shrinkToFit="1"/>
    </xf>
    <xf numFmtId="0" fontId="22" fillId="0" borderId="72" xfId="0" applyFont="1" applyBorder="1" applyAlignment="1">
      <alignment horizontal="left" vertical="center" shrinkToFit="1"/>
    </xf>
    <xf numFmtId="0" fontId="21" fillId="0" borderId="55" xfId="0" applyFont="1" applyBorder="1">
      <alignment vertical="center"/>
    </xf>
    <xf numFmtId="0" fontId="22" fillId="0" borderId="17" xfId="0" applyFont="1" applyBorder="1" applyAlignment="1">
      <alignment horizontal="left" vertical="center"/>
    </xf>
    <xf numFmtId="0" fontId="22" fillId="0" borderId="67" xfId="0" applyFont="1" applyBorder="1" applyAlignment="1">
      <alignment horizontal="left" vertical="center"/>
    </xf>
    <xf numFmtId="0" fontId="40" fillId="0" borderId="17" xfId="0" applyFont="1" applyBorder="1" applyAlignment="1">
      <alignment horizontal="left" vertical="center" shrinkToFit="1"/>
    </xf>
    <xf numFmtId="0" fontId="40" fillId="0" borderId="71" xfId="0" applyFont="1" applyBorder="1" applyAlignment="1">
      <alignment horizontal="left" vertical="center" shrinkToFit="1"/>
    </xf>
    <xf numFmtId="0" fontId="22" fillId="0" borderId="23" xfId="0" applyFont="1" applyBorder="1" applyAlignment="1">
      <alignment vertical="center" shrinkToFit="1"/>
    </xf>
    <xf numFmtId="0" fontId="22" fillId="0" borderId="89" xfId="0" applyFont="1" applyBorder="1" applyAlignment="1">
      <alignment vertical="center" shrinkToFit="1"/>
    </xf>
    <xf numFmtId="0" fontId="40" fillId="0" borderId="23" xfId="0" applyFont="1" applyBorder="1" applyAlignment="1">
      <alignment vertical="center" shrinkToFit="1"/>
    </xf>
    <xf numFmtId="0" fontId="40" fillId="0" borderId="89" xfId="0" applyFont="1" applyBorder="1" applyAlignment="1">
      <alignment vertical="center" shrinkToFit="1"/>
    </xf>
    <xf numFmtId="0" fontId="41" fillId="0" borderId="0" xfId="0" applyFont="1">
      <alignment vertical="center"/>
    </xf>
    <xf numFmtId="0" fontId="54" fillId="37" borderId="55" xfId="0" applyFont="1" applyFill="1" applyBorder="1" applyAlignment="1">
      <alignment horizontal="center" vertical="center" shrinkToFit="1"/>
    </xf>
    <xf numFmtId="0" fontId="54" fillId="37" borderId="0" xfId="0" applyFont="1" applyFill="1" applyAlignment="1">
      <alignment horizontal="center" vertical="center" shrinkToFit="1"/>
    </xf>
    <xf numFmtId="178" fontId="33" fillId="0" borderId="65" xfId="0" applyNumberFormat="1" applyFont="1" applyBorder="1" applyAlignment="1">
      <alignment horizontal="center" vertical="center" wrapText="1"/>
    </xf>
    <xf numFmtId="178" fontId="33" fillId="0" borderId="61" xfId="0" applyNumberFormat="1" applyFont="1" applyBorder="1" applyAlignment="1">
      <alignment horizontal="center" vertical="center" wrapText="1"/>
    </xf>
    <xf numFmtId="178" fontId="33" fillId="0" borderId="42" xfId="0" applyNumberFormat="1" applyFont="1" applyBorder="1" applyAlignment="1">
      <alignment horizontal="center" vertical="center" wrapText="1"/>
    </xf>
    <xf numFmtId="0" fontId="44" fillId="0" borderId="64" xfId="0" applyFont="1" applyBorder="1" applyAlignment="1">
      <alignment horizontal="center" vertical="center" shrinkToFit="1"/>
    </xf>
    <xf numFmtId="0" fontId="44" fillId="0" borderId="56" xfId="0" applyFont="1" applyBorder="1" applyAlignment="1">
      <alignment horizontal="center" vertical="center" shrinkToFit="1"/>
    </xf>
    <xf numFmtId="0" fontId="44" fillId="0" borderId="44" xfId="0" applyFont="1" applyBorder="1" applyAlignment="1">
      <alignment horizontal="center" vertical="center" shrinkToFit="1"/>
    </xf>
    <xf numFmtId="0" fontId="44" fillId="0" borderId="60" xfId="0" applyFont="1" applyBorder="1" applyAlignment="1">
      <alignment horizontal="center" vertical="center" shrinkToFit="1"/>
    </xf>
    <xf numFmtId="0" fontId="44" fillId="0" borderId="55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 shrinkToFit="1"/>
    </xf>
    <xf numFmtId="0" fontId="52" fillId="0" borderId="55" xfId="0" applyFont="1" applyBorder="1" applyAlignment="1">
      <alignment horizontal="center" vertical="center" shrinkToFit="1"/>
    </xf>
    <xf numFmtId="0" fontId="52" fillId="0" borderId="0" xfId="0" applyFont="1" applyAlignment="1">
      <alignment horizontal="center" vertical="center" shrinkToFit="1"/>
    </xf>
    <xf numFmtId="0" fontId="52" fillId="0" borderId="54" xfId="0" applyFont="1" applyBorder="1" applyAlignment="1">
      <alignment horizontal="center" vertical="center" shrinkToFit="1"/>
    </xf>
    <xf numFmtId="0" fontId="48" fillId="25" borderId="55" xfId="0" applyFont="1" applyFill="1" applyBorder="1" applyAlignment="1">
      <alignment horizontal="center" vertical="center"/>
    </xf>
    <xf numFmtId="0" fontId="48" fillId="25" borderId="0" xfId="0" applyFont="1" applyFill="1" applyAlignment="1">
      <alignment horizontal="center" vertical="center"/>
    </xf>
    <xf numFmtId="0" fontId="48" fillId="25" borderId="54" xfId="0" applyFont="1" applyFill="1" applyBorder="1" applyAlignment="1">
      <alignment horizontal="center" vertical="center"/>
    </xf>
    <xf numFmtId="0" fontId="49" fillId="29" borderId="55" xfId="0" applyFont="1" applyFill="1" applyBorder="1" applyAlignment="1">
      <alignment horizontal="center" vertical="center" shrinkToFit="1"/>
    </xf>
    <xf numFmtId="0" fontId="49" fillId="29" borderId="0" xfId="0" applyFont="1" applyFill="1" applyAlignment="1">
      <alignment horizontal="center" vertical="center" shrinkToFit="1"/>
    </xf>
    <xf numFmtId="0" fontId="49" fillId="29" borderId="54" xfId="0" applyFont="1" applyFill="1" applyBorder="1" applyAlignment="1">
      <alignment horizontal="center" vertical="center" shrinkToFit="1"/>
    </xf>
    <xf numFmtId="0" fontId="49" fillId="30" borderId="47" xfId="0" applyFont="1" applyFill="1" applyBorder="1" applyAlignment="1">
      <alignment horizontal="center" vertical="center" shrinkToFit="1"/>
    </xf>
    <xf numFmtId="0" fontId="72" fillId="30" borderId="0" xfId="0" applyFont="1" applyFill="1" applyAlignment="1">
      <alignment horizontal="center" vertical="center" shrinkToFit="1"/>
    </xf>
    <xf numFmtId="0" fontId="86" fillId="33" borderId="55" xfId="0" applyFont="1" applyFill="1" applyBorder="1" applyAlignment="1">
      <alignment horizontal="center" vertical="center"/>
    </xf>
    <xf numFmtId="0" fontId="75" fillId="33" borderId="0" xfId="0" applyFont="1" applyFill="1" applyAlignment="1">
      <alignment horizontal="center" vertical="center"/>
    </xf>
    <xf numFmtId="0" fontId="75" fillId="33" borderId="59" xfId="0" applyFont="1" applyFill="1" applyBorder="1" applyAlignment="1">
      <alignment horizontal="center" vertical="center"/>
    </xf>
    <xf numFmtId="0" fontId="45" fillId="29" borderId="55" xfId="0" applyFont="1" applyFill="1" applyBorder="1" applyAlignment="1">
      <alignment horizontal="center" vertical="center"/>
    </xf>
    <xf numFmtId="0" fontId="45" fillId="29" borderId="0" xfId="0" applyFont="1" applyFill="1" applyAlignment="1">
      <alignment horizontal="center" vertical="center"/>
    </xf>
    <xf numFmtId="0" fontId="45" fillId="29" borderId="59" xfId="0" applyFont="1" applyFill="1" applyBorder="1" applyAlignment="1">
      <alignment horizontal="center" vertical="center"/>
    </xf>
    <xf numFmtId="0" fontId="76" fillId="32" borderId="55" xfId="0" applyFont="1" applyFill="1" applyBorder="1" applyAlignment="1">
      <alignment horizontal="center" vertical="center" shrinkToFit="1"/>
    </xf>
    <xf numFmtId="0" fontId="77" fillId="32" borderId="0" xfId="0" applyFont="1" applyFill="1" applyAlignment="1">
      <alignment horizontal="center" vertical="center" shrinkToFit="1"/>
    </xf>
    <xf numFmtId="0" fontId="74" fillId="32" borderId="47" xfId="0" applyFont="1" applyFill="1" applyBorder="1" applyAlignment="1">
      <alignment horizontal="center" vertical="center" shrinkToFit="1"/>
    </xf>
    <xf numFmtId="0" fontId="75" fillId="32" borderId="0" xfId="0" applyFont="1" applyFill="1" applyAlignment="1">
      <alignment horizontal="center" vertical="center" shrinkToFit="1"/>
    </xf>
    <xf numFmtId="0" fontId="45" fillId="29" borderId="55" xfId="0" applyFont="1" applyFill="1" applyBorder="1" applyAlignment="1">
      <alignment horizontal="center" vertical="center" shrinkToFit="1"/>
    </xf>
    <xf numFmtId="0" fontId="45" fillId="29" borderId="0" xfId="0" applyFont="1" applyFill="1" applyAlignment="1">
      <alignment horizontal="center" vertical="center" shrinkToFit="1"/>
    </xf>
    <xf numFmtId="0" fontId="45" fillId="29" borderId="59" xfId="0" applyFont="1" applyFill="1" applyBorder="1" applyAlignment="1">
      <alignment horizontal="center" vertical="center" shrinkToFit="1"/>
    </xf>
    <xf numFmtId="0" fontId="78" fillId="35" borderId="55" xfId="0" applyFont="1" applyFill="1" applyBorder="1" applyAlignment="1">
      <alignment horizontal="center" vertical="center"/>
    </xf>
    <xf numFmtId="0" fontId="77" fillId="35" borderId="0" xfId="0" applyFont="1" applyFill="1" applyAlignment="1">
      <alignment horizontal="center" vertical="center"/>
    </xf>
    <xf numFmtId="0" fontId="77" fillId="35" borderId="59" xfId="0" applyFont="1" applyFill="1" applyBorder="1" applyAlignment="1">
      <alignment horizontal="center" vertical="center"/>
    </xf>
    <xf numFmtId="178" fontId="33" fillId="0" borderId="51" xfId="0" applyNumberFormat="1" applyFont="1" applyBorder="1" applyAlignment="1">
      <alignment horizontal="center" vertical="center" wrapText="1"/>
    </xf>
    <xf numFmtId="178" fontId="33" fillId="0" borderId="63" xfId="0" applyNumberFormat="1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55" xfId="0" applyFont="1" applyBorder="1" applyAlignment="1">
      <alignment horizontal="center" vertical="center" wrapText="1"/>
    </xf>
    <xf numFmtId="0" fontId="44" fillId="0" borderId="59" xfId="0" applyFont="1" applyBorder="1" applyAlignment="1">
      <alignment horizontal="center" vertical="center" wrapText="1"/>
    </xf>
    <xf numFmtId="0" fontId="44" fillId="0" borderId="58" xfId="0" applyFont="1" applyBorder="1" applyAlignment="1">
      <alignment horizontal="center" vertical="center" wrapText="1"/>
    </xf>
    <xf numFmtId="0" fontId="44" fillId="0" borderId="54" xfId="0" applyFont="1" applyBorder="1" applyAlignment="1">
      <alignment horizontal="center" vertical="center" wrapText="1"/>
    </xf>
    <xf numFmtId="0" fontId="44" fillId="0" borderId="47" xfId="0" applyFont="1" applyBorder="1" applyAlignment="1">
      <alignment horizontal="center" vertical="center" shrinkToFit="1"/>
    </xf>
    <xf numFmtId="0" fontId="44" fillId="0" borderId="59" xfId="0" applyFont="1" applyBorder="1" applyAlignment="1">
      <alignment horizontal="center" vertical="center" shrinkToFit="1"/>
    </xf>
    <xf numFmtId="0" fontId="44" fillId="0" borderId="50" xfId="0" applyFont="1" applyBorder="1" applyAlignment="1">
      <alignment horizontal="center" vertical="center" shrinkToFit="1"/>
    </xf>
    <xf numFmtId="0" fontId="44" fillId="0" borderId="54" xfId="0" applyFont="1" applyBorder="1" applyAlignment="1">
      <alignment horizontal="center" vertical="center" shrinkToFit="1"/>
    </xf>
    <xf numFmtId="0" fontId="79" fillId="34" borderId="47" xfId="0" applyFont="1" applyFill="1" applyBorder="1" applyAlignment="1">
      <alignment horizontal="center" vertical="center" shrinkToFit="1"/>
    </xf>
    <xf numFmtId="0" fontId="59" fillId="34" borderId="0" xfId="0" applyFont="1" applyFill="1" applyAlignment="1">
      <alignment horizontal="center" vertical="center" shrinkToFit="1"/>
    </xf>
    <xf numFmtId="0" fontId="74" fillId="32" borderId="55" xfId="0" applyFont="1" applyFill="1" applyBorder="1" applyAlignment="1">
      <alignment horizontal="center" vertical="center" shrinkToFit="1"/>
    </xf>
    <xf numFmtId="0" fontId="75" fillId="32" borderId="59" xfId="0" applyFont="1" applyFill="1" applyBorder="1" applyAlignment="1">
      <alignment horizontal="center" vertical="center" shrinkToFit="1"/>
    </xf>
    <xf numFmtId="0" fontId="58" fillId="25" borderId="55" xfId="0" applyFont="1" applyFill="1" applyBorder="1" applyAlignment="1">
      <alignment horizontal="center" vertical="center" shrinkToFit="1"/>
    </xf>
    <xf numFmtId="0" fontId="58" fillId="25" borderId="0" xfId="0" applyFont="1" applyFill="1" applyAlignment="1">
      <alignment horizontal="center" vertical="center" shrinkToFit="1"/>
    </xf>
    <xf numFmtId="0" fontId="58" fillId="25" borderId="59" xfId="0" applyFont="1" applyFill="1" applyBorder="1" applyAlignment="1">
      <alignment horizontal="center" vertical="center" shrinkToFit="1"/>
    </xf>
    <xf numFmtId="0" fontId="48" fillId="34" borderId="55" xfId="0" applyFont="1" applyFill="1" applyBorder="1" applyAlignment="1">
      <alignment horizontal="center" vertical="center" shrinkToFit="1"/>
    </xf>
    <xf numFmtId="0" fontId="80" fillId="34" borderId="0" xfId="0" applyFont="1" applyFill="1" applyAlignment="1">
      <alignment horizontal="center" vertical="center" shrinkToFit="1"/>
    </xf>
    <xf numFmtId="0" fontId="80" fillId="34" borderId="59" xfId="0" applyFont="1" applyFill="1" applyBorder="1" applyAlignment="1">
      <alignment horizontal="center" vertical="center" shrinkToFit="1"/>
    </xf>
    <xf numFmtId="0" fontId="62" fillId="29" borderId="55" xfId="0" applyFont="1" applyFill="1" applyBorder="1" applyAlignment="1">
      <alignment horizontal="center" vertical="center"/>
    </xf>
    <xf numFmtId="0" fontId="62" fillId="29" borderId="0" xfId="0" applyFont="1" applyFill="1" applyAlignment="1">
      <alignment horizontal="center" vertical="center"/>
    </xf>
    <xf numFmtId="0" fontId="62" fillId="29" borderId="54" xfId="0" applyFont="1" applyFill="1" applyBorder="1" applyAlignment="1">
      <alignment horizontal="center" vertical="center"/>
    </xf>
    <xf numFmtId="0" fontId="47" fillId="27" borderId="47" xfId="0" applyFont="1" applyFill="1" applyBorder="1" applyAlignment="1">
      <alignment horizontal="center" vertical="center" shrinkToFit="1"/>
    </xf>
    <xf numFmtId="0" fontId="47" fillId="27" borderId="0" xfId="0" applyFont="1" applyFill="1" applyAlignment="1">
      <alignment horizontal="center" vertical="center" shrinkToFit="1"/>
    </xf>
    <xf numFmtId="0" fontId="85" fillId="28" borderId="55" xfId="0" applyFont="1" applyFill="1" applyBorder="1" applyAlignment="1">
      <alignment horizontal="center" vertical="center" shrinkToFit="1"/>
    </xf>
    <xf numFmtId="0" fontId="51" fillId="28" borderId="0" xfId="0" applyFont="1" applyFill="1" applyAlignment="1">
      <alignment horizontal="center" vertical="center" shrinkToFit="1"/>
    </xf>
    <xf numFmtId="0" fontId="51" fillId="28" borderId="59" xfId="0" applyFont="1" applyFill="1" applyBorder="1" applyAlignment="1">
      <alignment horizontal="center" vertical="center" shrinkToFit="1"/>
    </xf>
    <xf numFmtId="0" fontId="53" fillId="26" borderId="55" xfId="0" applyFont="1" applyFill="1" applyBorder="1" applyAlignment="1">
      <alignment horizontal="center" vertical="center" shrinkToFit="1"/>
    </xf>
    <xf numFmtId="0" fontId="53" fillId="26" borderId="0" xfId="0" applyFont="1" applyFill="1" applyAlignment="1">
      <alignment horizontal="center" vertical="center" shrinkToFit="1"/>
    </xf>
    <xf numFmtId="0" fontId="53" fillId="26" borderId="59" xfId="0" applyFont="1" applyFill="1" applyBorder="1" applyAlignment="1">
      <alignment horizontal="center" vertical="center" shrinkToFit="1"/>
    </xf>
    <xf numFmtId="0" fontId="76" fillId="33" borderId="55" xfId="0" applyFont="1" applyFill="1" applyBorder="1" applyAlignment="1">
      <alignment horizontal="center" vertical="center" shrinkToFit="1"/>
    </xf>
    <xf numFmtId="0" fontId="77" fillId="33" borderId="0" xfId="0" applyFont="1" applyFill="1" applyAlignment="1">
      <alignment horizontal="center" vertical="center" shrinkToFit="1"/>
    </xf>
    <xf numFmtId="0" fontId="77" fillId="33" borderId="59" xfId="0" applyFont="1" applyFill="1" applyBorder="1" applyAlignment="1">
      <alignment horizontal="center" vertical="center" shrinkToFit="1"/>
    </xf>
    <xf numFmtId="44" fontId="66" fillId="32" borderId="55" xfId="43" applyFont="1" applyFill="1" applyBorder="1" applyAlignment="1">
      <alignment horizontal="center" vertical="center" shrinkToFit="1"/>
    </xf>
    <xf numFmtId="44" fontId="67" fillId="32" borderId="0" xfId="43" applyFont="1" applyFill="1" applyBorder="1" applyAlignment="1">
      <alignment horizontal="center" vertical="center" shrinkToFit="1"/>
    </xf>
    <xf numFmtId="44" fontId="67" fillId="32" borderId="54" xfId="43" applyFont="1" applyFill="1" applyBorder="1" applyAlignment="1">
      <alignment horizontal="center" vertical="center" shrinkToFit="1"/>
    </xf>
    <xf numFmtId="0" fontId="74" fillId="35" borderId="47" xfId="0" applyFont="1" applyFill="1" applyBorder="1" applyAlignment="1">
      <alignment horizontal="center" vertical="center"/>
    </xf>
    <xf numFmtId="0" fontId="75" fillId="35" borderId="0" xfId="0" applyFont="1" applyFill="1" applyAlignment="1">
      <alignment horizontal="center" vertical="center"/>
    </xf>
    <xf numFmtId="0" fontId="56" fillId="26" borderId="55" xfId="0" applyFont="1" applyFill="1" applyBorder="1" applyAlignment="1">
      <alignment horizontal="center" vertical="center"/>
    </xf>
    <xf numFmtId="0" fontId="56" fillId="26" borderId="0" xfId="0" applyFont="1" applyFill="1" applyAlignment="1">
      <alignment horizontal="center" vertical="center"/>
    </xf>
    <xf numFmtId="0" fontId="56" fillId="26" borderId="59" xfId="0" applyFont="1" applyFill="1" applyBorder="1" applyAlignment="1">
      <alignment horizontal="center" vertical="center"/>
    </xf>
    <xf numFmtId="0" fontId="78" fillId="36" borderId="55" xfId="0" applyFont="1" applyFill="1" applyBorder="1" applyAlignment="1">
      <alignment horizontal="center" vertical="center"/>
    </xf>
    <xf numFmtId="0" fontId="77" fillId="36" borderId="0" xfId="0" applyFont="1" applyFill="1" applyAlignment="1">
      <alignment horizontal="center" vertical="center"/>
    </xf>
    <xf numFmtId="0" fontId="77" fillId="36" borderId="59" xfId="0" applyFont="1" applyFill="1" applyBorder="1" applyAlignment="1">
      <alignment horizontal="center" vertical="center"/>
    </xf>
    <xf numFmtId="0" fontId="81" fillId="31" borderId="55" xfId="0" applyFont="1" applyFill="1" applyBorder="1" applyAlignment="1">
      <alignment horizontal="center" vertical="center"/>
    </xf>
    <xf numFmtId="0" fontId="82" fillId="31" borderId="0" xfId="0" applyFont="1" applyFill="1" applyAlignment="1">
      <alignment horizontal="center" vertical="center"/>
    </xf>
    <xf numFmtId="0" fontId="82" fillId="31" borderId="59" xfId="0" applyFont="1" applyFill="1" applyBorder="1" applyAlignment="1">
      <alignment horizontal="center" vertical="center"/>
    </xf>
    <xf numFmtId="0" fontId="57" fillId="26" borderId="55" xfId="0" applyFont="1" applyFill="1" applyBorder="1" applyAlignment="1">
      <alignment horizontal="center" vertical="center"/>
    </xf>
    <xf numFmtId="0" fontId="57" fillId="26" borderId="0" xfId="0" applyFont="1" applyFill="1" applyAlignment="1">
      <alignment horizontal="center" vertical="center"/>
    </xf>
    <xf numFmtId="0" fontId="57" fillId="26" borderId="54" xfId="0" applyFont="1" applyFill="1" applyBorder="1" applyAlignment="1">
      <alignment horizontal="center" vertical="center"/>
    </xf>
    <xf numFmtId="0" fontId="44" fillId="0" borderId="49" xfId="0" applyFont="1" applyBorder="1" applyAlignment="1">
      <alignment horizontal="center" vertical="center" shrinkToFit="1"/>
    </xf>
    <xf numFmtId="0" fontId="44" fillId="0" borderId="51" xfId="0" applyFont="1" applyBorder="1" applyAlignment="1">
      <alignment horizontal="center" vertical="center" shrinkToFit="1"/>
    </xf>
    <xf numFmtId="0" fontId="44" fillId="0" borderId="61" xfId="0" applyFont="1" applyBorder="1" applyAlignment="1">
      <alignment horizontal="center" vertical="center" shrinkToFit="1"/>
    </xf>
    <xf numFmtId="0" fontId="44" fillId="0" borderId="63" xfId="0" applyFont="1" applyBorder="1" applyAlignment="1">
      <alignment horizontal="center" vertical="center" shrinkToFit="1"/>
    </xf>
    <xf numFmtId="178" fontId="33" fillId="0" borderId="41" xfId="0" applyNumberFormat="1" applyFont="1" applyBorder="1" applyAlignment="1">
      <alignment horizontal="center" vertical="center" wrapText="1"/>
    </xf>
    <xf numFmtId="178" fontId="33" fillId="0" borderId="45" xfId="0" applyNumberFormat="1" applyFont="1" applyBorder="1" applyAlignment="1">
      <alignment horizontal="center" vertical="center" wrapText="1"/>
    </xf>
    <xf numFmtId="0" fontId="67" fillId="32" borderId="57" xfId="0" applyFont="1" applyFill="1" applyBorder="1" applyAlignment="1">
      <alignment horizontal="center" vertical="center" shrinkToFit="1"/>
    </xf>
    <xf numFmtId="0" fontId="67" fillId="32" borderId="58" xfId="0" applyFont="1" applyFill="1" applyBorder="1" applyAlignment="1">
      <alignment horizontal="center" vertical="center" shrinkToFit="1"/>
    </xf>
    <xf numFmtId="0" fontId="67" fillId="32" borderId="55" xfId="0" applyFont="1" applyFill="1" applyBorder="1" applyAlignment="1">
      <alignment horizontal="center" vertical="center" shrinkToFit="1"/>
    </xf>
    <xf numFmtId="0" fontId="72" fillId="34" borderId="0" xfId="0" applyFont="1" applyFill="1" applyAlignment="1">
      <alignment horizontal="center" vertical="center" shrinkToFit="1"/>
    </xf>
    <xf numFmtId="0" fontId="72" fillId="34" borderId="59" xfId="0" applyFont="1" applyFill="1" applyBorder="1" applyAlignment="1">
      <alignment horizontal="center" vertical="center" shrinkToFit="1"/>
    </xf>
    <xf numFmtId="0" fontId="50" fillId="31" borderId="55" xfId="0" applyFont="1" applyFill="1" applyBorder="1" applyAlignment="1">
      <alignment horizontal="center" vertical="center" shrinkToFit="1"/>
    </xf>
    <xf numFmtId="0" fontId="50" fillId="31" borderId="0" xfId="0" applyFont="1" applyFill="1" applyAlignment="1">
      <alignment horizontal="center" vertical="center" shrinkToFit="1"/>
    </xf>
    <xf numFmtId="0" fontId="47" fillId="25" borderId="55" xfId="0" applyFont="1" applyFill="1" applyBorder="1" applyAlignment="1">
      <alignment horizontal="center" vertical="center" shrinkToFit="1"/>
    </xf>
    <xf numFmtId="0" fontId="47" fillId="25" borderId="0" xfId="0" applyFont="1" applyFill="1" applyAlignment="1">
      <alignment horizontal="center" vertical="center" shrinkToFit="1"/>
    </xf>
    <xf numFmtId="0" fontId="47" fillId="25" borderId="54" xfId="0" applyFont="1" applyFill="1" applyBorder="1" applyAlignment="1">
      <alignment horizontal="center" vertical="center" shrinkToFit="1"/>
    </xf>
    <xf numFmtId="0" fontId="44" fillId="0" borderId="57" xfId="0" applyFont="1" applyBorder="1" applyAlignment="1">
      <alignment horizontal="center" vertical="center" wrapText="1"/>
    </xf>
    <xf numFmtId="0" fontId="53" fillId="25" borderId="47" xfId="0" applyFont="1" applyFill="1" applyBorder="1" applyAlignment="1">
      <alignment horizontal="center" vertical="center"/>
    </xf>
    <xf numFmtId="0" fontId="53" fillId="25" borderId="0" xfId="0" applyFont="1" applyFill="1" applyAlignment="1">
      <alignment horizontal="center" vertical="center"/>
    </xf>
    <xf numFmtId="0" fontId="54" fillId="27" borderId="55" xfId="0" applyFont="1" applyFill="1" applyBorder="1" applyAlignment="1">
      <alignment horizontal="center" vertical="center"/>
    </xf>
    <xf numFmtId="0" fontId="54" fillId="27" borderId="0" xfId="0" applyFont="1" applyFill="1" applyAlignment="1">
      <alignment horizontal="center" vertical="center"/>
    </xf>
    <xf numFmtId="0" fontId="54" fillId="27" borderId="59" xfId="0" applyFont="1" applyFill="1" applyBorder="1" applyAlignment="1">
      <alignment horizontal="center" vertical="center"/>
    </xf>
    <xf numFmtId="0" fontId="66" fillId="33" borderId="55" xfId="0" applyFont="1" applyFill="1" applyBorder="1" applyAlignment="1">
      <alignment horizontal="center" vertical="center"/>
    </xf>
    <xf numFmtId="0" fontId="67" fillId="33" borderId="0" xfId="0" applyFont="1" applyFill="1" applyAlignment="1">
      <alignment horizontal="center" vertical="center"/>
    </xf>
    <xf numFmtId="0" fontId="68" fillId="35" borderId="55" xfId="0" applyFont="1" applyFill="1" applyBorder="1" applyAlignment="1">
      <alignment horizontal="center" vertical="center"/>
    </xf>
    <xf numFmtId="0" fontId="69" fillId="35" borderId="0" xfId="0" applyFont="1" applyFill="1" applyAlignment="1">
      <alignment horizontal="center" vertical="center"/>
    </xf>
    <xf numFmtId="0" fontId="69" fillId="35" borderId="54" xfId="0" applyFont="1" applyFill="1" applyBorder="1" applyAlignment="1">
      <alignment horizontal="center" vertical="center"/>
    </xf>
    <xf numFmtId="0" fontId="61" fillId="26" borderId="57" xfId="0" applyFont="1" applyFill="1" applyBorder="1" applyAlignment="1">
      <alignment horizontal="center" vertical="center" shrinkToFit="1"/>
    </xf>
    <xf numFmtId="0" fontId="61" fillId="26" borderId="58" xfId="0" applyFont="1" applyFill="1" applyBorder="1" applyAlignment="1">
      <alignment horizontal="center" vertical="center" shrinkToFit="1"/>
    </xf>
    <xf numFmtId="0" fontId="61" fillId="26" borderId="55" xfId="0" applyFont="1" applyFill="1" applyBorder="1" applyAlignment="1">
      <alignment horizontal="center" vertical="center" shrinkToFit="1"/>
    </xf>
    <xf numFmtId="0" fontId="73" fillId="29" borderId="0" xfId="0" applyFont="1" applyFill="1" applyAlignment="1">
      <alignment horizontal="center" vertical="center" shrinkToFit="1"/>
    </xf>
    <xf numFmtId="0" fontId="73" fillId="29" borderId="59" xfId="0" applyFont="1" applyFill="1" applyBorder="1" applyAlignment="1">
      <alignment horizontal="center" vertical="center" shrinkToFit="1"/>
    </xf>
    <xf numFmtId="0" fontId="65" fillId="26" borderId="55" xfId="0" applyFont="1" applyFill="1" applyBorder="1" applyAlignment="1">
      <alignment horizontal="center" vertical="center" shrinkToFit="1"/>
    </xf>
    <xf numFmtId="0" fontId="55" fillId="26" borderId="0" xfId="0" applyFont="1" applyFill="1" applyAlignment="1">
      <alignment horizontal="center" vertical="center" shrinkToFit="1"/>
    </xf>
    <xf numFmtId="0" fontId="62" fillId="27" borderId="55" xfId="0" applyFont="1" applyFill="1" applyBorder="1" applyAlignment="1">
      <alignment horizontal="center" vertical="center" shrinkToFit="1"/>
    </xf>
    <xf numFmtId="0" fontId="62" fillId="27" borderId="0" xfId="0" applyFont="1" applyFill="1" applyAlignment="1">
      <alignment horizontal="center" vertical="center" shrinkToFit="1"/>
    </xf>
    <xf numFmtId="0" fontId="62" fillId="27" borderId="54" xfId="0" applyFont="1" applyFill="1" applyBorder="1" applyAlignment="1">
      <alignment horizontal="center" vertical="center" shrinkToFit="1"/>
    </xf>
    <xf numFmtId="0" fontId="68" fillId="33" borderId="55" xfId="0" applyFont="1" applyFill="1" applyBorder="1" applyAlignment="1">
      <alignment horizontal="center" vertical="center" shrinkToFit="1"/>
    </xf>
    <xf numFmtId="0" fontId="69" fillId="33" borderId="0" xfId="0" applyFont="1" applyFill="1" applyAlignment="1">
      <alignment horizontal="center" vertical="center" shrinkToFit="1"/>
    </xf>
    <xf numFmtId="0" fontId="69" fillId="33" borderId="59" xfId="0" applyFont="1" applyFill="1" applyBorder="1" applyAlignment="1">
      <alignment horizontal="center" vertical="center" shrinkToFit="1"/>
    </xf>
    <xf numFmtId="0" fontId="70" fillId="32" borderId="55" xfId="0" applyFont="1" applyFill="1" applyBorder="1" applyAlignment="1">
      <alignment horizontal="center" vertical="center" shrinkToFit="1"/>
    </xf>
    <xf numFmtId="0" fontId="71" fillId="32" borderId="0" xfId="0" applyFont="1" applyFill="1" applyAlignment="1">
      <alignment horizontal="center" vertical="center" shrinkToFit="1"/>
    </xf>
    <xf numFmtId="0" fontId="50" fillId="26" borderId="55" xfId="0" applyFont="1" applyFill="1" applyBorder="1" applyAlignment="1">
      <alignment horizontal="center" vertical="center" shrinkToFit="1"/>
    </xf>
    <xf numFmtId="0" fontId="50" fillId="26" borderId="0" xfId="0" applyFont="1" applyFill="1" applyAlignment="1">
      <alignment horizontal="center" vertical="center" shrinkToFit="1"/>
    </xf>
    <xf numFmtId="0" fontId="50" fillId="26" borderId="59" xfId="0" applyFont="1" applyFill="1" applyBorder="1" applyAlignment="1">
      <alignment horizontal="center" vertical="center" shrinkToFit="1"/>
    </xf>
    <xf numFmtId="0" fontId="49" fillId="34" borderId="55" xfId="0" applyFont="1" applyFill="1" applyBorder="1" applyAlignment="1">
      <alignment horizontal="center" vertical="center" shrinkToFit="1"/>
    </xf>
    <xf numFmtId="0" fontId="44" fillId="0" borderId="62" xfId="0" applyFont="1" applyBorder="1" applyAlignment="1">
      <alignment horizontal="center" vertical="center" shrinkToFit="1"/>
    </xf>
    <xf numFmtId="0" fontId="44" fillId="0" borderId="48" xfId="0" applyFont="1" applyBorder="1" applyAlignment="1">
      <alignment horizontal="center" vertical="center" shrinkToFit="1"/>
    </xf>
    <xf numFmtId="0" fontId="52" fillId="0" borderId="44" xfId="0" applyFont="1" applyBorder="1" applyAlignment="1">
      <alignment horizontal="center" vertical="center" shrinkToFit="1"/>
    </xf>
    <xf numFmtId="0" fontId="52" fillId="0" borderId="56" xfId="0" applyFont="1" applyBorder="1" applyAlignment="1">
      <alignment horizontal="center" vertical="center" shrinkToFit="1"/>
    </xf>
    <xf numFmtId="0" fontId="52" fillId="0" borderId="90" xfId="0" applyFont="1" applyBorder="1" applyAlignment="1">
      <alignment horizontal="center" vertical="center" shrinkToFit="1"/>
    </xf>
    <xf numFmtId="0" fontId="35" fillId="0" borderId="0" xfId="0" applyFont="1" applyAlignment="1">
      <alignment horizontal="center" vertical="center"/>
    </xf>
    <xf numFmtId="0" fontId="38" fillId="0" borderId="0" xfId="19" applyFont="1" applyAlignment="1">
      <alignment horizontal="left"/>
    </xf>
    <xf numFmtId="0" fontId="66" fillId="32" borderId="55" xfId="0" applyFont="1" applyFill="1" applyBorder="1" applyAlignment="1">
      <alignment horizontal="center" vertical="center"/>
    </xf>
    <xf numFmtId="0" fontId="67" fillId="32" borderId="0" xfId="0" applyFont="1" applyFill="1" applyAlignment="1">
      <alignment horizontal="center" vertical="center"/>
    </xf>
    <xf numFmtId="0" fontId="67" fillId="32" borderId="59" xfId="0" applyFont="1" applyFill="1" applyBorder="1" applyAlignment="1">
      <alignment horizontal="center" vertical="center"/>
    </xf>
    <xf numFmtId="0" fontId="47" fillId="27" borderId="55" xfId="0" applyFont="1" applyFill="1" applyBorder="1" applyAlignment="1">
      <alignment horizontal="center" vertical="center"/>
    </xf>
    <xf numFmtId="0" fontId="47" fillId="27" borderId="0" xfId="0" applyFont="1" applyFill="1" applyAlignment="1">
      <alignment horizontal="center" vertical="center"/>
    </xf>
    <xf numFmtId="0" fontId="87" fillId="36" borderId="55" xfId="0" applyFont="1" applyFill="1" applyBorder="1" applyAlignment="1">
      <alignment horizontal="center" vertical="center" shrinkToFit="1"/>
    </xf>
    <xf numFmtId="0" fontId="88" fillId="36" borderId="0" xfId="0" applyFont="1" applyFill="1" applyAlignment="1">
      <alignment horizontal="center" vertical="center" shrinkToFit="1"/>
    </xf>
    <xf numFmtId="0" fontId="88" fillId="36" borderId="54" xfId="0" applyFont="1" applyFill="1" applyBorder="1" applyAlignment="1">
      <alignment horizontal="center" vertical="center" shrinkToFit="1"/>
    </xf>
    <xf numFmtId="178" fontId="33" fillId="0" borderId="43" xfId="0" applyNumberFormat="1" applyFont="1" applyBorder="1" applyAlignment="1">
      <alignment horizontal="center" vertical="center" wrapText="1"/>
    </xf>
    <xf numFmtId="178" fontId="33" fillId="31" borderId="86" xfId="0" applyNumberFormat="1" applyFont="1" applyFill="1" applyBorder="1" applyAlignment="1">
      <alignment horizontal="center" vertical="center" wrapText="1"/>
    </xf>
    <xf numFmtId="178" fontId="33" fillId="31" borderId="73" xfId="0" applyNumberFormat="1" applyFont="1" applyFill="1" applyBorder="1" applyAlignment="1">
      <alignment horizontal="center" vertical="center" wrapText="1"/>
    </xf>
    <xf numFmtId="178" fontId="33" fillId="31" borderId="87" xfId="0" applyNumberFormat="1" applyFont="1" applyFill="1" applyBorder="1" applyAlignment="1">
      <alignment horizontal="center" vertical="center" wrapText="1"/>
    </xf>
    <xf numFmtId="178" fontId="33" fillId="31" borderId="47" xfId="0" applyNumberFormat="1" applyFont="1" applyFill="1" applyBorder="1" applyAlignment="1">
      <alignment horizontal="center" vertical="center" wrapText="1"/>
    </xf>
    <xf numFmtId="178" fontId="33" fillId="31" borderId="0" xfId="0" applyNumberFormat="1" applyFont="1" applyFill="1" applyAlignment="1">
      <alignment horizontal="center" vertical="center" wrapText="1"/>
    </xf>
    <xf numFmtId="178" fontId="33" fillId="31" borderId="59" xfId="0" applyNumberFormat="1" applyFont="1" applyFill="1" applyBorder="1" applyAlignment="1">
      <alignment horizontal="center" vertical="center" wrapText="1"/>
    </xf>
    <xf numFmtId="178" fontId="33" fillId="31" borderId="68" xfId="0" applyNumberFormat="1" applyFont="1" applyFill="1" applyBorder="1" applyAlignment="1">
      <alignment horizontal="center" vertical="center" wrapText="1"/>
    </xf>
    <xf numFmtId="178" fontId="33" fillId="31" borderId="83" xfId="0" applyNumberFormat="1" applyFont="1" applyFill="1" applyBorder="1" applyAlignment="1">
      <alignment horizontal="center" vertical="center" wrapText="1"/>
    </xf>
    <xf numFmtId="178" fontId="33" fillId="31" borderId="88" xfId="0" applyNumberFormat="1" applyFont="1" applyFill="1" applyBorder="1" applyAlignment="1">
      <alignment horizontal="center" vertical="center" wrapText="1"/>
    </xf>
    <xf numFmtId="0" fontId="44" fillId="0" borderId="52" xfId="0" applyFont="1" applyBorder="1" applyAlignment="1">
      <alignment horizontal="center" vertical="center" shrinkToFit="1"/>
    </xf>
    <xf numFmtId="178" fontId="33" fillId="0" borderId="49" xfId="0" applyNumberFormat="1" applyFont="1" applyBorder="1" applyAlignment="1">
      <alignment horizontal="center" vertical="center" wrapText="1"/>
    </xf>
    <xf numFmtId="178" fontId="33" fillId="0" borderId="50" xfId="0" applyNumberFormat="1" applyFont="1" applyBorder="1" applyAlignment="1">
      <alignment horizontal="center" vertical="center" wrapText="1"/>
    </xf>
    <xf numFmtId="178" fontId="33" fillId="0" borderId="52" xfId="0" applyNumberFormat="1" applyFont="1" applyBorder="1" applyAlignment="1">
      <alignment horizontal="center" vertical="center" wrapText="1"/>
    </xf>
    <xf numFmtId="178" fontId="33" fillId="0" borderId="53" xfId="0" applyNumberFormat="1" applyFont="1" applyBorder="1" applyAlignment="1">
      <alignment horizontal="center" vertical="center" wrapText="1"/>
    </xf>
    <xf numFmtId="0" fontId="64" fillId="31" borderId="44" xfId="0" applyFont="1" applyFill="1" applyBorder="1" applyAlignment="1">
      <alignment horizontal="center" vertical="top" shrinkToFit="1"/>
    </xf>
    <xf numFmtId="0" fontId="64" fillId="31" borderId="56" xfId="0" applyFont="1" applyFill="1" applyBorder="1" applyAlignment="1">
      <alignment horizontal="center" vertical="top" shrinkToFit="1"/>
    </xf>
    <xf numFmtId="0" fontId="64" fillId="31" borderId="55" xfId="0" applyFont="1" applyFill="1" applyBorder="1" applyAlignment="1">
      <alignment horizontal="center" vertical="top" shrinkToFit="1"/>
    </xf>
    <xf numFmtId="0" fontId="64" fillId="31" borderId="0" xfId="0" applyFont="1" applyFill="1" applyAlignment="1">
      <alignment horizontal="center" vertical="top" shrinkToFit="1"/>
    </xf>
    <xf numFmtId="0" fontId="64" fillId="31" borderId="69" xfId="0" applyFont="1" applyFill="1" applyBorder="1" applyAlignment="1">
      <alignment horizontal="center" vertical="top" shrinkToFit="1"/>
    </xf>
    <xf numFmtId="0" fontId="64" fillId="31" borderId="83" xfId="0" applyFont="1" applyFill="1" applyBorder="1" applyAlignment="1">
      <alignment horizontal="center" vertical="top" shrinkToFit="1"/>
    </xf>
    <xf numFmtId="0" fontId="64" fillId="31" borderId="90" xfId="0" applyFont="1" applyFill="1" applyBorder="1" applyAlignment="1">
      <alignment horizontal="center" vertical="top" shrinkToFit="1"/>
    </xf>
    <xf numFmtId="0" fontId="64" fillId="31" borderId="54" xfId="0" applyFont="1" applyFill="1" applyBorder="1" applyAlignment="1">
      <alignment horizontal="center" vertical="top" shrinkToFit="1"/>
    </xf>
    <xf numFmtId="0" fontId="64" fillId="31" borderId="84" xfId="0" applyFont="1" applyFill="1" applyBorder="1" applyAlignment="1">
      <alignment horizontal="center" vertical="top" shrinkToFit="1"/>
    </xf>
    <xf numFmtId="0" fontId="44" fillId="0" borderId="65" xfId="0" applyFont="1" applyBorder="1" applyAlignment="1">
      <alignment horizontal="center" vertical="center" shrinkToFit="1"/>
    </xf>
    <xf numFmtId="0" fontId="58" fillId="25" borderId="47" xfId="0" applyFont="1" applyFill="1" applyBorder="1" applyAlignment="1">
      <alignment horizontal="center" vertical="center" shrinkToFit="1"/>
    </xf>
    <xf numFmtId="0" fontId="63" fillId="27" borderId="55" xfId="0" applyFont="1" applyFill="1" applyBorder="1" applyAlignment="1">
      <alignment horizontal="center" vertical="center" shrinkToFit="1"/>
    </xf>
    <xf numFmtId="0" fontId="63" fillId="27" borderId="0" xfId="0" applyFont="1" applyFill="1" applyAlignment="1">
      <alignment horizontal="center" vertical="center" shrinkToFit="1"/>
    </xf>
    <xf numFmtId="0" fontId="63" fillId="27" borderId="59" xfId="0" applyFont="1" applyFill="1" applyBorder="1" applyAlignment="1">
      <alignment horizontal="center" vertical="center" shrinkToFit="1"/>
    </xf>
    <xf numFmtId="0" fontId="57" fillId="25" borderId="55" xfId="0" applyFont="1" applyFill="1" applyBorder="1" applyAlignment="1">
      <alignment horizontal="center" vertical="center" shrinkToFit="1"/>
    </xf>
    <xf numFmtId="0" fontId="57" fillId="25" borderId="0" xfId="0" applyFont="1" applyFill="1" applyAlignment="1">
      <alignment horizontal="center" vertical="center" shrinkToFit="1"/>
    </xf>
    <xf numFmtId="0" fontId="57" fillId="25" borderId="59" xfId="0" applyFont="1" applyFill="1" applyBorder="1" applyAlignment="1">
      <alignment horizontal="center" vertical="center" shrinkToFit="1"/>
    </xf>
    <xf numFmtId="0" fontId="46" fillId="29" borderId="55" xfId="0" applyFont="1" applyFill="1" applyBorder="1" applyAlignment="1">
      <alignment horizontal="center" vertical="center" shrinkToFit="1"/>
    </xf>
    <xf numFmtId="0" fontId="46" fillId="29" borderId="0" xfId="0" applyFont="1" applyFill="1" applyAlignment="1">
      <alignment horizontal="center" vertical="center" shrinkToFit="1"/>
    </xf>
    <xf numFmtId="0" fontId="49" fillId="38" borderId="55" xfId="0" applyFont="1" applyFill="1" applyBorder="1" applyAlignment="1">
      <alignment horizontal="center" vertical="center" shrinkToFit="1"/>
    </xf>
    <xf numFmtId="0" fontId="49" fillId="38" borderId="0" xfId="0" applyFont="1" applyFill="1" applyAlignment="1">
      <alignment horizontal="center" vertical="center" shrinkToFit="1"/>
    </xf>
    <xf numFmtId="0" fontId="49" fillId="38" borderId="59" xfId="0" applyFont="1" applyFill="1" applyBorder="1" applyAlignment="1">
      <alignment horizontal="center" vertical="center" shrinkToFit="1"/>
    </xf>
    <xf numFmtId="0" fontId="43" fillId="31" borderId="55" xfId="0" applyFont="1" applyFill="1" applyBorder="1" applyAlignment="1">
      <alignment horizontal="center" wrapText="1"/>
    </xf>
    <xf numFmtId="0" fontId="43" fillId="31" borderId="0" xfId="0" applyFont="1" applyFill="1" applyAlignment="1">
      <alignment horizontal="center" wrapText="1"/>
    </xf>
    <xf numFmtId="0" fontId="43" fillId="31" borderId="54" xfId="0" applyFont="1" applyFill="1" applyBorder="1" applyAlignment="1">
      <alignment horizontal="center" wrapText="1"/>
    </xf>
    <xf numFmtId="0" fontId="43" fillId="31" borderId="69" xfId="0" applyFont="1" applyFill="1" applyBorder="1" applyAlignment="1">
      <alignment horizontal="center" wrapText="1"/>
    </xf>
    <xf numFmtId="0" fontId="43" fillId="31" borderId="83" xfId="0" applyFont="1" applyFill="1" applyBorder="1" applyAlignment="1">
      <alignment horizontal="center" wrapText="1"/>
    </xf>
    <xf numFmtId="0" fontId="43" fillId="31" borderId="84" xfId="0" applyFont="1" applyFill="1" applyBorder="1" applyAlignment="1">
      <alignment horizontal="center" wrapText="1"/>
    </xf>
    <xf numFmtId="0" fontId="63" fillId="25" borderId="55" xfId="0" applyFont="1" applyFill="1" applyBorder="1" applyAlignment="1">
      <alignment horizontal="center" vertical="center" shrinkToFit="1"/>
    </xf>
    <xf numFmtId="0" fontId="63" fillId="25" borderId="0" xfId="0" applyFont="1" applyFill="1" applyAlignment="1">
      <alignment horizontal="center" vertical="center" shrinkToFit="1"/>
    </xf>
    <xf numFmtId="0" fontId="33" fillId="0" borderId="91" xfId="19" applyFont="1" applyBorder="1" applyAlignment="1">
      <alignment horizontal="center"/>
    </xf>
    <xf numFmtId="0" fontId="33" fillId="0" borderId="73" xfId="19" applyFont="1" applyBorder="1" applyAlignment="1">
      <alignment horizontal="center"/>
    </xf>
    <xf numFmtId="0" fontId="33" fillId="0" borderId="85" xfId="19" applyFont="1" applyBorder="1" applyAlignment="1">
      <alignment horizontal="center"/>
    </xf>
    <xf numFmtId="0" fontId="33" fillId="0" borderId="55" xfId="19" applyFont="1" applyBorder="1" applyAlignment="1">
      <alignment horizontal="center"/>
    </xf>
    <xf numFmtId="0" fontId="33" fillId="0" borderId="0" xfId="19" applyFont="1" applyAlignment="1">
      <alignment horizontal="center"/>
    </xf>
    <xf numFmtId="0" fontId="33" fillId="0" borderId="54" xfId="19" applyFont="1" applyBorder="1" applyAlignment="1">
      <alignment horizontal="center"/>
    </xf>
    <xf numFmtId="0" fontId="60" fillId="25" borderId="47" xfId="0" applyFont="1" applyFill="1" applyBorder="1" applyAlignment="1">
      <alignment horizontal="center" vertical="center" shrinkToFit="1"/>
    </xf>
    <xf numFmtId="0" fontId="60" fillId="25" borderId="0" xfId="0" applyFont="1" applyFill="1" applyAlignment="1">
      <alignment horizontal="center" vertical="center" shrinkToFit="1"/>
    </xf>
    <xf numFmtId="0" fontId="75" fillId="32" borderId="0" xfId="0" applyFont="1" applyFill="1" applyAlignment="1">
      <alignment horizontal="center" vertical="center"/>
    </xf>
    <xf numFmtId="0" fontId="75" fillId="33" borderId="47" xfId="0" applyFont="1" applyFill="1" applyBorder="1" applyAlignment="1">
      <alignment horizontal="center" vertical="center" shrinkToFit="1"/>
    </xf>
    <xf numFmtId="0" fontId="74" fillId="33" borderId="0" xfId="0" applyFont="1" applyFill="1" applyAlignment="1">
      <alignment horizontal="center" vertical="center" shrinkToFit="1"/>
    </xf>
    <xf numFmtId="0" fontId="81" fillId="26" borderId="55" xfId="0" applyFont="1" applyFill="1" applyBorder="1" applyAlignment="1">
      <alignment horizontal="center" vertical="center" shrinkToFit="1"/>
    </xf>
    <xf numFmtId="0" fontId="82" fillId="26" borderId="0" xfId="0" applyFont="1" applyFill="1" applyAlignment="1">
      <alignment horizontal="center" vertical="center" shrinkToFit="1"/>
    </xf>
    <xf numFmtId="0" fontId="94" fillId="26" borderId="55" xfId="0" applyFont="1" applyFill="1" applyBorder="1" applyAlignment="1">
      <alignment horizontal="center" vertical="center"/>
    </xf>
    <xf numFmtId="0" fontId="73" fillId="26" borderId="0" xfId="0" applyFont="1" applyFill="1" applyAlignment="1">
      <alignment horizontal="center" vertical="center"/>
    </xf>
    <xf numFmtId="0" fontId="73" fillId="26" borderId="59" xfId="0" applyFont="1" applyFill="1" applyBorder="1" applyAlignment="1">
      <alignment horizontal="center" vertical="center"/>
    </xf>
    <xf numFmtId="0" fontId="91" fillId="34" borderId="55" xfId="0" applyFont="1" applyFill="1" applyBorder="1" applyAlignment="1">
      <alignment horizontal="center" vertical="center" shrinkToFit="1"/>
    </xf>
    <xf numFmtId="0" fontId="57" fillId="34" borderId="0" xfId="0" applyFont="1" applyFill="1" applyAlignment="1">
      <alignment horizontal="center" vertical="center" shrinkToFit="1"/>
    </xf>
    <xf numFmtId="0" fontId="57" fillId="34" borderId="59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left" vertical="center"/>
    </xf>
    <xf numFmtId="0" fontId="21" fillId="0" borderId="46" xfId="0" applyFont="1" applyBorder="1" applyAlignment="1">
      <alignment horizontal="right" vertical="top"/>
    </xf>
    <xf numFmtId="0" fontId="21" fillId="0" borderId="16" xfId="0" applyFont="1" applyBorder="1" applyAlignment="1">
      <alignment horizontal="center" vertical="center" textRotation="180" shrinkToFit="1"/>
    </xf>
    <xf numFmtId="0" fontId="22" fillId="0" borderId="30" xfId="0" applyFont="1" applyBorder="1" applyAlignment="1">
      <alignment horizontal="center" vertical="center" wrapText="1" shrinkToFit="1"/>
    </xf>
    <xf numFmtId="0" fontId="22" fillId="0" borderId="20" xfId="0" applyFont="1" applyBorder="1" applyAlignment="1">
      <alignment horizontal="center" vertical="center" wrapText="1" shrinkToFit="1"/>
    </xf>
    <xf numFmtId="0" fontId="22" fillId="0" borderId="25" xfId="0" applyFont="1" applyBorder="1" applyAlignment="1">
      <alignment horizontal="center" vertical="center" wrapText="1" shrinkToFit="1"/>
    </xf>
    <xf numFmtId="0" fontId="27" fillId="0" borderId="19" xfId="0" applyFont="1" applyBorder="1" applyAlignment="1">
      <alignment horizontal="center" vertical="center" textRotation="255" shrinkToFit="1"/>
    </xf>
    <xf numFmtId="0" fontId="24" fillId="0" borderId="0" xfId="0" applyFont="1" applyAlignment="1">
      <alignment horizontal="center" shrinkToFit="1"/>
    </xf>
    <xf numFmtId="0" fontId="20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1" fillId="0" borderId="80" xfId="0" applyFont="1" applyBorder="1" applyAlignment="1">
      <alignment horizontal="left" shrinkToFit="1"/>
    </xf>
    <xf numFmtId="0" fontId="22" fillId="0" borderId="21" xfId="0" applyFont="1" applyBorder="1" applyAlignment="1">
      <alignment horizontal="left" vertical="center" shrinkToFit="1"/>
    </xf>
    <xf numFmtId="0" fontId="22" fillId="0" borderId="24" xfId="0" applyFont="1" applyBorder="1" applyAlignment="1">
      <alignment horizontal="left" vertical="center" shrinkToFit="1"/>
    </xf>
    <xf numFmtId="0" fontId="40" fillId="0" borderId="21" xfId="0" applyFont="1" applyBorder="1" applyAlignment="1">
      <alignment horizontal="center" vertical="center" shrinkToFit="1"/>
    </xf>
    <xf numFmtId="0" fontId="40" fillId="0" borderId="24" xfId="0" applyFont="1" applyBorder="1" applyAlignment="1">
      <alignment horizontal="center" vertical="center" shrinkToFit="1"/>
    </xf>
    <xf numFmtId="0" fontId="22" fillId="0" borderId="21" xfId="0" applyFont="1" applyBorder="1" applyAlignment="1">
      <alignment horizontal="center" vertical="center" shrinkToFit="1"/>
    </xf>
    <xf numFmtId="0" fontId="22" fillId="0" borderId="24" xfId="0" applyFont="1" applyBorder="1" applyAlignment="1">
      <alignment horizontal="center" vertical="center" shrinkToFit="1"/>
    </xf>
    <xf numFmtId="0" fontId="28" fillId="0" borderId="0" xfId="0" applyFont="1" applyAlignment="1">
      <alignment horizontal="left" vertical="center"/>
    </xf>
    <xf numFmtId="0" fontId="22" fillId="0" borderId="17" xfId="0" applyFont="1" applyBorder="1" applyAlignment="1">
      <alignment horizontal="left" vertical="center" shrinkToFit="1"/>
    </xf>
    <xf numFmtId="0" fontId="22" fillId="0" borderId="23" xfId="0" applyFont="1" applyBorder="1" applyAlignment="1">
      <alignment horizontal="left" vertical="center" shrinkToFit="1"/>
    </xf>
    <xf numFmtId="0" fontId="41" fillId="0" borderId="21" xfId="0" applyFont="1" applyBorder="1" applyAlignment="1">
      <alignment horizontal="center" vertical="center" shrinkToFit="1"/>
    </xf>
    <xf numFmtId="0" fontId="41" fillId="0" borderId="24" xfId="0" applyFont="1" applyBorder="1" applyAlignment="1">
      <alignment horizontal="center" vertical="center" shrinkToFit="1"/>
    </xf>
    <xf numFmtId="0" fontId="22" fillId="0" borderId="59" xfId="0" applyFont="1" applyBorder="1" applyAlignment="1">
      <alignment horizontal="center" vertical="center" shrinkToFit="1"/>
    </xf>
    <xf numFmtId="0" fontId="21" fillId="0" borderId="0" xfId="0" applyFont="1" applyAlignment="1">
      <alignment horizontal="right" vertical="top"/>
    </xf>
    <xf numFmtId="0" fontId="39" fillId="0" borderId="16" xfId="0" applyFont="1" applyBorder="1" applyAlignment="1">
      <alignment horizontal="center" vertical="center" textRotation="180" shrinkToFit="1"/>
    </xf>
    <xf numFmtId="0" fontId="40" fillId="0" borderId="30" xfId="0" applyFont="1" applyBorder="1" applyAlignment="1">
      <alignment horizontal="center" vertical="center" wrapText="1" shrinkToFit="1"/>
    </xf>
    <xf numFmtId="0" fontId="40" fillId="0" borderId="20" xfId="0" applyFont="1" applyBorder="1" applyAlignment="1">
      <alignment horizontal="center" vertical="center" wrapText="1" shrinkToFit="1"/>
    </xf>
    <xf numFmtId="0" fontId="40" fillId="0" borderId="25" xfId="0" applyFont="1" applyBorder="1" applyAlignment="1">
      <alignment horizontal="center" vertical="center" wrapText="1" shrinkToFit="1"/>
    </xf>
    <xf numFmtId="0" fontId="22" fillId="0" borderId="17" xfId="0" applyFont="1" applyBorder="1" applyAlignment="1">
      <alignment horizontal="center" vertical="center" shrinkToFit="1"/>
    </xf>
    <xf numFmtId="0" fontId="22" fillId="0" borderId="23" xfId="0" applyFont="1" applyBorder="1" applyAlignment="1">
      <alignment horizontal="center" vertical="center" shrinkToFit="1"/>
    </xf>
    <xf numFmtId="0" fontId="96" fillId="39" borderId="51" xfId="0" applyFont="1" applyFill="1" applyBorder="1" applyAlignment="1">
      <alignment horizontal="center" vertical="center" shrinkToFit="1"/>
    </xf>
    <xf numFmtId="0" fontId="96" fillId="39" borderId="61" xfId="0" applyFont="1" applyFill="1" applyBorder="1" applyAlignment="1">
      <alignment horizontal="center" vertical="center" shrinkToFit="1"/>
    </xf>
    <xf numFmtId="0" fontId="97" fillId="39" borderId="51" xfId="0" applyFont="1" applyFill="1" applyBorder="1" applyAlignment="1">
      <alignment horizontal="center" vertical="center" shrinkToFit="1"/>
    </xf>
    <xf numFmtId="0" fontId="97" fillId="39" borderId="61" xfId="0" applyFont="1" applyFill="1" applyBorder="1" applyAlignment="1">
      <alignment horizontal="center" vertical="center" shrinkToFit="1"/>
    </xf>
    <xf numFmtId="0" fontId="74" fillId="32" borderId="55" xfId="0" applyFont="1" applyFill="1" applyBorder="1" applyAlignment="1">
      <alignment horizontal="center" vertical="center"/>
    </xf>
  </cellXfs>
  <cellStyles count="45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_新增Microsoft Excel 工作表" xfId="19" xr:uid="{00000000-0005-0000-0000-000013000000}"/>
    <cellStyle name="中等" xfId="20" builtinId="28" customBuiltin="1"/>
    <cellStyle name="合計" xfId="21" builtinId="25" customBuiltin="1"/>
    <cellStyle name="好" xfId="22" builtinId="26" customBuiltin="1"/>
    <cellStyle name="百分比" xfId="44" builtinId="5"/>
    <cellStyle name="計算方式" xfId="23" builtinId="22" customBuiltin="1"/>
    <cellStyle name="貨幣" xfId="43" builtinId="4"/>
    <cellStyle name="連結的儲存格" xfId="24" builtinId="24" customBuiltin="1"/>
    <cellStyle name="備註" xfId="25" builtinId="10" customBuiltin="1"/>
    <cellStyle name="說明文字" xfId="26" builtinId="53" customBuiltin="1"/>
    <cellStyle name="輔色1" xfId="27" builtinId="29" customBuiltin="1"/>
    <cellStyle name="輔色2" xfId="28" builtinId="33" customBuiltin="1"/>
    <cellStyle name="輔色3" xfId="29" builtinId="37" customBuiltin="1"/>
    <cellStyle name="輔色4" xfId="30" builtinId="41" customBuiltin="1"/>
    <cellStyle name="輔色5" xfId="31" builtinId="45" customBuiltin="1"/>
    <cellStyle name="輔色6" xfId="32" builtinId="49" customBuiltin="1"/>
    <cellStyle name="標題" xfId="33" builtinId="15" customBuiltin="1"/>
    <cellStyle name="標題 1" xfId="34" builtinId="16" customBuiltin="1"/>
    <cellStyle name="標題 2" xfId="35" builtinId="17" customBuiltin="1"/>
    <cellStyle name="標題 3" xfId="36" builtinId="18" customBuiltin="1"/>
    <cellStyle name="標題 4" xfId="37" builtinId="19" customBuiltin="1"/>
    <cellStyle name="輸入" xfId="38" builtinId="20" customBuiltin="1"/>
    <cellStyle name="輸出" xfId="39" builtinId="21" customBuiltin="1"/>
    <cellStyle name="檢查儲存格" xfId="40" builtinId="23" customBuiltin="1"/>
    <cellStyle name="壞" xfId="41" builtinId="27" customBuiltin="1"/>
    <cellStyle name="警告文字" xfId="42" builtinId="11" customBuiltin="1"/>
  </cellStyles>
  <dxfs count="0"/>
  <tableStyles count="0" defaultTableStyle="TableStyleMedium2" defaultPivotStyle="PivotStyleLight16"/>
  <colors>
    <mruColors>
      <color rgb="FF6600FF"/>
      <color rgb="FF008000"/>
      <color rgb="FFFF3399"/>
      <color rgb="FF00CC00"/>
      <color rgb="FF66FF33"/>
      <color rgb="FFCC66FF"/>
      <color rgb="FF009999"/>
      <color rgb="FF9999FF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1.png"/><Relationship Id="rId18" Type="http://schemas.openxmlformats.org/officeDocument/2006/relationships/image" Target="../media/image14.png"/><Relationship Id="rId26" Type="http://schemas.openxmlformats.org/officeDocument/2006/relationships/image" Target="../media/image21.png"/><Relationship Id="rId3" Type="http://schemas.openxmlformats.org/officeDocument/2006/relationships/image" Target="../media/image3.png"/><Relationship Id="rId21" Type="http://schemas.openxmlformats.org/officeDocument/2006/relationships/image" Target="../media/image17.JPG"/><Relationship Id="rId34" Type="http://schemas.microsoft.com/office/2007/relationships/hdphoto" Target="../media/hdphoto9.wdp"/><Relationship Id="rId7" Type="http://schemas.openxmlformats.org/officeDocument/2006/relationships/image" Target="../media/image7.png"/><Relationship Id="rId12" Type="http://schemas.microsoft.com/office/2007/relationships/hdphoto" Target="../media/hdphoto2.wdp"/><Relationship Id="rId17" Type="http://schemas.openxmlformats.org/officeDocument/2006/relationships/image" Target="../media/image13.png"/><Relationship Id="rId25" Type="http://schemas.microsoft.com/office/2007/relationships/hdphoto" Target="../media/hdphoto5.wdp"/><Relationship Id="rId33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microsoft.com/office/2007/relationships/hdphoto" Target="../media/hdphoto4.wdp"/><Relationship Id="rId20" Type="http://schemas.openxmlformats.org/officeDocument/2006/relationships/image" Target="../media/image16.jpg"/><Relationship Id="rId29" Type="http://schemas.openxmlformats.org/officeDocument/2006/relationships/image" Target="../media/image23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0.png"/><Relationship Id="rId24" Type="http://schemas.openxmlformats.org/officeDocument/2006/relationships/image" Target="../media/image20.png"/><Relationship Id="rId32" Type="http://schemas.microsoft.com/office/2007/relationships/hdphoto" Target="../media/hdphoto8.wdp"/><Relationship Id="rId5" Type="http://schemas.openxmlformats.org/officeDocument/2006/relationships/image" Target="../media/image5.png"/><Relationship Id="rId15" Type="http://schemas.openxmlformats.org/officeDocument/2006/relationships/image" Target="../media/image12.png"/><Relationship Id="rId23" Type="http://schemas.openxmlformats.org/officeDocument/2006/relationships/image" Target="../media/image19.png"/><Relationship Id="rId28" Type="http://schemas.microsoft.com/office/2007/relationships/hdphoto" Target="../media/hdphoto6.wdp"/><Relationship Id="rId10" Type="http://schemas.openxmlformats.org/officeDocument/2006/relationships/image" Target="../media/image9.png"/><Relationship Id="rId19" Type="http://schemas.openxmlformats.org/officeDocument/2006/relationships/image" Target="../media/image15.emf"/><Relationship Id="rId31" Type="http://schemas.openxmlformats.org/officeDocument/2006/relationships/image" Target="../media/image24.png"/><Relationship Id="rId4" Type="http://schemas.openxmlformats.org/officeDocument/2006/relationships/image" Target="../media/image4.jpg"/><Relationship Id="rId9" Type="http://schemas.openxmlformats.org/officeDocument/2006/relationships/image" Target="../media/image8.png"/><Relationship Id="rId14" Type="http://schemas.microsoft.com/office/2007/relationships/hdphoto" Target="../media/hdphoto3.wdp"/><Relationship Id="rId22" Type="http://schemas.openxmlformats.org/officeDocument/2006/relationships/image" Target="../media/image18.png"/><Relationship Id="rId27" Type="http://schemas.openxmlformats.org/officeDocument/2006/relationships/image" Target="../media/image22.png"/><Relationship Id="rId30" Type="http://schemas.microsoft.com/office/2007/relationships/hdphoto" Target="../media/hdphoto7.wdp"/><Relationship Id="rId35" Type="http://schemas.openxmlformats.org/officeDocument/2006/relationships/image" Target="../media/image26.gif"/><Relationship Id="rId8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434340</xdr:colOff>
      <xdr:row>39</xdr:row>
      <xdr:rowOff>43815</xdr:rowOff>
    </xdr:from>
    <xdr:to>
      <xdr:col>20</xdr:col>
      <xdr:colOff>640549</xdr:colOff>
      <xdr:row>46</xdr:row>
      <xdr:rowOff>99060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2FE3437C-110D-AEE0-988F-7A4BCE13885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513"/>
        <a:stretch/>
      </xdr:blipFill>
      <xdr:spPr>
        <a:xfrm>
          <a:off x="10126980" y="9058275"/>
          <a:ext cx="4595329" cy="1861185"/>
        </a:xfrm>
        <a:prstGeom prst="rect">
          <a:avLst/>
        </a:prstGeom>
        <a:noFill/>
      </xdr:spPr>
    </xdr:pic>
    <xdr:clientData/>
  </xdr:twoCellAnchor>
  <xdr:twoCellAnchor>
    <xdr:from>
      <xdr:col>17</xdr:col>
      <xdr:colOff>571501</xdr:colOff>
      <xdr:row>1</xdr:row>
      <xdr:rowOff>87086</xdr:rowOff>
    </xdr:from>
    <xdr:to>
      <xdr:col>20</xdr:col>
      <xdr:colOff>383178</xdr:colOff>
      <xdr:row>2</xdr:row>
      <xdr:rowOff>167913</xdr:rowOff>
    </xdr:to>
    <xdr:sp macro="" textlink="">
      <xdr:nvSpPr>
        <xdr:cNvPr id="6" name="WordArt 2433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3838465" y="277586"/>
          <a:ext cx="2260963" cy="271327"/>
        </a:xfrm>
        <a:prstGeom prst="rect">
          <a:avLst/>
        </a:prstGeom>
        <a:ln w="9525">
          <a:noFill/>
          <a:round/>
          <a:headEnd/>
          <a:tailEnd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114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年</a:t>
          </a:r>
          <a:r>
            <a:rPr lang="en-US" altLang="zh-TW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4</a:t>
          </a:r>
          <a:r>
            <a:rPr lang="zh-TW" altLang="en-US" sz="3600" kern="10" spc="0">
              <a:ln>
                <a:noFill/>
              </a:ln>
              <a:solidFill>
                <a:srgbClr val="944BDD"/>
              </a:solidFill>
              <a:effectLst>
                <a:outerShdw dist="45791" dir="2021404" algn="ctr" rotWithShape="0">
                  <a:srgbClr val="B2B2B2">
                    <a:alpha val="80000"/>
                  </a:srgbClr>
                </a:outerShdw>
              </a:effectLst>
              <a:latin typeface="華康POP1體W9(P)" panose="040B0900000000000000" pitchFamily="82" charset="-120"/>
              <a:ea typeface="華康POP1體W9(P)" panose="040B0900000000000000" pitchFamily="82" charset="-120"/>
            </a:rPr>
            <a:t>月菜單</a:t>
          </a:r>
        </a:p>
      </xdr:txBody>
    </xdr:sp>
    <xdr:clientData/>
  </xdr:twoCellAnchor>
  <xdr:twoCellAnchor>
    <xdr:from>
      <xdr:col>8</xdr:col>
      <xdr:colOff>402772</xdr:colOff>
      <xdr:row>0</xdr:row>
      <xdr:rowOff>141514</xdr:rowOff>
    </xdr:from>
    <xdr:to>
      <xdr:col>10</xdr:col>
      <xdr:colOff>186420</xdr:colOff>
      <xdr:row>2</xdr:row>
      <xdr:rowOff>163286</xdr:rowOff>
    </xdr:to>
    <xdr:sp macro="" textlink="">
      <xdr:nvSpPr>
        <xdr:cNvPr id="7" name="WordArt 1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693229" y="141514"/>
          <a:ext cx="1242334" cy="435429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3600" kern="10" spc="0">
              <a:ln>
                <a:noFill/>
              </a:ln>
              <a:solidFill>
                <a:srgbClr val="800080"/>
              </a:solidFill>
              <a:effectLst>
                <a:outerShdw dist="35921" dir="2700000" algn="ctr" rotWithShape="0">
                  <a:srgbClr val="C0C0C0">
                    <a:alpha val="80000"/>
                  </a:srgbClr>
                </a:outerShdw>
              </a:effectLst>
              <a:latin typeface="華康少女文字W5(P)"/>
              <a:ea typeface="華康少女文字W5(P)"/>
            </a:rPr>
            <a:t>員林國小</a:t>
          </a:r>
        </a:p>
      </xdr:txBody>
    </xdr:sp>
    <xdr:clientData/>
  </xdr:twoCellAnchor>
  <xdr:twoCellAnchor>
    <xdr:from>
      <xdr:col>1</xdr:col>
      <xdr:colOff>442233</xdr:colOff>
      <xdr:row>0</xdr:row>
      <xdr:rowOff>0</xdr:rowOff>
    </xdr:from>
    <xdr:to>
      <xdr:col>3</xdr:col>
      <xdr:colOff>725260</xdr:colOff>
      <xdr:row>2</xdr:row>
      <xdr:rowOff>152399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258" y="0"/>
          <a:ext cx="1902277" cy="533399"/>
        </a:xfrm>
        <a:prstGeom prst="rect">
          <a:avLst/>
        </a:prstGeom>
      </xdr:spPr>
    </xdr:pic>
    <xdr:clientData/>
  </xdr:twoCellAnchor>
  <xdr:twoCellAnchor editAs="oneCell">
    <xdr:from>
      <xdr:col>13</xdr:col>
      <xdr:colOff>43815</xdr:colOff>
      <xdr:row>5</xdr:row>
      <xdr:rowOff>52705</xdr:rowOff>
    </xdr:from>
    <xdr:to>
      <xdr:col>15</xdr:col>
      <xdr:colOff>337874</xdr:colOff>
      <xdr:row>11</xdr:row>
      <xdr:rowOff>132123</xdr:rowOff>
    </xdr:to>
    <xdr:pic>
      <xdr:nvPicPr>
        <xdr:cNvPr id="36" name="圖片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004935" y="1081405"/>
          <a:ext cx="1757099" cy="1572938"/>
        </a:xfrm>
        <a:prstGeom prst="rect">
          <a:avLst/>
        </a:prstGeom>
      </xdr:spPr>
    </xdr:pic>
    <xdr:clientData/>
  </xdr:twoCellAnchor>
  <xdr:twoCellAnchor editAs="oneCell">
    <xdr:from>
      <xdr:col>14</xdr:col>
      <xdr:colOff>325483</xdr:colOff>
      <xdr:row>43</xdr:row>
      <xdr:rowOff>189684</xdr:rowOff>
    </xdr:from>
    <xdr:to>
      <xdr:col>15</xdr:col>
      <xdr:colOff>390796</xdr:colOff>
      <xdr:row>46</xdr:row>
      <xdr:rowOff>106680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0045"/>
        <a:stretch/>
      </xdr:blipFill>
      <xdr:spPr>
        <a:xfrm>
          <a:off x="10018123" y="10209984"/>
          <a:ext cx="796833" cy="717096"/>
        </a:xfrm>
        <a:prstGeom prst="ellipse">
          <a:avLst/>
        </a:prstGeom>
      </xdr:spPr>
    </xdr:pic>
    <xdr:clientData/>
  </xdr:twoCellAnchor>
  <xdr:twoCellAnchor editAs="oneCell">
    <xdr:from>
      <xdr:col>1</xdr:col>
      <xdr:colOff>22860</xdr:colOff>
      <xdr:row>3</xdr:row>
      <xdr:rowOff>5722</xdr:rowOff>
    </xdr:from>
    <xdr:to>
      <xdr:col>5</xdr:col>
      <xdr:colOff>38100</xdr:colOff>
      <xdr:row>12</xdr:row>
      <xdr:rowOff>144779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6523166F-ECA1-CE47-69AC-1CCB8284AD5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609" t="-677" r="-1876" b="677"/>
        <a:stretch/>
      </xdr:blipFill>
      <xdr:spPr>
        <a:xfrm>
          <a:off x="205740" y="577222"/>
          <a:ext cx="2941320" cy="2249797"/>
        </a:xfrm>
        <a:prstGeom prst="rect">
          <a:avLst/>
        </a:prstGeom>
      </xdr:spPr>
    </xdr:pic>
    <xdr:clientData/>
  </xdr:twoCellAnchor>
  <xdr:twoCellAnchor>
    <xdr:from>
      <xdr:col>13</xdr:col>
      <xdr:colOff>108584</xdr:colOff>
      <xdr:row>46</xdr:row>
      <xdr:rowOff>17145</xdr:rowOff>
    </xdr:from>
    <xdr:to>
      <xdr:col>18</xdr:col>
      <xdr:colOff>243840</xdr:colOff>
      <xdr:row>47</xdr:row>
      <xdr:rowOff>102870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744EB0A8-1949-0E24-623A-FC65A637E42D}"/>
            </a:ext>
          </a:extLst>
        </xdr:cNvPr>
        <xdr:cNvSpPr txBox="1">
          <a:spLocks noChangeArrowheads="1"/>
        </xdr:cNvSpPr>
      </xdr:nvSpPr>
      <xdr:spPr bwMode="auto">
        <a:xfrm>
          <a:off x="9069704" y="10837545"/>
          <a:ext cx="3792856" cy="2457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zh-TW" altLang="en-US" sz="12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豬肉來源:臺灣(豬肉及豬可食部位原料之原產地:臺灣)</a:t>
          </a:r>
        </a:p>
      </xdr:txBody>
    </xdr:sp>
    <xdr:clientData/>
  </xdr:twoCellAnchor>
  <xdr:twoCellAnchor editAs="oneCell">
    <xdr:from>
      <xdr:col>8</xdr:col>
      <xdr:colOff>45720</xdr:colOff>
      <xdr:row>33</xdr:row>
      <xdr:rowOff>83820</xdr:rowOff>
    </xdr:from>
    <xdr:to>
      <xdr:col>9</xdr:col>
      <xdr:colOff>363857</xdr:colOff>
      <xdr:row>36</xdr:row>
      <xdr:rowOff>259082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D829C42C-E2D3-5575-F0C4-A10C3F54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9240" y="7711440"/>
          <a:ext cx="1049657" cy="975362"/>
        </a:xfrm>
        <a:prstGeom prst="rect">
          <a:avLst/>
        </a:prstGeom>
      </xdr:spPr>
    </xdr:pic>
    <xdr:clientData/>
  </xdr:twoCellAnchor>
  <xdr:twoCellAnchor editAs="oneCell">
    <xdr:from>
      <xdr:col>12</xdr:col>
      <xdr:colOff>342623</xdr:colOff>
      <xdr:row>15</xdr:row>
      <xdr:rowOff>60961</xdr:rowOff>
    </xdr:from>
    <xdr:to>
      <xdr:col>14</xdr:col>
      <xdr:colOff>18624</xdr:colOff>
      <xdr:row>18</xdr:row>
      <xdr:rowOff>236221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673925B1-7DF4-72F3-464C-2D1F86E3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2030" b="94924" l="6275" r="96078">
                      <a14:foregroundMark x1="6275" y1="20305" x2="19608" y2="14213"/>
                      <a14:foregroundMark x1="42745" y1="86294" x2="58824" y2="73096"/>
                      <a14:foregroundMark x1="41961" y1="80203" x2="62353" y2="58376"/>
                      <a14:foregroundMark x1="58824" y1="55330" x2="88235" y2="28426"/>
                      <a14:foregroundMark x1="56078" y1="6599" x2="80000" y2="6599"/>
                      <a14:foregroundMark x1="29412" y1="86294" x2="62353" y2="73096"/>
                      <a14:foregroundMark x1="49020" y1="95939" x2="46275" y2="61421"/>
                      <a14:foregroundMark x1="56078" y1="71066" x2="58039" y2="65990"/>
                      <a14:foregroundMark x1="56078" y1="52284" x2="43529" y2="65990"/>
                      <a14:foregroundMark x1="41176" y1="54315" x2="55294" y2="52284"/>
                      <a14:foregroundMark x1="8235" y1="14213" x2="25098" y2="19289"/>
                      <a14:foregroundMark x1="25882" y1="10660" x2="31373" y2="15228"/>
                      <a14:foregroundMark x1="11765" y1="10660" x2="25882" y2="16244"/>
                      <a14:foregroundMark x1="10980" y1="6599" x2="34902" y2="33503"/>
                      <a14:foregroundMark x1="10980" y1="13198" x2="25098" y2="6599"/>
                      <a14:foregroundMark x1="17255" y1="5584" x2="36706" y2="17555"/>
                      <a14:foregroundMark x1="31373" y1="23350" x2="31373" y2="26396"/>
                      <a14:foregroundMark x1="65882" y1="2538" x2="65882" y2="2538"/>
                      <a14:foregroundMark x1="89020" y1="72081" x2="88235" y2="67005"/>
                      <a14:foregroundMark x1="96078" y1="62944" x2="96078" y2="62944"/>
                      <a14:backgroundMark x1="39216" y1="21320" x2="39216" y2="21320"/>
                      <a14:backgroundMark x1="36471" y1="20305" x2="36471" y2="20305"/>
                      <a14:backgroundMark x1="36471" y1="20305" x2="41176" y2="17259"/>
                      <a14:backgroundMark x1="38431" y1="19289" x2="35686" y2="14213"/>
                      <a14:backgroundMark x1="38431" y1="20305" x2="41176" y2="2132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223" y="3467101"/>
          <a:ext cx="1139041" cy="975360"/>
        </a:xfrm>
        <a:prstGeom prst="rect">
          <a:avLst/>
        </a:prstGeom>
      </xdr:spPr>
    </xdr:pic>
    <xdr:clientData/>
  </xdr:twoCellAnchor>
  <xdr:twoCellAnchor editAs="oneCell">
    <xdr:from>
      <xdr:col>16</xdr:col>
      <xdr:colOff>392430</xdr:colOff>
      <xdr:row>22</xdr:row>
      <xdr:rowOff>146685</xdr:rowOff>
    </xdr:from>
    <xdr:to>
      <xdr:col>18</xdr:col>
      <xdr:colOff>220980</xdr:colOff>
      <xdr:row>27</xdr:row>
      <xdr:rowOff>260985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CEAF5061-B7AA-4732-E0F3-72374B77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8110" y="5130165"/>
          <a:ext cx="1291590" cy="1447800"/>
        </a:xfrm>
        <a:prstGeom prst="rect">
          <a:avLst/>
        </a:prstGeom>
      </xdr:spPr>
    </xdr:pic>
    <xdr:clientData/>
  </xdr:twoCellAnchor>
  <xdr:twoCellAnchor editAs="oneCell">
    <xdr:from>
      <xdr:col>16</xdr:col>
      <xdr:colOff>219075</xdr:colOff>
      <xdr:row>31</xdr:row>
      <xdr:rowOff>53340</xdr:rowOff>
    </xdr:from>
    <xdr:to>
      <xdr:col>17</xdr:col>
      <xdr:colOff>190500</xdr:colOff>
      <xdr:row>34</xdr:row>
      <xdr:rowOff>106680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72238BFD-AD80-04B9-280B-23E7DF9EC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755" y="7147560"/>
          <a:ext cx="702945" cy="853440"/>
        </a:xfrm>
        <a:prstGeom prst="rect">
          <a:avLst/>
        </a:prstGeom>
      </xdr:spPr>
    </xdr:pic>
    <xdr:clientData/>
  </xdr:twoCellAnchor>
  <xdr:twoCellAnchor editAs="oneCell">
    <xdr:from>
      <xdr:col>12</xdr:col>
      <xdr:colOff>47624</xdr:colOff>
      <xdr:row>32</xdr:row>
      <xdr:rowOff>45719</xdr:rowOff>
    </xdr:from>
    <xdr:to>
      <xdr:col>14</xdr:col>
      <xdr:colOff>1904</xdr:colOff>
      <xdr:row>36</xdr:row>
      <xdr:rowOff>175259</xdr:rowOff>
    </xdr:to>
    <xdr:pic>
      <xdr:nvPicPr>
        <xdr:cNvPr id="21" name="圖片 20">
          <a:extLst>
            <a:ext uri="{FF2B5EF4-FFF2-40B4-BE49-F238E27FC236}">
              <a16:creationId xmlns:a16="http://schemas.microsoft.com/office/drawing/2014/main" id="{EB0C9336-29EC-6A53-15BD-A8F350FC2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77224" y="7406639"/>
          <a:ext cx="1417320" cy="1196340"/>
        </a:xfrm>
        <a:prstGeom prst="rect">
          <a:avLst/>
        </a:prstGeom>
      </xdr:spPr>
    </xdr:pic>
    <xdr:clientData/>
  </xdr:twoCellAnchor>
  <xdr:twoCellAnchor editAs="oneCell">
    <xdr:from>
      <xdr:col>3</xdr:col>
      <xdr:colOff>554355</xdr:colOff>
      <xdr:row>31</xdr:row>
      <xdr:rowOff>198120</xdr:rowOff>
    </xdr:from>
    <xdr:to>
      <xdr:col>5</xdr:col>
      <xdr:colOff>430204</xdr:colOff>
      <xdr:row>37</xdr:row>
      <xdr:rowOff>89534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D6098437-0C48-2D38-0CF2-7DED2C43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BEBA8EAE-BF5A-486C-A8C5-ECC9F3942E4B}">
              <a14:imgProps xmlns:a14="http://schemas.microsoft.com/office/drawing/2010/main">
                <a14:imgLayer r:embed="rId1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0275" y="7292340"/>
          <a:ext cx="1338889" cy="1491614"/>
        </a:xfrm>
        <a:prstGeom prst="rect">
          <a:avLst/>
        </a:prstGeom>
      </xdr:spPr>
    </xdr:pic>
    <xdr:clientData/>
  </xdr:twoCellAnchor>
  <xdr:twoCellAnchor editAs="oneCell">
    <xdr:from>
      <xdr:col>3</xdr:col>
      <xdr:colOff>678179</xdr:colOff>
      <xdr:row>40</xdr:row>
      <xdr:rowOff>131444</xdr:rowOff>
    </xdr:from>
    <xdr:to>
      <xdr:col>6</xdr:col>
      <xdr:colOff>68580</xdr:colOff>
      <xdr:row>46</xdr:row>
      <xdr:rowOff>121919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9CD0578E-FD8B-8E2E-2863-5F290712B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BEBA8EAE-BF5A-486C-A8C5-ECC9F3942E4B}">
              <a14:imgProps xmlns:a14="http://schemas.microsoft.com/office/drawing/2010/main">
                <a14:imgLayer r:embed="rId1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24099" y="9351644"/>
          <a:ext cx="1584961" cy="1590675"/>
        </a:xfrm>
        <a:prstGeom prst="rect">
          <a:avLst/>
        </a:prstGeom>
      </xdr:spPr>
    </xdr:pic>
    <xdr:clientData/>
  </xdr:twoCellAnchor>
  <xdr:twoCellAnchor editAs="oneCell">
    <xdr:from>
      <xdr:col>12</xdr:col>
      <xdr:colOff>417195</xdr:colOff>
      <xdr:row>24</xdr:row>
      <xdr:rowOff>14765</xdr:rowOff>
    </xdr:from>
    <xdr:to>
      <xdr:col>13</xdr:col>
      <xdr:colOff>710077</xdr:colOff>
      <xdr:row>28</xdr:row>
      <xdr:rowOff>138256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2D3E71E0-FDD6-AC82-7377-7B756504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46795" y="5531645"/>
          <a:ext cx="1024402" cy="1190291"/>
        </a:xfrm>
        <a:prstGeom prst="rect">
          <a:avLst/>
        </a:prstGeom>
      </xdr:spPr>
    </xdr:pic>
    <xdr:clientData/>
  </xdr:twoCellAnchor>
  <xdr:twoCellAnchor editAs="oneCell">
    <xdr:from>
      <xdr:col>15</xdr:col>
      <xdr:colOff>358140</xdr:colOff>
      <xdr:row>5</xdr:row>
      <xdr:rowOff>68580</xdr:rowOff>
    </xdr:from>
    <xdr:to>
      <xdr:col>18</xdr:col>
      <xdr:colOff>693420</xdr:colOff>
      <xdr:row>12</xdr:row>
      <xdr:rowOff>91441</xdr:rowOff>
    </xdr:to>
    <xdr:pic>
      <xdr:nvPicPr>
        <xdr:cNvPr id="30" name="圖片 29">
          <a:extLst>
            <a:ext uri="{FF2B5EF4-FFF2-40B4-BE49-F238E27FC236}">
              <a16:creationId xmlns:a16="http://schemas.microsoft.com/office/drawing/2014/main" id="{CA673A4A-8DB6-23C1-8ADF-F143CAAAE8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7731" t="27263" r="8422" b="15361"/>
        <a:stretch/>
      </xdr:blipFill>
      <xdr:spPr>
        <a:xfrm>
          <a:off x="10782300" y="1097280"/>
          <a:ext cx="2529840" cy="1676401"/>
        </a:xfrm>
        <a:prstGeom prst="rect">
          <a:avLst/>
        </a:prstGeom>
      </xdr:spPr>
    </xdr:pic>
    <xdr:clientData/>
  </xdr:twoCellAnchor>
  <xdr:twoCellAnchor editAs="oneCell">
    <xdr:from>
      <xdr:col>18</xdr:col>
      <xdr:colOff>533400</xdr:colOff>
      <xdr:row>8</xdr:row>
      <xdr:rowOff>0</xdr:rowOff>
    </xdr:from>
    <xdr:to>
      <xdr:col>20</xdr:col>
      <xdr:colOff>658074</xdr:colOff>
      <xdr:row>11</xdr:row>
      <xdr:rowOff>99060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964BAC81-D016-495D-B2FE-093488275D2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53"/>
        <a:stretch/>
      </xdr:blipFill>
      <xdr:spPr bwMode="auto">
        <a:xfrm>
          <a:off x="13152120" y="1828800"/>
          <a:ext cx="1587714" cy="792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441960</xdr:colOff>
      <xdr:row>0</xdr:row>
      <xdr:rowOff>38100</xdr:rowOff>
    </xdr:from>
    <xdr:to>
      <xdr:col>14</xdr:col>
      <xdr:colOff>241193</xdr:colOff>
      <xdr:row>2</xdr:row>
      <xdr:rowOff>106680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70AE9719-2EC9-4A79-A65A-F5BF48F954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025" t="21586" r="18565" b="75212"/>
        <a:stretch/>
      </xdr:blipFill>
      <xdr:spPr>
        <a:xfrm>
          <a:off x="7940040" y="38100"/>
          <a:ext cx="1993793" cy="449580"/>
        </a:xfrm>
        <a:prstGeom prst="rect">
          <a:avLst/>
        </a:prstGeom>
      </xdr:spPr>
    </xdr:pic>
    <xdr:clientData/>
  </xdr:twoCellAnchor>
  <xdr:twoCellAnchor editAs="oneCell">
    <xdr:from>
      <xdr:col>14</xdr:col>
      <xdr:colOff>350520</xdr:colOff>
      <xdr:row>0</xdr:row>
      <xdr:rowOff>22860</xdr:rowOff>
    </xdr:from>
    <xdr:to>
      <xdr:col>17</xdr:col>
      <xdr:colOff>236839</xdr:colOff>
      <xdr:row>2</xdr:row>
      <xdr:rowOff>115752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6AA94155-47C0-47BC-9338-7EEC346441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10" t="33613" b="21918"/>
        <a:stretch/>
      </xdr:blipFill>
      <xdr:spPr>
        <a:xfrm>
          <a:off x="10043160" y="22860"/>
          <a:ext cx="2080879" cy="473892"/>
        </a:xfrm>
        <a:prstGeom prst="rect">
          <a:avLst/>
        </a:prstGeom>
      </xdr:spPr>
    </xdr:pic>
    <xdr:clientData/>
  </xdr:twoCellAnchor>
  <xdr:twoCellAnchor>
    <xdr:from>
      <xdr:col>18</xdr:col>
      <xdr:colOff>396240</xdr:colOff>
      <xdr:row>6</xdr:row>
      <xdr:rowOff>114301</xdr:rowOff>
    </xdr:from>
    <xdr:to>
      <xdr:col>20</xdr:col>
      <xdr:colOff>652054</xdr:colOff>
      <xdr:row>7</xdr:row>
      <xdr:rowOff>91441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E1E0FAD7-FB7A-42F4-ACF0-3285E5DA3EB8}"/>
            </a:ext>
          </a:extLst>
        </xdr:cNvPr>
        <xdr:cNvSpPr txBox="1">
          <a:spLocks noChangeArrowheads="1"/>
        </xdr:cNvSpPr>
      </xdr:nvSpPr>
      <xdr:spPr bwMode="auto">
        <a:xfrm>
          <a:off x="13014960" y="1409701"/>
          <a:ext cx="1718854" cy="2438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r" rtl="0">
            <a:defRPr sz="1000"/>
          </a:pPr>
          <a:r>
            <a:rPr lang="zh-TW" altLang="en-US" sz="1000" b="1" i="0" u="none" strike="noStrike" baseline="0">
              <a:solidFill>
                <a:srgbClr val="6600FF"/>
              </a:solidFill>
              <a:latin typeface="新細明體"/>
              <a:ea typeface="新細明體"/>
            </a:rPr>
            <a:t>每週供應魚類產品.小心魚刺</a:t>
          </a:r>
        </a:p>
      </xdr:txBody>
    </xdr:sp>
    <xdr:clientData/>
  </xdr:twoCellAnchor>
  <xdr:twoCellAnchor editAs="oneCell">
    <xdr:from>
      <xdr:col>7</xdr:col>
      <xdr:colOff>601980</xdr:colOff>
      <xdr:row>6</xdr:row>
      <xdr:rowOff>0</xdr:rowOff>
    </xdr:from>
    <xdr:to>
      <xdr:col>9</xdr:col>
      <xdr:colOff>339293</xdr:colOff>
      <xdr:row>10</xdr:row>
      <xdr:rowOff>15241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DB40290A-ECC0-4D87-9754-B2B591D3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3980" y="1295400"/>
          <a:ext cx="1200353" cy="1082041"/>
        </a:xfrm>
        <a:prstGeom prst="rect">
          <a:avLst/>
        </a:prstGeom>
      </xdr:spPr>
    </xdr:pic>
    <xdr:clientData/>
  </xdr:twoCellAnchor>
  <xdr:twoCellAnchor editAs="oneCell">
    <xdr:from>
      <xdr:col>3</xdr:col>
      <xdr:colOff>701041</xdr:colOff>
      <xdr:row>14</xdr:row>
      <xdr:rowOff>152400</xdr:rowOff>
    </xdr:from>
    <xdr:to>
      <xdr:col>5</xdr:col>
      <xdr:colOff>129540</xdr:colOff>
      <xdr:row>18</xdr:row>
      <xdr:rowOff>144780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A6D7FCDD-0B64-42ED-978A-84B28E74F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46961" y="3291840"/>
          <a:ext cx="891539" cy="1059180"/>
        </a:xfrm>
        <a:prstGeom prst="rect">
          <a:avLst/>
        </a:prstGeom>
      </xdr:spPr>
    </xdr:pic>
    <xdr:clientData/>
  </xdr:twoCellAnchor>
  <xdr:twoCellAnchor editAs="oneCell">
    <xdr:from>
      <xdr:col>1</xdr:col>
      <xdr:colOff>7620</xdr:colOff>
      <xdr:row>15</xdr:row>
      <xdr:rowOff>198120</xdr:rowOff>
    </xdr:from>
    <xdr:to>
      <xdr:col>2</xdr:col>
      <xdr:colOff>38100</xdr:colOff>
      <xdr:row>18</xdr:row>
      <xdr:rowOff>195397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DE0495C3-BF59-4BCF-8E97-8A14F49934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ackgroundRemoval t="9843" b="98425" l="10000" r="99412">
                      <a14:foregroundMark x1="89706" y1="30709" x2="94706" y2="32283"/>
                      <a14:backgroundMark x1="18235" y1="39764" x2="67647" y2="18898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7143" t="24297"/>
        <a:stretch/>
      </xdr:blipFill>
      <xdr:spPr>
        <a:xfrm>
          <a:off x="190500" y="3604260"/>
          <a:ext cx="762000" cy="797377"/>
        </a:xfrm>
        <a:prstGeom prst="rect">
          <a:avLst/>
        </a:prstGeom>
      </xdr:spPr>
    </xdr:pic>
    <xdr:clientData/>
  </xdr:twoCellAnchor>
  <xdr:twoCellAnchor editAs="oneCell">
    <xdr:from>
      <xdr:col>4</xdr:col>
      <xdr:colOff>236220</xdr:colOff>
      <xdr:row>24</xdr:row>
      <xdr:rowOff>190500</xdr:rowOff>
    </xdr:from>
    <xdr:to>
      <xdr:col>5</xdr:col>
      <xdr:colOff>365760</xdr:colOff>
      <xdr:row>28</xdr:row>
      <xdr:rowOff>14570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0B7A2460-A366-4BDE-8B57-ED308CE3F6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13660" y="5707380"/>
          <a:ext cx="861060" cy="890870"/>
        </a:xfrm>
        <a:prstGeom prst="rect">
          <a:avLst/>
        </a:prstGeom>
      </xdr:spPr>
    </xdr:pic>
    <xdr:clientData/>
  </xdr:twoCellAnchor>
  <xdr:twoCellAnchor editAs="oneCell">
    <xdr:from>
      <xdr:col>16</xdr:col>
      <xdr:colOff>175260</xdr:colOff>
      <xdr:row>13</xdr:row>
      <xdr:rowOff>205740</xdr:rowOff>
    </xdr:from>
    <xdr:to>
      <xdr:col>17</xdr:col>
      <xdr:colOff>556260</xdr:colOff>
      <xdr:row>18</xdr:row>
      <xdr:rowOff>1862</xdr:rowOff>
    </xdr:to>
    <xdr:pic>
      <xdr:nvPicPr>
        <xdr:cNvPr id="18" name="圖片 17">
          <a:extLst>
            <a:ext uri="{FF2B5EF4-FFF2-40B4-BE49-F238E27FC236}">
              <a16:creationId xmlns:a16="http://schemas.microsoft.com/office/drawing/2014/main" id="{BEFA8F20-A949-43D5-A767-9ED2D2D01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0940" y="3078480"/>
          <a:ext cx="1112520" cy="1129622"/>
        </a:xfrm>
        <a:prstGeom prst="rect">
          <a:avLst/>
        </a:prstGeom>
      </xdr:spPr>
    </xdr:pic>
    <xdr:clientData/>
  </xdr:twoCellAnchor>
  <xdr:oneCellAnchor>
    <xdr:from>
      <xdr:col>8</xdr:col>
      <xdr:colOff>411480</xdr:colOff>
      <xdr:row>24</xdr:row>
      <xdr:rowOff>175260</xdr:rowOff>
    </xdr:from>
    <xdr:ext cx="949778" cy="836628"/>
    <xdr:pic>
      <xdr:nvPicPr>
        <xdr:cNvPr id="22" name="圖片 21">
          <a:extLst>
            <a:ext uri="{FF2B5EF4-FFF2-40B4-BE49-F238E27FC236}">
              <a16:creationId xmlns:a16="http://schemas.microsoft.com/office/drawing/2014/main" id="{87C46D6E-6D1D-48F6-9D73-7CA02D58A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BEBA8EAE-BF5A-486C-A8C5-ECC9F3942E4B}">
              <a14:imgProps xmlns:a14="http://schemas.microsoft.com/office/drawing/2010/main">
                <a14:imgLayer r:embed="rId30">
                  <a14:imgEffect>
                    <a14:backgroundRemoval t="9709" b="100000" l="0" r="89344">
                      <a14:foregroundMark x1="16803" y1="74757" x2="28279" y2="74757"/>
                      <a14:foregroundMark x1="40164" y1="68932" x2="54918" y2="66990"/>
                      <a14:foregroundMark x1="76639" y1="66990" x2="83197" y2="66990"/>
                      <a14:foregroundMark x1="61885" y1="42718" x2="61885" y2="42718"/>
                      <a14:foregroundMark x1="48770" y1="65534" x2="55738" y2="76699"/>
                      <a14:foregroundMark x1="73361" y1="63592" x2="81557" y2="71359"/>
                      <a14:foregroundMark x1="40984" y1="72330" x2="46721" y2="69903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00" y="5692140"/>
          <a:ext cx="949778" cy="836628"/>
        </a:xfrm>
        <a:prstGeom prst="rect">
          <a:avLst/>
        </a:prstGeom>
      </xdr:spPr>
    </xdr:pic>
    <xdr:clientData/>
  </xdr:oneCellAnchor>
  <xdr:twoCellAnchor editAs="oneCell">
    <xdr:from>
      <xdr:col>1</xdr:col>
      <xdr:colOff>53340</xdr:colOff>
      <xdr:row>42</xdr:row>
      <xdr:rowOff>114300</xdr:rowOff>
    </xdr:from>
    <xdr:to>
      <xdr:col>2</xdr:col>
      <xdr:colOff>152400</xdr:colOff>
      <xdr:row>46</xdr:row>
      <xdr:rowOff>15240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C970FB4D-AEA4-403C-8C92-A5B5308DF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7" cstate="print">
          <a:extLst>
            <a:ext uri="{BEBA8EAE-BF5A-486C-A8C5-ECC9F3942E4B}">
              <a14:imgProps xmlns:a14="http://schemas.microsoft.com/office/drawing/2010/main">
                <a14:imgLayer r:embed="rId28">
                  <a14:imgEffect>
                    <a14:backgroundRemoval t="6782" b="90000" l="10000" r="90000">
                      <a14:foregroundMark x1="64950" y1="21980" x2="64950" y2="21980"/>
                      <a14:foregroundMark x1="69394" y1="14716" x2="69394" y2="14716"/>
                      <a14:foregroundMark x1="64242" y1="15719" x2="68182" y2="1806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657" b="14331"/>
        <a:stretch/>
      </xdr:blipFill>
      <xdr:spPr>
        <a:xfrm>
          <a:off x="236220" y="9867900"/>
          <a:ext cx="830580" cy="967740"/>
        </a:xfrm>
        <a:prstGeom prst="rect">
          <a:avLst/>
        </a:prstGeom>
      </xdr:spPr>
    </xdr:pic>
    <xdr:clientData/>
  </xdr:twoCellAnchor>
  <xdr:twoCellAnchor editAs="oneCell">
    <xdr:from>
      <xdr:col>8</xdr:col>
      <xdr:colOff>182880</xdr:colOff>
      <xdr:row>42</xdr:row>
      <xdr:rowOff>243013</xdr:rowOff>
    </xdr:from>
    <xdr:to>
      <xdr:col>9</xdr:col>
      <xdr:colOff>228600</xdr:colOff>
      <xdr:row>45</xdr:row>
      <xdr:rowOff>237308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953114DF-3E77-4B72-9327-11A687EB0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BEBA8EAE-BF5A-486C-A8C5-ECC9F3942E4B}">
              <a14:imgProps xmlns:a14="http://schemas.microsoft.com/office/drawing/2010/main">
                <a14:imgLayer r:embed="rId32">
                  <a14:imgEffect>
                    <a14:backgroundRemoval t="0" b="98250" l="0" r="100000">
                      <a14:foregroundMark x1="9669" y1="44250" x2="9669" y2="44250"/>
                      <a14:foregroundMark x1="11450" y1="55750" x2="11450" y2="55750"/>
                      <a14:foregroundMark x1="17812" y1="74250" x2="17812" y2="74250"/>
                      <a14:foregroundMark x1="27990" y1="84000" x2="27990" y2="84750"/>
                      <a14:foregroundMark x1="52163" y1="86500" x2="52163" y2="86500"/>
                      <a14:foregroundMark x1="66412" y1="80500" x2="66412" y2="80500"/>
                      <a14:foregroundMark x1="78626" y1="70500" x2="78626" y2="70500"/>
                      <a14:foregroundMark x1="85751" y1="55750" x2="85751" y2="55750"/>
                      <a14:foregroundMark x1="87023" y1="42500" x2="87277" y2="41750"/>
                      <a14:foregroundMark x1="81934" y1="24750" x2="81934" y2="24750"/>
                      <a14:foregroundMark x1="66412" y1="12500" x2="66412" y2="12500"/>
                      <a14:foregroundMark x1="52163" y1="8500" x2="52163" y2="8500"/>
                      <a14:foregroundMark x1="40712" y1="11250" x2="40712" y2="11250"/>
                      <a14:foregroundMark x1="29262" y1="17500" x2="29262" y2="17500"/>
                      <a14:foregroundMark x1="15776" y1="30000" x2="15776" y2="30000"/>
                      <a14:foregroundMark x1="17557" y1="24000" x2="17557" y2="24000"/>
                      <a14:foregroundMark x1="17557" y1="27500" x2="17557" y2="27500"/>
                      <a14:foregroundMark x1="52672" y1="98250" x2="52672" y2="9825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9996613"/>
          <a:ext cx="777240" cy="794395"/>
        </a:xfrm>
        <a:prstGeom prst="rect">
          <a:avLst/>
        </a:prstGeom>
      </xdr:spPr>
    </xdr:pic>
    <xdr:clientData/>
  </xdr:twoCellAnchor>
  <xdr:twoCellAnchor editAs="oneCell">
    <xdr:from>
      <xdr:col>16</xdr:col>
      <xdr:colOff>533400</xdr:colOff>
      <xdr:row>33</xdr:row>
      <xdr:rowOff>160020</xdr:rowOff>
    </xdr:from>
    <xdr:to>
      <xdr:col>17</xdr:col>
      <xdr:colOff>582930</xdr:colOff>
      <xdr:row>37</xdr:row>
      <xdr:rowOff>8494</xdr:rowOff>
    </xdr:to>
    <xdr:pic>
      <xdr:nvPicPr>
        <xdr:cNvPr id="26" name="圖片 25">
          <a:extLst>
            <a:ext uri="{FF2B5EF4-FFF2-40B4-BE49-F238E27FC236}">
              <a16:creationId xmlns:a16="http://schemas.microsoft.com/office/drawing/2014/main" id="{768460B6-AC63-48C3-BD35-AB2D477ADB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3">
          <a:extLst>
            <a:ext uri="{BEBA8EAE-BF5A-486C-A8C5-ECC9F3942E4B}">
              <a14:imgProps xmlns:a14="http://schemas.microsoft.com/office/drawing/2010/main">
                <a14:imgLayer r:embed="rId34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6258" r="15362" b="10088"/>
        <a:stretch/>
      </xdr:blipFill>
      <xdr:spPr>
        <a:xfrm>
          <a:off x="11689080" y="7787640"/>
          <a:ext cx="781050" cy="915274"/>
        </a:xfrm>
        <a:prstGeom prst="rect">
          <a:avLst/>
        </a:prstGeom>
      </xdr:spPr>
    </xdr:pic>
    <xdr:clientData/>
  </xdr:twoCellAnchor>
  <xdr:twoCellAnchor editAs="oneCell">
    <xdr:from>
      <xdr:col>8</xdr:col>
      <xdr:colOff>396240</xdr:colOff>
      <xdr:row>13</xdr:row>
      <xdr:rowOff>243840</xdr:rowOff>
    </xdr:from>
    <xdr:to>
      <xdr:col>10</xdr:col>
      <xdr:colOff>533400</xdr:colOff>
      <xdr:row>18</xdr:row>
      <xdr:rowOff>112908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EC20F049-9AEF-434C-B529-DEEEEFFA6A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769" t="1535" r="769" b="-1535"/>
        <a:stretch/>
      </xdr:blipFill>
      <xdr:spPr>
        <a:xfrm>
          <a:off x="5699760" y="3116580"/>
          <a:ext cx="1600200" cy="1202568"/>
        </a:xfrm>
        <a:prstGeom prst="rect">
          <a:avLst/>
        </a:prstGeom>
      </xdr:spPr>
    </xdr:pic>
    <xdr:clientData/>
  </xdr:twoCellAnchor>
  <xdr:twoCellAnchor>
    <xdr:from>
      <xdr:col>12</xdr:col>
      <xdr:colOff>177997</xdr:colOff>
      <xdr:row>40</xdr:row>
      <xdr:rowOff>131354</xdr:rowOff>
    </xdr:from>
    <xdr:to>
      <xdr:col>14</xdr:col>
      <xdr:colOff>423929</xdr:colOff>
      <xdr:row>45</xdr:row>
      <xdr:rowOff>118568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92022FBD-4E52-4B89-98BB-AAB0126F4430}"/>
            </a:ext>
          </a:extLst>
        </xdr:cNvPr>
        <xdr:cNvSpPr txBox="1">
          <a:spLocks noChangeArrowheads="1"/>
        </xdr:cNvSpPr>
      </xdr:nvSpPr>
      <xdr:spPr bwMode="auto">
        <a:xfrm rot="20273891">
          <a:off x="8407597" y="9351554"/>
          <a:ext cx="1708972" cy="13207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選 選</a:t>
          </a:r>
          <a:endParaRPr lang="en-US" altLang="zh-TW" sz="3600" b="1" i="0" u="none" strike="noStrike" baseline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  <a:p>
          <a:pPr algn="ctr" rtl="0">
            <a:defRPr sz="1000"/>
          </a:pPr>
          <a:r>
            <a:rPr lang="zh-TW" altLang="en-US" sz="3600" b="1" i="0" u="none" strike="noStrike" baseline="0">
              <a:solidFill>
                <a:srgbClr val="FF0000"/>
              </a:solidFill>
              <a:latin typeface="標楷體" panose="03000509000000000000" pitchFamily="65" charset="-120"/>
              <a:ea typeface="標楷體" panose="03000509000000000000" pitchFamily="65" charset="-120"/>
            </a:rPr>
            <a:t>我 我</a:t>
          </a:r>
        </a:p>
      </xdr:txBody>
    </xdr:sp>
    <xdr:clientData/>
  </xdr:twoCellAnchor>
  <xdr:twoCellAnchor>
    <xdr:from>
      <xdr:col>12</xdr:col>
      <xdr:colOff>256967</xdr:colOff>
      <xdr:row>39</xdr:row>
      <xdr:rowOff>162527</xdr:rowOff>
    </xdr:from>
    <xdr:to>
      <xdr:col>14</xdr:col>
      <xdr:colOff>411475</xdr:colOff>
      <xdr:row>45</xdr:row>
      <xdr:rowOff>181972</xdr:rowOff>
    </xdr:to>
    <xdr:sp macro="" textlink="">
      <xdr:nvSpPr>
        <xdr:cNvPr id="33" name="橢圓 32">
          <a:extLst>
            <a:ext uri="{FF2B5EF4-FFF2-40B4-BE49-F238E27FC236}">
              <a16:creationId xmlns:a16="http://schemas.microsoft.com/office/drawing/2014/main" id="{F3941B02-E283-4A75-ADE0-3C0D8BDB11D7}"/>
            </a:ext>
          </a:extLst>
        </xdr:cNvPr>
        <xdr:cNvSpPr/>
      </xdr:nvSpPr>
      <xdr:spPr>
        <a:xfrm rot="21088017">
          <a:off x="8486567" y="9176987"/>
          <a:ext cx="1617548" cy="1558685"/>
        </a:xfrm>
        <a:prstGeom prst="ellipse">
          <a:avLst/>
        </a:prstGeom>
        <a:noFill/>
        <a:ln w="762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b"/>
        <a:lstStyle/>
        <a:p>
          <a:pPr algn="ctr"/>
          <a:endParaRPr lang="zh-TW" altLang="en-US" sz="4200" b="1" i="0">
            <a:solidFill>
              <a:srgbClr val="FF0000"/>
            </a:solidFill>
            <a:latin typeface="標楷體" panose="03000509000000000000" pitchFamily="65" charset="-120"/>
            <a:ea typeface="標楷體" panose="03000509000000000000" pitchFamily="65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U48"/>
  <sheetViews>
    <sheetView tabSelected="1" topLeftCell="A23" zoomScaleNormal="100" workbookViewId="0">
      <selection activeCell="N17" sqref="N17:Q17"/>
    </sheetView>
  </sheetViews>
  <sheetFormatPr defaultColWidth="9" defaultRowHeight="16.2"/>
  <cols>
    <col min="1" max="1" width="2.6640625" style="82" customWidth="1"/>
    <col min="2" max="21" width="10.6640625" style="84" customWidth="1"/>
    <col min="22" max="16384" width="9" style="82"/>
  </cols>
  <sheetData>
    <row r="1" spans="2:21" ht="15" customHeight="1"/>
    <row r="2" spans="2:21" ht="15" customHeight="1"/>
    <row r="3" spans="2:21" ht="15" customHeight="1" thickBot="1">
      <c r="B3" s="344"/>
      <c r="C3" s="344"/>
      <c r="D3" s="344"/>
      <c r="E3" s="344"/>
      <c r="F3" s="344"/>
      <c r="J3" s="345"/>
      <c r="K3" s="345"/>
      <c r="L3" s="345"/>
      <c r="M3" s="345"/>
      <c r="N3" s="345"/>
      <c r="O3" s="345"/>
      <c r="P3" s="345"/>
      <c r="Q3" s="124"/>
      <c r="R3" s="124"/>
      <c r="S3" s="124"/>
      <c r="T3" s="124"/>
    </row>
    <row r="4" spans="2:21" s="86" customFormat="1" ht="15" customHeight="1">
      <c r="B4" s="355"/>
      <c r="C4" s="356"/>
      <c r="D4" s="356"/>
      <c r="E4" s="357"/>
      <c r="F4" s="206" t="s">
        <v>216</v>
      </c>
      <c r="G4" s="206"/>
      <c r="H4" s="206"/>
      <c r="I4" s="298"/>
      <c r="J4" s="206" t="s">
        <v>217</v>
      </c>
      <c r="K4" s="206"/>
      <c r="L4" s="206"/>
      <c r="M4" s="298"/>
      <c r="N4" s="206" t="s">
        <v>218</v>
      </c>
      <c r="O4" s="206"/>
      <c r="P4" s="206"/>
      <c r="Q4" s="206"/>
      <c r="R4" s="206" t="s">
        <v>219</v>
      </c>
      <c r="S4" s="206"/>
      <c r="T4" s="206"/>
      <c r="U4" s="354"/>
    </row>
    <row r="5" spans="2:21" ht="21" customHeight="1">
      <c r="B5" s="358"/>
      <c r="C5" s="359"/>
      <c r="D5" s="359"/>
      <c r="E5" s="360"/>
      <c r="F5" s="211" t="s">
        <v>145</v>
      </c>
      <c r="G5" s="212"/>
      <c r="H5" s="212"/>
      <c r="I5" s="249"/>
      <c r="J5" s="211" t="s">
        <v>163</v>
      </c>
      <c r="K5" s="212"/>
      <c r="L5" s="212"/>
      <c r="M5" s="212"/>
      <c r="N5" s="369" t="s">
        <v>164</v>
      </c>
      <c r="O5" s="370"/>
      <c r="P5" s="370"/>
      <c r="Q5" s="370"/>
      <c r="R5" s="370" t="s">
        <v>164</v>
      </c>
      <c r="S5" s="370"/>
      <c r="T5" s="370"/>
      <c r="U5" s="375"/>
    </row>
    <row r="6" spans="2:21" s="108" customFormat="1" ht="21" customHeight="1">
      <c r="B6" s="358"/>
      <c r="C6" s="359"/>
      <c r="D6" s="359"/>
      <c r="E6" s="360"/>
      <c r="F6" s="346" t="s">
        <v>238</v>
      </c>
      <c r="G6" s="347"/>
      <c r="H6" s="347"/>
      <c r="I6" s="348"/>
      <c r="J6" s="349" t="s">
        <v>258</v>
      </c>
      <c r="K6" s="350"/>
      <c r="L6" s="350"/>
      <c r="M6" s="350"/>
      <c r="N6" s="371"/>
      <c r="O6" s="372"/>
      <c r="P6" s="372"/>
      <c r="Q6" s="372"/>
      <c r="R6" s="372"/>
      <c r="S6" s="372"/>
      <c r="T6" s="372"/>
      <c r="U6" s="376"/>
    </row>
    <row r="7" spans="2:21" s="108" customFormat="1" ht="21" customHeight="1">
      <c r="B7" s="358"/>
      <c r="C7" s="359"/>
      <c r="D7" s="359"/>
      <c r="E7" s="360"/>
      <c r="F7" s="330" t="s">
        <v>257</v>
      </c>
      <c r="G7" s="331"/>
      <c r="H7" s="331"/>
      <c r="I7" s="332"/>
      <c r="J7" s="333" t="s">
        <v>251</v>
      </c>
      <c r="K7" s="334"/>
      <c r="L7" s="334"/>
      <c r="M7" s="334"/>
      <c r="N7" s="371"/>
      <c r="O7" s="372"/>
      <c r="P7" s="372"/>
      <c r="Q7" s="372"/>
      <c r="R7" s="372"/>
      <c r="S7" s="372"/>
      <c r="T7" s="372"/>
      <c r="U7" s="376"/>
    </row>
    <row r="8" spans="2:21" s="108" customFormat="1" ht="21" customHeight="1">
      <c r="B8" s="358"/>
      <c r="C8" s="359"/>
      <c r="D8" s="359"/>
      <c r="E8" s="360"/>
      <c r="F8" s="335" t="s">
        <v>259</v>
      </c>
      <c r="G8" s="336"/>
      <c r="H8" s="336"/>
      <c r="I8" s="337"/>
      <c r="J8" s="338" t="s">
        <v>256</v>
      </c>
      <c r="K8" s="302"/>
      <c r="L8" s="302"/>
      <c r="M8" s="302"/>
      <c r="N8" s="371"/>
      <c r="O8" s="372"/>
      <c r="P8" s="372"/>
      <c r="Q8" s="372"/>
      <c r="R8" s="372"/>
      <c r="S8" s="372"/>
      <c r="T8" s="372"/>
      <c r="U8" s="376"/>
    </row>
    <row r="9" spans="2:21" s="93" customFormat="1" ht="21" customHeight="1">
      <c r="B9" s="358"/>
      <c r="C9" s="359"/>
      <c r="D9" s="359"/>
      <c r="E9" s="360"/>
      <c r="F9" s="244" t="s">
        <v>187</v>
      </c>
      <c r="G9" s="243"/>
      <c r="H9" s="243"/>
      <c r="I9" s="245"/>
      <c r="J9" s="244" t="s">
        <v>143</v>
      </c>
      <c r="K9" s="243"/>
      <c r="L9" s="243"/>
      <c r="M9" s="243"/>
      <c r="N9" s="371"/>
      <c r="O9" s="372"/>
      <c r="P9" s="372"/>
      <c r="Q9" s="372"/>
      <c r="R9" s="372"/>
      <c r="S9" s="372"/>
      <c r="T9" s="372"/>
      <c r="U9" s="376"/>
    </row>
    <row r="10" spans="2:21" s="125" customFormat="1" ht="21" customHeight="1">
      <c r="B10" s="358"/>
      <c r="C10" s="359"/>
      <c r="D10" s="359"/>
      <c r="E10" s="360"/>
      <c r="F10" s="294" t="s">
        <v>147</v>
      </c>
      <c r="G10" s="295"/>
      <c r="H10" s="295"/>
      <c r="I10" s="364"/>
      <c r="J10" s="294" t="s">
        <v>184</v>
      </c>
      <c r="K10" s="295"/>
      <c r="L10" s="295"/>
      <c r="M10" s="295"/>
      <c r="N10" s="371"/>
      <c r="O10" s="372"/>
      <c r="P10" s="372"/>
      <c r="Q10" s="372"/>
      <c r="R10" s="372"/>
      <c r="S10" s="372"/>
      <c r="T10" s="372"/>
      <c r="U10" s="376"/>
    </row>
    <row r="11" spans="2:21" s="93" customFormat="1" ht="12.9" customHeight="1">
      <c r="B11" s="358"/>
      <c r="C11" s="359"/>
      <c r="D11" s="359"/>
      <c r="E11" s="360"/>
      <c r="F11" s="106" t="s">
        <v>43</v>
      </c>
      <c r="G11" s="105">
        <f>第ㄧ週明細!W20</f>
        <v>721.1</v>
      </c>
      <c r="H11" s="106" t="s">
        <v>9</v>
      </c>
      <c r="I11" s="107">
        <f>第ㄧ週明細!W16</f>
        <v>23.5</v>
      </c>
      <c r="J11" s="106" t="s">
        <v>43</v>
      </c>
      <c r="K11" s="105">
        <f>第ㄧ週明細!W28</f>
        <v>723.6</v>
      </c>
      <c r="L11" s="106" t="s">
        <v>9</v>
      </c>
      <c r="M11" s="127">
        <f>第ㄧ週明細!W24</f>
        <v>24</v>
      </c>
      <c r="N11" s="371"/>
      <c r="O11" s="372"/>
      <c r="P11" s="372"/>
      <c r="Q11" s="372"/>
      <c r="R11" s="372"/>
      <c r="S11" s="372"/>
      <c r="T11" s="372"/>
      <c r="U11" s="376"/>
    </row>
    <row r="12" spans="2:21" s="93" customFormat="1" ht="12.9" customHeight="1" thickBot="1">
      <c r="B12" s="361"/>
      <c r="C12" s="362"/>
      <c r="D12" s="362"/>
      <c r="E12" s="363"/>
      <c r="F12" s="101" t="s">
        <v>7</v>
      </c>
      <c r="G12" s="100">
        <f>第ㄧ週明細!W14</f>
        <v>100</v>
      </c>
      <c r="H12" s="101" t="s">
        <v>11</v>
      </c>
      <c r="I12" s="100">
        <f>第ㄧ週明細!W18</f>
        <v>27.400000000000002</v>
      </c>
      <c r="J12" s="101" t="s">
        <v>7</v>
      </c>
      <c r="K12" s="100">
        <f>第ㄧ週明細!W22</f>
        <v>99</v>
      </c>
      <c r="L12" s="101" t="s">
        <v>11</v>
      </c>
      <c r="M12" s="104">
        <f>第ㄧ週明細!W26</f>
        <v>27.9</v>
      </c>
      <c r="N12" s="373"/>
      <c r="O12" s="374"/>
      <c r="P12" s="374"/>
      <c r="Q12" s="374"/>
      <c r="R12" s="374"/>
      <c r="S12" s="374"/>
      <c r="T12" s="374"/>
      <c r="U12" s="377"/>
    </row>
    <row r="13" spans="2:21" s="86" customFormat="1" ht="15" customHeight="1">
      <c r="B13" s="365" t="s">
        <v>220</v>
      </c>
      <c r="C13" s="366"/>
      <c r="D13" s="366"/>
      <c r="E13" s="240"/>
      <c r="F13" s="366" t="s">
        <v>221</v>
      </c>
      <c r="G13" s="366"/>
      <c r="H13" s="366"/>
      <c r="I13" s="366"/>
      <c r="J13" s="367" t="s">
        <v>222</v>
      </c>
      <c r="K13" s="366"/>
      <c r="L13" s="366"/>
      <c r="M13" s="240"/>
      <c r="N13" s="366" t="s">
        <v>223</v>
      </c>
      <c r="O13" s="366"/>
      <c r="P13" s="366"/>
      <c r="Q13" s="240"/>
      <c r="R13" s="366" t="s">
        <v>224</v>
      </c>
      <c r="S13" s="366"/>
      <c r="T13" s="366"/>
      <c r="U13" s="368"/>
    </row>
    <row r="14" spans="2:21" ht="21" customHeight="1">
      <c r="B14" s="339" t="s">
        <v>129</v>
      </c>
      <c r="C14" s="340"/>
      <c r="D14" s="340"/>
      <c r="E14" s="209"/>
      <c r="F14" s="209" t="s">
        <v>132</v>
      </c>
      <c r="G14" s="208"/>
      <c r="H14" s="208"/>
      <c r="I14" s="210"/>
      <c r="J14" s="209" t="s">
        <v>67</v>
      </c>
      <c r="K14" s="208"/>
      <c r="L14" s="208"/>
      <c r="M14" s="208"/>
      <c r="N14" s="211" t="s">
        <v>66</v>
      </c>
      <c r="O14" s="212"/>
      <c r="P14" s="212"/>
      <c r="Q14" s="212"/>
      <c r="R14" s="341" t="s">
        <v>300</v>
      </c>
      <c r="S14" s="342"/>
      <c r="T14" s="342"/>
      <c r="U14" s="343"/>
    </row>
    <row r="15" spans="2:21" s="108" customFormat="1" ht="21" customHeight="1">
      <c r="B15" s="310" t="s">
        <v>267</v>
      </c>
      <c r="C15" s="311"/>
      <c r="D15" s="311"/>
      <c r="E15" s="311"/>
      <c r="F15" s="312" t="s">
        <v>322</v>
      </c>
      <c r="G15" s="313"/>
      <c r="H15" s="313"/>
      <c r="I15" s="314"/>
      <c r="J15" s="315" t="s">
        <v>350</v>
      </c>
      <c r="K15" s="316"/>
      <c r="L15" s="316"/>
      <c r="M15" s="316"/>
      <c r="N15" s="290" t="s">
        <v>268</v>
      </c>
      <c r="O15" s="291"/>
      <c r="P15" s="291"/>
      <c r="Q15" s="291"/>
      <c r="R15" s="317" t="s">
        <v>245</v>
      </c>
      <c r="S15" s="318"/>
      <c r="T15" s="318"/>
      <c r="U15" s="319"/>
    </row>
    <row r="16" spans="2:21" s="108" customFormat="1" ht="21" customHeight="1">
      <c r="B16" s="320" t="s">
        <v>252</v>
      </c>
      <c r="C16" s="321"/>
      <c r="D16" s="321"/>
      <c r="E16" s="322"/>
      <c r="F16" s="234" t="s">
        <v>253</v>
      </c>
      <c r="G16" s="323"/>
      <c r="H16" s="323"/>
      <c r="I16" s="324"/>
      <c r="J16" s="325" t="s">
        <v>317</v>
      </c>
      <c r="K16" s="326"/>
      <c r="L16" s="326"/>
      <c r="M16" s="326"/>
      <c r="N16" s="262" t="s">
        <v>269</v>
      </c>
      <c r="O16" s="263"/>
      <c r="P16" s="263"/>
      <c r="Q16" s="263"/>
      <c r="R16" s="327" t="s">
        <v>331</v>
      </c>
      <c r="S16" s="328"/>
      <c r="T16" s="328"/>
      <c r="U16" s="329"/>
    </row>
    <row r="17" spans="2:21" s="108" customFormat="1" ht="21" customHeight="1">
      <c r="B17" s="299" t="s">
        <v>341</v>
      </c>
      <c r="C17" s="300"/>
      <c r="D17" s="300"/>
      <c r="E17" s="301"/>
      <c r="F17" s="338" t="s">
        <v>358</v>
      </c>
      <c r="G17" s="302"/>
      <c r="H17" s="302"/>
      <c r="I17" s="303"/>
      <c r="J17" s="304" t="s">
        <v>248</v>
      </c>
      <c r="K17" s="305"/>
      <c r="L17" s="305"/>
      <c r="M17" s="305"/>
      <c r="N17" s="276" t="s">
        <v>270</v>
      </c>
      <c r="O17" s="277"/>
      <c r="P17" s="277"/>
      <c r="Q17" s="277"/>
      <c r="R17" s="306" t="s">
        <v>302</v>
      </c>
      <c r="S17" s="307"/>
      <c r="T17" s="307"/>
      <c r="U17" s="308"/>
    </row>
    <row r="18" spans="2:21" s="93" customFormat="1" ht="21" customHeight="1">
      <c r="B18" s="309" t="s">
        <v>62</v>
      </c>
      <c r="C18" s="246"/>
      <c r="D18" s="246"/>
      <c r="E18" s="244"/>
      <c r="F18" s="246" t="s">
        <v>107</v>
      </c>
      <c r="G18" s="246"/>
      <c r="H18" s="246"/>
      <c r="I18" s="246"/>
      <c r="J18" s="246" t="s">
        <v>62</v>
      </c>
      <c r="K18" s="246"/>
      <c r="L18" s="246"/>
      <c r="M18" s="244"/>
      <c r="N18" s="244" t="s">
        <v>144</v>
      </c>
      <c r="O18" s="243"/>
      <c r="P18" s="243"/>
      <c r="Q18" s="243"/>
      <c r="R18" s="244" t="s">
        <v>104</v>
      </c>
      <c r="S18" s="243"/>
      <c r="T18" s="243"/>
      <c r="U18" s="247"/>
    </row>
    <row r="19" spans="2:21" s="125" customFormat="1" ht="21" customHeight="1">
      <c r="B19" s="293" t="s">
        <v>246</v>
      </c>
      <c r="C19" s="250"/>
      <c r="D19" s="250"/>
      <c r="E19" s="294"/>
      <c r="F19" s="250" t="s">
        <v>349</v>
      </c>
      <c r="G19" s="250"/>
      <c r="H19" s="250"/>
      <c r="I19" s="250"/>
      <c r="J19" s="250" t="s">
        <v>142</v>
      </c>
      <c r="K19" s="250"/>
      <c r="L19" s="250"/>
      <c r="M19" s="294"/>
      <c r="N19" s="448" t="s">
        <v>351</v>
      </c>
      <c r="O19" s="449"/>
      <c r="P19" s="449"/>
      <c r="Q19" s="449"/>
      <c r="R19" s="294" t="s">
        <v>333</v>
      </c>
      <c r="S19" s="295"/>
      <c r="T19" s="295"/>
      <c r="U19" s="296"/>
    </row>
    <row r="20" spans="2:21" s="93" customFormat="1" ht="12.9" customHeight="1">
      <c r="B20" s="94" t="s">
        <v>43</v>
      </c>
      <c r="C20" s="95">
        <f>第二週明細!W12</f>
        <v>743</v>
      </c>
      <c r="D20" s="96" t="s">
        <v>9</v>
      </c>
      <c r="E20" s="97">
        <f>第二週明細!W8</f>
        <v>23</v>
      </c>
      <c r="F20" s="96" t="s">
        <v>43</v>
      </c>
      <c r="G20" s="95">
        <f>第二週明細!W20</f>
        <v>738.2</v>
      </c>
      <c r="H20" s="96" t="s">
        <v>9</v>
      </c>
      <c r="I20" s="97">
        <f>第二週明細!W16</f>
        <v>23</v>
      </c>
      <c r="J20" s="96" t="s">
        <v>43</v>
      </c>
      <c r="K20" s="95">
        <f>第二週明細!W28</f>
        <v>757.1</v>
      </c>
      <c r="L20" s="96" t="s">
        <v>9</v>
      </c>
      <c r="M20" s="103">
        <f>第二週明細!W24</f>
        <v>23.5</v>
      </c>
      <c r="N20" s="106" t="s">
        <v>43</v>
      </c>
      <c r="O20" s="105">
        <f>第二週明細!W36</f>
        <v>730.9</v>
      </c>
      <c r="P20" s="106" t="s">
        <v>9</v>
      </c>
      <c r="Q20" s="127">
        <f>第二週明細!W32</f>
        <v>22.5</v>
      </c>
      <c r="R20" s="106" t="s">
        <v>43</v>
      </c>
      <c r="S20" s="105">
        <f>第二週明細!W44</f>
        <v>747</v>
      </c>
      <c r="T20" s="106" t="s">
        <v>9</v>
      </c>
      <c r="U20" s="142">
        <f>第二週明細!W40</f>
        <v>23</v>
      </c>
    </row>
    <row r="21" spans="2:21" s="93" customFormat="1" ht="12.9" customHeight="1" thickBot="1">
      <c r="B21" s="99" t="s">
        <v>7</v>
      </c>
      <c r="C21" s="100">
        <f>第二週明細!W6</f>
        <v>106.5</v>
      </c>
      <c r="D21" s="101" t="s">
        <v>11</v>
      </c>
      <c r="E21" s="100">
        <f>第二週明細!W10</f>
        <v>27.500000000000004</v>
      </c>
      <c r="F21" s="101" t="s">
        <v>7</v>
      </c>
      <c r="G21" s="100">
        <f>第二週明細!W14</f>
        <v>105.5</v>
      </c>
      <c r="H21" s="101" t="s">
        <v>45</v>
      </c>
      <c r="I21" s="100">
        <f>第二週明細!W18</f>
        <v>27.300000000000004</v>
      </c>
      <c r="J21" s="101" t="s">
        <v>7</v>
      </c>
      <c r="K21" s="100">
        <f>第二週明細!W22</f>
        <v>108</v>
      </c>
      <c r="L21" s="101" t="s">
        <v>11</v>
      </c>
      <c r="M21" s="104">
        <f>第二週明細!W26</f>
        <v>28.400000000000002</v>
      </c>
      <c r="N21" s="101" t="s">
        <v>7</v>
      </c>
      <c r="O21" s="100">
        <f>第二週明細!W30</f>
        <v>105.5</v>
      </c>
      <c r="P21" s="101" t="s">
        <v>11</v>
      </c>
      <c r="Q21" s="104">
        <f>第二週明細!W34</f>
        <v>26.6</v>
      </c>
      <c r="R21" s="101" t="s">
        <v>7</v>
      </c>
      <c r="S21" s="100">
        <f>第二週明細!W38</f>
        <v>107.5</v>
      </c>
      <c r="T21" s="101" t="s">
        <v>11</v>
      </c>
      <c r="U21" s="102">
        <f>第二週明細!W42</f>
        <v>27.5</v>
      </c>
    </row>
    <row r="22" spans="2:21" s="86" customFormat="1" ht="15" customHeight="1">
      <c r="B22" s="297" t="s">
        <v>225</v>
      </c>
      <c r="C22" s="206"/>
      <c r="D22" s="206"/>
      <c r="E22" s="298"/>
      <c r="F22" s="206" t="s">
        <v>226</v>
      </c>
      <c r="G22" s="206"/>
      <c r="H22" s="206"/>
      <c r="I22" s="206"/>
      <c r="J22" s="206" t="s">
        <v>227</v>
      </c>
      <c r="K22" s="206"/>
      <c r="L22" s="206"/>
      <c r="M22" s="206"/>
      <c r="N22" s="240" t="s">
        <v>228</v>
      </c>
      <c r="O22" s="205"/>
      <c r="P22" s="205"/>
      <c r="Q22" s="205"/>
      <c r="R22" s="240" t="s">
        <v>229</v>
      </c>
      <c r="S22" s="205"/>
      <c r="T22" s="205"/>
      <c r="U22" s="241"/>
    </row>
    <row r="23" spans="2:21" ht="21" customHeight="1">
      <c r="B23" s="248" t="s">
        <v>67</v>
      </c>
      <c r="C23" s="212"/>
      <c r="D23" s="212"/>
      <c r="E23" s="212"/>
      <c r="F23" s="211" t="s">
        <v>145</v>
      </c>
      <c r="G23" s="212"/>
      <c r="H23" s="212"/>
      <c r="I23" s="249"/>
      <c r="J23" s="209" t="s">
        <v>130</v>
      </c>
      <c r="K23" s="208"/>
      <c r="L23" s="208"/>
      <c r="M23" s="210"/>
      <c r="N23" s="211" t="s">
        <v>65</v>
      </c>
      <c r="O23" s="212"/>
      <c r="P23" s="212"/>
      <c r="Q23" s="212"/>
      <c r="R23" s="213" t="s">
        <v>241</v>
      </c>
      <c r="S23" s="214"/>
      <c r="T23" s="214"/>
      <c r="U23" s="215"/>
    </row>
    <row r="24" spans="2:21" s="144" customFormat="1" ht="21" customHeight="1">
      <c r="B24" s="279" t="s">
        <v>271</v>
      </c>
      <c r="C24" s="280"/>
      <c r="D24" s="280"/>
      <c r="E24" s="280"/>
      <c r="F24" s="281" t="s">
        <v>272</v>
      </c>
      <c r="G24" s="282"/>
      <c r="H24" s="282"/>
      <c r="I24" s="283"/>
      <c r="J24" s="284" t="s">
        <v>239</v>
      </c>
      <c r="K24" s="285"/>
      <c r="L24" s="285"/>
      <c r="M24" s="286"/>
      <c r="N24" s="287" t="s">
        <v>254</v>
      </c>
      <c r="O24" s="288"/>
      <c r="P24" s="288"/>
      <c r="Q24" s="289"/>
      <c r="R24" s="290" t="s">
        <v>242</v>
      </c>
      <c r="S24" s="291"/>
      <c r="T24" s="291"/>
      <c r="U24" s="292"/>
    </row>
    <row r="25" spans="2:21" s="108" customFormat="1" ht="21" customHeight="1">
      <c r="B25" s="252" t="s">
        <v>305</v>
      </c>
      <c r="C25" s="253"/>
      <c r="D25" s="253"/>
      <c r="E25" s="253"/>
      <c r="F25" s="254" t="s">
        <v>273</v>
      </c>
      <c r="G25" s="233"/>
      <c r="H25" s="233"/>
      <c r="I25" s="255"/>
      <c r="J25" s="256" t="s">
        <v>240</v>
      </c>
      <c r="K25" s="257"/>
      <c r="L25" s="257"/>
      <c r="M25" s="258"/>
      <c r="N25" s="259" t="s">
        <v>183</v>
      </c>
      <c r="O25" s="260"/>
      <c r="P25" s="260"/>
      <c r="Q25" s="261"/>
      <c r="R25" s="262" t="s">
        <v>243</v>
      </c>
      <c r="S25" s="263"/>
      <c r="T25" s="263"/>
      <c r="U25" s="264"/>
    </row>
    <row r="26" spans="2:21" s="108" customFormat="1" ht="21" customHeight="1">
      <c r="B26" s="265" t="s">
        <v>261</v>
      </c>
      <c r="C26" s="266"/>
      <c r="D26" s="266"/>
      <c r="E26" s="266"/>
      <c r="F26" s="267" t="s">
        <v>326</v>
      </c>
      <c r="G26" s="268"/>
      <c r="H26" s="268"/>
      <c r="I26" s="269"/>
      <c r="J26" s="270" t="s">
        <v>321</v>
      </c>
      <c r="K26" s="271"/>
      <c r="L26" s="271"/>
      <c r="M26" s="272"/>
      <c r="N26" s="273" t="s">
        <v>262</v>
      </c>
      <c r="O26" s="274"/>
      <c r="P26" s="274"/>
      <c r="Q26" s="275"/>
      <c r="R26" s="276" t="s">
        <v>278</v>
      </c>
      <c r="S26" s="277"/>
      <c r="T26" s="277"/>
      <c r="U26" s="278"/>
    </row>
    <row r="27" spans="2:21" s="93" customFormat="1" ht="21" customHeight="1">
      <c r="B27" s="242" t="s">
        <v>62</v>
      </c>
      <c r="C27" s="243"/>
      <c r="D27" s="243"/>
      <c r="E27" s="243"/>
      <c r="F27" s="244" t="s">
        <v>78</v>
      </c>
      <c r="G27" s="243"/>
      <c r="H27" s="243"/>
      <c r="I27" s="245"/>
      <c r="J27" s="246" t="s">
        <v>62</v>
      </c>
      <c r="K27" s="246"/>
      <c r="L27" s="246"/>
      <c r="M27" s="246"/>
      <c r="N27" s="244" t="s">
        <v>143</v>
      </c>
      <c r="O27" s="243"/>
      <c r="P27" s="243"/>
      <c r="Q27" s="245"/>
      <c r="R27" s="244" t="s">
        <v>62</v>
      </c>
      <c r="S27" s="243"/>
      <c r="T27" s="243"/>
      <c r="U27" s="247"/>
    </row>
    <row r="28" spans="2:21" s="125" customFormat="1" ht="21" customHeight="1">
      <c r="B28" s="248" t="s">
        <v>275</v>
      </c>
      <c r="C28" s="212"/>
      <c r="D28" s="212"/>
      <c r="E28" s="212"/>
      <c r="F28" s="211" t="s">
        <v>205</v>
      </c>
      <c r="G28" s="212"/>
      <c r="H28" s="212"/>
      <c r="I28" s="249"/>
      <c r="J28" s="250" t="s">
        <v>277</v>
      </c>
      <c r="K28" s="250"/>
      <c r="L28" s="250"/>
      <c r="M28" s="250"/>
      <c r="N28" s="211" t="s">
        <v>276</v>
      </c>
      <c r="O28" s="212"/>
      <c r="P28" s="212"/>
      <c r="Q28" s="249"/>
      <c r="R28" s="211" t="s">
        <v>334</v>
      </c>
      <c r="S28" s="212"/>
      <c r="T28" s="212"/>
      <c r="U28" s="251"/>
    </row>
    <row r="29" spans="2:21" s="93" customFormat="1" ht="12.9" customHeight="1">
      <c r="B29" s="94" t="s">
        <v>43</v>
      </c>
      <c r="C29" s="95">
        <f>第三週明細!W12</f>
        <v>721.2</v>
      </c>
      <c r="D29" s="96" t="s">
        <v>9</v>
      </c>
      <c r="E29" s="103">
        <f>第三週明細!W8</f>
        <v>24</v>
      </c>
      <c r="F29" s="96" t="s">
        <v>43</v>
      </c>
      <c r="G29" s="95">
        <f>第三週明細!W20</f>
        <v>736.8</v>
      </c>
      <c r="H29" s="96" t="s">
        <v>9</v>
      </c>
      <c r="I29" s="97">
        <f>第三週明細!W16</f>
        <v>24</v>
      </c>
      <c r="J29" s="96" t="s">
        <v>43</v>
      </c>
      <c r="K29" s="95">
        <f>第三週明細!W28</f>
        <v>723.5</v>
      </c>
      <c r="L29" s="96" t="s">
        <v>9</v>
      </c>
      <c r="M29" s="97">
        <f>第三週明細!W24</f>
        <v>23.5</v>
      </c>
      <c r="N29" s="96" t="s">
        <v>43</v>
      </c>
      <c r="O29" s="95">
        <f>第三週明細!W36</f>
        <v>723.6</v>
      </c>
      <c r="P29" s="96" t="s">
        <v>9</v>
      </c>
      <c r="Q29" s="103">
        <f>第三週明細!W32</f>
        <v>24</v>
      </c>
      <c r="R29" s="96" t="s">
        <v>43</v>
      </c>
      <c r="S29" s="95">
        <f>第三週明細!W44</f>
        <v>707.4</v>
      </c>
      <c r="T29" s="96" t="s">
        <v>9</v>
      </c>
      <c r="U29" s="98">
        <f>第三週明細!W40</f>
        <v>24.2</v>
      </c>
    </row>
    <row r="30" spans="2:21" s="93" customFormat="1" ht="12.9" customHeight="1" thickBot="1">
      <c r="B30" s="99" t="s">
        <v>7</v>
      </c>
      <c r="C30" s="100">
        <f>第三週明細!W6</f>
        <v>98.5</v>
      </c>
      <c r="D30" s="101" t="s">
        <v>11</v>
      </c>
      <c r="E30" s="104">
        <f>第三週明細!W10</f>
        <v>27.799999999999997</v>
      </c>
      <c r="F30" s="101" t="s">
        <v>7</v>
      </c>
      <c r="G30" s="100">
        <f>第三週明細!W14</f>
        <v>102.5</v>
      </c>
      <c r="H30" s="101" t="s">
        <v>45</v>
      </c>
      <c r="I30" s="100">
        <f>第三週明細!W18</f>
        <v>27.699999999999996</v>
      </c>
      <c r="J30" s="101" t="s">
        <v>7</v>
      </c>
      <c r="K30" s="100">
        <f>第三週明細!W22</f>
        <v>100.5</v>
      </c>
      <c r="L30" s="101" t="s">
        <v>11</v>
      </c>
      <c r="M30" s="100">
        <f>第三週明細!W26</f>
        <v>27.500000000000004</v>
      </c>
      <c r="N30" s="101" t="s">
        <v>7</v>
      </c>
      <c r="O30" s="100">
        <f>第三週明細!W30</f>
        <v>99</v>
      </c>
      <c r="P30" s="101" t="s">
        <v>11</v>
      </c>
      <c r="Q30" s="104">
        <f>第三週明細!W34</f>
        <v>27.9</v>
      </c>
      <c r="R30" s="101" t="s">
        <v>7</v>
      </c>
      <c r="S30" s="100">
        <f>第三週明細!W38</f>
        <v>94.6</v>
      </c>
      <c r="T30" s="101" t="s">
        <v>11</v>
      </c>
      <c r="U30" s="102">
        <f>第三週明細!W42</f>
        <v>27.8</v>
      </c>
    </row>
    <row r="31" spans="2:21" s="86" customFormat="1" ht="15" customHeight="1">
      <c r="B31" s="204" t="s">
        <v>230</v>
      </c>
      <c r="C31" s="205"/>
      <c r="D31" s="205"/>
      <c r="E31" s="205"/>
      <c r="F31" s="206" t="s">
        <v>231</v>
      </c>
      <c r="G31" s="206"/>
      <c r="H31" s="206"/>
      <c r="I31" s="206"/>
      <c r="J31" s="206" t="s">
        <v>232</v>
      </c>
      <c r="K31" s="206"/>
      <c r="L31" s="206"/>
      <c r="M31" s="206"/>
      <c r="N31" s="240" t="s">
        <v>233</v>
      </c>
      <c r="O31" s="205"/>
      <c r="P31" s="205"/>
      <c r="Q31" s="205"/>
      <c r="R31" s="240" t="s">
        <v>234</v>
      </c>
      <c r="S31" s="205"/>
      <c r="T31" s="205"/>
      <c r="U31" s="241"/>
    </row>
    <row r="32" spans="2:21" ht="21" customHeight="1">
      <c r="B32" s="207" t="s">
        <v>61</v>
      </c>
      <c r="C32" s="208"/>
      <c r="D32" s="208"/>
      <c r="E32" s="208"/>
      <c r="F32" s="209" t="s">
        <v>134</v>
      </c>
      <c r="G32" s="208"/>
      <c r="H32" s="208"/>
      <c r="I32" s="210"/>
      <c r="J32" s="209" t="s">
        <v>131</v>
      </c>
      <c r="K32" s="208"/>
      <c r="L32" s="208"/>
      <c r="M32" s="210"/>
      <c r="N32" s="211" t="s">
        <v>85</v>
      </c>
      <c r="O32" s="212"/>
      <c r="P32" s="212"/>
      <c r="Q32" s="212"/>
      <c r="R32" s="213" t="s">
        <v>328</v>
      </c>
      <c r="S32" s="214"/>
      <c r="T32" s="214"/>
      <c r="U32" s="215"/>
    </row>
    <row r="33" spans="2:21" s="108" customFormat="1" ht="21" customHeight="1">
      <c r="B33" s="222" t="s">
        <v>336</v>
      </c>
      <c r="C33" s="223"/>
      <c r="D33" s="223"/>
      <c r="E33" s="223"/>
      <c r="F33" s="224" t="s">
        <v>249</v>
      </c>
      <c r="G33" s="225"/>
      <c r="H33" s="225"/>
      <c r="I33" s="226"/>
      <c r="J33" s="227" t="s">
        <v>244</v>
      </c>
      <c r="K33" s="228"/>
      <c r="L33" s="228"/>
      <c r="M33" s="229"/>
      <c r="N33" s="230" t="s">
        <v>340</v>
      </c>
      <c r="O33" s="231"/>
      <c r="P33" s="231"/>
      <c r="Q33" s="231"/>
      <c r="R33" s="216" t="s">
        <v>338</v>
      </c>
      <c r="S33" s="217"/>
      <c r="T33" s="217"/>
      <c r="U33" s="218"/>
    </row>
    <row r="34" spans="2:21" s="108" customFormat="1" ht="21" customHeight="1">
      <c r="B34" s="232" t="s">
        <v>318</v>
      </c>
      <c r="C34" s="233"/>
      <c r="D34" s="233"/>
      <c r="E34" s="233"/>
      <c r="F34" s="234" t="s">
        <v>274</v>
      </c>
      <c r="G34" s="235"/>
      <c r="H34" s="235"/>
      <c r="I34" s="236"/>
      <c r="J34" s="237" t="s">
        <v>280</v>
      </c>
      <c r="K34" s="238"/>
      <c r="L34" s="238"/>
      <c r="M34" s="239"/>
      <c r="N34" s="202" t="s">
        <v>281</v>
      </c>
      <c r="O34" s="203"/>
      <c r="P34" s="203"/>
      <c r="Q34" s="203"/>
      <c r="R34" s="219" t="s">
        <v>319</v>
      </c>
      <c r="S34" s="220"/>
      <c r="T34" s="220"/>
      <c r="U34" s="221"/>
    </row>
    <row r="35" spans="2:21" s="108" customFormat="1" ht="21" customHeight="1">
      <c r="B35" s="379" t="s">
        <v>279</v>
      </c>
      <c r="C35" s="257"/>
      <c r="D35" s="257"/>
      <c r="E35" s="257"/>
      <c r="F35" s="380" t="s">
        <v>263</v>
      </c>
      <c r="G35" s="381"/>
      <c r="H35" s="381"/>
      <c r="I35" s="382"/>
      <c r="J35" s="383" t="s">
        <v>339</v>
      </c>
      <c r="K35" s="384"/>
      <c r="L35" s="384"/>
      <c r="M35" s="385"/>
      <c r="N35" s="386" t="s">
        <v>240</v>
      </c>
      <c r="O35" s="387"/>
      <c r="P35" s="387"/>
      <c r="Q35" s="387"/>
      <c r="R35" s="351" t="s">
        <v>323</v>
      </c>
      <c r="S35" s="352"/>
      <c r="T35" s="352"/>
      <c r="U35" s="353"/>
    </row>
    <row r="36" spans="2:21" s="93" customFormat="1" ht="21" customHeight="1">
      <c r="B36" s="248" t="s">
        <v>87</v>
      </c>
      <c r="C36" s="212"/>
      <c r="D36" s="212"/>
      <c r="E36" s="212"/>
      <c r="F36" s="244" t="s">
        <v>185</v>
      </c>
      <c r="G36" s="243"/>
      <c r="H36" s="243"/>
      <c r="I36" s="245"/>
      <c r="J36" s="244" t="s">
        <v>78</v>
      </c>
      <c r="K36" s="243"/>
      <c r="L36" s="243"/>
      <c r="M36" s="245"/>
      <c r="N36" s="211" t="s">
        <v>143</v>
      </c>
      <c r="O36" s="212"/>
      <c r="P36" s="212"/>
      <c r="Q36" s="212"/>
      <c r="R36" s="244" t="s">
        <v>186</v>
      </c>
      <c r="S36" s="243"/>
      <c r="T36" s="243"/>
      <c r="U36" s="247"/>
    </row>
    <row r="37" spans="2:21" s="108" customFormat="1" ht="21" customHeight="1">
      <c r="B37" s="378" t="s">
        <v>309</v>
      </c>
      <c r="C37" s="295"/>
      <c r="D37" s="295"/>
      <c r="E37" s="295"/>
      <c r="F37" s="211" t="s">
        <v>310</v>
      </c>
      <c r="G37" s="212"/>
      <c r="H37" s="212"/>
      <c r="I37" s="249"/>
      <c r="J37" s="294" t="s">
        <v>246</v>
      </c>
      <c r="K37" s="295"/>
      <c r="L37" s="295"/>
      <c r="M37" s="364"/>
      <c r="N37" s="450" t="s">
        <v>352</v>
      </c>
      <c r="O37" s="451"/>
      <c r="P37" s="451"/>
      <c r="Q37" s="451"/>
      <c r="R37" s="294" t="s">
        <v>335</v>
      </c>
      <c r="S37" s="295"/>
      <c r="T37" s="295"/>
      <c r="U37" s="296"/>
    </row>
    <row r="38" spans="2:21" s="93" customFormat="1" ht="12.9" customHeight="1">
      <c r="B38" s="131" t="s">
        <v>43</v>
      </c>
      <c r="C38" s="95">
        <f>'第四週明細 '!W12</f>
        <v>723.6</v>
      </c>
      <c r="D38" s="132" t="s">
        <v>44</v>
      </c>
      <c r="E38" s="103">
        <f>'第四週明細 '!W8</f>
        <v>24</v>
      </c>
      <c r="F38" s="96" t="s">
        <v>43</v>
      </c>
      <c r="G38" s="95">
        <f>'第四週明細 '!W20</f>
        <v>743</v>
      </c>
      <c r="H38" s="96" t="s">
        <v>9</v>
      </c>
      <c r="I38" s="97">
        <f>'第四週明細 '!W16</f>
        <v>23</v>
      </c>
      <c r="J38" s="106" t="s">
        <v>43</v>
      </c>
      <c r="K38" s="105">
        <f>'第四週明細 '!W28</f>
        <v>738.6</v>
      </c>
      <c r="L38" s="106" t="s">
        <v>9</v>
      </c>
      <c r="M38" s="107">
        <f>'第四週明細 '!W24</f>
        <v>23</v>
      </c>
      <c r="N38" s="96" t="s">
        <v>43</v>
      </c>
      <c r="O38" s="95">
        <f>'第四週明細 '!W36</f>
        <v>755.2</v>
      </c>
      <c r="P38" s="96" t="s">
        <v>9</v>
      </c>
      <c r="Q38" s="103">
        <f>'第四週明細 '!W32</f>
        <v>24</v>
      </c>
      <c r="R38" s="106" t="s">
        <v>43</v>
      </c>
      <c r="S38" s="105">
        <f>'第四週明細 '!W44</f>
        <v>756.6</v>
      </c>
      <c r="T38" s="106" t="s">
        <v>9</v>
      </c>
      <c r="U38" s="142">
        <f>'第四週明細 '!W40</f>
        <v>23</v>
      </c>
    </row>
    <row r="39" spans="2:21" s="93" customFormat="1" ht="12.9" customHeight="1" thickBot="1">
      <c r="B39" s="126" t="s">
        <v>42</v>
      </c>
      <c r="C39" s="129">
        <f>'第四週明細 '!W6</f>
        <v>99</v>
      </c>
      <c r="D39" s="128" t="s">
        <v>45</v>
      </c>
      <c r="E39" s="130">
        <f>'第四週明細 '!W10</f>
        <v>27.9</v>
      </c>
      <c r="F39" s="101" t="s">
        <v>7</v>
      </c>
      <c r="G39" s="100">
        <f>'第四週明細 '!W14</f>
        <v>106.5</v>
      </c>
      <c r="H39" s="101" t="s">
        <v>45</v>
      </c>
      <c r="I39" s="100">
        <f>'第四週明細 '!W18</f>
        <v>27.500000000000004</v>
      </c>
      <c r="J39" s="180" t="s">
        <v>7</v>
      </c>
      <c r="K39" s="181">
        <f>'第四週明細 '!W22</f>
        <v>105.5</v>
      </c>
      <c r="L39" s="180" t="s">
        <v>11</v>
      </c>
      <c r="M39" s="181">
        <f>'第四週明細 '!W26</f>
        <v>27.4</v>
      </c>
      <c r="N39" s="101" t="s">
        <v>7</v>
      </c>
      <c r="O39" s="181">
        <f>'第四週明細 '!W30</f>
        <v>106</v>
      </c>
      <c r="P39" s="180" t="s">
        <v>11</v>
      </c>
      <c r="Q39" s="182">
        <f>'第四週明細 '!W34</f>
        <v>28.799999999999997</v>
      </c>
      <c r="R39" s="180" t="s">
        <v>7</v>
      </c>
      <c r="S39" s="181">
        <f>'第四週明細 '!W38</f>
        <v>109.5</v>
      </c>
      <c r="T39" s="180" t="s">
        <v>11</v>
      </c>
      <c r="U39" s="183">
        <f>'第四週明細 '!W42</f>
        <v>27.900000000000002</v>
      </c>
    </row>
    <row r="40" spans="2:21" ht="16.2" customHeight="1">
      <c r="B40" s="204" t="s">
        <v>235</v>
      </c>
      <c r="C40" s="205"/>
      <c r="D40" s="205"/>
      <c r="E40" s="205"/>
      <c r="F40" s="206" t="s">
        <v>236</v>
      </c>
      <c r="G40" s="206"/>
      <c r="H40" s="206"/>
      <c r="I40" s="298"/>
      <c r="J40" s="206" t="s">
        <v>237</v>
      </c>
      <c r="K40" s="206"/>
      <c r="L40" s="206"/>
      <c r="M40" s="206"/>
      <c r="N40" s="399"/>
      <c r="O40" s="400"/>
      <c r="P40" s="400"/>
      <c r="Q40" s="400"/>
      <c r="R40" s="400"/>
      <c r="S40" s="400"/>
      <c r="T40" s="400"/>
      <c r="U40" s="401"/>
    </row>
    <row r="41" spans="2:21" ht="21" customHeight="1">
      <c r="B41" s="207" t="s">
        <v>61</v>
      </c>
      <c r="C41" s="208"/>
      <c r="D41" s="208"/>
      <c r="E41" s="208"/>
      <c r="F41" s="209" t="s">
        <v>132</v>
      </c>
      <c r="G41" s="208"/>
      <c r="H41" s="208"/>
      <c r="I41" s="208"/>
      <c r="J41" s="209" t="s">
        <v>61</v>
      </c>
      <c r="K41" s="208"/>
      <c r="L41" s="208"/>
      <c r="M41" s="210"/>
      <c r="N41" s="402"/>
      <c r="O41" s="403"/>
      <c r="P41" s="403"/>
      <c r="Q41" s="403"/>
      <c r="R41" s="403"/>
      <c r="S41" s="403"/>
      <c r="T41" s="403"/>
      <c r="U41" s="404"/>
    </row>
    <row r="42" spans="2:21" ht="21" customHeight="1">
      <c r="B42" s="405" t="s">
        <v>255</v>
      </c>
      <c r="C42" s="406"/>
      <c r="D42" s="406"/>
      <c r="E42" s="406"/>
      <c r="F42" s="452" t="s">
        <v>359</v>
      </c>
      <c r="G42" s="407"/>
      <c r="H42" s="407"/>
      <c r="I42" s="407"/>
      <c r="J42" s="412" t="s">
        <v>260</v>
      </c>
      <c r="K42" s="413"/>
      <c r="L42" s="413"/>
      <c r="M42" s="414"/>
      <c r="N42" s="402"/>
      <c r="O42" s="403"/>
      <c r="P42" s="403"/>
      <c r="Q42" s="403"/>
      <c r="R42" s="403"/>
      <c r="S42" s="403"/>
      <c r="T42" s="403"/>
      <c r="U42" s="404"/>
    </row>
    <row r="43" spans="2:21" ht="21" customHeight="1">
      <c r="B43" s="408" t="s">
        <v>329</v>
      </c>
      <c r="C43" s="409"/>
      <c r="D43" s="409"/>
      <c r="E43" s="409"/>
      <c r="F43" s="410" t="s">
        <v>284</v>
      </c>
      <c r="G43" s="411"/>
      <c r="H43" s="411"/>
      <c r="I43" s="411"/>
      <c r="J43" s="415" t="s">
        <v>327</v>
      </c>
      <c r="K43" s="416"/>
      <c r="L43" s="416"/>
      <c r="M43" s="417"/>
      <c r="N43" s="402"/>
      <c r="O43" s="403"/>
      <c r="P43" s="403"/>
      <c r="Q43" s="403"/>
      <c r="R43" s="403"/>
      <c r="S43" s="403"/>
      <c r="T43" s="403"/>
      <c r="U43" s="404"/>
    </row>
    <row r="44" spans="2:21" ht="21" customHeight="1">
      <c r="B44" s="265" t="s">
        <v>250</v>
      </c>
      <c r="C44" s="266"/>
      <c r="D44" s="266"/>
      <c r="E44" s="266"/>
      <c r="F44" s="397" t="s">
        <v>265</v>
      </c>
      <c r="G44" s="398"/>
      <c r="H44" s="398"/>
      <c r="I44" s="398"/>
      <c r="J44" s="388" t="s">
        <v>282</v>
      </c>
      <c r="K44" s="389"/>
      <c r="L44" s="389"/>
      <c r="M44" s="390"/>
      <c r="N44" s="402"/>
      <c r="O44" s="403"/>
      <c r="P44" s="403"/>
      <c r="Q44" s="403"/>
      <c r="R44" s="403"/>
      <c r="S44" s="403"/>
      <c r="T44" s="403"/>
      <c r="U44" s="404"/>
    </row>
    <row r="45" spans="2:21" ht="21" customHeight="1">
      <c r="B45" s="248" t="s">
        <v>62</v>
      </c>
      <c r="C45" s="212"/>
      <c r="D45" s="212"/>
      <c r="E45" s="212"/>
      <c r="F45" s="244" t="s">
        <v>78</v>
      </c>
      <c r="G45" s="243"/>
      <c r="H45" s="243"/>
      <c r="I45" s="243"/>
      <c r="J45" s="244" t="s">
        <v>62</v>
      </c>
      <c r="K45" s="243"/>
      <c r="L45" s="243"/>
      <c r="M45" s="245"/>
      <c r="N45" s="402"/>
      <c r="O45" s="403"/>
      <c r="P45" s="403"/>
      <c r="Q45" s="403"/>
      <c r="R45" s="403"/>
      <c r="S45" s="403"/>
      <c r="T45" s="403"/>
      <c r="U45" s="404"/>
    </row>
    <row r="46" spans="2:21" ht="21" customHeight="1">
      <c r="B46" s="378" t="s">
        <v>283</v>
      </c>
      <c r="C46" s="295"/>
      <c r="D46" s="295"/>
      <c r="E46" s="295"/>
      <c r="F46" s="211" t="s">
        <v>264</v>
      </c>
      <c r="G46" s="212"/>
      <c r="H46" s="212"/>
      <c r="I46" s="212"/>
      <c r="J46" s="294" t="s">
        <v>146</v>
      </c>
      <c r="K46" s="295"/>
      <c r="L46" s="295"/>
      <c r="M46" s="364"/>
      <c r="N46" s="402"/>
      <c r="O46" s="403"/>
      <c r="P46" s="403"/>
      <c r="Q46" s="403"/>
      <c r="R46" s="403"/>
      <c r="S46" s="403"/>
      <c r="T46" s="403"/>
      <c r="U46" s="404"/>
    </row>
    <row r="47" spans="2:21" ht="12.9" customHeight="1">
      <c r="B47" s="131" t="s">
        <v>43</v>
      </c>
      <c r="C47" s="95">
        <f>第五週明細!W12</f>
        <v>716.4</v>
      </c>
      <c r="D47" s="132" t="s">
        <v>44</v>
      </c>
      <c r="E47" s="95">
        <f>第五週明細!W8</f>
        <v>24</v>
      </c>
      <c r="F47" s="96" t="s">
        <v>43</v>
      </c>
      <c r="G47" s="95">
        <f>第五週明細!W20</f>
        <v>723.6</v>
      </c>
      <c r="H47" s="96" t="s">
        <v>9</v>
      </c>
      <c r="I47" s="179">
        <f>第五週明細!W16</f>
        <v>24</v>
      </c>
      <c r="J47" s="106" t="s">
        <v>43</v>
      </c>
      <c r="K47" s="179">
        <f>第五週明細!W28</f>
        <v>709</v>
      </c>
      <c r="L47" s="106" t="s">
        <v>9</v>
      </c>
      <c r="M47" s="95">
        <f>第五週明細!W24</f>
        <v>23</v>
      </c>
      <c r="N47" s="391"/>
      <c r="O47" s="392"/>
      <c r="P47" s="392"/>
      <c r="Q47" s="392"/>
      <c r="R47" s="392"/>
      <c r="S47" s="392"/>
      <c r="T47" s="392"/>
      <c r="U47" s="393"/>
    </row>
    <row r="48" spans="2:21" ht="12.9" customHeight="1" thickBot="1">
      <c r="B48" s="126" t="s">
        <v>42</v>
      </c>
      <c r="C48" s="184">
        <f>第五週明細!W6</f>
        <v>97.5</v>
      </c>
      <c r="D48" s="128" t="s">
        <v>45</v>
      </c>
      <c r="E48" s="184">
        <f>第五週明細!W10</f>
        <v>27.599999999999998</v>
      </c>
      <c r="F48" s="101" t="s">
        <v>7</v>
      </c>
      <c r="G48" s="184">
        <f>第五週明細!W14</f>
        <v>99</v>
      </c>
      <c r="H48" s="101" t="s">
        <v>45</v>
      </c>
      <c r="I48" s="185">
        <f>第五週明細!W18</f>
        <v>27.9</v>
      </c>
      <c r="J48" s="101" t="s">
        <v>7</v>
      </c>
      <c r="K48" s="185">
        <f>第五週明細!W22</f>
        <v>99</v>
      </c>
      <c r="L48" s="101" t="s">
        <v>11</v>
      </c>
      <c r="M48" s="184">
        <f>第五週明細!W26</f>
        <v>26.500000000000004</v>
      </c>
      <c r="N48" s="394"/>
      <c r="O48" s="395"/>
      <c r="P48" s="395"/>
      <c r="Q48" s="395"/>
      <c r="R48" s="395"/>
      <c r="S48" s="395"/>
      <c r="T48" s="395"/>
      <c r="U48" s="396"/>
    </row>
  </sheetData>
  <mergeCells count="150">
    <mergeCell ref="J44:M44"/>
    <mergeCell ref="J45:M45"/>
    <mergeCell ref="J46:M46"/>
    <mergeCell ref="N47:U48"/>
    <mergeCell ref="B45:E45"/>
    <mergeCell ref="F45:I45"/>
    <mergeCell ref="B46:E46"/>
    <mergeCell ref="F46:I46"/>
    <mergeCell ref="B44:E44"/>
    <mergeCell ref="F44:I44"/>
    <mergeCell ref="N40:U46"/>
    <mergeCell ref="B40:E40"/>
    <mergeCell ref="F40:I40"/>
    <mergeCell ref="J40:M40"/>
    <mergeCell ref="B41:E41"/>
    <mergeCell ref="F41:I41"/>
    <mergeCell ref="J41:M41"/>
    <mergeCell ref="B42:E42"/>
    <mergeCell ref="F42:I42"/>
    <mergeCell ref="B43:E43"/>
    <mergeCell ref="F43:I43"/>
    <mergeCell ref="J42:M42"/>
    <mergeCell ref="J43:M43"/>
    <mergeCell ref="R36:U36"/>
    <mergeCell ref="R37:U37"/>
    <mergeCell ref="B37:E37"/>
    <mergeCell ref="F37:I37"/>
    <mergeCell ref="J37:M37"/>
    <mergeCell ref="N37:Q37"/>
    <mergeCell ref="B35:E35"/>
    <mergeCell ref="F35:I35"/>
    <mergeCell ref="J35:M35"/>
    <mergeCell ref="N35:Q35"/>
    <mergeCell ref="B36:E36"/>
    <mergeCell ref="F36:I36"/>
    <mergeCell ref="J36:M36"/>
    <mergeCell ref="N36:Q36"/>
    <mergeCell ref="B3:F3"/>
    <mergeCell ref="J3:M3"/>
    <mergeCell ref="N3:P3"/>
    <mergeCell ref="F6:I6"/>
    <mergeCell ref="J6:M6"/>
    <mergeCell ref="F4:I4"/>
    <mergeCell ref="J4:M4"/>
    <mergeCell ref="N4:Q4"/>
    <mergeCell ref="R35:U35"/>
    <mergeCell ref="R4:U4"/>
    <mergeCell ref="F5:I5"/>
    <mergeCell ref="J5:M5"/>
    <mergeCell ref="B4:E12"/>
    <mergeCell ref="F9:I9"/>
    <mergeCell ref="J9:M9"/>
    <mergeCell ref="F10:I10"/>
    <mergeCell ref="J10:M10"/>
    <mergeCell ref="B13:E13"/>
    <mergeCell ref="F13:I13"/>
    <mergeCell ref="J13:M13"/>
    <mergeCell ref="N13:Q13"/>
    <mergeCell ref="R13:U13"/>
    <mergeCell ref="N5:Q12"/>
    <mergeCell ref="R5:U12"/>
    <mergeCell ref="F7:I7"/>
    <mergeCell ref="J7:M7"/>
    <mergeCell ref="F8:I8"/>
    <mergeCell ref="J8:M8"/>
    <mergeCell ref="B14:E14"/>
    <mergeCell ref="F14:I14"/>
    <mergeCell ref="J14:M14"/>
    <mergeCell ref="N14:Q14"/>
    <mergeCell ref="R14:U14"/>
    <mergeCell ref="B15:E15"/>
    <mergeCell ref="F15:I15"/>
    <mergeCell ref="J15:M15"/>
    <mergeCell ref="N15:Q15"/>
    <mergeCell ref="R15:U15"/>
    <mergeCell ref="B16:E16"/>
    <mergeCell ref="F16:I16"/>
    <mergeCell ref="J16:M16"/>
    <mergeCell ref="N16:Q16"/>
    <mergeCell ref="R16:U16"/>
    <mergeCell ref="B17:E17"/>
    <mergeCell ref="F17:I17"/>
    <mergeCell ref="J17:M17"/>
    <mergeCell ref="N17:Q17"/>
    <mergeCell ref="R17:U17"/>
    <mergeCell ref="B18:E18"/>
    <mergeCell ref="F18:I18"/>
    <mergeCell ref="J18:M18"/>
    <mergeCell ref="N18:Q18"/>
    <mergeCell ref="R18:U18"/>
    <mergeCell ref="B19:E19"/>
    <mergeCell ref="F19:I19"/>
    <mergeCell ref="J19:M19"/>
    <mergeCell ref="N19:Q19"/>
    <mergeCell ref="R19:U19"/>
    <mergeCell ref="B22:E22"/>
    <mergeCell ref="F22:I22"/>
    <mergeCell ref="J22:M22"/>
    <mergeCell ref="N22:Q22"/>
    <mergeCell ref="R22:U22"/>
    <mergeCell ref="B23:E23"/>
    <mergeCell ref="F23:I23"/>
    <mergeCell ref="J23:M23"/>
    <mergeCell ref="N23:Q23"/>
    <mergeCell ref="R23:U23"/>
    <mergeCell ref="B24:E24"/>
    <mergeCell ref="F24:I24"/>
    <mergeCell ref="J24:M24"/>
    <mergeCell ref="N24:Q24"/>
    <mergeCell ref="R24:U24"/>
    <mergeCell ref="B25:E25"/>
    <mergeCell ref="F25:I25"/>
    <mergeCell ref="J25:M25"/>
    <mergeCell ref="N25:Q25"/>
    <mergeCell ref="R25:U25"/>
    <mergeCell ref="B26:E26"/>
    <mergeCell ref="F26:I26"/>
    <mergeCell ref="J26:M26"/>
    <mergeCell ref="N26:Q26"/>
    <mergeCell ref="R26:U26"/>
    <mergeCell ref="B27:E27"/>
    <mergeCell ref="F27:I27"/>
    <mergeCell ref="J27:M27"/>
    <mergeCell ref="N27:Q27"/>
    <mergeCell ref="R27:U27"/>
    <mergeCell ref="B28:E28"/>
    <mergeCell ref="F28:I28"/>
    <mergeCell ref="J28:M28"/>
    <mergeCell ref="N28:Q28"/>
    <mergeCell ref="R28:U28"/>
    <mergeCell ref="N34:Q34"/>
    <mergeCell ref="B31:E31"/>
    <mergeCell ref="F31:I31"/>
    <mergeCell ref="J31:M31"/>
    <mergeCell ref="B32:E32"/>
    <mergeCell ref="F32:I32"/>
    <mergeCell ref="J32:M32"/>
    <mergeCell ref="N32:Q32"/>
    <mergeCell ref="R32:U32"/>
    <mergeCell ref="R33:U33"/>
    <mergeCell ref="R34:U34"/>
    <mergeCell ref="B33:E33"/>
    <mergeCell ref="F33:I33"/>
    <mergeCell ref="J33:M33"/>
    <mergeCell ref="N33:Q33"/>
    <mergeCell ref="B34:E34"/>
    <mergeCell ref="F34:I34"/>
    <mergeCell ref="J34:M34"/>
    <mergeCell ref="N31:Q31"/>
    <mergeCell ref="R31:U31"/>
  </mergeCells>
  <phoneticPr fontId="19" type="noConversion"/>
  <pageMargins left="0.19685039370078741" right="0.19685039370078741" top="0.19685039370078741" bottom="0.19685039370078741" header="0.19685039370078741" footer="0.19685039370078741"/>
  <pageSetup paperSize="9" scale="66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H46"/>
  <sheetViews>
    <sheetView zoomScale="60" workbookViewId="0">
      <selection activeCell="B1" sqref="B1:Y1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4" s="5" customFormat="1" ht="39">
      <c r="B1" s="425" t="s">
        <v>344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"/>
      <c r="AB1" s="6"/>
    </row>
    <row r="2" spans="2:34" s="5" customFormat="1" ht="9.75" customHeight="1">
      <c r="B2" s="426"/>
      <c r="C2" s="427"/>
      <c r="D2" s="427"/>
      <c r="E2" s="427"/>
      <c r="F2" s="427"/>
      <c r="G2" s="42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4" ht="31.5" customHeight="1" thickBot="1">
      <c r="B3" s="81" t="s">
        <v>41</v>
      </c>
      <c r="C3" s="10"/>
      <c r="D3" s="11"/>
      <c r="E3" s="11"/>
      <c r="F3" s="428" t="s">
        <v>103</v>
      </c>
      <c r="G3" s="428"/>
      <c r="H3" s="428"/>
      <c r="I3" s="428"/>
      <c r="J3" s="428"/>
      <c r="K3" s="428"/>
      <c r="L3" s="42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4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4" s="36" customFormat="1" ht="65.099999999999994" customHeight="1">
      <c r="B5" s="31"/>
      <c r="C5" s="420"/>
      <c r="D5" s="32"/>
      <c r="E5" s="32"/>
      <c r="F5" s="1" t="s">
        <v>16</v>
      </c>
      <c r="G5" s="32"/>
      <c r="H5" s="32"/>
      <c r="I5" s="1" t="s">
        <v>16</v>
      </c>
      <c r="J5" s="32"/>
      <c r="K5" s="32"/>
      <c r="L5" s="1" t="s">
        <v>16</v>
      </c>
      <c r="M5" s="32"/>
      <c r="N5" s="32"/>
      <c r="O5" s="1" t="s">
        <v>16</v>
      </c>
      <c r="P5" s="32"/>
      <c r="Q5" s="32"/>
      <c r="R5" s="1" t="s">
        <v>16</v>
      </c>
      <c r="S5" s="32"/>
      <c r="T5" s="32"/>
      <c r="U5" s="1" t="s">
        <v>16</v>
      </c>
      <c r="V5" s="421"/>
      <c r="W5" s="33"/>
      <c r="X5" s="34"/>
      <c r="Y5" s="35"/>
      <c r="Z5" s="16"/>
      <c r="AA5" s="16"/>
      <c r="AB5" s="17"/>
      <c r="AC5" s="16"/>
      <c r="AD5" s="16"/>
      <c r="AE5" s="16"/>
      <c r="AF5" s="16"/>
      <c r="AG5" s="78"/>
    </row>
    <row r="6" spans="2:34" ht="27.9" customHeight="1">
      <c r="B6" s="37"/>
      <c r="C6" s="420"/>
      <c r="D6" s="2"/>
      <c r="E6" s="2"/>
      <c r="F6" s="2"/>
      <c r="G6" s="198"/>
      <c r="H6" s="197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422"/>
      <c r="W6" s="90"/>
      <c r="X6" s="38"/>
      <c r="Y6" s="39"/>
      <c r="Z6" s="15"/>
      <c r="AA6" s="17"/>
      <c r="AC6" s="17"/>
      <c r="AD6" s="17"/>
      <c r="AE6" s="17"/>
      <c r="AF6" s="17"/>
      <c r="AG6" s="78"/>
    </row>
    <row r="7" spans="2:34" ht="27.9" customHeight="1">
      <c r="B7" s="37"/>
      <c r="C7" s="420"/>
      <c r="D7" s="2"/>
      <c r="E7" s="2"/>
      <c r="F7" s="2"/>
      <c r="G7" s="2"/>
      <c r="H7" s="2"/>
      <c r="I7" s="2"/>
      <c r="J7" s="2"/>
      <c r="K7" s="2"/>
      <c r="L7" s="2"/>
      <c r="M7" s="2"/>
      <c r="N7" s="85"/>
      <c r="O7" s="2"/>
      <c r="P7" s="2"/>
      <c r="Q7" s="2"/>
      <c r="R7" s="2"/>
      <c r="S7" s="2"/>
      <c r="T7" s="2"/>
      <c r="U7" s="2"/>
      <c r="V7" s="422"/>
      <c r="W7" s="40"/>
      <c r="X7" s="41"/>
      <c r="Y7" s="39"/>
      <c r="AA7" s="42"/>
      <c r="AC7" s="43"/>
      <c r="AD7" s="17"/>
      <c r="AE7" s="17"/>
      <c r="AF7" s="44"/>
      <c r="AG7" s="78"/>
    </row>
    <row r="8" spans="2:34" ht="27.9" customHeight="1">
      <c r="B8" s="37"/>
      <c r="C8" s="420"/>
      <c r="D8" s="45"/>
      <c r="E8" s="45"/>
      <c r="F8" s="2"/>
      <c r="G8" s="58"/>
      <c r="H8" s="134"/>
      <c r="I8" s="118"/>
      <c r="J8" s="147"/>
      <c r="K8" s="134"/>
      <c r="L8" s="118"/>
      <c r="M8" s="2"/>
      <c r="N8" s="2"/>
      <c r="O8" s="2"/>
      <c r="P8" s="2"/>
      <c r="Q8" s="85"/>
      <c r="R8" s="2"/>
      <c r="S8" s="2"/>
      <c r="T8" s="85"/>
      <c r="U8" s="2"/>
      <c r="V8" s="422"/>
      <c r="W8" s="88"/>
      <c r="X8" s="41"/>
      <c r="Y8" s="39"/>
      <c r="Z8" s="15"/>
      <c r="AC8" s="17"/>
      <c r="AD8" s="17"/>
      <c r="AE8" s="17"/>
      <c r="AF8" s="17"/>
      <c r="AG8" s="78"/>
      <c r="AH8"/>
    </row>
    <row r="9" spans="2:34" ht="27.9" customHeight="1">
      <c r="B9" s="424"/>
      <c r="C9" s="420"/>
      <c r="D9" s="45"/>
      <c r="E9" s="45"/>
      <c r="F9" s="2"/>
      <c r="H9" s="134"/>
      <c r="J9" s="2"/>
      <c r="K9" s="45"/>
      <c r="L9" s="2"/>
      <c r="M9" s="2"/>
      <c r="N9" s="2"/>
      <c r="O9" s="2"/>
      <c r="P9" s="2"/>
      <c r="Q9" s="45"/>
      <c r="R9" s="2"/>
      <c r="S9" s="2"/>
      <c r="T9" s="2"/>
      <c r="U9" s="2"/>
      <c r="V9" s="422"/>
      <c r="W9" s="40"/>
      <c r="X9" s="41"/>
      <c r="Y9" s="39"/>
      <c r="AC9" s="17"/>
      <c r="AD9" s="17"/>
      <c r="AE9" s="17"/>
      <c r="AF9" s="17"/>
      <c r="AG9" s="76"/>
      <c r="AH9"/>
    </row>
    <row r="10" spans="2:34" ht="27.9" customHeight="1">
      <c r="B10" s="424"/>
      <c r="C10" s="420"/>
      <c r="D10" s="45"/>
      <c r="E10" s="45"/>
      <c r="F10" s="2"/>
      <c r="G10" s="2"/>
      <c r="H10" s="45"/>
      <c r="I10" s="2"/>
      <c r="J10" s="2"/>
      <c r="K10" s="45"/>
      <c r="L10" s="2"/>
      <c r="M10" s="2"/>
      <c r="N10" s="85"/>
      <c r="O10" s="2"/>
      <c r="P10" s="2"/>
      <c r="Q10" s="45"/>
      <c r="R10" s="2"/>
      <c r="S10" s="2"/>
      <c r="T10" s="45"/>
      <c r="U10" s="2"/>
      <c r="V10" s="422"/>
      <c r="W10" s="88"/>
      <c r="X10" s="80"/>
      <c r="Y10" s="46"/>
      <c r="Z10" s="15"/>
      <c r="AG10" s="90"/>
    </row>
    <row r="11" spans="2:34" ht="27.9" customHeight="1">
      <c r="B11" s="47"/>
      <c r="C11" s="48"/>
      <c r="D11" s="45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2"/>
      <c r="U11" s="2"/>
      <c r="V11" s="422"/>
      <c r="W11" s="40"/>
      <c r="X11" s="49"/>
      <c r="Y11" s="39"/>
      <c r="AG11" s="76"/>
    </row>
    <row r="12" spans="2:34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23"/>
      <c r="W12" s="89"/>
      <c r="X12" s="54"/>
      <c r="Y12" s="55"/>
      <c r="Z12" s="15"/>
      <c r="AC12" s="52"/>
      <c r="AD12" s="52"/>
      <c r="AE12" s="52"/>
      <c r="AG12" s="91"/>
    </row>
    <row r="13" spans="2:34" s="36" customFormat="1" ht="27.9" customHeight="1">
      <c r="B13" s="31">
        <v>4</v>
      </c>
      <c r="C13" s="420"/>
      <c r="D13" s="32" t="str">
        <f>'114.4月菜單'!F5</f>
        <v>小米飯</v>
      </c>
      <c r="E13" s="32" t="s">
        <v>15</v>
      </c>
      <c r="F13" s="32"/>
      <c r="G13" s="32" t="str">
        <f>'114.4月菜單'!F6</f>
        <v>碳烤雞腿</v>
      </c>
      <c r="H13" s="32" t="s">
        <v>84</v>
      </c>
      <c r="I13" s="32"/>
      <c r="J13" s="32" t="str">
        <f>'114.4月菜單'!F7</f>
        <v>壽喜燒肉片</v>
      </c>
      <c r="K13" s="32" t="s">
        <v>17</v>
      </c>
      <c r="L13" s="32"/>
      <c r="M13" s="32" t="str">
        <f>'114.4月菜單'!F8</f>
        <v>菜脯蛋(醃)</v>
      </c>
      <c r="N13" s="32" t="s">
        <v>17</v>
      </c>
      <c r="O13" s="32"/>
      <c r="P13" s="32" t="str">
        <f>'114.4月菜單'!F9</f>
        <v>深色蔬菜</v>
      </c>
      <c r="Q13" s="32" t="s">
        <v>18</v>
      </c>
      <c r="R13" s="32"/>
      <c r="S13" s="32" t="str">
        <f>'114.4月菜單'!F10</f>
        <v>菜頭湯</v>
      </c>
      <c r="T13" s="32" t="s">
        <v>17</v>
      </c>
      <c r="U13" s="32"/>
      <c r="V13" s="421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4" ht="27.9" customHeight="1">
      <c r="B14" s="37" t="s">
        <v>8</v>
      </c>
      <c r="C14" s="420"/>
      <c r="D14" s="2" t="s">
        <v>56</v>
      </c>
      <c r="E14" s="2"/>
      <c r="F14" s="2">
        <v>60</v>
      </c>
      <c r="G14" s="2" t="s">
        <v>189</v>
      </c>
      <c r="H14" s="2"/>
      <c r="I14" s="2">
        <v>60</v>
      </c>
      <c r="J14" s="431" t="s">
        <v>141</v>
      </c>
      <c r="K14" s="432"/>
      <c r="L14" s="2">
        <v>10</v>
      </c>
      <c r="M14" s="2" t="s">
        <v>287</v>
      </c>
      <c r="N14" s="2" t="s">
        <v>168</v>
      </c>
      <c r="O14" s="2">
        <v>20</v>
      </c>
      <c r="P14" s="2" t="s">
        <v>59</v>
      </c>
      <c r="Q14" s="2"/>
      <c r="R14" s="2">
        <v>100</v>
      </c>
      <c r="S14" s="2" t="s">
        <v>166</v>
      </c>
      <c r="T14" s="2"/>
      <c r="U14" s="2">
        <v>30</v>
      </c>
      <c r="V14" s="422"/>
      <c r="W14" s="90">
        <f>Y13*15+Y14*0+Y15*5+Y16*0+Y17*15+Y18*12+15</f>
        <v>100</v>
      </c>
      <c r="X14" s="38" t="s">
        <v>165</v>
      </c>
      <c r="Y14" s="39">
        <v>2.2000000000000002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4" ht="27.9" customHeight="1">
      <c r="B15" s="37">
        <v>1</v>
      </c>
      <c r="C15" s="420"/>
      <c r="D15" s="2" t="s">
        <v>158</v>
      </c>
      <c r="E15" s="2"/>
      <c r="F15" s="2">
        <v>40</v>
      </c>
      <c r="G15" s="2"/>
      <c r="H15" s="2"/>
      <c r="I15" s="2"/>
      <c r="J15" s="2" t="s">
        <v>285</v>
      </c>
      <c r="K15" s="2"/>
      <c r="L15" s="2">
        <v>20</v>
      </c>
      <c r="M15" s="429" t="s">
        <v>80</v>
      </c>
      <c r="N15" s="430"/>
      <c r="O15" s="2">
        <v>50</v>
      </c>
      <c r="P15" s="2"/>
      <c r="Q15" s="2"/>
      <c r="R15" s="2"/>
      <c r="S15" s="2"/>
      <c r="T15" s="2"/>
      <c r="U15" s="2"/>
      <c r="V15" s="422"/>
      <c r="W15" s="40" t="s">
        <v>44</v>
      </c>
      <c r="X15" s="41" t="s">
        <v>25</v>
      </c>
      <c r="Y15" s="39">
        <v>2</v>
      </c>
      <c r="AA15" s="42" t="s">
        <v>26</v>
      </c>
      <c r="AB15" s="17">
        <v>2.1</v>
      </c>
      <c r="AC15" s="43">
        <f>AB15*7</f>
        <v>14.700000000000001</v>
      </c>
      <c r="AD15" s="17">
        <f>AB15*5</f>
        <v>10.5</v>
      </c>
      <c r="AE15" s="17" t="s">
        <v>27</v>
      </c>
      <c r="AF15" s="44">
        <f>AC15*4+AD15*9</f>
        <v>153.30000000000001</v>
      </c>
      <c r="AG15" s="76"/>
    </row>
    <row r="16" spans="2:34" ht="27.9" customHeight="1">
      <c r="B16" s="37" t="s">
        <v>10</v>
      </c>
      <c r="C16" s="420"/>
      <c r="D16" s="45"/>
      <c r="E16" s="45"/>
      <c r="F16" s="2"/>
      <c r="G16" s="58"/>
      <c r="H16" s="134"/>
      <c r="I16" s="118"/>
      <c r="J16" s="110" t="s">
        <v>286</v>
      </c>
      <c r="K16" s="2"/>
      <c r="L16" s="2">
        <v>30</v>
      </c>
      <c r="M16" s="2"/>
      <c r="N16" s="2"/>
      <c r="O16" s="2"/>
      <c r="P16" s="2"/>
      <c r="Q16" s="85"/>
      <c r="R16" s="2"/>
      <c r="S16" s="2"/>
      <c r="T16" s="85"/>
      <c r="U16" s="2"/>
      <c r="V16" s="422"/>
      <c r="W16" s="88">
        <f>Y13*0+Y14*5+Y15*0+Y16*5+Y17*0+Y18*4</f>
        <v>23.5</v>
      </c>
      <c r="X16" s="41" t="s">
        <v>28</v>
      </c>
      <c r="Y16" s="39">
        <v>2.5</v>
      </c>
      <c r="Z16" s="15"/>
      <c r="AA16" s="16" t="s">
        <v>29</v>
      </c>
      <c r="AB16" s="17">
        <v>1.8</v>
      </c>
      <c r="AC16" s="17">
        <f>AB16*1</f>
        <v>1.8</v>
      </c>
      <c r="AD16" s="17" t="s">
        <v>27</v>
      </c>
      <c r="AE16" s="17">
        <f>AB16*5</f>
        <v>9</v>
      </c>
      <c r="AF16" s="17">
        <f>AC16*4+AE16*4</f>
        <v>43.2</v>
      </c>
      <c r="AG16" s="90"/>
    </row>
    <row r="17" spans="2:33" ht="27.9" customHeight="1">
      <c r="B17" s="424" t="s">
        <v>36</v>
      </c>
      <c r="C17" s="420"/>
      <c r="D17" s="45"/>
      <c r="E17" s="45"/>
      <c r="F17" s="2"/>
      <c r="H17" s="134"/>
      <c r="J17" s="2" t="s">
        <v>215</v>
      </c>
      <c r="K17" s="2"/>
      <c r="L17" s="2">
        <v>1</v>
      </c>
      <c r="M17" s="2"/>
      <c r="N17" s="2"/>
      <c r="O17" s="2"/>
      <c r="P17" s="2"/>
      <c r="Q17" s="45"/>
      <c r="R17" s="2"/>
      <c r="S17" s="2"/>
      <c r="T17" s="2"/>
      <c r="U17" s="2"/>
      <c r="V17" s="422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24"/>
      <c r="C18" s="420"/>
      <c r="D18" s="45"/>
      <c r="E18" s="45"/>
      <c r="F18" s="2"/>
      <c r="G18" s="2"/>
      <c r="H18" s="45"/>
      <c r="I18" s="2"/>
      <c r="J18" s="2"/>
      <c r="K18" s="45"/>
      <c r="L18" s="2"/>
      <c r="M18" s="2"/>
      <c r="N18" s="85"/>
      <c r="O18" s="2"/>
      <c r="P18" s="2"/>
      <c r="Q18" s="45"/>
      <c r="R18" s="2"/>
      <c r="S18" s="2"/>
      <c r="T18" s="45"/>
      <c r="U18" s="2"/>
      <c r="V18" s="422"/>
      <c r="W18" s="88">
        <f>Y13*2+Y14*7+Y15*1+Y16*0+Y17*0+Y18*8</f>
        <v>27.400000000000002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22"/>
      <c r="W19" s="40" t="s">
        <v>12</v>
      </c>
      <c r="X19" s="49"/>
      <c r="Y19" s="39"/>
      <c r="AC19" s="16">
        <f>SUM(AC14:AC18)</f>
        <v>28.900000000000002</v>
      </c>
      <c r="AD19" s="16">
        <f>SUM(AD14:AD18)</f>
        <v>23</v>
      </c>
      <c r="AE19" s="16">
        <f>SUM(AE14:AE18)</f>
        <v>117</v>
      </c>
      <c r="AF19" s="16">
        <f>AC19*4+AD19*9+AE19*4</f>
        <v>790.6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3"/>
      <c r="W20" s="89">
        <f>W14*4+W18*4+W16*9</f>
        <v>721.1</v>
      </c>
      <c r="X20" s="54"/>
      <c r="Y20" s="55"/>
      <c r="Z20" s="15"/>
      <c r="AC20" s="52">
        <f>AC19*4/AF19</f>
        <v>0.14621806223121681</v>
      </c>
      <c r="AD20" s="52">
        <f>AD19*9/AF19</f>
        <v>0.26182646091576017</v>
      </c>
      <c r="AE20" s="52">
        <f>AE19*4/AF19</f>
        <v>0.59195547685302297</v>
      </c>
      <c r="AG20" s="91"/>
    </row>
    <row r="21" spans="2:33" s="36" customFormat="1" ht="27.9" customHeight="1">
      <c r="B21" s="31">
        <v>4</v>
      </c>
      <c r="C21" s="420"/>
      <c r="D21" s="32" t="str">
        <f>'114.4月菜單'!J5</f>
        <v>香Q米飯</v>
      </c>
      <c r="E21" s="32" t="s">
        <v>15</v>
      </c>
      <c r="F21" s="32"/>
      <c r="G21" s="32" t="str">
        <f>'114.4月菜單'!J6</f>
        <v>清蒸魚片(海)</v>
      </c>
      <c r="H21" s="32" t="s">
        <v>169</v>
      </c>
      <c r="I21" s="32"/>
      <c r="J21" s="32" t="str">
        <f>'114.4月菜單'!J7</f>
        <v>蘑菇豬排</v>
      </c>
      <c r="K21" s="32" t="s">
        <v>214</v>
      </c>
      <c r="L21" s="32"/>
      <c r="M21" s="32" t="str">
        <f>'114.4月菜單'!J8</f>
        <v>沙茶滷豆腐丁(豆)</v>
      </c>
      <c r="N21" s="32" t="s">
        <v>169</v>
      </c>
      <c r="O21" s="32"/>
      <c r="P21" s="32" t="str">
        <f>'114.4月菜單'!J9</f>
        <v>有機蔬菜</v>
      </c>
      <c r="Q21" s="32" t="s">
        <v>18</v>
      </c>
      <c r="R21" s="32"/>
      <c r="S21" s="32" t="str">
        <f>'114.4月菜單'!J10</f>
        <v>紫菜蛋花湯</v>
      </c>
      <c r="T21" s="32" t="s">
        <v>17</v>
      </c>
      <c r="U21" s="32"/>
      <c r="V21" s="421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20"/>
      <c r="D22" s="2" t="s">
        <v>56</v>
      </c>
      <c r="E22" s="2"/>
      <c r="F22" s="2">
        <v>100</v>
      </c>
      <c r="G22" s="2" t="s">
        <v>151</v>
      </c>
      <c r="H22" s="2" t="s">
        <v>88</v>
      </c>
      <c r="I22" s="2">
        <v>40</v>
      </c>
      <c r="J22" s="201" t="s">
        <v>213</v>
      </c>
      <c r="K22" s="2"/>
      <c r="L22" s="2">
        <v>40</v>
      </c>
      <c r="M22" s="2" t="s">
        <v>288</v>
      </c>
      <c r="N22" s="2" t="s">
        <v>102</v>
      </c>
      <c r="O22" s="2">
        <v>40</v>
      </c>
      <c r="P22" s="2" t="s">
        <v>59</v>
      </c>
      <c r="Q22" s="2"/>
      <c r="R22" s="2">
        <v>100</v>
      </c>
      <c r="S22" s="2" t="s">
        <v>121</v>
      </c>
      <c r="T22" s="2"/>
      <c r="U22" s="2">
        <v>1</v>
      </c>
      <c r="V22" s="422"/>
      <c r="W22" s="90">
        <f>Y21*15+Y22*0+Y23*5+Y24*0+Y25*15+Y26*12+15</f>
        <v>99</v>
      </c>
      <c r="X22" s="38" t="s">
        <v>165</v>
      </c>
      <c r="Y22" s="39">
        <v>2.2999999999999998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2</v>
      </c>
      <c r="C23" s="420"/>
      <c r="D23" s="2"/>
      <c r="E23" s="2"/>
      <c r="F23" s="2"/>
      <c r="G23" s="2" t="s">
        <v>114</v>
      </c>
      <c r="H23" s="2"/>
      <c r="I23" s="2">
        <v>30</v>
      </c>
      <c r="J23" s="2"/>
      <c r="K23" s="2"/>
      <c r="L23" s="2"/>
      <c r="M23" s="2" t="s">
        <v>155</v>
      </c>
      <c r="N23" s="2"/>
      <c r="O23" s="2">
        <v>30</v>
      </c>
      <c r="P23" s="2"/>
      <c r="Q23" s="2"/>
      <c r="R23" s="2"/>
      <c r="S23" s="2" t="s">
        <v>80</v>
      </c>
      <c r="T23" s="2"/>
      <c r="U23" s="2">
        <v>10</v>
      </c>
      <c r="V23" s="422"/>
      <c r="W23" s="40" t="s">
        <v>44</v>
      </c>
      <c r="X23" s="41" t="s">
        <v>25</v>
      </c>
      <c r="Y23" s="39">
        <v>1.8</v>
      </c>
      <c r="AA23" s="59" t="s">
        <v>26</v>
      </c>
      <c r="AB23" s="57">
        <v>2.2000000000000002</v>
      </c>
      <c r="AC23" s="60">
        <f>AB23*7</f>
        <v>15.400000000000002</v>
      </c>
      <c r="AD23" s="57">
        <f>AB23*5</f>
        <v>11</v>
      </c>
      <c r="AE23" s="57" t="s">
        <v>27</v>
      </c>
      <c r="AF23" s="61">
        <f>AC23*4+AD23*9</f>
        <v>160.60000000000002</v>
      </c>
      <c r="AG23" s="76"/>
    </row>
    <row r="24" spans="2:33" s="58" customFormat="1" ht="27.9" customHeight="1">
      <c r="B24" s="37" t="s">
        <v>10</v>
      </c>
      <c r="C24" s="420"/>
      <c r="D24" s="45"/>
      <c r="E24" s="45"/>
      <c r="F24" s="2"/>
      <c r="G24" s="58" t="s">
        <v>159</v>
      </c>
      <c r="H24" s="134"/>
      <c r="I24" s="118">
        <v>20</v>
      </c>
      <c r="J24" s="147"/>
      <c r="K24" s="134"/>
      <c r="L24" s="118"/>
      <c r="M24" s="147"/>
      <c r="N24" s="134"/>
      <c r="O24" s="118"/>
      <c r="P24" s="2"/>
      <c r="Q24" s="85"/>
      <c r="R24" s="2"/>
      <c r="S24" s="2" t="s">
        <v>106</v>
      </c>
      <c r="T24" s="85"/>
      <c r="U24" s="2">
        <v>1</v>
      </c>
      <c r="V24" s="422"/>
      <c r="W24" s="88">
        <f>Y21*0+Y22*5+Y23*0+Y24*5+Y25*0+Y26*4</f>
        <v>24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424" t="s">
        <v>37</v>
      </c>
      <c r="C25" s="420"/>
      <c r="D25" s="45"/>
      <c r="E25" s="45"/>
      <c r="F25" s="2"/>
      <c r="G25" s="120" t="s">
        <v>83</v>
      </c>
      <c r="H25" s="134"/>
      <c r="I25" s="138">
        <v>3</v>
      </c>
      <c r="J25" s="2"/>
      <c r="K25" s="45"/>
      <c r="L25" s="2"/>
      <c r="M25" s="2"/>
      <c r="N25" s="2"/>
      <c r="O25" s="2"/>
      <c r="P25" s="2"/>
      <c r="Q25" s="45"/>
      <c r="R25" s="2"/>
      <c r="S25" s="2"/>
      <c r="T25" s="2"/>
      <c r="U25" s="2"/>
      <c r="V25" s="422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424"/>
      <c r="C26" s="420"/>
      <c r="D26" s="45"/>
      <c r="E26" s="45"/>
      <c r="F26" s="2"/>
      <c r="G26" s="2" t="s">
        <v>105</v>
      </c>
      <c r="H26" s="45"/>
      <c r="I26" s="2">
        <v>1</v>
      </c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422"/>
      <c r="W26" s="88">
        <f>Y21*2+Y22*7+Y23*1+Y24*0+Y25*0+Y26*8</f>
        <v>27.9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65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2"/>
      <c r="U27" s="2"/>
      <c r="V27" s="422"/>
      <c r="W27" s="40" t="s">
        <v>12</v>
      </c>
      <c r="X27" s="49"/>
      <c r="Y27" s="39"/>
      <c r="AA27" s="62"/>
      <c r="AB27" s="57"/>
      <c r="AC27" s="62">
        <f>SUM(AC22:AC26)</f>
        <v>29.400000000000006</v>
      </c>
      <c r="AD27" s="62">
        <f>SUM(AD22:AD26)</f>
        <v>23.5</v>
      </c>
      <c r="AE27" s="62">
        <f>SUM(AE22:AE26)</f>
        <v>101</v>
      </c>
      <c r="AF27" s="62">
        <f>AC27*4+AD27*9+AE27*4</f>
        <v>733.1</v>
      </c>
      <c r="AG27" s="76"/>
    </row>
    <row r="28" spans="2:33" s="58" customFormat="1" ht="27.9" customHeight="1" thickBot="1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23"/>
      <c r="W28" s="89">
        <f>W22*4+W26*4+W24*9</f>
        <v>723.6</v>
      </c>
      <c r="X28" s="54"/>
      <c r="Y28" s="55"/>
      <c r="Z28" s="56"/>
      <c r="AB28" s="68"/>
      <c r="AC28" s="69">
        <f>AC27*4/AF27</f>
        <v>0.16041467739735374</v>
      </c>
      <c r="AD28" s="69">
        <f>AD27*9/AF27</f>
        <v>0.28850088664575091</v>
      </c>
      <c r="AE28" s="69">
        <f>AE27*4/AF27</f>
        <v>0.55108443595689538</v>
      </c>
      <c r="AG28" s="91"/>
    </row>
    <row r="29" spans="2:33" s="36" customFormat="1" ht="27.9" customHeight="1">
      <c r="B29" s="31">
        <v>4</v>
      </c>
      <c r="C29" s="420"/>
      <c r="D29" s="32" t="str">
        <f>'114.4月菜單'!N5</f>
        <v>清明節/兒童節假期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421"/>
      <c r="W29" s="33" t="s">
        <v>42</v>
      </c>
      <c r="X29" s="34" t="s">
        <v>19</v>
      </c>
      <c r="Y29" s="35">
        <v>0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20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422"/>
      <c r="W30" s="90">
        <v>0</v>
      </c>
      <c r="X30" s="38" t="s">
        <v>165</v>
      </c>
      <c r="Y30" s="39">
        <v>0</v>
      </c>
      <c r="Z30" s="15"/>
      <c r="AA30" s="17" t="s">
        <v>24</v>
      </c>
      <c r="AB30" s="17">
        <v>6.2</v>
      </c>
      <c r="AC30" s="17">
        <f>AB30*2</f>
        <v>12.4</v>
      </c>
      <c r="AD30" s="17"/>
      <c r="AE30" s="17">
        <f>AB30*15</f>
        <v>93</v>
      </c>
      <c r="AF30" s="17">
        <f>AC30*4+AE30*4</f>
        <v>421.6</v>
      </c>
      <c r="AG30" s="90"/>
    </row>
    <row r="31" spans="2:33" ht="27.9" customHeight="1">
      <c r="B31" s="37">
        <v>3</v>
      </c>
      <c r="C31" s="420"/>
      <c r="D31" s="2"/>
      <c r="E31" s="2"/>
      <c r="F31" s="2"/>
      <c r="G31" s="2"/>
      <c r="H31" s="2"/>
      <c r="I31" s="2"/>
      <c r="J31" s="2"/>
      <c r="K31" s="2"/>
      <c r="L31" s="2"/>
      <c r="M31" s="2"/>
      <c r="N31" s="85"/>
      <c r="O31" s="2"/>
      <c r="P31" s="2"/>
      <c r="Q31" s="2"/>
      <c r="R31" s="2"/>
      <c r="S31" s="2"/>
      <c r="T31" s="2"/>
      <c r="U31" s="2"/>
      <c r="V31" s="422"/>
      <c r="W31" s="40" t="s">
        <v>44</v>
      </c>
      <c r="X31" s="41" t="s">
        <v>25</v>
      </c>
      <c r="Y31" s="39">
        <v>0</v>
      </c>
      <c r="AA31" s="42" t="s">
        <v>26</v>
      </c>
      <c r="AB31" s="17">
        <v>2.1</v>
      </c>
      <c r="AC31" s="43">
        <f>AB31*7</f>
        <v>14.700000000000001</v>
      </c>
      <c r="AD31" s="17">
        <f>AB31*5</f>
        <v>10.5</v>
      </c>
      <c r="AE31" s="17" t="s">
        <v>27</v>
      </c>
      <c r="AF31" s="44">
        <f>AC31*4+AD31*9</f>
        <v>153.30000000000001</v>
      </c>
      <c r="AG31" s="76"/>
    </row>
    <row r="32" spans="2:33" ht="27.9" customHeight="1">
      <c r="B32" s="37" t="s">
        <v>10</v>
      </c>
      <c r="C32" s="420"/>
      <c r="D32" s="45"/>
      <c r="E32" s="45"/>
      <c r="F32" s="2"/>
      <c r="G32" s="58"/>
      <c r="H32" s="134"/>
      <c r="I32" s="118"/>
      <c r="J32" s="147"/>
      <c r="K32" s="134"/>
      <c r="L32" s="118"/>
      <c r="M32" s="2"/>
      <c r="N32" s="2"/>
      <c r="O32" s="2"/>
      <c r="P32" s="2"/>
      <c r="Q32" s="85"/>
      <c r="R32" s="2"/>
      <c r="S32" s="2"/>
      <c r="T32" s="85"/>
      <c r="U32" s="2"/>
      <c r="V32" s="422"/>
      <c r="W32" s="88">
        <f>Y29*0+Y30*5+Y31*0+Y32*5+Y33*0+Y34*4</f>
        <v>0</v>
      </c>
      <c r="X32" s="41" t="s">
        <v>28</v>
      </c>
      <c r="Y32" s="39">
        <v>0</v>
      </c>
      <c r="Z32" s="15"/>
      <c r="AA32" s="16" t="s">
        <v>29</v>
      </c>
      <c r="AB32" s="17">
        <v>1.5</v>
      </c>
      <c r="AC32" s="17">
        <f>AB32*1</f>
        <v>1.5</v>
      </c>
      <c r="AD32" s="17" t="s">
        <v>27</v>
      </c>
      <c r="AE32" s="17">
        <f>AB32*5</f>
        <v>7.5</v>
      </c>
      <c r="AF32" s="17">
        <f>AC32*4+AE32*4</f>
        <v>36</v>
      </c>
      <c r="AG32" s="90"/>
    </row>
    <row r="33" spans="2:33" ht="27.9" customHeight="1">
      <c r="B33" s="424" t="s">
        <v>38</v>
      </c>
      <c r="C33" s="420"/>
      <c r="D33" s="45"/>
      <c r="E33" s="45"/>
      <c r="F33" s="2"/>
      <c r="H33" s="134"/>
      <c r="J33" s="2"/>
      <c r="K33" s="45"/>
      <c r="L33" s="2"/>
      <c r="M33" s="2"/>
      <c r="N33" s="2"/>
      <c r="O33" s="2"/>
      <c r="P33" s="2"/>
      <c r="Q33" s="45"/>
      <c r="R33" s="2"/>
      <c r="S33" s="2"/>
      <c r="T33" s="2"/>
      <c r="U33" s="2"/>
      <c r="V33" s="422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24"/>
      <c r="C34" s="420"/>
      <c r="D34" s="186"/>
      <c r="E34" s="45"/>
      <c r="F34" s="2"/>
      <c r="G34" s="2"/>
      <c r="H34" s="45"/>
      <c r="I34" s="2"/>
      <c r="J34" s="2"/>
      <c r="K34" s="45"/>
      <c r="L34" s="2"/>
      <c r="M34" s="2"/>
      <c r="N34" s="85"/>
      <c r="O34" s="2"/>
      <c r="P34" s="2"/>
      <c r="Q34" s="45"/>
      <c r="R34" s="2"/>
      <c r="S34" s="2"/>
      <c r="T34" s="45"/>
      <c r="U34" s="2"/>
      <c r="V34" s="422"/>
      <c r="W34" s="88">
        <f>Y29*2+Y30*7+Y31*1+Y32*0+Y33*0+Y34*8</f>
        <v>0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22"/>
      <c r="W35" s="40" t="s">
        <v>12</v>
      </c>
      <c r="X35" s="49"/>
      <c r="Y35" s="39"/>
      <c r="AC35" s="16">
        <f>SUM(AC30:AC34)</f>
        <v>28.6</v>
      </c>
      <c r="AD35" s="16">
        <f>SUM(AD30:AD34)</f>
        <v>23</v>
      </c>
      <c r="AE35" s="16">
        <f>SUM(AE30:AE34)</f>
        <v>115.5</v>
      </c>
      <c r="AF35" s="16">
        <f>AC35*4+AD35*9+AE35*4</f>
        <v>783.4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23"/>
      <c r="W36" s="89">
        <f>W30*4+W34*4+W32*9</f>
        <v>0</v>
      </c>
      <c r="X36" s="54"/>
      <c r="Y36" s="55"/>
      <c r="Z36" s="15"/>
      <c r="AC36" s="52">
        <f>AC35*4/AF35</f>
        <v>0.14603012509573654</v>
      </c>
      <c r="AD36" s="52">
        <f>AD35*9/AF35</f>
        <v>0.26423283124840441</v>
      </c>
      <c r="AE36" s="52">
        <f>AE35*4/AF35</f>
        <v>0.58973704365585911</v>
      </c>
      <c r="AG36" s="91"/>
    </row>
    <row r="37" spans="2:33" s="36" customFormat="1" ht="27.9" customHeight="1">
      <c r="B37" s="31">
        <v>4</v>
      </c>
      <c r="C37" s="420"/>
      <c r="D37" s="32" t="str">
        <f>'114.4月菜單'!R5</f>
        <v>清明節/兒童節假期</v>
      </c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421"/>
      <c r="W37" s="33" t="s">
        <v>42</v>
      </c>
      <c r="X37" s="34" t="s">
        <v>19</v>
      </c>
      <c r="Y37" s="35">
        <v>0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420"/>
      <c r="D38" s="2"/>
      <c r="E38" s="2"/>
      <c r="F38" s="2"/>
      <c r="G38" s="166"/>
      <c r="H38" s="167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422"/>
      <c r="W38" s="90">
        <v>0</v>
      </c>
      <c r="X38" s="38" t="s">
        <v>165</v>
      </c>
      <c r="Y38" s="39">
        <v>0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4</v>
      </c>
      <c r="C39" s="420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422"/>
      <c r="W39" s="40" t="s">
        <v>44</v>
      </c>
      <c r="X39" s="41" t="s">
        <v>25</v>
      </c>
      <c r="Y39" s="39">
        <v>0</v>
      </c>
      <c r="AA39" s="42" t="s">
        <v>26</v>
      </c>
      <c r="AB39" s="17">
        <v>2.2000000000000002</v>
      </c>
      <c r="AC39" s="43">
        <f>AB39*7</f>
        <v>15.400000000000002</v>
      </c>
      <c r="AD39" s="17">
        <f>AB39*5</f>
        <v>11</v>
      </c>
      <c r="AE39" s="17" t="s">
        <v>27</v>
      </c>
      <c r="AF39" s="44">
        <f>AC39*4+AD39*9</f>
        <v>160.60000000000002</v>
      </c>
    </row>
    <row r="40" spans="2:33" ht="27.9" customHeight="1">
      <c r="B40" s="37" t="s">
        <v>10</v>
      </c>
      <c r="C40" s="420"/>
      <c r="D40" s="2"/>
      <c r="E40" s="2"/>
      <c r="F40" s="2"/>
      <c r="G40" s="2"/>
      <c r="H40" s="45"/>
      <c r="I40" s="2"/>
      <c r="J40" s="2"/>
      <c r="K40" s="45"/>
      <c r="L40" s="2"/>
      <c r="M40" s="2"/>
      <c r="N40" s="2"/>
      <c r="O40" s="2"/>
      <c r="P40" s="2"/>
      <c r="Q40" s="2"/>
      <c r="R40" s="2"/>
      <c r="S40" s="2"/>
      <c r="T40" s="85"/>
      <c r="U40" s="2"/>
      <c r="V40" s="422"/>
      <c r="W40" s="88">
        <f>Y37*0+Y38*5+Y39*0+Y40*5+Y41*0+Y42*4</f>
        <v>0</v>
      </c>
      <c r="X40" s="41" t="s">
        <v>28</v>
      </c>
      <c r="Y40" s="39">
        <v>0</v>
      </c>
      <c r="Z40" s="15"/>
      <c r="AA40" s="16" t="s">
        <v>29</v>
      </c>
      <c r="AB40" s="17">
        <v>1.7</v>
      </c>
      <c r="AC40" s="17">
        <f>AB40*1</f>
        <v>1.7</v>
      </c>
      <c r="AD40" s="17" t="s">
        <v>27</v>
      </c>
      <c r="AE40" s="17">
        <f>AB40*5</f>
        <v>8.5</v>
      </c>
      <c r="AF40" s="17">
        <f>AC40*4+AE40*4</f>
        <v>40.799999999999997</v>
      </c>
    </row>
    <row r="41" spans="2:33" ht="27.9" customHeight="1">
      <c r="B41" s="424" t="s">
        <v>30</v>
      </c>
      <c r="C41" s="420"/>
      <c r="D41" s="2"/>
      <c r="E41" s="2"/>
      <c r="F41" s="2"/>
      <c r="G41" s="2"/>
      <c r="H41" s="45"/>
      <c r="I41" s="2"/>
      <c r="J41" s="2"/>
      <c r="K41" s="45"/>
      <c r="L41" s="2"/>
      <c r="M41" s="2"/>
      <c r="N41" s="2"/>
      <c r="O41" s="2"/>
      <c r="P41" s="2"/>
      <c r="Q41" s="2"/>
      <c r="R41" s="2"/>
      <c r="S41" s="2"/>
      <c r="T41" s="85"/>
      <c r="U41" s="2"/>
      <c r="V41" s="422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424"/>
      <c r="C42" s="420"/>
      <c r="D42" s="45"/>
      <c r="E42" s="45"/>
      <c r="F42" s="2"/>
      <c r="G42" s="2"/>
      <c r="H42" s="45"/>
      <c r="I42" s="2"/>
      <c r="J42" s="2"/>
      <c r="K42" s="2"/>
      <c r="L42" s="2"/>
      <c r="M42" s="2"/>
      <c r="N42" s="85"/>
      <c r="O42" s="2"/>
      <c r="P42" s="2"/>
      <c r="Q42" s="45"/>
      <c r="R42" s="2"/>
      <c r="S42" s="2"/>
      <c r="T42" s="45"/>
      <c r="U42" s="2"/>
      <c r="V42" s="422"/>
      <c r="W42" s="88">
        <f>Y37*2+Y38*7+Y39*1+Y40*0+Y41*0+Y42*8</f>
        <v>0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 t="s">
        <v>34</v>
      </c>
      <c r="C43" s="48"/>
      <c r="D43" s="45"/>
      <c r="E43" s="45"/>
      <c r="F43" s="2"/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45"/>
      <c r="U43" s="2"/>
      <c r="V43" s="422"/>
      <c r="W43" s="40" t="s">
        <v>12</v>
      </c>
      <c r="X43" s="49"/>
      <c r="Y43" s="39"/>
      <c r="AC43" s="16">
        <f>SUM(AC38:AC42)</f>
        <v>29.1</v>
      </c>
      <c r="AD43" s="16">
        <f>SUM(AD38:AD42)</f>
        <v>23.5</v>
      </c>
      <c r="AE43" s="16">
        <f>SUM(AE38:AE42)</f>
        <v>98.5</v>
      </c>
      <c r="AF43" s="16">
        <f>AC43*4+AD43*9+AE43*4</f>
        <v>721.9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23"/>
      <c r="W44" s="89">
        <f>W38*4+W42*4+W40*9</f>
        <v>0</v>
      </c>
      <c r="X44" s="54"/>
      <c r="Y44" s="55"/>
      <c r="Z44" s="15"/>
      <c r="AC44" s="52">
        <f>AC43*4/AF43</f>
        <v>0.1612411691369996</v>
      </c>
      <c r="AD44" s="52">
        <f>AD43*9/AF43</f>
        <v>0.29297686660202243</v>
      </c>
      <c r="AE44" s="52">
        <f>AE43*4/AF43</f>
        <v>0.54578196426097803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74"/>
      <c r="AB45" s="57"/>
    </row>
    <row r="46" spans="2:33">
      <c r="B46" s="57"/>
      <c r="C46" s="62"/>
      <c r="D46" s="418"/>
      <c r="E46" s="418"/>
      <c r="F46" s="418"/>
      <c r="G46" s="418"/>
      <c r="H46" s="75"/>
      <c r="K46" s="75"/>
      <c r="N46" s="75"/>
      <c r="Q46" s="75"/>
      <c r="T46" s="75"/>
    </row>
  </sheetData>
  <mergeCells count="22">
    <mergeCell ref="B25:B26"/>
    <mergeCell ref="B1:Y1"/>
    <mergeCell ref="B2:G2"/>
    <mergeCell ref="C5:C10"/>
    <mergeCell ref="V5:V12"/>
    <mergeCell ref="B9:B10"/>
    <mergeCell ref="C13:C18"/>
    <mergeCell ref="V13:V20"/>
    <mergeCell ref="B17:B18"/>
    <mergeCell ref="C21:C26"/>
    <mergeCell ref="V21:V28"/>
    <mergeCell ref="F3:L3"/>
    <mergeCell ref="M15:N15"/>
    <mergeCell ref="J14:K14"/>
    <mergeCell ref="D46:G46"/>
    <mergeCell ref="J45:Y45"/>
    <mergeCell ref="C29:C34"/>
    <mergeCell ref="V29:V36"/>
    <mergeCell ref="B33:B34"/>
    <mergeCell ref="C37:C42"/>
    <mergeCell ref="V37:V44"/>
    <mergeCell ref="B41:B42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N51"/>
  <sheetViews>
    <sheetView zoomScale="60" workbookViewId="0">
      <selection activeCell="M15" sqref="M15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5" t="s">
        <v>343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"/>
      <c r="AB1" s="6"/>
    </row>
    <row r="2" spans="2:33" s="5" customFormat="1" ht="13.5" customHeight="1">
      <c r="B2" s="426"/>
      <c r="C2" s="427"/>
      <c r="D2" s="427"/>
      <c r="E2" s="427"/>
      <c r="F2" s="427"/>
      <c r="G2" s="42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28" t="s">
        <v>103</v>
      </c>
      <c r="G3" s="428"/>
      <c r="H3" s="428"/>
      <c r="I3" s="428"/>
      <c r="J3" s="428"/>
      <c r="K3" s="428"/>
      <c r="L3" s="42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20"/>
      <c r="D5" s="32" t="str">
        <f>'114.4月菜單'!B14</f>
        <v>香Q米飯</v>
      </c>
      <c r="E5" s="32" t="s">
        <v>15</v>
      </c>
      <c r="F5" s="1" t="s">
        <v>16</v>
      </c>
      <c r="G5" s="32" t="str">
        <f>'114.4月菜單'!B15</f>
        <v>香烤雞柳條X2(加)</v>
      </c>
      <c r="H5" s="32" t="s">
        <v>188</v>
      </c>
      <c r="I5" s="1" t="s">
        <v>16</v>
      </c>
      <c r="J5" s="32" t="str">
        <f>'114.4月菜單'!B16</f>
        <v>滷蛋肉燥</v>
      </c>
      <c r="K5" s="32" t="s">
        <v>17</v>
      </c>
      <c r="L5" s="1" t="s">
        <v>16</v>
      </c>
      <c r="M5" s="32" t="str">
        <f>'114.4月菜單'!B17</f>
        <v>酢醬蒸煮麵</v>
      </c>
      <c r="N5" s="32" t="s">
        <v>17</v>
      </c>
      <c r="O5" s="1" t="s">
        <v>16</v>
      </c>
      <c r="P5" s="32" t="str">
        <f>'114.4月菜單'!B18</f>
        <v>深色蔬菜</v>
      </c>
      <c r="Q5" s="32" t="s">
        <v>18</v>
      </c>
      <c r="R5" s="1" t="s">
        <v>16</v>
      </c>
      <c r="S5" s="32" t="str">
        <f>'114.4月菜單'!B19</f>
        <v>蘿蔔湯</v>
      </c>
      <c r="T5" s="32" t="s">
        <v>17</v>
      </c>
      <c r="U5" s="1" t="s">
        <v>16</v>
      </c>
      <c r="V5" s="421"/>
      <c r="W5" s="33" t="s">
        <v>91</v>
      </c>
      <c r="X5" s="34" t="s">
        <v>92</v>
      </c>
      <c r="Y5" s="35">
        <v>5.5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20"/>
      <c r="D6" s="2" t="s">
        <v>57</v>
      </c>
      <c r="E6" s="2"/>
      <c r="F6" s="2">
        <v>100</v>
      </c>
      <c r="G6" s="188" t="s">
        <v>190</v>
      </c>
      <c r="H6" s="189" t="s">
        <v>127</v>
      </c>
      <c r="I6" s="118">
        <v>60</v>
      </c>
      <c r="J6" s="166" t="s">
        <v>289</v>
      </c>
      <c r="K6" s="167"/>
      <c r="L6" s="2">
        <v>55</v>
      </c>
      <c r="M6" s="2" t="s">
        <v>173</v>
      </c>
      <c r="N6" s="2"/>
      <c r="O6" s="2">
        <v>35</v>
      </c>
      <c r="P6" s="2" t="s">
        <v>59</v>
      </c>
      <c r="Q6" s="2"/>
      <c r="R6" s="2">
        <v>100</v>
      </c>
      <c r="S6" s="2" t="s">
        <v>166</v>
      </c>
      <c r="T6" s="2"/>
      <c r="U6" s="2">
        <v>30</v>
      </c>
      <c r="V6" s="422"/>
      <c r="W6" s="90">
        <f>Y5*15+Y6*0+Y7*5+Y8*0+Y9*15+Y10*12+15</f>
        <v>106.5</v>
      </c>
      <c r="X6" s="38" t="s">
        <v>165</v>
      </c>
      <c r="Y6" s="39">
        <v>2.1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7</v>
      </c>
      <c r="C7" s="420"/>
      <c r="D7" s="2"/>
      <c r="E7" s="2"/>
      <c r="F7" s="2"/>
      <c r="G7" s="187"/>
      <c r="H7" s="190"/>
      <c r="I7" s="110"/>
      <c r="J7" s="110" t="s">
        <v>83</v>
      </c>
      <c r="K7" s="110"/>
      <c r="L7" s="110">
        <v>10</v>
      </c>
      <c r="M7" s="110" t="s">
        <v>342</v>
      </c>
      <c r="N7" s="110"/>
      <c r="O7" s="110">
        <v>10</v>
      </c>
      <c r="P7" s="2"/>
      <c r="Q7" s="2"/>
      <c r="R7" s="2"/>
      <c r="S7" s="2"/>
      <c r="T7" s="2"/>
      <c r="U7" s="2"/>
      <c r="V7" s="422"/>
      <c r="W7" s="40" t="s">
        <v>44</v>
      </c>
      <c r="X7" s="41" t="s">
        <v>25</v>
      </c>
      <c r="Y7" s="39">
        <v>1.8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51</v>
      </c>
      <c r="C8" s="420"/>
      <c r="D8" s="2"/>
      <c r="E8" s="2"/>
      <c r="F8" s="2"/>
      <c r="G8" s="2"/>
      <c r="H8" s="45"/>
      <c r="I8" s="2"/>
      <c r="J8" s="2"/>
      <c r="K8" s="87"/>
      <c r="L8" s="2"/>
      <c r="M8" s="2" t="s">
        <v>101</v>
      </c>
      <c r="N8" s="45"/>
      <c r="O8" s="2">
        <v>5</v>
      </c>
      <c r="P8" s="2"/>
      <c r="Q8" s="45"/>
      <c r="R8" s="2"/>
      <c r="S8" s="2"/>
      <c r="T8" s="2"/>
      <c r="U8" s="2"/>
      <c r="V8" s="422"/>
      <c r="W8" s="88">
        <f>Y5*0+Y6*5+Y7*0+Y8*5+Y9*0+Y10*4</f>
        <v>23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24" t="s">
        <v>35</v>
      </c>
      <c r="C9" s="420"/>
      <c r="D9" s="2"/>
      <c r="E9" s="2"/>
      <c r="F9" s="2"/>
      <c r="G9" s="2"/>
      <c r="H9" s="45"/>
      <c r="I9" s="2"/>
      <c r="J9" s="2"/>
      <c r="K9" s="45"/>
      <c r="L9" s="2"/>
      <c r="M9" s="2" t="s">
        <v>105</v>
      </c>
      <c r="N9" s="45"/>
      <c r="O9" s="2">
        <v>3</v>
      </c>
      <c r="P9" s="2"/>
      <c r="Q9" s="45"/>
      <c r="R9" s="2"/>
      <c r="S9" s="2"/>
      <c r="T9" s="85"/>
      <c r="U9" s="2"/>
      <c r="V9" s="422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24"/>
      <c r="C10" s="420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85"/>
      <c r="U10" s="2"/>
      <c r="V10" s="422"/>
      <c r="W10" s="88">
        <f>Y5*2+Y6*7+Y7*1+Y8*0+Y9*0+Y10*8</f>
        <v>27.500000000000004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85"/>
      <c r="U11" s="2"/>
      <c r="V11" s="422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23"/>
      <c r="W12" s="89">
        <f>W6*4+W10*4+W8*9</f>
        <v>743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20"/>
      <c r="D13" s="32" t="str">
        <f>'114.4月菜單'!F14</f>
        <v>糙米飯</v>
      </c>
      <c r="E13" s="32" t="s">
        <v>15</v>
      </c>
      <c r="F13" s="32"/>
      <c r="G13" s="32" t="str">
        <f>'114.4月菜單'!F15</f>
        <v>京醬肉片(豆)</v>
      </c>
      <c r="H13" s="32" t="s">
        <v>17</v>
      </c>
      <c r="I13" s="32"/>
      <c r="J13" s="32" t="str">
        <f>'114.4月菜單'!F16</f>
        <v>雙瓜燒雞(醃)</v>
      </c>
      <c r="K13" s="32" t="s">
        <v>118</v>
      </c>
      <c r="L13" s="32"/>
      <c r="M13" s="32" t="str">
        <f>'114.4月菜單'!F17</f>
        <v>糖霜銀絲卷(炸)(冷)</v>
      </c>
      <c r="N13" s="32" t="s">
        <v>191</v>
      </c>
      <c r="O13" s="32"/>
      <c r="P13" s="32" t="str">
        <f>'114.4月菜單'!F18</f>
        <v>淺色蔬菜</v>
      </c>
      <c r="Q13" s="32" t="s">
        <v>18</v>
      </c>
      <c r="R13" s="32"/>
      <c r="S13" s="32" t="str">
        <f>'114.4月菜單'!F19</f>
        <v>海芽蛋花湯/獎勵金豆奶</v>
      </c>
      <c r="T13" s="32" t="s">
        <v>17</v>
      </c>
      <c r="U13" s="32"/>
      <c r="V13" s="421" t="s">
        <v>348</v>
      </c>
      <c r="W13" s="33" t="s">
        <v>42</v>
      </c>
      <c r="X13" s="34" t="s">
        <v>19</v>
      </c>
      <c r="Y13" s="3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20"/>
      <c r="D14" s="2" t="s">
        <v>58</v>
      </c>
      <c r="E14" s="2"/>
      <c r="F14" s="2">
        <v>60</v>
      </c>
      <c r="G14" s="2" t="s">
        <v>154</v>
      </c>
      <c r="H14" s="2" t="s">
        <v>102</v>
      </c>
      <c r="I14" s="2">
        <v>20</v>
      </c>
      <c r="J14" s="2" t="s">
        <v>140</v>
      </c>
      <c r="K14" s="2"/>
      <c r="L14" s="2">
        <v>50</v>
      </c>
      <c r="M14" s="2" t="s">
        <v>247</v>
      </c>
      <c r="N14" s="2" t="s">
        <v>136</v>
      </c>
      <c r="O14" s="2">
        <v>30</v>
      </c>
      <c r="P14" s="2" t="s">
        <v>59</v>
      </c>
      <c r="Q14" s="2"/>
      <c r="R14" s="2">
        <v>100</v>
      </c>
      <c r="S14" s="2" t="s">
        <v>182</v>
      </c>
      <c r="T14" s="2"/>
      <c r="U14" s="2">
        <v>1</v>
      </c>
      <c r="V14" s="422"/>
      <c r="W14" s="90">
        <f>Y13*15+Y14*0+Y15*5+Y16*0+Y17*15+Y18*12+15</f>
        <v>105.5</v>
      </c>
      <c r="X14" s="38" t="s">
        <v>165</v>
      </c>
      <c r="Y14" s="39">
        <v>2.1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8</v>
      </c>
      <c r="C15" s="420"/>
      <c r="D15" s="2" t="s">
        <v>133</v>
      </c>
      <c r="E15" s="2"/>
      <c r="F15" s="2">
        <v>40</v>
      </c>
      <c r="G15" s="431" t="s">
        <v>141</v>
      </c>
      <c r="H15" s="432"/>
      <c r="I15" s="110">
        <v>30</v>
      </c>
      <c r="J15" s="2" t="s">
        <v>290</v>
      </c>
      <c r="K15" s="85" t="s">
        <v>115</v>
      </c>
      <c r="L15" s="2">
        <v>10</v>
      </c>
      <c r="M15" s="2" t="s">
        <v>292</v>
      </c>
      <c r="N15" s="2"/>
      <c r="O15" s="2">
        <v>1</v>
      </c>
      <c r="P15" s="2"/>
      <c r="Q15" s="2"/>
      <c r="R15" s="2"/>
      <c r="S15" s="2" t="s">
        <v>80</v>
      </c>
      <c r="T15" s="2"/>
      <c r="U15" s="2">
        <v>10</v>
      </c>
      <c r="V15" s="422"/>
      <c r="W15" s="40" t="s">
        <v>44</v>
      </c>
      <c r="X15" s="41" t="s">
        <v>95</v>
      </c>
      <c r="Y15" s="39">
        <v>1.6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20"/>
      <c r="D16" s="45"/>
      <c r="E16" s="45"/>
      <c r="F16" s="2"/>
      <c r="G16" s="431"/>
      <c r="H16" s="432"/>
      <c r="I16" s="110"/>
      <c r="J16" s="2" t="s">
        <v>291</v>
      </c>
      <c r="K16" s="85"/>
      <c r="L16" s="2">
        <v>40</v>
      </c>
      <c r="M16" s="2"/>
      <c r="N16" s="2"/>
      <c r="O16" s="2"/>
      <c r="P16" s="2"/>
      <c r="Q16" s="2"/>
      <c r="R16" s="2"/>
      <c r="S16" s="2" t="s">
        <v>150</v>
      </c>
      <c r="T16" s="85"/>
      <c r="U16" s="2">
        <v>1</v>
      </c>
      <c r="V16" s="422"/>
      <c r="W16" s="88">
        <f>Y13*0+Y14*5+Y15*0+Y16*5+Y17*0+Y18*4</f>
        <v>23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40" ht="27.9" customHeight="1">
      <c r="B17" s="424" t="s">
        <v>36</v>
      </c>
      <c r="C17" s="420"/>
      <c r="D17" s="45"/>
      <c r="E17" s="45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45"/>
      <c r="U17" s="2"/>
      <c r="V17" s="422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40" ht="27.9" customHeight="1">
      <c r="B18" s="424"/>
      <c r="C18" s="420"/>
      <c r="D18" s="45"/>
      <c r="E18" s="45"/>
      <c r="F18" s="2"/>
      <c r="G18" s="2"/>
      <c r="H18" s="45"/>
      <c r="I18" s="2"/>
      <c r="J18" s="2"/>
      <c r="K18" s="85"/>
      <c r="L18" s="2"/>
      <c r="M18" s="2"/>
      <c r="N18" s="45"/>
      <c r="O18" s="2"/>
      <c r="P18" s="2"/>
      <c r="Q18" s="45"/>
      <c r="R18" s="2"/>
      <c r="S18" s="2"/>
      <c r="T18" s="2"/>
      <c r="U18" s="2"/>
      <c r="V18" s="422"/>
      <c r="W18" s="88">
        <f>Y13*2+Y14*7+Y15*1+Y16*0+Y17*0+Y18*8</f>
        <v>27.300000000000004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40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79"/>
      <c r="U19" s="79"/>
      <c r="V19" s="422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40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3"/>
      <c r="W20" s="89">
        <f>W14*4+W18*4+W16*9</f>
        <v>738.2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40" s="36" customFormat="1" ht="27.9" customHeight="1">
      <c r="B21" s="31">
        <v>4</v>
      </c>
      <c r="C21" s="420"/>
      <c r="D21" s="32" t="str">
        <f>'114.4月菜單'!J14</f>
        <v>香Q米飯</v>
      </c>
      <c r="E21" s="32" t="s">
        <v>15</v>
      </c>
      <c r="F21" s="32"/>
      <c r="G21" s="32" t="str">
        <f>'114.4月菜單'!J15</f>
        <v>老北平烤鴨</v>
      </c>
      <c r="H21" s="32" t="s">
        <v>17</v>
      </c>
      <c r="I21" s="32"/>
      <c r="J21" s="32" t="str">
        <f>'114.4月菜單'!J16</f>
        <v>玉米蛋</v>
      </c>
      <c r="K21" s="32" t="s">
        <v>17</v>
      </c>
      <c r="L21" s="32"/>
      <c r="M21" s="32" t="str">
        <f>'114.4月菜單'!J17</f>
        <v>太祖鮮筍羹(海)</v>
      </c>
      <c r="N21" s="32" t="s">
        <v>174</v>
      </c>
      <c r="O21" s="32"/>
      <c r="P21" s="32" t="str">
        <f>'114.4月菜單'!J18</f>
        <v>深色蔬菜</v>
      </c>
      <c r="Q21" s="32" t="s">
        <v>18</v>
      </c>
      <c r="R21" s="32"/>
      <c r="S21" s="32" t="str">
        <f>'114.4月菜單'!J19</f>
        <v>日式豆腐湯(豆)</v>
      </c>
      <c r="T21" s="32" t="s">
        <v>17</v>
      </c>
      <c r="U21" s="32"/>
      <c r="V21" s="421"/>
      <c r="W21" s="33" t="s">
        <v>42</v>
      </c>
      <c r="X21" s="34" t="s">
        <v>19</v>
      </c>
      <c r="Y21" s="35">
        <v>5.6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40" s="58" customFormat="1" ht="27.75" customHeight="1">
      <c r="B22" s="37" t="s">
        <v>8</v>
      </c>
      <c r="C22" s="420"/>
      <c r="D22" s="2" t="s">
        <v>64</v>
      </c>
      <c r="E22" s="2"/>
      <c r="F22" s="2">
        <v>100</v>
      </c>
      <c r="G22" s="2" t="s">
        <v>311</v>
      </c>
      <c r="H22" s="2"/>
      <c r="I22" s="2">
        <v>40</v>
      </c>
      <c r="J22" s="2" t="s">
        <v>156</v>
      </c>
      <c r="K22" s="2"/>
      <c r="L22" s="2">
        <v>30</v>
      </c>
      <c r="M22" s="2" t="s">
        <v>114</v>
      </c>
      <c r="N22" s="2"/>
      <c r="O22" s="2">
        <v>40</v>
      </c>
      <c r="P22" s="2" t="s">
        <v>59</v>
      </c>
      <c r="Q22" s="2"/>
      <c r="R22" s="2">
        <v>100</v>
      </c>
      <c r="S22" s="2" t="s">
        <v>179</v>
      </c>
      <c r="T22" s="2"/>
      <c r="U22" s="2">
        <v>1</v>
      </c>
      <c r="V22" s="422"/>
      <c r="W22" s="90">
        <f>Y21*15+Y22*0+Y23*5+Y24*0+Y25*15+Y26*12+15</f>
        <v>108</v>
      </c>
      <c r="X22" s="38" t="s">
        <v>165</v>
      </c>
      <c r="Y22" s="39">
        <v>2.2000000000000002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40" s="58" customFormat="1" ht="27.9" customHeight="1">
      <c r="B23" s="37">
        <v>9</v>
      </c>
      <c r="C23" s="420"/>
      <c r="D23" s="2"/>
      <c r="E23" s="2"/>
      <c r="F23" s="2"/>
      <c r="G23" s="2" t="s">
        <v>209</v>
      </c>
      <c r="H23" s="2"/>
      <c r="I23" s="2">
        <v>10</v>
      </c>
      <c r="J23" s="2" t="s">
        <v>80</v>
      </c>
      <c r="K23" s="2"/>
      <c r="L23" s="2">
        <v>50</v>
      </c>
      <c r="M23" s="2" t="s">
        <v>177</v>
      </c>
      <c r="N23" s="2"/>
      <c r="O23" s="2">
        <v>30</v>
      </c>
      <c r="P23" s="2"/>
      <c r="Q23" s="2"/>
      <c r="R23" s="2"/>
      <c r="S23" s="2" t="s">
        <v>178</v>
      </c>
      <c r="T23" s="2" t="s">
        <v>180</v>
      </c>
      <c r="U23" s="2">
        <v>30</v>
      </c>
      <c r="V23" s="422"/>
      <c r="W23" s="40" t="s">
        <v>44</v>
      </c>
      <c r="X23" s="41" t="s">
        <v>25</v>
      </c>
      <c r="Y23" s="39">
        <v>1.8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40" s="58" customFormat="1" ht="27.9" customHeight="1">
      <c r="B24" s="37" t="s">
        <v>10</v>
      </c>
      <c r="C24" s="420"/>
      <c r="D24" s="2"/>
      <c r="E24" s="2"/>
      <c r="F24" s="2"/>
      <c r="G24" s="2"/>
      <c r="H24" s="45"/>
      <c r="I24" s="2"/>
      <c r="J24" s="2" t="s">
        <v>192</v>
      </c>
      <c r="K24" s="2"/>
      <c r="L24" s="2">
        <v>1</v>
      </c>
      <c r="M24" s="2" t="s">
        <v>167</v>
      </c>
      <c r="N24" s="2"/>
      <c r="O24" s="2">
        <v>3</v>
      </c>
      <c r="P24" s="2"/>
      <c r="Q24" s="45"/>
      <c r="R24" s="2"/>
      <c r="S24" s="2" t="s">
        <v>170</v>
      </c>
      <c r="T24" s="2"/>
      <c r="U24" s="2">
        <v>1</v>
      </c>
      <c r="V24" s="422"/>
      <c r="W24" s="88">
        <f>Y21*0+Y22*5+Y23*0+Y24*5+Y25*0+Y26*4</f>
        <v>23.5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40" s="58" customFormat="1" ht="27.9" customHeight="1">
      <c r="B25" s="424" t="s">
        <v>37</v>
      </c>
      <c r="C25" s="420"/>
      <c r="D25" s="2"/>
      <c r="E25" s="2"/>
      <c r="F25" s="2"/>
      <c r="G25" s="2"/>
      <c r="H25" s="45"/>
      <c r="I25" s="2"/>
      <c r="J25" s="2"/>
      <c r="K25" s="2"/>
      <c r="L25" s="2"/>
      <c r="M25" s="58" t="s">
        <v>175</v>
      </c>
      <c r="N25" s="147"/>
      <c r="O25" s="118">
        <v>1</v>
      </c>
      <c r="P25" s="2"/>
      <c r="Q25" s="45"/>
      <c r="R25" s="2"/>
      <c r="S25" s="2"/>
      <c r="T25" s="45"/>
      <c r="U25" s="2"/>
      <c r="V25" s="422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40" s="58" customFormat="1" ht="27.9" customHeight="1">
      <c r="B26" s="424"/>
      <c r="C26" s="420"/>
      <c r="D26" s="87"/>
      <c r="E26" s="45"/>
      <c r="F26" s="2"/>
      <c r="G26" s="63"/>
      <c r="H26" s="45"/>
      <c r="I26" s="2"/>
      <c r="J26" s="2"/>
      <c r="K26" s="45"/>
      <c r="L26" s="2"/>
      <c r="M26" s="2" t="s">
        <v>176</v>
      </c>
      <c r="N26" s="45"/>
      <c r="O26" s="2">
        <v>10</v>
      </c>
      <c r="P26" s="2"/>
      <c r="Q26" s="45"/>
      <c r="R26" s="2"/>
      <c r="S26" s="2"/>
      <c r="T26" s="45"/>
      <c r="U26" s="2"/>
      <c r="V26" s="422"/>
      <c r="W26" s="88">
        <f>Y21*2+Y22*7+Y23*1+Y24*0+Y25*0+Y26*8</f>
        <v>28.400000000000002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40" s="58" customFormat="1" ht="27.9" customHeight="1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 t="s">
        <v>148</v>
      </c>
      <c r="N27" s="2" t="s">
        <v>88</v>
      </c>
      <c r="O27" s="2">
        <v>10</v>
      </c>
      <c r="P27" s="2"/>
      <c r="Q27" s="45"/>
      <c r="R27" s="2"/>
      <c r="S27" s="2"/>
      <c r="T27" s="45"/>
      <c r="U27" s="2"/>
      <c r="V27" s="422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40" s="58" customFormat="1" ht="27.9" customHeight="1" thickBot="1">
      <c r="B28" s="66"/>
      <c r="C28" s="67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23"/>
      <c r="W28" s="89">
        <f>W22*4+W26*4+W24*9</f>
        <v>757.1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  <c r="AL28" s="138"/>
      <c r="AM28" s="138"/>
      <c r="AN28" s="138"/>
    </row>
    <row r="29" spans="2:40" s="36" customFormat="1" ht="27.9" customHeight="1">
      <c r="B29" s="31">
        <v>4</v>
      </c>
      <c r="C29" s="420"/>
      <c r="D29" s="32" t="str">
        <f>'114.4月菜單'!N14</f>
        <v>地瓜飯</v>
      </c>
      <c r="E29" s="32" t="s">
        <v>69</v>
      </c>
      <c r="F29" s="32"/>
      <c r="G29" s="32" t="str">
        <f>'114.4月菜單'!N15</f>
        <v>卡茲魚條(海加)(炸)</v>
      </c>
      <c r="H29" s="92" t="s">
        <v>108</v>
      </c>
      <c r="I29" s="32"/>
      <c r="J29" s="32" t="str">
        <f>'114.4月菜單'!N16</f>
        <v>泡菜肉丁(醃)</v>
      </c>
      <c r="K29" s="92" t="s">
        <v>17</v>
      </c>
      <c r="L29" s="32"/>
      <c r="M29" s="32" t="str">
        <f>'114.4月菜單'!N17</f>
        <v>冰心地瓜</v>
      </c>
      <c r="N29" s="32" t="s">
        <v>84</v>
      </c>
      <c r="O29" s="32"/>
      <c r="P29" s="32" t="str">
        <f>'114.4月菜單'!N18</f>
        <v>有機蔬菜</v>
      </c>
      <c r="Q29" s="32" t="s">
        <v>73</v>
      </c>
      <c r="R29" s="32"/>
      <c r="S29" s="32" t="str">
        <f>'114.4月菜單'!N19</f>
        <v>冬瓜山粉圓</v>
      </c>
      <c r="T29" s="32" t="s">
        <v>71</v>
      </c>
      <c r="U29" s="32"/>
      <c r="V29" s="421"/>
      <c r="W29" s="33" t="s">
        <v>91</v>
      </c>
      <c r="X29" s="34" t="s">
        <v>92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  <c r="AL29" s="138"/>
      <c r="AM29" s="138"/>
      <c r="AN29" s="138"/>
    </row>
    <row r="30" spans="2:40" ht="27.9" customHeight="1">
      <c r="B30" s="37" t="s">
        <v>8</v>
      </c>
      <c r="C30" s="420"/>
      <c r="D30" s="2" t="s">
        <v>56</v>
      </c>
      <c r="E30" s="2"/>
      <c r="F30" s="2">
        <v>80</v>
      </c>
      <c r="G30" s="2" t="s">
        <v>294</v>
      </c>
      <c r="H30" s="2" t="s">
        <v>204</v>
      </c>
      <c r="I30" s="2">
        <v>30</v>
      </c>
      <c r="J30" s="2" t="s">
        <v>112</v>
      </c>
      <c r="K30" s="2"/>
      <c r="L30" s="2">
        <v>40</v>
      </c>
      <c r="M30" s="2" t="s">
        <v>60</v>
      </c>
      <c r="N30" s="2"/>
      <c r="O30" s="2">
        <v>30</v>
      </c>
      <c r="P30" s="2" t="s">
        <v>93</v>
      </c>
      <c r="Q30" s="2"/>
      <c r="R30" s="2">
        <v>100</v>
      </c>
      <c r="S30" s="2" t="s">
        <v>354</v>
      </c>
      <c r="T30" s="2"/>
      <c r="U30" s="2">
        <v>10</v>
      </c>
      <c r="V30" s="422"/>
      <c r="W30" s="90">
        <f>Y29*15+Y30*0+Y31*5+Y32*0+Y33*15+Y34*12+15</f>
        <v>105.5</v>
      </c>
      <c r="X30" s="38" t="s">
        <v>165</v>
      </c>
      <c r="Y30" s="39">
        <v>2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  <c r="AL30" s="138"/>
      <c r="AM30" s="138"/>
      <c r="AN30" s="138"/>
    </row>
    <row r="31" spans="2:40" ht="27.9" customHeight="1">
      <c r="B31" s="37">
        <v>10</v>
      </c>
      <c r="C31" s="420"/>
      <c r="D31" s="2" t="s">
        <v>89</v>
      </c>
      <c r="E31" s="2"/>
      <c r="F31" s="2">
        <v>55</v>
      </c>
      <c r="G31" s="164" t="s">
        <v>109</v>
      </c>
      <c r="H31" s="165"/>
      <c r="I31" s="2">
        <v>20</v>
      </c>
      <c r="J31" s="433" t="s">
        <v>123</v>
      </c>
      <c r="K31" s="434"/>
      <c r="L31" s="2">
        <v>30</v>
      </c>
      <c r="M31" s="2"/>
      <c r="N31" s="2"/>
      <c r="O31" s="2"/>
      <c r="P31" s="2"/>
      <c r="Q31" s="2"/>
      <c r="R31" s="2"/>
      <c r="S31" s="2" t="s">
        <v>353</v>
      </c>
      <c r="T31" s="2"/>
      <c r="U31" s="2">
        <v>5</v>
      </c>
      <c r="V31" s="422"/>
      <c r="W31" s="40" t="s">
        <v>94</v>
      </c>
      <c r="X31" s="41" t="s">
        <v>95</v>
      </c>
      <c r="Y31" s="39">
        <v>1.6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  <c r="AL31" s="138"/>
      <c r="AM31" s="146"/>
      <c r="AN31" s="138"/>
    </row>
    <row r="32" spans="2:40" ht="27.9" customHeight="1">
      <c r="B32" s="37" t="s">
        <v>10</v>
      </c>
      <c r="C32" s="420"/>
      <c r="D32" s="45"/>
      <c r="E32" s="45"/>
      <c r="F32" s="2"/>
      <c r="G32" s="2"/>
      <c r="H32" s="2"/>
      <c r="I32" s="2"/>
      <c r="J32" s="2" t="s">
        <v>105</v>
      </c>
      <c r="K32" s="45"/>
      <c r="L32" s="2">
        <v>1</v>
      </c>
      <c r="M32" s="433"/>
      <c r="N32" s="434"/>
      <c r="O32" s="2"/>
      <c r="P32" s="2"/>
      <c r="Q32" s="45"/>
      <c r="R32" s="2"/>
      <c r="S32" s="2"/>
      <c r="T32" s="2"/>
      <c r="U32" s="2"/>
      <c r="V32" s="422"/>
      <c r="W32" s="88">
        <f>Y29*0+Y30*5+Y31*0+Y32*5+Y33*0+Y34*4</f>
        <v>22.5</v>
      </c>
      <c r="X32" s="41" t="s">
        <v>96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  <c r="AL32" s="138"/>
      <c r="AM32" s="146"/>
      <c r="AN32" s="138"/>
    </row>
    <row r="33" spans="2:33" ht="27.9" customHeight="1">
      <c r="B33" s="424" t="s">
        <v>38</v>
      </c>
      <c r="C33" s="420"/>
      <c r="D33" s="45"/>
      <c r="E33" s="45"/>
      <c r="F33" s="2"/>
      <c r="G33" s="2"/>
      <c r="H33" s="45"/>
      <c r="I33" s="2"/>
      <c r="J33" s="2"/>
      <c r="K33" s="87"/>
      <c r="L33" s="2"/>
      <c r="M33" s="2"/>
      <c r="N33" s="45"/>
      <c r="O33" s="2"/>
      <c r="P33" s="2"/>
      <c r="Q33" s="45"/>
      <c r="R33" s="2"/>
      <c r="S33" s="2"/>
      <c r="T33" s="45"/>
      <c r="U33" s="2"/>
      <c r="V33" s="422"/>
      <c r="W33" s="40" t="s">
        <v>97</v>
      </c>
      <c r="X33" s="41" t="s">
        <v>98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24"/>
      <c r="C34" s="420"/>
      <c r="D34" s="45"/>
      <c r="E34" s="45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45"/>
      <c r="U34" s="2"/>
      <c r="V34" s="422"/>
      <c r="W34" s="88">
        <f>Y29*2+Y30*7+Y31*1+Y32*0+Y33*0+Y34*8</f>
        <v>26.6</v>
      </c>
      <c r="X34" s="80" t="s">
        <v>99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22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23"/>
      <c r="W36" s="89">
        <f>W30*4+W34*4+W32*9</f>
        <v>730.9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4</v>
      </c>
      <c r="C37" s="420"/>
      <c r="D37" s="32" t="str">
        <f>'114.4月菜單'!R14</f>
        <v>古都米糕(海)</v>
      </c>
      <c r="E37" s="32" t="s">
        <v>17</v>
      </c>
      <c r="F37" s="32"/>
      <c r="G37" s="32" t="str">
        <f>'114.4月菜單'!R15</f>
        <v>烤雞排</v>
      </c>
      <c r="H37" s="32" t="s">
        <v>84</v>
      </c>
      <c r="I37" s="32"/>
      <c r="J37" s="32" t="str">
        <f>'114.4月菜單'!R16</f>
        <v>紅豆包(冷)</v>
      </c>
      <c r="K37" s="32" t="s">
        <v>15</v>
      </c>
      <c r="L37" s="32"/>
      <c r="M37" s="32" t="str">
        <f>'114.4月菜單'!R17</f>
        <v>沙茶黑輪(加)(豆)</v>
      </c>
      <c r="N37" s="32" t="s">
        <v>17</v>
      </c>
      <c r="O37" s="32"/>
      <c r="P37" s="32" t="str">
        <f>'114.4月菜單'!R18</f>
        <v>深色蔬菜</v>
      </c>
      <c r="Q37" s="32" t="s">
        <v>73</v>
      </c>
      <c r="R37" s="32"/>
      <c r="S37" s="32" t="str">
        <f>'114.4月菜單'!R19</f>
        <v>玉米濃湯(芡)</v>
      </c>
      <c r="T37" s="32" t="s">
        <v>172</v>
      </c>
      <c r="U37" s="32"/>
      <c r="V37" s="421"/>
      <c r="W37" s="33" t="s">
        <v>42</v>
      </c>
      <c r="X37" s="34" t="s">
        <v>19</v>
      </c>
      <c r="Y37" s="35">
        <v>5.7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</row>
    <row r="38" spans="2:33" ht="27.9" customHeight="1">
      <c r="B38" s="37" t="s">
        <v>8</v>
      </c>
      <c r="C38" s="420"/>
      <c r="D38" s="2" t="s">
        <v>296</v>
      </c>
      <c r="E38" s="2"/>
      <c r="F38" s="2">
        <v>50</v>
      </c>
      <c r="G38" s="436" t="s">
        <v>161</v>
      </c>
      <c r="H38" s="437"/>
      <c r="I38" s="110">
        <v>60</v>
      </c>
      <c r="J38" s="2" t="s">
        <v>332</v>
      </c>
      <c r="K38" s="2" t="s">
        <v>136</v>
      </c>
      <c r="L38" s="2">
        <v>30</v>
      </c>
      <c r="M38" s="151" t="s">
        <v>181</v>
      </c>
      <c r="N38" s="152"/>
      <c r="O38" s="156">
        <v>40</v>
      </c>
      <c r="P38" s="2" t="s">
        <v>72</v>
      </c>
      <c r="Q38" s="2"/>
      <c r="R38" s="2">
        <v>100</v>
      </c>
      <c r="S38" s="2" t="s">
        <v>156</v>
      </c>
      <c r="T38" s="2"/>
      <c r="U38" s="2">
        <v>20</v>
      </c>
      <c r="V38" s="422"/>
      <c r="W38" s="90">
        <f>Y37*15+Y38*0+Y39*5+Y40*0+Y41*15+Y42*12+15</f>
        <v>107.5</v>
      </c>
      <c r="X38" s="38" t="s">
        <v>165</v>
      </c>
      <c r="Y38" s="39">
        <v>2.1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</row>
    <row r="39" spans="2:33" ht="27.9" customHeight="1">
      <c r="B39" s="37">
        <v>11</v>
      </c>
      <c r="C39" s="420"/>
      <c r="D39" s="120" t="s">
        <v>295</v>
      </c>
      <c r="E39" s="191"/>
      <c r="F39" s="2">
        <v>50</v>
      </c>
      <c r="G39" s="2"/>
      <c r="H39" s="110"/>
      <c r="I39" s="110"/>
      <c r="J39" s="2"/>
      <c r="K39" s="2"/>
      <c r="L39" s="2"/>
      <c r="M39" s="151" t="s">
        <v>154</v>
      </c>
      <c r="N39" s="152" t="s">
        <v>153</v>
      </c>
      <c r="O39" s="156">
        <v>10</v>
      </c>
      <c r="P39" s="2"/>
      <c r="Q39" s="2"/>
      <c r="R39" s="2"/>
      <c r="S39" s="2" t="s">
        <v>82</v>
      </c>
      <c r="T39" s="2"/>
      <c r="U39" s="2">
        <v>1</v>
      </c>
      <c r="V39" s="422"/>
      <c r="W39" s="40" t="s">
        <v>44</v>
      </c>
      <c r="X39" s="41" t="s">
        <v>25</v>
      </c>
      <c r="Y39" s="39">
        <v>1.4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</row>
    <row r="40" spans="2:33" ht="27.9" customHeight="1">
      <c r="B40" s="37" t="s">
        <v>10</v>
      </c>
      <c r="C40" s="420"/>
      <c r="D40" s="120" t="s">
        <v>83</v>
      </c>
      <c r="E40" s="191"/>
      <c r="F40" s="2">
        <v>5</v>
      </c>
      <c r="G40" s="120"/>
      <c r="H40" s="168"/>
      <c r="I40" s="2"/>
      <c r="J40" s="2"/>
      <c r="K40" s="85"/>
      <c r="L40" s="2"/>
      <c r="M40" s="153" t="s">
        <v>301</v>
      </c>
      <c r="N40" s="154" t="s">
        <v>127</v>
      </c>
      <c r="O40" s="157">
        <v>10</v>
      </c>
      <c r="P40" s="2"/>
      <c r="Q40" s="2"/>
      <c r="R40" s="2"/>
      <c r="S40" s="2"/>
      <c r="T40" s="85"/>
      <c r="U40" s="2"/>
      <c r="V40" s="422"/>
      <c r="W40" s="88">
        <f>Y37*0+Y38*5+Y39*0+Y40*5+Y41*0+Y42*4</f>
        <v>23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</row>
    <row r="41" spans="2:33" ht="27.9" customHeight="1">
      <c r="B41" s="424" t="s">
        <v>30</v>
      </c>
      <c r="C41" s="420"/>
      <c r="D41" s="2" t="s">
        <v>298</v>
      </c>
      <c r="E41" s="2" t="s">
        <v>293</v>
      </c>
      <c r="F41" s="2">
        <v>0.05</v>
      </c>
      <c r="G41" s="2"/>
      <c r="H41" s="2"/>
      <c r="I41" s="2"/>
      <c r="J41" s="2"/>
      <c r="K41" s="45"/>
      <c r="L41" s="2"/>
      <c r="M41" s="152" t="s">
        <v>152</v>
      </c>
      <c r="N41" s="155"/>
      <c r="O41" s="158">
        <v>1</v>
      </c>
      <c r="P41" s="2"/>
      <c r="Q41" s="2"/>
      <c r="R41" s="2"/>
      <c r="S41" s="2"/>
      <c r="T41" s="87"/>
      <c r="U41" s="2"/>
      <c r="V41" s="422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</row>
    <row r="42" spans="2:33" ht="27.9" customHeight="1">
      <c r="B42" s="424"/>
      <c r="C42" s="420"/>
      <c r="D42" s="2" t="s">
        <v>266</v>
      </c>
      <c r="E42" s="2"/>
      <c r="F42" s="2">
        <v>1</v>
      </c>
      <c r="G42" s="2"/>
      <c r="H42" s="45"/>
      <c r="I42" s="2"/>
      <c r="J42" s="2"/>
      <c r="K42" s="45"/>
      <c r="L42" s="2"/>
      <c r="M42" s="169"/>
      <c r="N42" s="170"/>
      <c r="O42" s="158"/>
      <c r="P42" s="2"/>
      <c r="Q42" s="45"/>
      <c r="R42" s="2"/>
      <c r="S42" s="2"/>
      <c r="T42" s="2"/>
      <c r="U42" s="2"/>
      <c r="V42" s="422"/>
      <c r="W42" s="88">
        <f>Y37*2+Y38*7+Y39*1+Y40*0+Y41*0+Y42*8</f>
        <v>27.5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</row>
    <row r="43" spans="2:33" ht="27.9" customHeight="1">
      <c r="B43" s="47" t="s">
        <v>34</v>
      </c>
      <c r="C43" s="48"/>
      <c r="D43" s="87" t="s">
        <v>299</v>
      </c>
      <c r="E43" s="87"/>
      <c r="F43" s="2">
        <v>0.05</v>
      </c>
      <c r="G43" s="2"/>
      <c r="H43" s="45"/>
      <c r="I43" s="2"/>
      <c r="J43" s="2"/>
      <c r="K43" s="45"/>
      <c r="L43" s="2"/>
      <c r="M43" s="2"/>
      <c r="N43" s="45"/>
      <c r="O43" s="2"/>
      <c r="P43" s="2"/>
      <c r="Q43" s="45"/>
      <c r="R43" s="2"/>
      <c r="S43" s="2"/>
      <c r="T43" s="85"/>
      <c r="U43" s="2"/>
      <c r="V43" s="422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70"/>
      <c r="C44" s="51"/>
      <c r="D44" s="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23"/>
      <c r="W44" s="89">
        <f>W38*4+W42*4+W40*9</f>
        <v>747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74"/>
      <c r="AB45" s="57"/>
    </row>
    <row r="46" spans="2:33">
      <c r="B46" s="57"/>
      <c r="C46" s="62"/>
      <c r="D46" s="418"/>
      <c r="E46" s="418"/>
      <c r="F46" s="435"/>
      <c r="G46" s="435"/>
      <c r="H46" s="75"/>
      <c r="K46" s="75"/>
      <c r="N46" s="75"/>
      <c r="Q46" s="75"/>
      <c r="T46" s="75"/>
    </row>
    <row r="47" spans="2:33" ht="28.2">
      <c r="M47" s="159"/>
      <c r="N47" s="160"/>
      <c r="O47" s="159"/>
    </row>
    <row r="48" spans="2:33" ht="28.2">
      <c r="M48" s="159"/>
      <c r="N48" s="160"/>
      <c r="O48" s="159"/>
    </row>
    <row r="49" spans="13:15" ht="28.2">
      <c r="M49" s="161"/>
      <c r="N49" s="161"/>
      <c r="O49" s="162"/>
    </row>
    <row r="50" spans="13:15" ht="28.2">
      <c r="M50" s="160"/>
      <c r="N50" s="163"/>
      <c r="O50" s="160"/>
    </row>
    <row r="51" spans="13:15" ht="28.2">
      <c r="M51" s="160"/>
      <c r="N51" s="163"/>
      <c r="O51" s="160"/>
    </row>
  </sheetData>
  <mergeCells count="25">
    <mergeCell ref="D46:G46"/>
    <mergeCell ref="C29:C34"/>
    <mergeCell ref="V29:V36"/>
    <mergeCell ref="C21:C26"/>
    <mergeCell ref="V21:V28"/>
    <mergeCell ref="J45:Y45"/>
    <mergeCell ref="C37:C42"/>
    <mergeCell ref="V37:V44"/>
    <mergeCell ref="G38:H38"/>
    <mergeCell ref="B1:Y1"/>
    <mergeCell ref="B2:G2"/>
    <mergeCell ref="C5:C10"/>
    <mergeCell ref="V5:V12"/>
    <mergeCell ref="B9:B10"/>
    <mergeCell ref="F3:L3"/>
    <mergeCell ref="B41:B42"/>
    <mergeCell ref="C13:C18"/>
    <mergeCell ref="V13:V20"/>
    <mergeCell ref="B17:B18"/>
    <mergeCell ref="B25:B26"/>
    <mergeCell ref="B33:B34"/>
    <mergeCell ref="G15:H15"/>
    <mergeCell ref="G16:H16"/>
    <mergeCell ref="M32:N32"/>
    <mergeCell ref="J31:K31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J47"/>
  <sheetViews>
    <sheetView topLeftCell="A21" zoomScale="60" workbookViewId="0">
      <selection activeCell="J35" sqref="J35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5" t="s">
        <v>345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"/>
      <c r="AB1" s="6"/>
    </row>
    <row r="2" spans="2:33" s="5" customFormat="1" ht="13.5" customHeight="1">
      <c r="B2" s="426"/>
      <c r="C2" s="427"/>
      <c r="D2" s="427"/>
      <c r="E2" s="427"/>
      <c r="F2" s="427"/>
      <c r="G2" s="42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28" t="s">
        <v>103</v>
      </c>
      <c r="G3" s="428"/>
      <c r="H3" s="428"/>
      <c r="I3" s="428"/>
      <c r="J3" s="428"/>
      <c r="K3" s="428"/>
      <c r="L3" s="42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20"/>
      <c r="D5" s="32" t="str">
        <f>'114.4月菜單'!B23</f>
        <v>香Q米飯</v>
      </c>
      <c r="E5" s="32" t="s">
        <v>69</v>
      </c>
      <c r="F5" s="1" t="s">
        <v>16</v>
      </c>
      <c r="G5" s="32" t="str">
        <f>'114.4月菜單'!B24</f>
        <v>蘭花干滷肉(豆)</v>
      </c>
      <c r="H5" s="32" t="s">
        <v>214</v>
      </c>
      <c r="I5" s="1" t="s">
        <v>16</v>
      </c>
      <c r="J5" s="32" t="str">
        <f>'114.4月菜單'!B25</f>
        <v>繽紛花枝丸(海加)</v>
      </c>
      <c r="K5" s="32" t="s">
        <v>125</v>
      </c>
      <c r="L5" s="1" t="s">
        <v>16</v>
      </c>
      <c r="M5" s="32" t="str">
        <f>'114.4月菜單'!B26</f>
        <v>蒸蛋</v>
      </c>
      <c r="N5" s="32" t="s">
        <v>15</v>
      </c>
      <c r="O5" s="1" t="s">
        <v>16</v>
      </c>
      <c r="P5" s="32" t="str">
        <f>'114.4月菜單'!B27</f>
        <v>深色蔬菜</v>
      </c>
      <c r="Q5" s="32" t="s">
        <v>73</v>
      </c>
      <c r="R5" s="1" t="s">
        <v>16</v>
      </c>
      <c r="S5" s="32" t="str">
        <f>'114.4月菜單'!B28</f>
        <v>冬瓜肉絲湯</v>
      </c>
      <c r="T5" s="32" t="s">
        <v>17</v>
      </c>
      <c r="U5" s="1" t="s">
        <v>16</v>
      </c>
      <c r="V5" s="421"/>
      <c r="W5" s="33" t="s">
        <v>42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20"/>
      <c r="D6" s="2" t="s">
        <v>70</v>
      </c>
      <c r="E6" s="2"/>
      <c r="F6" s="2">
        <v>100</v>
      </c>
      <c r="G6" s="2" t="s">
        <v>303</v>
      </c>
      <c r="H6" s="87" t="s">
        <v>102</v>
      </c>
      <c r="I6" s="2">
        <v>20</v>
      </c>
      <c r="J6" s="2" t="s">
        <v>160</v>
      </c>
      <c r="K6" s="2"/>
      <c r="L6" s="2">
        <v>40</v>
      </c>
      <c r="M6" s="2" t="s">
        <v>80</v>
      </c>
      <c r="N6" s="2"/>
      <c r="O6" s="2">
        <v>55</v>
      </c>
      <c r="P6" s="2" t="s">
        <v>72</v>
      </c>
      <c r="Q6" s="2"/>
      <c r="R6" s="2">
        <v>100</v>
      </c>
      <c r="S6" s="110" t="s">
        <v>140</v>
      </c>
      <c r="T6" s="110"/>
      <c r="U6" s="110">
        <v>30</v>
      </c>
      <c r="V6" s="422"/>
      <c r="W6" s="90">
        <f>Y5*15+Y6*0+Y7*5+Y8*0+Y9*15+Y10*12+15</f>
        <v>98.5</v>
      </c>
      <c r="X6" s="38" t="s">
        <v>165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14</v>
      </c>
      <c r="C7" s="420"/>
      <c r="D7" s="2"/>
      <c r="E7" s="2"/>
      <c r="F7" s="2"/>
      <c r="G7" s="433" t="s">
        <v>123</v>
      </c>
      <c r="H7" s="440"/>
      <c r="I7" s="2">
        <v>30</v>
      </c>
      <c r="J7" s="164" t="s">
        <v>162</v>
      </c>
      <c r="K7" s="165" t="s">
        <v>204</v>
      </c>
      <c r="L7" s="2">
        <v>20</v>
      </c>
      <c r="M7" s="2" t="s">
        <v>135</v>
      </c>
      <c r="N7" s="2"/>
      <c r="O7" s="2">
        <v>1</v>
      </c>
      <c r="P7" s="2"/>
      <c r="Q7" s="2"/>
      <c r="R7" s="2"/>
      <c r="S7" s="431" t="s">
        <v>119</v>
      </c>
      <c r="T7" s="432"/>
      <c r="U7" s="110">
        <v>10</v>
      </c>
      <c r="V7" s="422"/>
      <c r="W7" s="40" t="s">
        <v>44</v>
      </c>
      <c r="X7" s="41" t="s">
        <v>25</v>
      </c>
      <c r="Y7" s="39">
        <v>1.7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420"/>
      <c r="D8" s="2"/>
      <c r="E8" s="2"/>
      <c r="F8" s="2"/>
      <c r="G8" s="2"/>
      <c r="H8" s="2"/>
      <c r="I8" s="2"/>
      <c r="J8" s="2"/>
      <c r="K8" s="45"/>
      <c r="L8" s="2"/>
      <c r="M8" s="2"/>
      <c r="N8" s="87"/>
      <c r="O8" s="2"/>
      <c r="P8" s="2"/>
      <c r="Q8" s="45"/>
      <c r="R8" s="2"/>
      <c r="S8" s="110" t="s">
        <v>106</v>
      </c>
      <c r="T8" s="110"/>
      <c r="U8" s="110">
        <v>1</v>
      </c>
      <c r="V8" s="422"/>
      <c r="W8" s="88">
        <f>Y5*0+Y6*5+Y7*0+Y8*5+Y9*W100+Y10*4</f>
        <v>24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24" t="s">
        <v>35</v>
      </c>
      <c r="C9" s="420"/>
      <c r="D9" s="2"/>
      <c r="E9" s="2"/>
      <c r="F9" s="2"/>
      <c r="G9" s="2"/>
      <c r="H9" s="45"/>
      <c r="I9" s="2"/>
      <c r="J9" s="2"/>
      <c r="K9" s="45"/>
      <c r="L9" s="2"/>
      <c r="M9" s="2"/>
      <c r="N9" s="87"/>
      <c r="O9" s="2"/>
      <c r="P9" s="2"/>
      <c r="Q9" s="45"/>
      <c r="R9" s="2"/>
      <c r="S9" s="2"/>
      <c r="T9" s="2"/>
      <c r="U9" s="2"/>
      <c r="V9" s="422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24"/>
      <c r="C10" s="420"/>
      <c r="D10" s="2"/>
      <c r="E10" s="2"/>
      <c r="F10" s="2"/>
      <c r="G10" s="2"/>
      <c r="H10" s="45"/>
      <c r="I10" s="2"/>
      <c r="J10" s="2"/>
      <c r="K10" s="45"/>
      <c r="L10" s="2"/>
      <c r="M10" s="2"/>
      <c r="N10" s="45"/>
      <c r="O10" s="2"/>
      <c r="P10" s="2"/>
      <c r="Q10" s="45"/>
      <c r="R10" s="2"/>
      <c r="S10" s="2"/>
      <c r="T10" s="2"/>
      <c r="U10" s="2"/>
      <c r="V10" s="422"/>
      <c r="W10" s="88">
        <f>Y5*2+Y6*7+Y7*1+Y8*0+Y9*0+Y10*8</f>
        <v>27.799999999999997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J11" s="2"/>
      <c r="K11" s="45"/>
      <c r="L11" s="2"/>
      <c r="M11" s="2"/>
      <c r="N11" s="45"/>
      <c r="O11" s="2"/>
      <c r="P11" s="2"/>
      <c r="Q11" s="45"/>
      <c r="R11" s="2"/>
      <c r="S11" s="2"/>
      <c r="T11" s="2"/>
      <c r="U11" s="2"/>
      <c r="V11" s="422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2"/>
      <c r="K12" s="45"/>
      <c r="L12" s="2"/>
      <c r="M12" s="2"/>
      <c r="N12" s="45"/>
      <c r="O12" s="2"/>
      <c r="P12" s="2"/>
      <c r="Q12" s="45"/>
      <c r="R12" s="2"/>
      <c r="S12" s="2"/>
      <c r="T12" s="45"/>
      <c r="U12" s="2"/>
      <c r="V12" s="423"/>
      <c r="W12" s="89">
        <f>W6*4+W10*4+W8*9</f>
        <v>721.2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20"/>
      <c r="D13" s="32" t="str">
        <f>'114.4月菜單'!F23</f>
        <v>小米飯</v>
      </c>
      <c r="E13" s="32" t="s">
        <v>69</v>
      </c>
      <c r="F13" s="32"/>
      <c r="G13" s="32" t="str">
        <f>'114.4月菜單'!F24</f>
        <v>豬肉排</v>
      </c>
      <c r="H13" s="32" t="s">
        <v>214</v>
      </c>
      <c r="I13" s="32"/>
      <c r="J13" s="32" t="str">
        <f>'114.4月菜單'!F25</f>
        <v>大醬年糕(冷)</v>
      </c>
      <c r="K13" s="32" t="s">
        <v>193</v>
      </c>
      <c r="L13" s="32"/>
      <c r="M13" s="32" t="str">
        <f>'114.4月菜單'!F26</f>
        <v>麥克小雞塊X2(加)</v>
      </c>
      <c r="N13" s="32" t="s">
        <v>84</v>
      </c>
      <c r="O13" s="32"/>
      <c r="P13" s="32" t="str">
        <f>'114.4月菜單'!F27</f>
        <v>淺色蔬菜</v>
      </c>
      <c r="Q13" s="32" t="s">
        <v>73</v>
      </c>
      <c r="R13" s="32"/>
      <c r="S13" s="32" t="str">
        <f>'114.4月菜單'!F28</f>
        <v>味噌昆布湯</v>
      </c>
      <c r="T13" s="32" t="s">
        <v>17</v>
      </c>
      <c r="U13" s="32"/>
      <c r="V13" s="421"/>
      <c r="W13" s="33" t="s">
        <v>42</v>
      </c>
      <c r="X13" s="34" t="s">
        <v>19</v>
      </c>
      <c r="Y13" s="35">
        <v>5.3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20"/>
      <c r="D14" s="2" t="s">
        <v>126</v>
      </c>
      <c r="E14" s="2"/>
      <c r="F14" s="2">
        <v>60</v>
      </c>
      <c r="G14" s="201" t="s">
        <v>213</v>
      </c>
      <c r="H14" s="119"/>
      <c r="I14" s="118">
        <v>40</v>
      </c>
      <c r="J14" s="2" t="s">
        <v>120</v>
      </c>
      <c r="K14" s="2"/>
      <c r="L14" s="2">
        <v>60</v>
      </c>
      <c r="M14" s="2" t="s">
        <v>314</v>
      </c>
      <c r="N14" s="133" t="s">
        <v>127</v>
      </c>
      <c r="O14" s="2">
        <v>20</v>
      </c>
      <c r="P14" s="2" t="s">
        <v>72</v>
      </c>
      <c r="Q14" s="2"/>
      <c r="R14" s="2">
        <v>100</v>
      </c>
      <c r="S14" s="2" t="s">
        <v>196</v>
      </c>
      <c r="T14" s="2"/>
      <c r="U14" s="2">
        <v>1</v>
      </c>
      <c r="V14" s="422"/>
      <c r="W14" s="90">
        <f>Y13*15+Y14*0+Y15*5+Y16*0+Y17*15+Y18*12+15</f>
        <v>102.5</v>
      </c>
      <c r="X14" s="38" t="s">
        <v>165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15</v>
      </c>
      <c r="C15" s="420"/>
      <c r="D15" s="2" t="s">
        <v>158</v>
      </c>
      <c r="E15" s="2"/>
      <c r="F15" s="2">
        <v>40</v>
      </c>
      <c r="G15" s="164"/>
      <c r="H15" s="165"/>
      <c r="I15" s="2"/>
      <c r="J15" s="2" t="s">
        <v>207</v>
      </c>
      <c r="K15" s="2" t="s">
        <v>136</v>
      </c>
      <c r="L15" s="2">
        <v>10</v>
      </c>
      <c r="M15" s="2"/>
      <c r="N15" s="87"/>
      <c r="O15" s="2"/>
      <c r="P15" s="2"/>
      <c r="Q15" s="2"/>
      <c r="R15" s="2"/>
      <c r="S15" s="2" t="s">
        <v>197</v>
      </c>
      <c r="T15" s="2"/>
      <c r="U15" s="2">
        <v>5</v>
      </c>
      <c r="V15" s="422"/>
      <c r="W15" s="40" t="s">
        <v>44</v>
      </c>
      <c r="X15" s="41" t="s">
        <v>25</v>
      </c>
      <c r="Y15" s="39">
        <v>1.6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20"/>
      <c r="D16" s="45"/>
      <c r="E16" s="45"/>
      <c r="F16" s="2"/>
      <c r="G16" s="2"/>
      <c r="H16" s="2"/>
      <c r="I16" s="2"/>
      <c r="J16" s="58" t="s">
        <v>105</v>
      </c>
      <c r="K16" s="134"/>
      <c r="L16" s="118">
        <v>1</v>
      </c>
      <c r="M16" s="192"/>
      <c r="N16" s="134"/>
      <c r="O16" s="118"/>
      <c r="P16" s="2"/>
      <c r="Q16" s="45"/>
      <c r="R16" s="2"/>
      <c r="S16" s="2" t="s">
        <v>113</v>
      </c>
      <c r="T16" s="45"/>
      <c r="U16" s="2">
        <v>1</v>
      </c>
      <c r="V16" s="422"/>
      <c r="W16" s="88">
        <f>Y13*0+Y14*5+Y15*0+Y16*5+Y17*0+Y18*4</f>
        <v>24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424" t="s">
        <v>36</v>
      </c>
      <c r="C17" s="420"/>
      <c r="D17" s="45"/>
      <c r="E17" s="45"/>
      <c r="F17" s="2"/>
      <c r="G17" s="2"/>
      <c r="H17" s="45"/>
      <c r="I17" s="2"/>
      <c r="J17" s="2"/>
      <c r="K17" s="2"/>
      <c r="L17" s="2"/>
      <c r="M17" s="2"/>
      <c r="N17" s="110"/>
      <c r="O17" s="2"/>
      <c r="P17" s="2"/>
      <c r="Q17" s="45"/>
      <c r="R17" s="2"/>
      <c r="S17" s="2"/>
      <c r="T17" s="2"/>
      <c r="U17" s="2"/>
      <c r="V17" s="422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24"/>
      <c r="C18" s="420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2"/>
      <c r="U18" s="2"/>
      <c r="V18" s="422"/>
      <c r="W18" s="88">
        <f>Y13*2+Y14*7+Y15*1+Y16*0+Y17*0+Y18*8-0.6</f>
        <v>27.699999999999996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2"/>
      <c r="L19" s="2"/>
      <c r="M19" s="2"/>
      <c r="N19" s="45"/>
      <c r="O19" s="2"/>
      <c r="P19" s="2"/>
      <c r="Q19" s="45"/>
      <c r="R19" s="2"/>
      <c r="S19" s="2"/>
      <c r="T19" s="2"/>
      <c r="U19" s="2"/>
      <c r="V19" s="422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3"/>
      <c r="W20" s="89">
        <f>W14*4+W18*4+W16*9</f>
        <v>736.8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420"/>
      <c r="D21" s="32" t="str">
        <f>'114.4月菜單'!J23</f>
        <v>香Q米飯</v>
      </c>
      <c r="E21" s="32" t="s">
        <v>15</v>
      </c>
      <c r="F21" s="32"/>
      <c r="G21" s="32" t="str">
        <f>'114.4月菜單'!J24</f>
        <v>韓式肉片</v>
      </c>
      <c r="H21" s="32" t="s">
        <v>17</v>
      </c>
      <c r="I21" s="32"/>
      <c r="J21" s="32" t="str">
        <f>'114.4月菜單'!J25</f>
        <v>咔啦翅小腿(炸)</v>
      </c>
      <c r="K21" s="32" t="s">
        <v>108</v>
      </c>
      <c r="L21" s="32"/>
      <c r="M21" s="32" t="str">
        <f>'114.4月菜單'!J26</f>
        <v>胡蘿蔔炒蛋</v>
      </c>
      <c r="N21" s="32" t="s">
        <v>63</v>
      </c>
      <c r="O21" s="32"/>
      <c r="P21" s="32" t="str">
        <f>'114.4月菜單'!J27</f>
        <v>深色蔬菜</v>
      </c>
      <c r="Q21" s="32" t="s">
        <v>18</v>
      </c>
      <c r="R21" s="32"/>
      <c r="S21" s="32" t="str">
        <f>'114.4月菜單'!J28</f>
        <v>筍仔肉絲湯</v>
      </c>
      <c r="T21" s="32" t="s">
        <v>17</v>
      </c>
      <c r="U21" s="32"/>
      <c r="V21" s="421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20"/>
      <c r="D22" s="2" t="s">
        <v>56</v>
      </c>
      <c r="E22" s="2"/>
      <c r="F22" s="2">
        <v>100</v>
      </c>
      <c r="G22" s="166" t="s">
        <v>112</v>
      </c>
      <c r="H22" s="167"/>
      <c r="I22" s="2">
        <v>50</v>
      </c>
      <c r="J22" s="110" t="s">
        <v>110</v>
      </c>
      <c r="K22" s="110"/>
      <c r="L22" s="110">
        <v>30</v>
      </c>
      <c r="M22" s="2" t="s">
        <v>105</v>
      </c>
      <c r="N22" s="2"/>
      <c r="O22" s="2">
        <v>30</v>
      </c>
      <c r="P22" s="2" t="s">
        <v>59</v>
      </c>
      <c r="Q22" s="2"/>
      <c r="R22" s="2">
        <v>100</v>
      </c>
      <c r="S22" s="2" t="s">
        <v>114</v>
      </c>
      <c r="T22" s="2"/>
      <c r="U22" s="2">
        <v>30</v>
      </c>
      <c r="V22" s="422"/>
      <c r="W22" s="90">
        <f>Y21*15+Y22*0+Y23*5+Y24*0+Y25*15+Y26*12+15</f>
        <v>100.5</v>
      </c>
      <c r="X22" s="38" t="s">
        <v>165</v>
      </c>
      <c r="Y22" s="39">
        <v>2.2000000000000002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16</v>
      </c>
      <c r="C23" s="420"/>
      <c r="D23" s="2"/>
      <c r="E23" s="2"/>
      <c r="F23" s="2"/>
      <c r="G23" s="433" t="s">
        <v>141</v>
      </c>
      <c r="H23" s="434"/>
      <c r="I23" s="2">
        <v>35</v>
      </c>
      <c r="J23" s="110"/>
      <c r="K23" s="110"/>
      <c r="L23" s="110"/>
      <c r="M23" s="2" t="s">
        <v>80</v>
      </c>
      <c r="N23" s="2"/>
      <c r="O23" s="2">
        <v>50</v>
      </c>
      <c r="P23" s="2"/>
      <c r="Q23" s="2"/>
      <c r="R23" s="2"/>
      <c r="S23" s="433" t="s">
        <v>119</v>
      </c>
      <c r="T23" s="434"/>
      <c r="U23" s="2">
        <v>10</v>
      </c>
      <c r="V23" s="422"/>
      <c r="W23" s="40" t="s">
        <v>44</v>
      </c>
      <c r="X23" s="41" t="s">
        <v>25</v>
      </c>
      <c r="Y23" s="39">
        <v>2.1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>
      <c r="B24" s="37" t="s">
        <v>10</v>
      </c>
      <c r="C24" s="420"/>
      <c r="D24" s="2"/>
      <c r="E24" s="2"/>
      <c r="F24" s="2"/>
      <c r="G24" s="2" t="s">
        <v>105</v>
      </c>
      <c r="H24" s="45"/>
      <c r="I24" s="2">
        <v>1</v>
      </c>
      <c r="J24" s="110"/>
      <c r="K24" s="110"/>
      <c r="L24" s="110"/>
      <c r="M24" s="2"/>
      <c r="N24" s="85"/>
      <c r="O24" s="2"/>
      <c r="P24" s="2"/>
      <c r="Q24" s="45"/>
      <c r="R24" s="2"/>
      <c r="S24" s="2"/>
      <c r="T24" s="45"/>
      <c r="U24" s="2"/>
      <c r="V24" s="422"/>
      <c r="W24" s="88">
        <f>Y21*0+Y22*5+Y23*0+Y24*5+Y25*0+Y26*4</f>
        <v>23.5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424" t="s">
        <v>37</v>
      </c>
      <c r="C25" s="420"/>
      <c r="D25" s="2"/>
      <c r="E25" s="2"/>
      <c r="F25" s="2"/>
      <c r="G25" s="2" t="s">
        <v>195</v>
      </c>
      <c r="H25" s="45"/>
      <c r="I25" s="2">
        <v>1</v>
      </c>
      <c r="J25" s="110"/>
      <c r="K25" s="110"/>
      <c r="L25" s="110"/>
      <c r="M25" s="2"/>
      <c r="N25" s="2"/>
      <c r="O25" s="2"/>
      <c r="P25" s="2"/>
      <c r="Q25" s="45"/>
      <c r="R25" s="2"/>
      <c r="S25" s="2"/>
      <c r="T25" s="2"/>
      <c r="U25" s="2"/>
      <c r="V25" s="422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424"/>
      <c r="C26" s="420"/>
      <c r="D26" s="2"/>
      <c r="E26" s="2"/>
      <c r="F26" s="2"/>
      <c r="G26" s="63" t="s">
        <v>198</v>
      </c>
      <c r="H26" s="45"/>
      <c r="I26" s="2">
        <v>1</v>
      </c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422"/>
      <c r="W26" s="88">
        <f>Y21*2+Y22*7+Y23*1+Y24*0+Y25*0+Y26*8</f>
        <v>27.500000000000004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65"/>
      <c r="D27" s="2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45"/>
      <c r="U27" s="2"/>
      <c r="V27" s="422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66"/>
      <c r="C28" s="67"/>
      <c r="D28" s="87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23"/>
      <c r="W28" s="89">
        <f>W22*4+W26*4+W24*9</f>
        <v>723.5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420"/>
      <c r="D29" s="32" t="str">
        <f>'114.4月菜單'!N23</f>
        <v>地瓜飯</v>
      </c>
      <c r="E29" s="32" t="s">
        <v>15</v>
      </c>
      <c r="F29" s="32"/>
      <c r="G29" s="32" t="str">
        <f>'114.4月菜單'!N24</f>
        <v>香酥魚丁(海)(炸)(豆)</v>
      </c>
      <c r="H29" s="32" t="s">
        <v>108</v>
      </c>
      <c r="I29" s="32"/>
      <c r="J29" s="32" t="str">
        <f>'114.4月菜單'!N25</f>
        <v>洋蔥豬柳</v>
      </c>
      <c r="K29" s="32" t="s">
        <v>17</v>
      </c>
      <c r="L29" s="32"/>
      <c r="M29" s="32" t="str">
        <f>'114.4月菜單'!N26</f>
        <v>五香魯蛋</v>
      </c>
      <c r="N29" s="32" t="s">
        <v>90</v>
      </c>
      <c r="O29" s="32"/>
      <c r="P29" s="32" t="str">
        <f>'114.4月菜單'!N27</f>
        <v>有機蔬菜</v>
      </c>
      <c r="Q29" s="32" t="s">
        <v>48</v>
      </c>
      <c r="R29" s="32"/>
      <c r="S29" s="32" t="str">
        <f>'114.4月菜單'!N28</f>
        <v>菜頭香菇湯</v>
      </c>
      <c r="T29" s="32" t="s">
        <v>47</v>
      </c>
      <c r="U29" s="32"/>
      <c r="V29" s="421"/>
      <c r="W29" s="33" t="s">
        <v>42</v>
      </c>
      <c r="X29" s="34" t="s">
        <v>19</v>
      </c>
      <c r="Y29" s="35">
        <v>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</row>
    <row r="30" spans="2:33" ht="27.9" customHeight="1">
      <c r="B30" s="37" t="s">
        <v>8</v>
      </c>
      <c r="C30" s="420"/>
      <c r="D30" s="2" t="s">
        <v>58</v>
      </c>
      <c r="E30" s="2"/>
      <c r="F30" s="2">
        <v>80</v>
      </c>
      <c r="G30" s="2" t="s">
        <v>151</v>
      </c>
      <c r="H30" s="2" t="s">
        <v>149</v>
      </c>
      <c r="I30" s="2">
        <v>40</v>
      </c>
      <c r="J30" s="2" t="s">
        <v>68</v>
      </c>
      <c r="K30" s="2"/>
      <c r="L30" s="2">
        <v>50</v>
      </c>
      <c r="M30" s="2" t="s">
        <v>289</v>
      </c>
      <c r="N30" s="2"/>
      <c r="O30" s="2">
        <v>55</v>
      </c>
      <c r="P30" s="2" t="s">
        <v>59</v>
      </c>
      <c r="Q30" s="2"/>
      <c r="R30" s="2">
        <v>100</v>
      </c>
      <c r="S30" s="110" t="s">
        <v>166</v>
      </c>
      <c r="T30" s="110"/>
      <c r="U30" s="110">
        <v>30</v>
      </c>
      <c r="V30" s="422"/>
      <c r="W30" s="90">
        <f>Y29*15+Y30*0+Y31*5+Y32*0+Y33*15+Y34*12+15</f>
        <v>99</v>
      </c>
      <c r="X30" s="38" t="s">
        <v>165</v>
      </c>
      <c r="Y30" s="39">
        <v>2.2999999999999998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</row>
    <row r="31" spans="2:33" ht="27.9" customHeight="1">
      <c r="B31" s="37">
        <v>17</v>
      </c>
      <c r="C31" s="420"/>
      <c r="D31" s="2" t="s">
        <v>60</v>
      </c>
      <c r="E31" s="2"/>
      <c r="F31" s="2">
        <v>55</v>
      </c>
      <c r="G31" s="2" t="s">
        <v>288</v>
      </c>
      <c r="H31" s="2" t="s">
        <v>102</v>
      </c>
      <c r="I31" s="2">
        <v>30</v>
      </c>
      <c r="J31" s="438" t="s">
        <v>119</v>
      </c>
      <c r="K31" s="439"/>
      <c r="L31" s="2">
        <v>30</v>
      </c>
      <c r="M31" s="2"/>
      <c r="N31" s="45"/>
      <c r="O31" s="2"/>
      <c r="P31" s="2"/>
      <c r="Q31" s="2"/>
      <c r="R31" s="2"/>
      <c r="S31" s="2" t="s">
        <v>117</v>
      </c>
      <c r="T31" s="85"/>
      <c r="U31" s="2">
        <v>0.1</v>
      </c>
      <c r="V31" s="422"/>
      <c r="W31" s="40" t="s">
        <v>44</v>
      </c>
      <c r="X31" s="41" t="s">
        <v>25</v>
      </c>
      <c r="Y31" s="39">
        <v>1.8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</row>
    <row r="32" spans="2:33" ht="27.9" customHeight="1">
      <c r="B32" s="37" t="s">
        <v>10</v>
      </c>
      <c r="C32" s="420"/>
      <c r="D32" s="45"/>
      <c r="E32" s="45"/>
      <c r="F32" s="2"/>
      <c r="G32" s="2"/>
      <c r="H32" s="45"/>
      <c r="I32" s="2"/>
      <c r="J32" s="2"/>
      <c r="K32" s="111"/>
      <c r="L32" s="2"/>
      <c r="M32" s="120"/>
      <c r="N32" s="191"/>
      <c r="O32" s="2"/>
      <c r="P32" s="2"/>
      <c r="Q32" s="45"/>
      <c r="R32" s="2"/>
      <c r="S32" s="2"/>
      <c r="T32" s="85"/>
      <c r="U32" s="2"/>
      <c r="V32" s="422"/>
      <c r="W32" s="88">
        <f>Y29*0+Y30*5+Y31*0+Y32*5+Y33*0+Y34*4</f>
        <v>24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</row>
    <row r="33" spans="2:36" ht="27.9" customHeight="1">
      <c r="B33" s="424" t="s">
        <v>38</v>
      </c>
      <c r="C33" s="420"/>
      <c r="D33" s="45"/>
      <c r="E33" s="45"/>
      <c r="F33" s="2"/>
      <c r="G33" s="2"/>
      <c r="H33" s="45"/>
      <c r="I33" s="2"/>
      <c r="J33" s="2"/>
      <c r="K33" s="85"/>
      <c r="L33" s="2"/>
      <c r="M33" s="164"/>
      <c r="N33" s="165"/>
      <c r="O33" s="2"/>
      <c r="P33" s="2"/>
      <c r="Q33" s="45"/>
      <c r="R33" s="2"/>
      <c r="S33" s="2"/>
      <c r="T33" s="85"/>
      <c r="U33" s="2"/>
      <c r="V33" s="422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</row>
    <row r="34" spans="2:36" ht="27.9" customHeight="1">
      <c r="B34" s="424"/>
      <c r="C34" s="420"/>
      <c r="D34" s="45"/>
      <c r="E34" s="45"/>
      <c r="F34" s="2"/>
      <c r="G34" s="2"/>
      <c r="H34" s="45"/>
      <c r="I34" s="2"/>
      <c r="J34" s="2"/>
      <c r="K34" s="45"/>
      <c r="L34" s="2"/>
      <c r="M34" s="120"/>
      <c r="N34" s="191"/>
      <c r="O34" s="2"/>
      <c r="P34" s="2"/>
      <c r="Q34" s="45"/>
      <c r="R34" s="2"/>
      <c r="S34" s="2"/>
      <c r="T34" s="45"/>
      <c r="U34" s="2"/>
      <c r="V34" s="422"/>
      <c r="W34" s="88">
        <f>Y29*2+Y30*7+Y31*1+Y32*0+Y33*0+Y34*8</f>
        <v>27.9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</row>
    <row r="35" spans="2:36" ht="27.9" customHeight="1">
      <c r="B35" s="47" t="s">
        <v>34</v>
      </c>
      <c r="C35" s="48"/>
      <c r="D35" s="45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45"/>
      <c r="U35" s="2"/>
      <c r="V35" s="422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6" ht="27.9" customHeight="1">
      <c r="B36" s="50"/>
      <c r="C36" s="51"/>
      <c r="D36" s="45"/>
      <c r="E36" s="45"/>
      <c r="F36" s="2"/>
      <c r="G36" s="2"/>
      <c r="H36" s="45"/>
      <c r="I36" s="2"/>
      <c r="J36" s="2"/>
      <c r="K36" s="45"/>
      <c r="L36" s="2"/>
      <c r="M36" s="2"/>
      <c r="N36" s="45"/>
      <c r="O36" s="2"/>
      <c r="P36" s="2"/>
      <c r="Q36" s="45"/>
      <c r="R36" s="2"/>
      <c r="S36" s="2"/>
      <c r="T36" s="45"/>
      <c r="U36" s="2"/>
      <c r="V36" s="423"/>
      <c r="W36" s="89">
        <f>W30*4+W34*4+W32*9</f>
        <v>723.6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6" s="36" customFormat="1" ht="27.9" customHeight="1">
      <c r="B37" s="31">
        <v>4</v>
      </c>
      <c r="C37" s="420"/>
      <c r="D37" s="32" t="str">
        <f>'114.4月菜單'!R23</f>
        <v>義大利麵</v>
      </c>
      <c r="E37" s="32" t="s">
        <v>17</v>
      </c>
      <c r="F37" s="32"/>
      <c r="G37" s="32" t="str">
        <f>'114.4月菜單'!R24</f>
        <v>吮指烤雞腿</v>
      </c>
      <c r="H37" s="32" t="s">
        <v>201</v>
      </c>
      <c r="I37" s="32"/>
      <c r="J37" s="32" t="str">
        <f>'114.4月菜單'!R25</f>
        <v>焗烤洋芋</v>
      </c>
      <c r="K37" s="32" t="s">
        <v>17</v>
      </c>
      <c r="L37" s="32"/>
      <c r="M37" s="32" t="str">
        <f>'114.4月菜單'!R26</f>
        <v>大鍋貼(加)</v>
      </c>
      <c r="N37" s="32" t="s">
        <v>84</v>
      </c>
      <c r="O37" s="32"/>
      <c r="P37" s="32" t="str">
        <f>'114.4月菜單'!R27</f>
        <v>深色蔬菜</v>
      </c>
      <c r="Q37" s="32" t="s">
        <v>49</v>
      </c>
      <c r="R37" s="32"/>
      <c r="S37" s="32" t="str">
        <f>'114.4月菜單'!R28</f>
        <v>紫菜蛋花湯/綠豆地瓜</v>
      </c>
      <c r="T37" s="32" t="s">
        <v>50</v>
      </c>
      <c r="U37" s="32"/>
      <c r="V37" s="421"/>
      <c r="W37" s="33" t="s">
        <v>42</v>
      </c>
      <c r="X37" s="34" t="s">
        <v>19</v>
      </c>
      <c r="Y37" s="35">
        <v>4.5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  <c r="AH37" s="138"/>
      <c r="AI37" s="138"/>
      <c r="AJ37" s="138"/>
    </row>
    <row r="38" spans="2:36" ht="27.9" customHeight="1">
      <c r="B38" s="37" t="s">
        <v>8</v>
      </c>
      <c r="C38" s="420"/>
      <c r="D38" s="2" t="s">
        <v>68</v>
      </c>
      <c r="E38" s="2"/>
      <c r="F38" s="2">
        <v>10</v>
      </c>
      <c r="G38" s="193" t="s">
        <v>202</v>
      </c>
      <c r="H38" s="194"/>
      <c r="I38" s="118">
        <v>60</v>
      </c>
      <c r="J38" s="2" t="s">
        <v>122</v>
      </c>
      <c r="K38" s="2"/>
      <c r="L38" s="2">
        <v>45</v>
      </c>
      <c r="M38" s="58" t="s">
        <v>307</v>
      </c>
      <c r="N38" s="137" t="s">
        <v>127</v>
      </c>
      <c r="O38" s="136">
        <v>20</v>
      </c>
      <c r="P38" s="2" t="s">
        <v>59</v>
      </c>
      <c r="Q38" s="2"/>
      <c r="R38" s="2">
        <v>100</v>
      </c>
      <c r="S38" s="2" t="s">
        <v>121</v>
      </c>
      <c r="T38" s="2"/>
      <c r="U38" s="2">
        <v>1</v>
      </c>
      <c r="V38" s="422"/>
      <c r="W38" s="90">
        <f>Y37*15+Y38*0+Y39*5+Y40*0+Y41*15+Y42*12+15</f>
        <v>94.6</v>
      </c>
      <c r="X38" s="38" t="s">
        <v>165</v>
      </c>
      <c r="Y38" s="39">
        <v>2.1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  <c r="AH38" s="138"/>
      <c r="AI38" s="138"/>
      <c r="AJ38" s="138"/>
    </row>
    <row r="39" spans="2:36" ht="27.9" customHeight="1">
      <c r="B39" s="37">
        <v>18</v>
      </c>
      <c r="C39" s="420"/>
      <c r="D39" s="429" t="s">
        <v>83</v>
      </c>
      <c r="E39" s="430"/>
      <c r="F39" s="2">
        <v>20</v>
      </c>
      <c r="G39" s="164"/>
      <c r="H39" s="165"/>
      <c r="I39" s="2"/>
      <c r="J39" s="2" t="s">
        <v>306</v>
      </c>
      <c r="K39" s="2"/>
      <c r="L39" s="2">
        <v>10</v>
      </c>
      <c r="M39" s="2"/>
      <c r="N39" s="137"/>
      <c r="O39" s="136"/>
      <c r="P39" s="2"/>
      <c r="Q39" s="2"/>
      <c r="R39" s="2"/>
      <c r="S39" s="2" t="s">
        <v>80</v>
      </c>
      <c r="T39" s="2"/>
      <c r="U39" s="2">
        <v>10</v>
      </c>
      <c r="V39" s="422"/>
      <c r="W39" s="40" t="s">
        <v>44</v>
      </c>
      <c r="X39" s="41" t="s">
        <v>25</v>
      </c>
      <c r="Y39" s="39">
        <v>1.7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  <c r="AH39" s="138"/>
      <c r="AI39" s="138"/>
      <c r="AJ39" s="138"/>
    </row>
    <row r="40" spans="2:36" ht="27.9" customHeight="1">
      <c r="B40" s="37" t="s">
        <v>10</v>
      </c>
      <c r="C40" s="420"/>
      <c r="D40" s="2" t="s">
        <v>82</v>
      </c>
      <c r="E40" s="2"/>
      <c r="F40" s="2">
        <v>1</v>
      </c>
      <c r="G40" s="2"/>
      <c r="H40" s="2"/>
      <c r="I40" s="2"/>
      <c r="J40" s="429" t="s">
        <v>160</v>
      </c>
      <c r="K40" s="430"/>
      <c r="L40" s="2">
        <v>70</v>
      </c>
      <c r="M40" s="2"/>
      <c r="N40" s="111"/>
      <c r="O40" s="2"/>
      <c r="P40" s="2"/>
      <c r="Q40" s="2"/>
      <c r="R40" s="2"/>
      <c r="S40" s="2" t="s">
        <v>106</v>
      </c>
      <c r="T40" s="2"/>
      <c r="U40" s="2">
        <v>1</v>
      </c>
      <c r="V40" s="422"/>
      <c r="W40" s="88">
        <f>Y37*0+Y38*5+Y39*0+Y40*5+Y41*0+Y42*4</f>
        <v>24.2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  <c r="AH40" s="138"/>
      <c r="AI40" s="138"/>
      <c r="AJ40" s="138"/>
    </row>
    <row r="41" spans="2:36" ht="27.9" customHeight="1">
      <c r="B41" s="424" t="s">
        <v>30</v>
      </c>
      <c r="C41" s="420"/>
      <c r="D41" s="2" t="s">
        <v>157</v>
      </c>
      <c r="E41" s="2"/>
      <c r="F41" s="2">
        <v>120</v>
      </c>
      <c r="G41" s="2"/>
      <c r="H41" s="2"/>
      <c r="I41" s="2"/>
      <c r="J41" s="2"/>
      <c r="K41" s="2"/>
      <c r="L41" s="2"/>
      <c r="M41" s="2"/>
      <c r="N41" s="111"/>
      <c r="O41" s="2"/>
      <c r="P41" s="2"/>
      <c r="Q41" s="2"/>
      <c r="R41" s="2"/>
      <c r="S41" s="2"/>
      <c r="T41" s="85"/>
      <c r="U41" s="2"/>
      <c r="V41" s="422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6" ht="27.9" customHeight="1">
      <c r="B42" s="424"/>
      <c r="C42" s="420"/>
      <c r="D42" s="2"/>
      <c r="E42" s="2"/>
      <c r="F42" s="2"/>
      <c r="G42" s="2"/>
      <c r="H42" s="45"/>
      <c r="I42" s="2"/>
      <c r="J42" s="2"/>
      <c r="K42" s="2"/>
      <c r="L42" s="2"/>
      <c r="M42" s="2"/>
      <c r="N42" s="45"/>
      <c r="O42" s="2"/>
      <c r="P42" s="2"/>
      <c r="Q42" s="45"/>
      <c r="R42" s="2"/>
      <c r="S42" s="2"/>
      <c r="T42" s="85"/>
      <c r="U42" s="2"/>
      <c r="V42" s="422"/>
      <c r="W42" s="88">
        <f>Y37*2+Y38*7+Y39*1+Y40*0+Y41*0+Y42*8</f>
        <v>27.8</v>
      </c>
      <c r="X42" s="80" t="s">
        <v>40</v>
      </c>
      <c r="Y42" s="46">
        <v>0.3</v>
      </c>
      <c r="Z42" s="15"/>
      <c r="AA42" s="16" t="s">
        <v>33</v>
      </c>
      <c r="AE42" s="16">
        <f>AB42*15</f>
        <v>0</v>
      </c>
      <c r="AG42" s="90"/>
    </row>
    <row r="43" spans="2:36" ht="27.9" customHeight="1">
      <c r="B43" s="47" t="s">
        <v>34</v>
      </c>
      <c r="C43" s="48"/>
      <c r="D43" s="87"/>
      <c r="E43" s="45"/>
      <c r="F43" s="2"/>
      <c r="G43" s="2"/>
      <c r="H43" s="45"/>
      <c r="I43" s="2"/>
      <c r="J43" s="2"/>
      <c r="K43" s="45"/>
      <c r="L43" s="2"/>
      <c r="M43" s="120"/>
      <c r="N43" s="135"/>
      <c r="O43" s="2"/>
      <c r="P43" s="2"/>
      <c r="Q43" s="45"/>
      <c r="R43" s="2"/>
      <c r="S43" s="2"/>
      <c r="T43" s="45"/>
      <c r="U43" s="2"/>
      <c r="V43" s="422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6" ht="27.9" customHeight="1" thickBot="1">
      <c r="B44" s="70"/>
      <c r="C44" s="51"/>
      <c r="D44" s="171"/>
      <c r="E44" s="71"/>
      <c r="F44" s="72"/>
      <c r="G44" s="72"/>
      <c r="H44" s="71"/>
      <c r="I44" s="72"/>
      <c r="J44" s="72"/>
      <c r="K44" s="71"/>
      <c r="L44" s="72"/>
      <c r="M44" s="72"/>
      <c r="N44" s="71"/>
      <c r="O44" s="72"/>
      <c r="P44" s="72"/>
      <c r="Q44" s="71"/>
      <c r="R44" s="72"/>
      <c r="S44" s="72"/>
      <c r="T44" s="71"/>
      <c r="U44" s="72"/>
      <c r="V44" s="423"/>
      <c r="W44" s="89">
        <f>W38*4+W42*4+W40*9</f>
        <v>707.4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6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74"/>
      <c r="AB45" s="57"/>
    </row>
    <row r="46" spans="2:36" ht="28.2">
      <c r="B46" s="57"/>
      <c r="C46" s="62"/>
      <c r="D46" s="418"/>
      <c r="E46" s="418"/>
      <c r="F46" s="435"/>
      <c r="G46" s="435"/>
      <c r="H46" s="75"/>
      <c r="K46" s="75"/>
      <c r="M46" s="138"/>
      <c r="N46" s="138"/>
      <c r="O46" s="138"/>
      <c r="Q46" s="75"/>
      <c r="T46" s="75"/>
    </row>
    <row r="47" spans="2:36" ht="28.2">
      <c r="M47" s="138"/>
      <c r="N47" s="138"/>
      <c r="O47" s="138"/>
    </row>
  </sheetData>
  <mergeCells count="27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G7:H7"/>
    <mergeCell ref="S7:T7"/>
    <mergeCell ref="C21:C26"/>
    <mergeCell ref="V21:V28"/>
    <mergeCell ref="B25:B26"/>
    <mergeCell ref="C29:C34"/>
    <mergeCell ref="V29:V36"/>
    <mergeCell ref="B33:B34"/>
    <mergeCell ref="G23:H23"/>
    <mergeCell ref="S23:T23"/>
    <mergeCell ref="J31:K31"/>
    <mergeCell ref="C37:C42"/>
    <mergeCell ref="V37:V44"/>
    <mergeCell ref="B41:B42"/>
    <mergeCell ref="J45:Y45"/>
    <mergeCell ref="D46:G46"/>
    <mergeCell ref="D39:E39"/>
    <mergeCell ref="J40:K4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G46"/>
  <sheetViews>
    <sheetView topLeftCell="A21" zoomScale="60" workbookViewId="0">
      <selection activeCell="P32" sqref="P32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5" t="s">
        <v>346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"/>
      <c r="AB1" s="6"/>
    </row>
    <row r="2" spans="2:33" s="5" customFormat="1" ht="13.5" customHeight="1">
      <c r="B2" s="426"/>
      <c r="C2" s="427"/>
      <c r="D2" s="427"/>
      <c r="E2" s="427"/>
      <c r="F2" s="427"/>
      <c r="G2" s="42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28" t="s">
        <v>103</v>
      </c>
      <c r="G3" s="428"/>
      <c r="H3" s="428"/>
      <c r="I3" s="428"/>
      <c r="J3" s="428"/>
      <c r="K3" s="428"/>
      <c r="L3" s="42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20"/>
      <c r="D5" s="32" t="str">
        <f>'114.4月菜單'!B32</f>
        <v>香Q米飯</v>
      </c>
      <c r="E5" s="32" t="s">
        <v>52</v>
      </c>
      <c r="F5" s="1" t="s">
        <v>16</v>
      </c>
      <c r="G5" s="32" t="str">
        <f>'114.4月菜單'!B33</f>
        <v>雞米花(炸)</v>
      </c>
      <c r="H5" s="32" t="s">
        <v>108</v>
      </c>
      <c r="I5" s="1" t="s">
        <v>16</v>
      </c>
      <c r="J5" s="32" t="str">
        <f>'114.4月菜單'!B34</f>
        <v>蕃茄蛋(豆)</v>
      </c>
      <c r="K5" s="32" t="s">
        <v>17</v>
      </c>
      <c r="L5" s="1" t="s">
        <v>16</v>
      </c>
      <c r="M5" s="32" t="str">
        <f>'114.4月菜單'!B35</f>
        <v>清蒸魚丁(海)</v>
      </c>
      <c r="N5" s="32" t="s">
        <v>17</v>
      </c>
      <c r="O5" s="1" t="s">
        <v>16</v>
      </c>
      <c r="P5" s="32" t="str">
        <f>'114.4月菜單'!B36</f>
        <v>深色蔬菜</v>
      </c>
      <c r="Q5" s="32" t="s">
        <v>54</v>
      </c>
      <c r="R5" s="1" t="s">
        <v>16</v>
      </c>
      <c r="S5" s="32" t="str">
        <f>'114.4月菜單'!B37</f>
        <v>味噌海芽湯</v>
      </c>
      <c r="T5" s="32" t="s">
        <v>53</v>
      </c>
      <c r="U5" s="1" t="s">
        <v>16</v>
      </c>
      <c r="V5" s="421"/>
      <c r="W5" s="33" t="s">
        <v>42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20"/>
      <c r="D6" s="2" t="s">
        <v>58</v>
      </c>
      <c r="E6" s="2"/>
      <c r="F6" s="2">
        <v>100</v>
      </c>
      <c r="G6" s="2" t="s">
        <v>337</v>
      </c>
      <c r="H6" s="2"/>
      <c r="I6" s="2">
        <v>50</v>
      </c>
      <c r="J6" s="2" t="s">
        <v>308</v>
      </c>
      <c r="K6" s="2"/>
      <c r="L6" s="2">
        <v>20</v>
      </c>
      <c r="M6" s="2" t="s">
        <v>151</v>
      </c>
      <c r="N6" s="2" t="s">
        <v>88</v>
      </c>
      <c r="O6" s="2">
        <v>20</v>
      </c>
      <c r="P6" s="2" t="s">
        <v>59</v>
      </c>
      <c r="Q6" s="2"/>
      <c r="R6" s="2">
        <v>100</v>
      </c>
      <c r="S6" s="2" t="s">
        <v>124</v>
      </c>
      <c r="T6" s="2"/>
      <c r="U6" s="2">
        <v>1</v>
      </c>
      <c r="V6" s="422"/>
      <c r="W6" s="90">
        <f>Y5*15+Y6*0+Y7*5+Y8*0+Y9*15+Y10*12+15</f>
        <v>99</v>
      </c>
      <c r="X6" s="38" t="s">
        <v>165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21</v>
      </c>
      <c r="C7" s="420"/>
      <c r="D7" s="2"/>
      <c r="E7" s="2"/>
      <c r="F7" s="2"/>
      <c r="G7" s="164"/>
      <c r="H7" s="165"/>
      <c r="I7" s="2"/>
      <c r="J7" s="2" t="s">
        <v>80</v>
      </c>
      <c r="K7" s="2"/>
      <c r="L7" s="2">
        <v>50</v>
      </c>
      <c r="M7" s="2" t="s">
        <v>112</v>
      </c>
      <c r="N7" s="2"/>
      <c r="O7" s="2">
        <v>30</v>
      </c>
      <c r="P7" s="2"/>
      <c r="Q7" s="2"/>
      <c r="R7" s="2"/>
      <c r="S7" s="2" t="s">
        <v>182</v>
      </c>
      <c r="T7" s="2"/>
      <c r="U7" s="2">
        <v>5</v>
      </c>
      <c r="V7" s="422"/>
      <c r="W7" s="40" t="s">
        <v>44</v>
      </c>
      <c r="X7" s="41" t="s">
        <v>25</v>
      </c>
      <c r="Y7" s="39">
        <v>1.8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420"/>
      <c r="D8" s="2"/>
      <c r="E8" s="2"/>
      <c r="F8" s="2"/>
      <c r="G8" s="2"/>
      <c r="H8" s="45"/>
      <c r="I8" s="2"/>
      <c r="J8" s="2" t="s">
        <v>111</v>
      </c>
      <c r="K8" s="87" t="s">
        <v>102</v>
      </c>
      <c r="L8" s="2">
        <v>20</v>
      </c>
      <c r="M8" s="58" t="s">
        <v>114</v>
      </c>
      <c r="N8" s="134"/>
      <c r="O8" s="118">
        <v>20</v>
      </c>
      <c r="P8" s="2"/>
      <c r="Q8" s="45"/>
      <c r="R8" s="2"/>
      <c r="S8" s="2" t="s">
        <v>200</v>
      </c>
      <c r="T8" s="2"/>
      <c r="U8" s="2">
        <v>1</v>
      </c>
      <c r="V8" s="422"/>
      <c r="W8" s="88">
        <f>Y5*0+Y6*5+Y7*0+Y8*5+Y9*0+Y10*4</f>
        <v>24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24" t="s">
        <v>35</v>
      </c>
      <c r="C9" s="420"/>
      <c r="D9" s="2"/>
      <c r="E9" s="2"/>
      <c r="F9" s="2"/>
      <c r="G9" s="2"/>
      <c r="H9" s="45"/>
      <c r="I9" s="2"/>
      <c r="K9" s="134"/>
      <c r="M9" s="120" t="s">
        <v>105</v>
      </c>
      <c r="N9" s="134"/>
      <c r="O9" s="138">
        <v>1</v>
      </c>
      <c r="P9" s="2"/>
      <c r="Q9" s="45"/>
      <c r="R9" s="2"/>
      <c r="S9" s="2"/>
      <c r="T9" s="85"/>
      <c r="U9" s="2"/>
      <c r="V9" s="422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24"/>
      <c r="C10" s="420"/>
      <c r="D10" s="2"/>
      <c r="E10" s="2"/>
      <c r="F10" s="2"/>
      <c r="G10" s="2"/>
      <c r="H10" s="45"/>
      <c r="I10" s="2"/>
      <c r="K10" s="134"/>
      <c r="M10" s="2"/>
      <c r="N10" s="45"/>
      <c r="O10" s="2"/>
      <c r="P10" s="2"/>
      <c r="Q10" s="45"/>
      <c r="R10" s="2"/>
      <c r="S10" s="2"/>
      <c r="T10" s="45"/>
      <c r="U10" s="2"/>
      <c r="V10" s="422"/>
      <c r="W10" s="88">
        <f>Y5*2+Y6*7+Y7*1+Y8*0+Y9*0+Y10*8</f>
        <v>27.9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K11" s="134"/>
      <c r="M11" s="164"/>
      <c r="N11" s="175"/>
      <c r="O11" s="121"/>
      <c r="P11" s="2"/>
      <c r="Q11" s="45"/>
      <c r="R11" s="2"/>
      <c r="S11" s="2"/>
      <c r="T11" s="45"/>
      <c r="U11" s="2"/>
      <c r="V11" s="422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120"/>
      <c r="K12" s="145"/>
      <c r="L12" s="121"/>
      <c r="M12" s="173"/>
      <c r="N12" s="176"/>
      <c r="O12" s="174"/>
      <c r="P12" s="2"/>
      <c r="Q12" s="45"/>
      <c r="R12" s="2"/>
      <c r="S12" s="2"/>
      <c r="T12" s="45"/>
      <c r="U12" s="2"/>
      <c r="V12" s="423"/>
      <c r="W12" s="89">
        <f>W6*4+W10*4+W8*9</f>
        <v>723.6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20"/>
      <c r="D13" s="32" t="str">
        <f>'114.4月菜單'!F32</f>
        <v>麥片飯</v>
      </c>
      <c r="E13" s="32" t="s">
        <v>81</v>
      </c>
      <c r="F13" s="32"/>
      <c r="G13" s="32" t="str">
        <f>'114.4月菜單'!F33</f>
        <v>手工鹹豬肉</v>
      </c>
      <c r="H13" s="32" t="s">
        <v>17</v>
      </c>
      <c r="I13" s="32"/>
      <c r="J13" s="32" t="str">
        <f>'114.4月菜單'!F34</f>
        <v>偽章魚丸(加)(海)</v>
      </c>
      <c r="K13" s="32" t="s">
        <v>84</v>
      </c>
      <c r="L13" s="32"/>
      <c r="M13" s="172" t="str">
        <f>'114.4月菜單'!F35</f>
        <v>奶皇包(冷)</v>
      </c>
      <c r="N13" s="172" t="s">
        <v>15</v>
      </c>
      <c r="O13" s="172"/>
      <c r="P13" s="32" t="str">
        <f>'114.4月菜單'!F36</f>
        <v>淺色蔬菜</v>
      </c>
      <c r="Q13" s="32" t="s">
        <v>54</v>
      </c>
      <c r="R13" s="32"/>
      <c r="S13" s="32" t="str">
        <f>'114.4月菜單'!F37</f>
        <v>冬瓜鮮菇湯</v>
      </c>
      <c r="T13" s="32" t="s">
        <v>17</v>
      </c>
      <c r="U13" s="32"/>
      <c r="V13" s="421"/>
      <c r="W13" s="33" t="s">
        <v>42</v>
      </c>
      <c r="X13" s="34" t="s">
        <v>19</v>
      </c>
      <c r="Y13" s="35">
        <v>5.5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20"/>
      <c r="D14" s="2" t="s">
        <v>56</v>
      </c>
      <c r="E14" s="2"/>
      <c r="F14" s="2">
        <v>60</v>
      </c>
      <c r="G14" s="58" t="s">
        <v>68</v>
      </c>
      <c r="H14" s="119"/>
      <c r="I14" s="118">
        <v>40</v>
      </c>
      <c r="J14" s="2" t="s">
        <v>325</v>
      </c>
      <c r="K14" s="2" t="s">
        <v>204</v>
      </c>
      <c r="L14" s="2">
        <v>20</v>
      </c>
      <c r="M14" s="2" t="s">
        <v>203</v>
      </c>
      <c r="N14" s="2" t="s">
        <v>136</v>
      </c>
      <c r="O14" s="2">
        <v>30</v>
      </c>
      <c r="P14" s="2" t="s">
        <v>59</v>
      </c>
      <c r="Q14" s="2"/>
      <c r="R14" s="2">
        <v>100</v>
      </c>
      <c r="S14" s="2" t="s">
        <v>140</v>
      </c>
      <c r="T14" s="2"/>
      <c r="U14" s="2">
        <v>30</v>
      </c>
      <c r="V14" s="422"/>
      <c r="W14" s="90">
        <f>Y13*15+Y14*0+Y15*5+Y16*0+Y17*15+Y18*12+15</f>
        <v>106.5</v>
      </c>
      <c r="X14" s="38" t="s">
        <v>165</v>
      </c>
      <c r="Y14" s="39">
        <v>2.1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22</v>
      </c>
      <c r="C15" s="420"/>
      <c r="D15" s="2" t="s">
        <v>139</v>
      </c>
      <c r="E15" s="2"/>
      <c r="F15" s="2">
        <v>40</v>
      </c>
      <c r="G15" s="433" t="s">
        <v>119</v>
      </c>
      <c r="H15" s="440"/>
      <c r="I15" s="121">
        <v>40</v>
      </c>
      <c r="J15" s="2" t="s">
        <v>304</v>
      </c>
      <c r="K15" s="2" t="s">
        <v>88</v>
      </c>
      <c r="L15" s="2">
        <v>1</v>
      </c>
      <c r="M15" s="2"/>
      <c r="N15" s="2"/>
      <c r="O15" s="2"/>
      <c r="P15" s="2"/>
      <c r="Q15" s="2"/>
      <c r="R15" s="2"/>
      <c r="S15" s="2" t="s">
        <v>171</v>
      </c>
      <c r="T15" s="2"/>
      <c r="U15" s="2">
        <v>10</v>
      </c>
      <c r="V15" s="422"/>
      <c r="W15" s="40" t="s">
        <v>44</v>
      </c>
      <c r="X15" s="41" t="s">
        <v>25</v>
      </c>
      <c r="Y15" s="39">
        <v>1.8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20"/>
      <c r="D16" s="45"/>
      <c r="E16" s="45"/>
      <c r="F16" s="2"/>
      <c r="G16" s="58"/>
      <c r="H16" s="122"/>
      <c r="I16" s="118"/>
      <c r="J16" s="2"/>
      <c r="K16" s="2"/>
      <c r="L16" s="2"/>
      <c r="M16" s="2"/>
      <c r="N16" s="2"/>
      <c r="O16" s="2"/>
      <c r="P16" s="2"/>
      <c r="Q16" s="45"/>
      <c r="R16" s="2"/>
      <c r="S16" s="58" t="s">
        <v>200</v>
      </c>
      <c r="T16" s="177"/>
      <c r="U16" s="2">
        <v>1</v>
      </c>
      <c r="V16" s="422"/>
      <c r="W16" s="88">
        <f>Y13*0+Y14*5+Y15*0+Y16*5+Y17*0+Y18*4</f>
        <v>23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424" t="s">
        <v>36</v>
      </c>
      <c r="C17" s="420"/>
      <c r="D17" s="45"/>
      <c r="E17" s="45"/>
      <c r="F17" s="2"/>
      <c r="G17" s="2"/>
      <c r="H17" s="45"/>
      <c r="I17" s="2"/>
      <c r="J17" s="2"/>
      <c r="K17" s="2"/>
      <c r="L17" s="2"/>
      <c r="M17" s="2"/>
      <c r="N17" s="85"/>
      <c r="O17" s="2"/>
      <c r="P17" s="2"/>
      <c r="Q17" s="45"/>
      <c r="R17" s="2"/>
      <c r="S17" s="2"/>
      <c r="T17" s="45"/>
      <c r="U17" s="2"/>
      <c r="V17" s="422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24"/>
      <c r="C18" s="420"/>
      <c r="D18" s="45"/>
      <c r="E18" s="45"/>
      <c r="F18" s="2"/>
      <c r="G18" s="2"/>
      <c r="H18" s="45"/>
      <c r="I18" s="2"/>
      <c r="J18" s="2"/>
      <c r="K18" s="2"/>
      <c r="L18" s="2"/>
      <c r="M18" s="2"/>
      <c r="N18" s="45"/>
      <c r="O18" s="2"/>
      <c r="P18" s="2"/>
      <c r="Q18" s="45"/>
      <c r="R18" s="2"/>
      <c r="S18" s="2"/>
      <c r="T18" s="178"/>
      <c r="U18" s="2"/>
      <c r="V18" s="422"/>
      <c r="W18" s="88">
        <f>Y13*2+Y14*7+Y15*1+Y16*0+Y17*0+Y18*8</f>
        <v>27.500000000000004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22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3"/>
      <c r="W20" s="89">
        <f>W14*4+W18*4+W16*9</f>
        <v>743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442"/>
      <c r="D21" s="109" t="str">
        <f>'114.4月菜單'!J32</f>
        <v>香Q米飯</v>
      </c>
      <c r="E21" s="109" t="s">
        <v>15</v>
      </c>
      <c r="F21" s="109"/>
      <c r="G21" s="109" t="str">
        <f>'114.4月菜單'!J33</f>
        <v>烤雞腿</v>
      </c>
      <c r="H21" s="109" t="s">
        <v>206</v>
      </c>
      <c r="I21" s="109"/>
      <c r="J21" s="109" t="str">
        <f>'114.4月菜單'!J34</f>
        <v>咖哩肉片</v>
      </c>
      <c r="K21" s="109" t="s">
        <v>17</v>
      </c>
      <c r="L21" s="139"/>
      <c r="M21" s="140" t="str">
        <f>'114.4月菜單'!J35</f>
        <v>鮮菇拌花椰菜(深色蔬菜)</v>
      </c>
      <c r="N21" s="109" t="s">
        <v>17</v>
      </c>
      <c r="O21" s="109"/>
      <c r="P21" s="109" t="str">
        <f>'114.4月菜單'!J36</f>
        <v>淺色蔬菜</v>
      </c>
      <c r="Q21" s="32" t="s">
        <v>54</v>
      </c>
      <c r="R21" s="109"/>
      <c r="S21" s="109" t="str">
        <f>'114.4月菜單'!J37</f>
        <v>蘿蔔湯</v>
      </c>
      <c r="T21" s="109" t="s">
        <v>79</v>
      </c>
      <c r="U21" s="109"/>
      <c r="V21" s="443"/>
      <c r="W21" s="33" t="s">
        <v>42</v>
      </c>
      <c r="X21" s="34" t="s">
        <v>19</v>
      </c>
      <c r="Y21" s="35">
        <v>5.4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42"/>
      <c r="D22" s="2" t="s">
        <v>56</v>
      </c>
      <c r="E22" s="2"/>
      <c r="F22" s="2">
        <v>100</v>
      </c>
      <c r="G22" s="110" t="s">
        <v>189</v>
      </c>
      <c r="H22" s="110"/>
      <c r="I22" s="110">
        <v>60</v>
      </c>
      <c r="J22" s="2" t="s">
        <v>122</v>
      </c>
      <c r="K22" s="2"/>
      <c r="L22" s="2">
        <v>40</v>
      </c>
      <c r="M22" s="2" t="s">
        <v>160</v>
      </c>
      <c r="N22" s="2"/>
      <c r="O22" s="2">
        <v>50</v>
      </c>
      <c r="P22" s="2" t="s">
        <v>59</v>
      </c>
      <c r="Q22" s="2"/>
      <c r="R22" s="2">
        <v>100</v>
      </c>
      <c r="S22" s="110" t="s">
        <v>166</v>
      </c>
      <c r="T22" s="110"/>
      <c r="U22" s="110">
        <v>30</v>
      </c>
      <c r="V22" s="444"/>
      <c r="W22" s="90">
        <f>Y21*15+Y22*0+Y23*5+Y24*0+Y25*15+Y26*12+15</f>
        <v>105.5</v>
      </c>
      <c r="X22" s="38" t="s">
        <v>165</v>
      </c>
      <c r="Y22" s="39">
        <v>2.1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</row>
    <row r="23" spans="2:33" s="58" customFormat="1" ht="27.9" customHeight="1">
      <c r="B23" s="37">
        <v>23</v>
      </c>
      <c r="C23" s="442"/>
      <c r="D23" s="2"/>
      <c r="E23" s="2"/>
      <c r="F23" s="2"/>
      <c r="G23" s="110"/>
      <c r="H23" s="110"/>
      <c r="I23" s="110"/>
      <c r="J23" s="433" t="s">
        <v>141</v>
      </c>
      <c r="K23" s="434"/>
      <c r="L23" s="2">
        <v>10</v>
      </c>
      <c r="M23" s="164" t="s">
        <v>159</v>
      </c>
      <c r="N23" s="165"/>
      <c r="O23" s="2">
        <v>10</v>
      </c>
      <c r="P23" s="110"/>
      <c r="Q23" s="110"/>
      <c r="R23" s="110"/>
      <c r="S23" s="2"/>
      <c r="T23" s="85"/>
      <c r="U23" s="2"/>
      <c r="V23" s="444"/>
      <c r="W23" s="40" t="s">
        <v>44</v>
      </c>
      <c r="X23" s="41" t="s">
        <v>25</v>
      </c>
      <c r="Y23" s="39">
        <v>1.9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</row>
    <row r="24" spans="2:33" s="58" customFormat="1" ht="27.9" customHeight="1">
      <c r="B24" s="37" t="s">
        <v>10</v>
      </c>
      <c r="C24" s="442"/>
      <c r="D24" s="2"/>
      <c r="E24" s="2"/>
      <c r="F24" s="2"/>
      <c r="G24" s="110"/>
      <c r="H24" s="111"/>
      <c r="I24" s="110"/>
      <c r="J24" s="2" t="s">
        <v>105</v>
      </c>
      <c r="K24" s="85"/>
      <c r="L24" s="2">
        <v>5</v>
      </c>
      <c r="M24" s="110" t="s">
        <v>105</v>
      </c>
      <c r="N24" s="143"/>
      <c r="O24" s="110">
        <v>1</v>
      </c>
      <c r="P24" s="110"/>
      <c r="Q24" s="111"/>
      <c r="R24" s="110"/>
      <c r="S24" s="164"/>
      <c r="T24" s="165"/>
      <c r="U24" s="2"/>
      <c r="V24" s="444"/>
      <c r="W24" s="88">
        <f>Y21*0+Y22*5+Y23*0+Y24*5+Y25*0+Y26*4</f>
        <v>23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</row>
    <row r="25" spans="2:33" s="58" customFormat="1" ht="27.9" customHeight="1">
      <c r="B25" s="424" t="s">
        <v>37</v>
      </c>
      <c r="C25" s="442"/>
      <c r="D25" s="2"/>
      <c r="E25" s="2"/>
      <c r="F25" s="2"/>
      <c r="G25" s="110"/>
      <c r="H25" s="111"/>
      <c r="I25" s="110"/>
      <c r="J25" s="2" t="s">
        <v>137</v>
      </c>
      <c r="K25" s="45"/>
      <c r="L25" s="2">
        <v>1</v>
      </c>
      <c r="M25" s="110"/>
      <c r="N25" s="111"/>
      <c r="O25" s="110"/>
      <c r="P25" s="110"/>
      <c r="Q25" s="111"/>
      <c r="R25" s="110"/>
      <c r="S25" s="2"/>
      <c r="T25" s="2"/>
      <c r="U25" s="2"/>
      <c r="V25" s="444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</row>
    <row r="26" spans="2:33" s="58" customFormat="1" ht="27.9" customHeight="1">
      <c r="B26" s="424"/>
      <c r="C26" s="442"/>
      <c r="D26" s="2"/>
      <c r="E26" s="2"/>
      <c r="F26" s="2"/>
      <c r="G26" s="112"/>
      <c r="H26" s="111"/>
      <c r="I26" s="110"/>
      <c r="J26" s="110"/>
      <c r="K26" s="111"/>
      <c r="L26" s="110"/>
      <c r="M26" s="110"/>
      <c r="N26" s="111"/>
      <c r="O26" s="110"/>
      <c r="P26" s="110"/>
      <c r="Q26" s="111"/>
      <c r="R26" s="110"/>
      <c r="S26" s="2"/>
      <c r="T26" s="2"/>
      <c r="U26" s="2"/>
      <c r="V26" s="444"/>
      <c r="W26" s="88">
        <f>Y21*2+Y22*7+Y23*1+Y24*0+Y25*0+Y26*8</f>
        <v>27.4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64" t="s">
        <v>34</v>
      </c>
      <c r="C27" s="113"/>
      <c r="D27" s="2"/>
      <c r="E27" s="45"/>
      <c r="F27" s="2"/>
      <c r="G27" s="110"/>
      <c r="H27" s="111"/>
      <c r="I27" s="110"/>
      <c r="J27" s="110"/>
      <c r="K27" s="111"/>
      <c r="L27" s="110"/>
      <c r="M27" s="110"/>
      <c r="N27" s="111"/>
      <c r="O27" s="110"/>
      <c r="P27" s="110"/>
      <c r="Q27" s="111"/>
      <c r="R27" s="110"/>
      <c r="S27" s="110"/>
      <c r="T27" s="111"/>
      <c r="U27" s="110"/>
      <c r="V27" s="444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66"/>
      <c r="C28" s="115"/>
      <c r="D28" s="111"/>
      <c r="E28" s="111"/>
      <c r="F28" s="110"/>
      <c r="G28" s="110"/>
      <c r="H28" s="111"/>
      <c r="I28" s="110"/>
      <c r="J28" s="110"/>
      <c r="K28" s="111"/>
      <c r="L28" s="110"/>
      <c r="M28" s="110"/>
      <c r="N28" s="111"/>
      <c r="O28" s="110"/>
      <c r="P28" s="110"/>
      <c r="Q28" s="111"/>
      <c r="R28" s="110"/>
      <c r="S28" s="110"/>
      <c r="T28" s="111"/>
      <c r="U28" s="110"/>
      <c r="V28" s="445"/>
      <c r="W28" s="89">
        <f>W22*4+W26*4+W24*9</f>
        <v>738.6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>
        <v>4</v>
      </c>
      <c r="C29" s="442"/>
      <c r="D29" s="32" t="str">
        <f>'114.4月菜單'!N32</f>
        <v>地瓜飯</v>
      </c>
      <c r="E29" s="32" t="s">
        <v>76</v>
      </c>
      <c r="F29" s="1"/>
      <c r="G29" s="32" t="str">
        <f>'114.4月菜單'!N33</f>
        <v>冬瓜滷肉</v>
      </c>
      <c r="H29" s="32" t="s">
        <v>17</v>
      </c>
      <c r="I29" s="1"/>
      <c r="J29" s="32" t="str">
        <f>'114.4月菜單'!N34</f>
        <v>蝦仁雙絲蛋(海)</v>
      </c>
      <c r="K29" s="32" t="s">
        <v>128</v>
      </c>
      <c r="L29" s="1"/>
      <c r="M29" s="32" t="str">
        <f>'114.4月菜單'!N35</f>
        <v>咔啦翅小腿(炸)</v>
      </c>
      <c r="N29" s="32" t="s">
        <v>108</v>
      </c>
      <c r="O29" s="1"/>
      <c r="P29" s="32" t="str">
        <f>'114.4月菜單'!N36</f>
        <v>有機蔬菜</v>
      </c>
      <c r="Q29" s="32" t="s">
        <v>75</v>
      </c>
      <c r="R29" s="1"/>
      <c r="S29" s="32" t="str">
        <f>'114.4月菜單'!N37</f>
        <v>濃郁綠豆芋圓(冷)</v>
      </c>
      <c r="T29" s="32" t="s">
        <v>74</v>
      </c>
      <c r="U29" s="1"/>
      <c r="V29" s="421"/>
      <c r="W29" s="33" t="s">
        <v>42</v>
      </c>
      <c r="X29" s="34" t="s">
        <v>19</v>
      </c>
      <c r="Y29" s="35">
        <v>5.5</v>
      </c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 t="s">
        <v>8</v>
      </c>
      <c r="C30" s="442"/>
      <c r="D30" s="2" t="s">
        <v>77</v>
      </c>
      <c r="E30" s="2"/>
      <c r="F30" s="2">
        <v>80</v>
      </c>
      <c r="G30" s="446" t="s">
        <v>123</v>
      </c>
      <c r="H30" s="447"/>
      <c r="I30" s="2">
        <v>40</v>
      </c>
      <c r="J30" s="110" t="s">
        <v>68</v>
      </c>
      <c r="K30" s="110"/>
      <c r="L30" s="110">
        <v>30</v>
      </c>
      <c r="M30" s="2" t="s">
        <v>110</v>
      </c>
      <c r="N30" s="133"/>
      <c r="O30" s="2">
        <v>30</v>
      </c>
      <c r="P30" s="2" t="s">
        <v>72</v>
      </c>
      <c r="Q30" s="2"/>
      <c r="R30" s="2">
        <v>100</v>
      </c>
      <c r="S30" s="2" t="s">
        <v>355</v>
      </c>
      <c r="T30" s="2"/>
      <c r="U30" s="2">
        <v>10</v>
      </c>
      <c r="V30" s="422"/>
      <c r="W30" s="90">
        <f>Y29*15+Y30*0+Y31*5+Y32*0+Y33*15+Y34*12+15</f>
        <v>106</v>
      </c>
      <c r="X30" s="38" t="s">
        <v>165</v>
      </c>
      <c r="Y30" s="39">
        <v>2.2999999999999998</v>
      </c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>
        <v>24</v>
      </c>
      <c r="C31" s="442"/>
      <c r="D31" s="2" t="s">
        <v>86</v>
      </c>
      <c r="E31" s="2"/>
      <c r="F31" s="2">
        <v>55</v>
      </c>
      <c r="G31" s="2" t="s">
        <v>140</v>
      </c>
      <c r="H31" s="2"/>
      <c r="I31" s="2">
        <v>30</v>
      </c>
      <c r="J31" s="110" t="s">
        <v>194</v>
      </c>
      <c r="K31" s="110" t="s">
        <v>88</v>
      </c>
      <c r="L31" s="110">
        <v>5</v>
      </c>
      <c r="M31" s="2"/>
      <c r="N31" s="87"/>
      <c r="O31" s="2"/>
      <c r="P31" s="2"/>
      <c r="Q31" s="110"/>
      <c r="R31" s="2"/>
      <c r="S31" s="164" t="s">
        <v>356</v>
      </c>
      <c r="T31" s="165" t="s">
        <v>136</v>
      </c>
      <c r="U31" s="2">
        <v>10</v>
      </c>
      <c r="V31" s="422"/>
      <c r="W31" s="40" t="s">
        <v>44</v>
      </c>
      <c r="X31" s="41" t="s">
        <v>25</v>
      </c>
      <c r="Y31" s="39">
        <v>1.7</v>
      </c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>
      <c r="B32" s="37" t="s">
        <v>10</v>
      </c>
      <c r="C32" s="442"/>
      <c r="D32" s="2"/>
      <c r="E32" s="2"/>
      <c r="F32" s="2"/>
      <c r="G32" s="2"/>
      <c r="H32" s="87"/>
      <c r="I32" s="2"/>
      <c r="J32" s="110" t="s">
        <v>80</v>
      </c>
      <c r="K32" s="111"/>
      <c r="L32" s="110">
        <v>50</v>
      </c>
      <c r="M32" s="2"/>
      <c r="N32" s="110"/>
      <c r="O32" s="2"/>
      <c r="P32" s="2"/>
      <c r="Q32" s="111"/>
      <c r="R32" s="2"/>
      <c r="S32" s="2" t="s">
        <v>357</v>
      </c>
      <c r="T32" s="2"/>
      <c r="U32" s="2">
        <v>10</v>
      </c>
      <c r="V32" s="422"/>
      <c r="W32" s="88">
        <f>Y29*0+Y30*5+Y31*0+Y32*5+Y33*0+Y34*4</f>
        <v>24</v>
      </c>
      <c r="X32" s="41" t="s">
        <v>28</v>
      </c>
      <c r="Y32" s="39">
        <v>2.5</v>
      </c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>
      <c r="B33" s="424" t="s">
        <v>38</v>
      </c>
      <c r="C33" s="442"/>
      <c r="D33" s="2"/>
      <c r="E33" s="2"/>
      <c r="F33" s="2"/>
      <c r="G33" s="2"/>
      <c r="H33" s="45"/>
      <c r="I33" s="2"/>
      <c r="J33" s="2" t="s">
        <v>105</v>
      </c>
      <c r="K33" s="45"/>
      <c r="L33" s="2">
        <v>10</v>
      </c>
      <c r="M33" s="2"/>
      <c r="N33" s="111"/>
      <c r="O33" s="2"/>
      <c r="P33" s="2"/>
      <c r="Q33" s="45"/>
      <c r="R33" s="2"/>
      <c r="S33" s="2"/>
      <c r="T33" s="2"/>
      <c r="U33" s="2"/>
      <c r="V33" s="422"/>
      <c r="W33" s="40" t="s">
        <v>45</v>
      </c>
      <c r="X33" s="41" t="s">
        <v>31</v>
      </c>
      <c r="Y33" s="39">
        <v>0</v>
      </c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24"/>
      <c r="C34" s="442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2"/>
      <c r="U34" s="2"/>
      <c r="V34" s="422"/>
      <c r="W34" s="88">
        <f>Y29*2+Y30*7+Y31*1+Y32*0+Y33*0+Y34*8</f>
        <v>28.799999999999997</v>
      </c>
      <c r="X34" s="80" t="s">
        <v>40</v>
      </c>
      <c r="Y34" s="46">
        <v>0</v>
      </c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64" t="s">
        <v>34</v>
      </c>
      <c r="C35" s="116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22"/>
      <c r="W35" s="40" t="s">
        <v>12</v>
      </c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114"/>
      <c r="C36" s="117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423"/>
      <c r="W36" s="89">
        <f>W30*4+W34*4+W32*9</f>
        <v>755.2</v>
      </c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>
        <v>4</v>
      </c>
      <c r="C37" s="420"/>
      <c r="D37" s="109" t="str">
        <f>'114.4月菜單'!R32</f>
        <v>高麗菜飯(海)</v>
      </c>
      <c r="E37" s="109" t="s">
        <v>17</v>
      </c>
      <c r="F37" s="109"/>
      <c r="G37" s="109" t="str">
        <f>'114.4月菜單'!R33</f>
        <v>無骨雞排(加)</v>
      </c>
      <c r="H37" s="109" t="s">
        <v>84</v>
      </c>
      <c r="I37" s="109"/>
      <c r="J37" s="109" t="str">
        <f>'114.4月菜單'!R34</f>
        <v>肉絲什錦菇(豆)</v>
      </c>
      <c r="K37" s="109" t="s">
        <v>17</v>
      </c>
      <c r="L37" s="139"/>
      <c r="M37" s="140" t="str">
        <f>'114.4月菜單'!R35</f>
        <v>黑糖饅頭(冷)</v>
      </c>
      <c r="N37" s="109" t="s">
        <v>15</v>
      </c>
      <c r="O37" s="109"/>
      <c r="P37" s="109" t="str">
        <f>'114.4月菜單'!R36</f>
        <v>深色蔬菜</v>
      </c>
      <c r="Q37" s="32" t="s">
        <v>75</v>
      </c>
      <c r="R37" s="109"/>
      <c r="S37" s="109" t="str">
        <f>'114.4月菜單'!R37</f>
        <v>麵線糊湯(芡)(醃)</v>
      </c>
      <c r="T37" s="109" t="s">
        <v>172</v>
      </c>
      <c r="U37" s="109"/>
      <c r="V37" s="443"/>
      <c r="W37" s="33" t="s">
        <v>42</v>
      </c>
      <c r="X37" s="34" t="s">
        <v>19</v>
      </c>
      <c r="Y37" s="35">
        <v>5.7</v>
      </c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 t="s">
        <v>8</v>
      </c>
      <c r="C38" s="420"/>
      <c r="D38" s="2" t="s">
        <v>56</v>
      </c>
      <c r="E38" s="2"/>
      <c r="F38" s="2">
        <v>100</v>
      </c>
      <c r="G38" s="195" t="s">
        <v>312</v>
      </c>
      <c r="H38" s="196" t="s">
        <v>127</v>
      </c>
      <c r="I38" s="110">
        <v>50</v>
      </c>
      <c r="J38" s="2" t="s">
        <v>159</v>
      </c>
      <c r="K38" s="110"/>
      <c r="L38" s="110">
        <v>10</v>
      </c>
      <c r="M38" s="110" t="s">
        <v>324</v>
      </c>
      <c r="N38" s="110" t="s">
        <v>136</v>
      </c>
      <c r="O38" s="110">
        <v>20</v>
      </c>
      <c r="P38" s="2" t="s">
        <v>59</v>
      </c>
      <c r="Q38" s="2"/>
      <c r="R38" s="2">
        <v>100</v>
      </c>
      <c r="S38" s="110" t="s">
        <v>138</v>
      </c>
      <c r="T38" s="110"/>
      <c r="U38" s="110">
        <v>5</v>
      </c>
      <c r="V38" s="444"/>
      <c r="W38" s="90">
        <f>Y37*15+Y38*0+Y39*5+Y40*0+Y41*15+Y42*12+15</f>
        <v>109.5</v>
      </c>
      <c r="X38" s="38" t="s">
        <v>165</v>
      </c>
      <c r="Y38" s="39">
        <v>2.1</v>
      </c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>
        <v>25</v>
      </c>
      <c r="C39" s="420"/>
      <c r="D39" s="2" t="s">
        <v>112</v>
      </c>
      <c r="E39" s="2"/>
      <c r="F39" s="2">
        <v>30</v>
      </c>
      <c r="G39" s="110"/>
      <c r="H39" s="110"/>
      <c r="I39" s="110"/>
      <c r="J39" s="110" t="s">
        <v>171</v>
      </c>
      <c r="K39" s="110"/>
      <c r="L39" s="110">
        <v>10</v>
      </c>
      <c r="M39" s="110"/>
      <c r="N39" s="110"/>
      <c r="O39" s="110"/>
      <c r="P39" s="110"/>
      <c r="Q39" s="110"/>
      <c r="R39" s="110"/>
      <c r="S39" s="429" t="s">
        <v>80</v>
      </c>
      <c r="T39" s="430"/>
      <c r="U39" s="2">
        <v>10</v>
      </c>
      <c r="V39" s="444"/>
      <c r="W39" s="40" t="s">
        <v>44</v>
      </c>
      <c r="X39" s="41" t="s">
        <v>25</v>
      </c>
      <c r="Y39" s="39">
        <v>1.8</v>
      </c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>
      <c r="B40" s="37" t="s">
        <v>10</v>
      </c>
      <c r="C40" s="420"/>
      <c r="D40" s="2" t="s">
        <v>117</v>
      </c>
      <c r="E40" s="2"/>
      <c r="F40" s="2">
        <v>1</v>
      </c>
      <c r="G40" s="110"/>
      <c r="H40" s="111"/>
      <c r="I40" s="110"/>
      <c r="J40" s="431" t="s">
        <v>119</v>
      </c>
      <c r="K40" s="432"/>
      <c r="L40" s="110">
        <v>10</v>
      </c>
      <c r="M40" s="110"/>
      <c r="N40" s="110"/>
      <c r="O40" s="110"/>
      <c r="P40" s="110"/>
      <c r="Q40" s="111"/>
      <c r="R40" s="110"/>
      <c r="S40" s="2" t="s">
        <v>199</v>
      </c>
      <c r="T40" s="2"/>
      <c r="U40" s="2">
        <v>3</v>
      </c>
      <c r="V40" s="444"/>
      <c r="W40" s="88">
        <f>Y37*0+Y38*5+Y39*0+Y40*5+Y41*0+Y42*4</f>
        <v>23</v>
      </c>
      <c r="X40" s="41" t="s">
        <v>28</v>
      </c>
      <c r="Y40" s="39">
        <v>2.5</v>
      </c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424" t="s">
        <v>55</v>
      </c>
      <c r="C41" s="420"/>
      <c r="D41" s="429" t="s">
        <v>100</v>
      </c>
      <c r="E41" s="430"/>
      <c r="F41" s="2">
        <v>10</v>
      </c>
      <c r="G41" s="110"/>
      <c r="H41" s="111"/>
      <c r="I41" s="110"/>
      <c r="J41" s="110" t="s">
        <v>166</v>
      </c>
      <c r="K41" s="143"/>
      <c r="L41" s="110">
        <v>20</v>
      </c>
      <c r="M41" s="110"/>
      <c r="N41" s="111"/>
      <c r="O41" s="110"/>
      <c r="P41" s="110"/>
      <c r="Q41" s="111"/>
      <c r="R41" s="110"/>
      <c r="S41" s="2" t="s">
        <v>208</v>
      </c>
      <c r="T41" s="2"/>
      <c r="U41" s="2">
        <v>1</v>
      </c>
      <c r="V41" s="444"/>
      <c r="W41" s="40" t="s">
        <v>45</v>
      </c>
      <c r="X41" s="41" t="s">
        <v>31</v>
      </c>
      <c r="Y41" s="39">
        <v>0</v>
      </c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424"/>
      <c r="C42" s="420"/>
      <c r="D42" s="2" t="s">
        <v>297</v>
      </c>
      <c r="E42" s="2" t="s">
        <v>88</v>
      </c>
      <c r="F42" s="2">
        <v>1</v>
      </c>
      <c r="G42" s="112"/>
      <c r="H42" s="111"/>
      <c r="I42" s="110"/>
      <c r="J42" s="110" t="s">
        <v>320</v>
      </c>
      <c r="K42" s="143" t="s">
        <v>102</v>
      </c>
      <c r="L42" s="110">
        <v>10</v>
      </c>
      <c r="M42" s="110"/>
      <c r="N42" s="111"/>
      <c r="O42" s="110"/>
      <c r="P42" s="110"/>
      <c r="Q42" s="111"/>
      <c r="R42" s="110"/>
      <c r="S42" s="2" t="s">
        <v>313</v>
      </c>
      <c r="T42" s="2" t="s">
        <v>115</v>
      </c>
      <c r="U42" s="2">
        <v>10</v>
      </c>
      <c r="V42" s="444"/>
      <c r="W42" s="88">
        <f>Y37*2+Y38*7+Y39*1+Y40*0+Y41*0+Y42*8</f>
        <v>27.900000000000002</v>
      </c>
      <c r="X42" s="80" t="s">
        <v>40</v>
      </c>
      <c r="Y42" s="46">
        <v>0</v>
      </c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 t="s">
        <v>34</v>
      </c>
      <c r="C43" s="48"/>
      <c r="D43" s="2"/>
      <c r="E43" s="45"/>
      <c r="F43" s="2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444"/>
      <c r="W43" s="40" t="s">
        <v>12</v>
      </c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41"/>
      <c r="C44" s="148"/>
      <c r="D44" s="149"/>
      <c r="E44" s="149"/>
      <c r="F44" s="150"/>
      <c r="G44" s="150"/>
      <c r="H44" s="149"/>
      <c r="I44" s="150"/>
      <c r="J44" s="150"/>
      <c r="K44" s="111"/>
      <c r="L44" s="110"/>
      <c r="M44" s="110"/>
      <c r="N44" s="111"/>
      <c r="O44" s="110"/>
      <c r="P44" s="110"/>
      <c r="Q44" s="111"/>
      <c r="R44" s="110"/>
      <c r="S44" s="110"/>
      <c r="T44" s="111"/>
      <c r="U44" s="110"/>
      <c r="V44" s="445"/>
      <c r="W44" s="89">
        <f>W38*4+W42*4+W40*9</f>
        <v>756.6</v>
      </c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41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74"/>
      <c r="AB45" s="57"/>
    </row>
    <row r="46" spans="2:33">
      <c r="B46" s="57"/>
      <c r="C46" s="62"/>
      <c r="D46" s="418"/>
      <c r="E46" s="418"/>
      <c r="F46" s="435"/>
      <c r="G46" s="435"/>
      <c r="H46" s="75"/>
      <c r="K46" s="75"/>
      <c r="N46" s="75"/>
      <c r="Q46" s="75"/>
      <c r="T46" s="75"/>
    </row>
  </sheetData>
  <mergeCells count="26">
    <mergeCell ref="C13:C18"/>
    <mergeCell ref="V13:V20"/>
    <mergeCell ref="B17:B18"/>
    <mergeCell ref="B1:Y1"/>
    <mergeCell ref="B2:G2"/>
    <mergeCell ref="C5:C10"/>
    <mergeCell ref="V5:V12"/>
    <mergeCell ref="B9:B10"/>
    <mergeCell ref="F3:L3"/>
    <mergeCell ref="G15:H15"/>
    <mergeCell ref="B41:B42"/>
    <mergeCell ref="B25:B26"/>
    <mergeCell ref="B33:B34"/>
    <mergeCell ref="J45:Y45"/>
    <mergeCell ref="D46:G46"/>
    <mergeCell ref="D41:E41"/>
    <mergeCell ref="S39:T39"/>
    <mergeCell ref="C21:C26"/>
    <mergeCell ref="V21:V28"/>
    <mergeCell ref="C29:C34"/>
    <mergeCell ref="V29:V36"/>
    <mergeCell ref="J23:K23"/>
    <mergeCell ref="J40:K40"/>
    <mergeCell ref="C37:C42"/>
    <mergeCell ref="V37:V44"/>
    <mergeCell ref="G30:H30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AG46"/>
  <sheetViews>
    <sheetView topLeftCell="A21" zoomScale="60" workbookViewId="0">
      <selection activeCell="M9" sqref="M9"/>
    </sheetView>
  </sheetViews>
  <sheetFormatPr defaultColWidth="9" defaultRowHeight="21"/>
  <cols>
    <col min="1" max="1" width="1.88671875" style="16" customWidth="1"/>
    <col min="2" max="2" width="4.88671875" style="17" customWidth="1"/>
    <col min="3" max="3" width="0" style="16" hidden="1" customWidth="1"/>
    <col min="4" max="4" width="18.6640625" style="16" customWidth="1"/>
    <col min="5" max="5" width="5.6640625" style="73" customWidth="1"/>
    <col min="6" max="6" width="9.6640625" style="16" customWidth="1"/>
    <col min="7" max="7" width="18.6640625" style="16" customWidth="1"/>
    <col min="8" max="8" width="5.6640625" style="73" customWidth="1"/>
    <col min="9" max="9" width="9.6640625" style="16" customWidth="1"/>
    <col min="10" max="10" width="18.6640625" style="16" customWidth="1"/>
    <col min="11" max="11" width="5.6640625" style="73" customWidth="1"/>
    <col min="12" max="12" width="9.6640625" style="16" customWidth="1"/>
    <col min="13" max="13" width="18.6640625" style="16" customWidth="1"/>
    <col min="14" max="14" width="5.6640625" style="73" customWidth="1"/>
    <col min="15" max="15" width="9.6640625" style="16" customWidth="1"/>
    <col min="16" max="16" width="18.6640625" style="16" customWidth="1"/>
    <col min="17" max="17" width="5.6640625" style="73" customWidth="1"/>
    <col min="18" max="18" width="9.6640625" style="16" customWidth="1"/>
    <col min="19" max="19" width="18.6640625" style="16" customWidth="1"/>
    <col min="20" max="20" width="5.6640625" style="73" customWidth="1"/>
    <col min="21" max="21" width="9.6640625" style="16" customWidth="1"/>
    <col min="22" max="22" width="5.21875" style="16" customWidth="1"/>
    <col min="23" max="23" width="11.77734375" style="76" customWidth="1"/>
    <col min="24" max="24" width="11.21875" style="77" customWidth="1"/>
    <col min="25" max="25" width="6.6640625" style="78" customWidth="1"/>
    <col min="26" max="26" width="6.6640625" style="16" customWidth="1"/>
    <col min="27" max="27" width="6" style="16" hidden="1" customWidth="1"/>
    <col min="28" max="28" width="5.44140625" style="17" hidden="1" customWidth="1"/>
    <col min="29" max="29" width="7.77734375" style="16" hidden="1" customWidth="1"/>
    <col min="30" max="30" width="8" style="16" hidden="1" customWidth="1"/>
    <col min="31" max="31" width="7.88671875" style="16" hidden="1" customWidth="1"/>
    <col min="32" max="32" width="7.44140625" style="16" hidden="1" customWidth="1"/>
    <col min="33" max="16384" width="9" style="16"/>
  </cols>
  <sheetData>
    <row r="1" spans="2:33" s="5" customFormat="1" ht="39">
      <c r="B1" s="425" t="s">
        <v>347</v>
      </c>
      <c r="C1" s="425"/>
      <c r="D1" s="425"/>
      <c r="E1" s="425"/>
      <c r="F1" s="425"/>
      <c r="G1" s="425"/>
      <c r="H1" s="425"/>
      <c r="I1" s="425"/>
      <c r="J1" s="425"/>
      <c r="K1" s="425"/>
      <c r="L1" s="425"/>
      <c r="M1" s="425"/>
      <c r="N1" s="425"/>
      <c r="O1" s="425"/>
      <c r="P1" s="425"/>
      <c r="Q1" s="425"/>
      <c r="R1" s="425"/>
      <c r="S1" s="425"/>
      <c r="T1" s="425"/>
      <c r="U1" s="425"/>
      <c r="V1" s="425"/>
      <c r="W1" s="425"/>
      <c r="X1" s="425"/>
      <c r="Y1" s="425"/>
      <c r="Z1" s="4"/>
      <c r="AB1" s="6"/>
    </row>
    <row r="2" spans="2:33" s="5" customFormat="1" ht="13.5" customHeight="1">
      <c r="B2" s="426"/>
      <c r="C2" s="427"/>
      <c r="D2" s="427"/>
      <c r="E2" s="427"/>
      <c r="F2" s="427"/>
      <c r="G2" s="427"/>
      <c r="H2" s="7"/>
      <c r="I2" s="4"/>
      <c r="J2" s="4"/>
      <c r="K2" s="7"/>
      <c r="L2" s="4"/>
      <c r="M2" s="4"/>
      <c r="N2" s="7"/>
      <c r="O2" s="4"/>
      <c r="P2" s="4"/>
      <c r="Q2" s="7"/>
      <c r="R2" s="4"/>
      <c r="S2" s="4"/>
      <c r="T2" s="7"/>
      <c r="U2" s="4"/>
      <c r="V2" s="4"/>
      <c r="W2" s="8"/>
      <c r="X2" s="9"/>
      <c r="Y2" s="8"/>
      <c r="Z2" s="4"/>
      <c r="AB2" s="6"/>
    </row>
    <row r="3" spans="2:33" ht="32.25" customHeight="1" thickBot="1">
      <c r="B3" s="81" t="s">
        <v>41</v>
      </c>
      <c r="C3" s="10"/>
      <c r="D3" s="11"/>
      <c r="E3" s="11"/>
      <c r="F3" s="428" t="s">
        <v>103</v>
      </c>
      <c r="G3" s="428"/>
      <c r="H3" s="428"/>
      <c r="I3" s="428"/>
      <c r="J3" s="428"/>
      <c r="K3" s="428"/>
      <c r="L3" s="428"/>
      <c r="M3" s="11"/>
      <c r="N3" s="11"/>
      <c r="O3" s="11"/>
      <c r="P3" s="11"/>
      <c r="Q3" s="11"/>
      <c r="R3" s="11"/>
      <c r="S3" s="5"/>
      <c r="T3" s="11"/>
      <c r="U3" s="11"/>
      <c r="V3" s="11"/>
      <c r="W3" s="12"/>
      <c r="X3" s="13"/>
      <c r="Y3" s="14"/>
      <c r="Z3" s="15"/>
    </row>
    <row r="4" spans="2:33" s="30" customFormat="1" ht="100.2">
      <c r="B4" s="18" t="s">
        <v>0</v>
      </c>
      <c r="C4" s="19" t="s">
        <v>1</v>
      </c>
      <c r="D4" s="20" t="s">
        <v>2</v>
      </c>
      <c r="E4" s="21" t="s">
        <v>39</v>
      </c>
      <c r="F4" s="20"/>
      <c r="G4" s="20" t="s">
        <v>3</v>
      </c>
      <c r="H4" s="21" t="s">
        <v>39</v>
      </c>
      <c r="I4" s="20"/>
      <c r="J4" s="20" t="s">
        <v>4</v>
      </c>
      <c r="K4" s="21" t="s">
        <v>39</v>
      </c>
      <c r="L4" s="22"/>
      <c r="M4" s="20" t="s">
        <v>4</v>
      </c>
      <c r="N4" s="21" t="s">
        <v>39</v>
      </c>
      <c r="O4" s="20"/>
      <c r="P4" s="20" t="s">
        <v>4</v>
      </c>
      <c r="Q4" s="21" t="s">
        <v>39</v>
      </c>
      <c r="R4" s="20"/>
      <c r="S4" s="23" t="s">
        <v>5</v>
      </c>
      <c r="T4" s="21" t="s">
        <v>39</v>
      </c>
      <c r="U4" s="20"/>
      <c r="V4" s="83" t="s">
        <v>46</v>
      </c>
      <c r="W4" s="24" t="s">
        <v>6</v>
      </c>
      <c r="X4" s="25" t="s">
        <v>13</v>
      </c>
      <c r="Y4" s="26" t="s">
        <v>14</v>
      </c>
      <c r="Z4" s="27"/>
      <c r="AA4" s="28"/>
      <c r="AB4" s="28"/>
      <c r="AC4" s="29"/>
      <c r="AD4" s="29"/>
      <c r="AE4" s="29"/>
      <c r="AF4" s="29"/>
    </row>
    <row r="5" spans="2:33" s="36" customFormat="1" ht="65.099999999999994" customHeight="1">
      <c r="B5" s="31">
        <v>4</v>
      </c>
      <c r="C5" s="420"/>
      <c r="D5" s="32" t="str">
        <f>'114.4月菜單'!B41</f>
        <v>香Q米飯</v>
      </c>
      <c r="E5" s="32" t="s">
        <v>15</v>
      </c>
      <c r="F5" s="1" t="s">
        <v>16</v>
      </c>
      <c r="G5" s="32" t="str">
        <f>'114.4月菜單'!B42</f>
        <v>沙茶肉片</v>
      </c>
      <c r="H5" s="32" t="s">
        <v>210</v>
      </c>
      <c r="I5" s="1" t="s">
        <v>16</v>
      </c>
      <c r="J5" s="32" t="str">
        <f>'114.4月菜單'!B43</f>
        <v>魷魚卷(海加)</v>
      </c>
      <c r="K5" s="32" t="s">
        <v>84</v>
      </c>
      <c r="L5" s="1" t="s">
        <v>16</v>
      </c>
      <c r="M5" s="32" t="str">
        <f>'114.4月菜單'!B44</f>
        <v>油蔥蒸蛋</v>
      </c>
      <c r="N5" s="32" t="s">
        <v>15</v>
      </c>
      <c r="O5" s="1" t="s">
        <v>16</v>
      </c>
      <c r="P5" s="32" t="str">
        <f>'114.4月菜單'!B45</f>
        <v>深色蔬菜</v>
      </c>
      <c r="Q5" s="32" t="s">
        <v>18</v>
      </c>
      <c r="R5" s="1" t="s">
        <v>16</v>
      </c>
      <c r="S5" s="32" t="str">
        <f>'114.4月菜單'!B46</f>
        <v>海芽豆腐湯(豆)</v>
      </c>
      <c r="T5" s="32" t="s">
        <v>17</v>
      </c>
      <c r="U5" s="1" t="s">
        <v>16</v>
      </c>
      <c r="V5" s="421"/>
      <c r="W5" s="33" t="s">
        <v>42</v>
      </c>
      <c r="X5" s="34" t="s">
        <v>19</v>
      </c>
      <c r="Y5" s="35">
        <v>5</v>
      </c>
      <c r="Z5" s="16"/>
      <c r="AA5" s="16"/>
      <c r="AB5" s="17"/>
      <c r="AC5" s="16" t="s">
        <v>20</v>
      </c>
      <c r="AD5" s="16" t="s">
        <v>21</v>
      </c>
      <c r="AE5" s="16" t="s">
        <v>22</v>
      </c>
      <c r="AF5" s="16" t="s">
        <v>23</v>
      </c>
      <c r="AG5" s="76"/>
    </row>
    <row r="6" spans="2:33" ht="27.9" customHeight="1">
      <c r="B6" s="37" t="s">
        <v>8</v>
      </c>
      <c r="C6" s="420"/>
      <c r="D6" s="2" t="s">
        <v>56</v>
      </c>
      <c r="E6" s="2"/>
      <c r="F6" s="2">
        <v>100</v>
      </c>
      <c r="G6" s="166" t="s">
        <v>68</v>
      </c>
      <c r="H6" s="167"/>
      <c r="I6" s="2">
        <v>50</v>
      </c>
      <c r="J6" s="2" t="s">
        <v>330</v>
      </c>
      <c r="K6" s="2" t="s">
        <v>204</v>
      </c>
      <c r="L6" s="2">
        <v>20</v>
      </c>
      <c r="M6" s="2" t="s">
        <v>135</v>
      </c>
      <c r="N6" s="2"/>
      <c r="O6" s="2">
        <v>1</v>
      </c>
      <c r="P6" s="2" t="s">
        <v>59</v>
      </c>
      <c r="Q6" s="2"/>
      <c r="R6" s="2">
        <v>100</v>
      </c>
      <c r="S6" s="2" t="s">
        <v>182</v>
      </c>
      <c r="T6" s="2"/>
      <c r="U6" s="2">
        <v>5</v>
      </c>
      <c r="V6" s="422"/>
      <c r="W6" s="90">
        <f>Y5*15+Y6*0+Y7*5+Y8*0+Y9*15+Y10*12+15</f>
        <v>97.5</v>
      </c>
      <c r="X6" s="38" t="s">
        <v>165</v>
      </c>
      <c r="Y6" s="39">
        <v>2.2999999999999998</v>
      </c>
      <c r="Z6" s="15"/>
      <c r="AA6" s="17" t="s">
        <v>24</v>
      </c>
      <c r="AB6" s="17">
        <v>6</v>
      </c>
      <c r="AC6" s="17">
        <f>AB6*2</f>
        <v>12</v>
      </c>
      <c r="AD6" s="17"/>
      <c r="AE6" s="17">
        <f>AB6*15</f>
        <v>90</v>
      </c>
      <c r="AF6" s="17">
        <f>AC6*4+AE6*4</f>
        <v>408</v>
      </c>
      <c r="AG6" s="90"/>
    </row>
    <row r="7" spans="2:33" ht="27.9" customHeight="1">
      <c r="B7" s="37">
        <v>28</v>
      </c>
      <c r="C7" s="420"/>
      <c r="D7" s="2"/>
      <c r="E7" s="2"/>
      <c r="F7" s="2"/>
      <c r="G7" s="433" t="s">
        <v>141</v>
      </c>
      <c r="H7" s="434"/>
      <c r="I7" s="2">
        <v>30</v>
      </c>
      <c r="J7" s="2"/>
      <c r="K7" s="2"/>
      <c r="L7" s="2"/>
      <c r="M7" s="2" t="s">
        <v>80</v>
      </c>
      <c r="N7" s="2"/>
      <c r="O7" s="2">
        <v>55</v>
      </c>
      <c r="P7" s="2"/>
      <c r="Q7" s="2"/>
      <c r="R7" s="2"/>
      <c r="S7" s="2" t="s">
        <v>111</v>
      </c>
      <c r="T7" s="2" t="s">
        <v>102</v>
      </c>
      <c r="U7" s="2">
        <v>30</v>
      </c>
      <c r="V7" s="422"/>
      <c r="W7" s="40" t="s">
        <v>44</v>
      </c>
      <c r="X7" s="41" t="s">
        <v>25</v>
      </c>
      <c r="Y7" s="39">
        <v>1.5</v>
      </c>
      <c r="AA7" s="42" t="s">
        <v>26</v>
      </c>
      <c r="AB7" s="17">
        <v>2</v>
      </c>
      <c r="AC7" s="43">
        <f>AB7*7</f>
        <v>14</v>
      </c>
      <c r="AD7" s="17">
        <f>AB7*5</f>
        <v>10</v>
      </c>
      <c r="AE7" s="17" t="s">
        <v>27</v>
      </c>
      <c r="AF7" s="44">
        <f>AC7*4+AD7*9</f>
        <v>146</v>
      </c>
      <c r="AG7" s="76"/>
    </row>
    <row r="8" spans="2:33" ht="27.9" customHeight="1">
      <c r="B8" s="37" t="s">
        <v>10</v>
      </c>
      <c r="C8" s="420"/>
      <c r="D8" s="2"/>
      <c r="E8" s="2"/>
      <c r="F8" s="2"/>
      <c r="G8" s="2"/>
      <c r="H8" s="45"/>
      <c r="I8" s="2"/>
      <c r="J8" s="2"/>
      <c r="K8" s="45"/>
      <c r="L8" s="2"/>
      <c r="M8" s="120"/>
      <c r="N8" s="123"/>
      <c r="O8" s="121"/>
      <c r="P8" s="2"/>
      <c r="Q8" s="45"/>
      <c r="R8" s="2"/>
      <c r="S8" s="2" t="s">
        <v>106</v>
      </c>
      <c r="T8" s="2"/>
      <c r="U8" s="2">
        <v>1</v>
      </c>
      <c r="V8" s="422"/>
      <c r="W8" s="88">
        <f>Y5*0+Y6*5+Y7*0+Y8*5+Y9*0+Y10*4</f>
        <v>24</v>
      </c>
      <c r="X8" s="41" t="s">
        <v>28</v>
      </c>
      <c r="Y8" s="39">
        <v>2.5</v>
      </c>
      <c r="Z8" s="15"/>
      <c r="AA8" s="16" t="s">
        <v>29</v>
      </c>
      <c r="AB8" s="17">
        <v>1.5</v>
      </c>
      <c r="AC8" s="17">
        <f>AB8*1</f>
        <v>1.5</v>
      </c>
      <c r="AD8" s="17" t="s">
        <v>27</v>
      </c>
      <c r="AE8" s="17">
        <f>AB8*5</f>
        <v>7.5</v>
      </c>
      <c r="AF8" s="17">
        <f>AC8*4+AE8*4</f>
        <v>36</v>
      </c>
      <c r="AG8" s="90"/>
    </row>
    <row r="9" spans="2:33" ht="27.9" customHeight="1">
      <c r="B9" s="424" t="s">
        <v>35</v>
      </c>
      <c r="C9" s="420"/>
      <c r="D9" s="2"/>
      <c r="E9" s="2"/>
      <c r="F9" s="2"/>
      <c r="G9" s="2"/>
      <c r="H9" s="45"/>
      <c r="I9" s="2"/>
      <c r="K9" s="134"/>
      <c r="M9" s="120"/>
      <c r="N9" s="123"/>
      <c r="O9" s="121"/>
      <c r="P9" s="2"/>
      <c r="Q9" s="45"/>
      <c r="R9" s="2"/>
      <c r="S9" s="2"/>
      <c r="T9" s="85"/>
      <c r="U9" s="2"/>
      <c r="V9" s="422"/>
      <c r="W9" s="40" t="s">
        <v>45</v>
      </c>
      <c r="X9" s="41" t="s">
        <v>31</v>
      </c>
      <c r="Y9" s="39">
        <v>0</v>
      </c>
      <c r="AA9" s="16" t="s">
        <v>32</v>
      </c>
      <c r="AB9" s="17">
        <v>2.5</v>
      </c>
      <c r="AC9" s="17"/>
      <c r="AD9" s="17">
        <f>AB9*5</f>
        <v>12.5</v>
      </c>
      <c r="AE9" s="17" t="s">
        <v>27</v>
      </c>
      <c r="AF9" s="17">
        <f>AD9*9</f>
        <v>112.5</v>
      </c>
      <c r="AG9" s="76"/>
    </row>
    <row r="10" spans="2:33" ht="27.9" customHeight="1">
      <c r="B10" s="424"/>
      <c r="C10" s="420"/>
      <c r="D10" s="2"/>
      <c r="E10" s="2"/>
      <c r="F10" s="2"/>
      <c r="G10" s="2"/>
      <c r="H10" s="45"/>
      <c r="I10" s="2"/>
      <c r="K10" s="134"/>
      <c r="M10" s="164"/>
      <c r="N10" s="175"/>
      <c r="O10" s="121"/>
      <c r="P10" s="2"/>
      <c r="Q10" s="45"/>
      <c r="R10" s="2"/>
      <c r="S10" s="2"/>
      <c r="T10" s="45"/>
      <c r="U10" s="2"/>
      <c r="V10" s="422"/>
      <c r="W10" s="88">
        <f>Y5*2+Y6*7+Y7*1+Y8*0+Y9*0+Y10*8</f>
        <v>27.599999999999998</v>
      </c>
      <c r="X10" s="80" t="s">
        <v>40</v>
      </c>
      <c r="Y10" s="46">
        <v>0</v>
      </c>
      <c r="Z10" s="15"/>
      <c r="AA10" s="16" t="s">
        <v>33</v>
      </c>
      <c r="AE10" s="16">
        <f>AB10*15</f>
        <v>0</v>
      </c>
      <c r="AG10" s="90"/>
    </row>
    <row r="11" spans="2:33" ht="27.9" customHeight="1">
      <c r="B11" s="47" t="s">
        <v>34</v>
      </c>
      <c r="C11" s="48"/>
      <c r="D11" s="2"/>
      <c r="E11" s="45"/>
      <c r="F11" s="2"/>
      <c r="G11" s="2"/>
      <c r="H11" s="45"/>
      <c r="I11" s="2"/>
      <c r="K11" s="134"/>
      <c r="M11" s="164"/>
      <c r="N11" s="175"/>
      <c r="O11" s="121"/>
      <c r="P11" s="2"/>
      <c r="Q11" s="45"/>
      <c r="R11" s="2"/>
      <c r="S11" s="2"/>
      <c r="T11" s="45"/>
      <c r="U11" s="2"/>
      <c r="V11" s="422"/>
      <c r="W11" s="40" t="s">
        <v>12</v>
      </c>
      <c r="X11" s="49"/>
      <c r="Y11" s="39"/>
      <c r="AC11" s="16">
        <f>SUM(AC6:AC10)</f>
        <v>27.5</v>
      </c>
      <c r="AD11" s="16">
        <f>SUM(AD6:AD10)</f>
        <v>22.5</v>
      </c>
      <c r="AE11" s="16">
        <f>SUM(AE6:AE10)</f>
        <v>97.5</v>
      </c>
      <c r="AF11" s="16">
        <f>AC11*4+AD11*9+AE11*4</f>
        <v>702.5</v>
      </c>
      <c r="AG11" s="76"/>
    </row>
    <row r="12" spans="2:33" ht="27.9" customHeight="1">
      <c r="B12" s="50"/>
      <c r="C12" s="51"/>
      <c r="D12" s="45"/>
      <c r="E12" s="45"/>
      <c r="F12" s="2"/>
      <c r="G12" s="2"/>
      <c r="H12" s="45"/>
      <c r="I12" s="2"/>
      <c r="J12" s="120"/>
      <c r="K12" s="145"/>
      <c r="L12" s="121"/>
      <c r="M12" s="173"/>
      <c r="N12" s="176"/>
      <c r="O12" s="174"/>
      <c r="P12" s="2"/>
      <c r="Q12" s="45"/>
      <c r="R12" s="2"/>
      <c r="S12" s="2"/>
      <c r="T12" s="45"/>
      <c r="U12" s="2"/>
      <c r="V12" s="423"/>
      <c r="W12" s="89">
        <f>W6*4+W10*4+W8*9</f>
        <v>716.4</v>
      </c>
      <c r="X12" s="54"/>
      <c r="Y12" s="55"/>
      <c r="Z12" s="15"/>
      <c r="AC12" s="52">
        <f>AC11*4/AF11</f>
        <v>0.15658362989323843</v>
      </c>
      <c r="AD12" s="52">
        <f>AD11*9/AF11</f>
        <v>0.28825622775800713</v>
      </c>
      <c r="AE12" s="52">
        <f>AE11*4/AF11</f>
        <v>0.55516014234875444</v>
      </c>
      <c r="AG12" s="91"/>
    </row>
    <row r="13" spans="2:33" s="36" customFormat="1" ht="27.9" customHeight="1">
      <c r="B13" s="31">
        <v>4</v>
      </c>
      <c r="C13" s="420"/>
      <c r="D13" s="32" t="str">
        <f>'114.4月菜單'!F41</f>
        <v>糙米飯</v>
      </c>
      <c r="E13" s="32" t="s">
        <v>15</v>
      </c>
      <c r="F13" s="32"/>
      <c r="G13" s="32" t="str">
        <f>'114.4月菜單'!F42</f>
        <v>卡啦雞腿(炸)</v>
      </c>
      <c r="H13" s="32" t="s">
        <v>108</v>
      </c>
      <c r="I13" s="32"/>
      <c r="J13" s="32" t="str">
        <f>'114.4月菜單'!F43</f>
        <v>海鮮涮涮鍋(海)</v>
      </c>
      <c r="K13" s="32" t="s">
        <v>17</v>
      </c>
      <c r="L13" s="32"/>
      <c r="M13" s="172" t="str">
        <f>'114.4月菜單'!F44</f>
        <v>五香豆干(豆)</v>
      </c>
      <c r="N13" s="172" t="s">
        <v>17</v>
      </c>
      <c r="O13" s="172"/>
      <c r="P13" s="32" t="str">
        <f>'114.4月菜單'!F45</f>
        <v>淺色蔬菜</v>
      </c>
      <c r="Q13" s="32" t="s">
        <v>18</v>
      </c>
      <c r="R13" s="32"/>
      <c r="S13" s="32" t="str">
        <f>'114.4月菜單'!F46</f>
        <v>金針菇蛋花湯</v>
      </c>
      <c r="T13" s="32" t="s">
        <v>17</v>
      </c>
      <c r="U13" s="32"/>
      <c r="V13" s="421"/>
      <c r="W13" s="33" t="s">
        <v>42</v>
      </c>
      <c r="X13" s="34" t="s">
        <v>19</v>
      </c>
      <c r="Y13" s="35">
        <v>5</v>
      </c>
      <c r="Z13" s="16"/>
      <c r="AA13" s="16"/>
      <c r="AB13" s="17"/>
      <c r="AC13" s="16" t="s">
        <v>20</v>
      </c>
      <c r="AD13" s="16" t="s">
        <v>21</v>
      </c>
      <c r="AE13" s="16" t="s">
        <v>22</v>
      </c>
      <c r="AF13" s="16" t="s">
        <v>23</v>
      </c>
      <c r="AG13" s="76"/>
    </row>
    <row r="14" spans="2:33" ht="27.9" customHeight="1">
      <c r="B14" s="37" t="s">
        <v>8</v>
      </c>
      <c r="C14" s="420"/>
      <c r="D14" s="2" t="s">
        <v>56</v>
      </c>
      <c r="E14" s="2"/>
      <c r="F14" s="2">
        <v>60</v>
      </c>
      <c r="G14" s="58" t="s">
        <v>189</v>
      </c>
      <c r="H14" s="119"/>
      <c r="I14" s="118">
        <v>60</v>
      </c>
      <c r="J14" s="2" t="s">
        <v>212</v>
      </c>
      <c r="K14" s="133"/>
      <c r="L14" s="2">
        <v>50</v>
      </c>
      <c r="M14" s="2" t="s">
        <v>315</v>
      </c>
      <c r="N14" s="2" t="s">
        <v>102</v>
      </c>
      <c r="O14" s="2">
        <v>20</v>
      </c>
      <c r="P14" s="2" t="s">
        <v>59</v>
      </c>
      <c r="Q14" s="2"/>
      <c r="R14" s="2">
        <v>100</v>
      </c>
      <c r="S14" s="2" t="s">
        <v>159</v>
      </c>
      <c r="T14" s="2"/>
      <c r="U14" s="2">
        <v>20</v>
      </c>
      <c r="V14" s="422"/>
      <c r="W14" s="90">
        <f>Y13*15+Y14*0+Y15*5+Y16*0+Y17*15+Y18*12+15</f>
        <v>99</v>
      </c>
      <c r="X14" s="38" t="s">
        <v>165</v>
      </c>
      <c r="Y14" s="39">
        <v>2.2999999999999998</v>
      </c>
      <c r="Z14" s="15"/>
      <c r="AA14" s="17" t="s">
        <v>24</v>
      </c>
      <c r="AB14" s="17">
        <v>6.2</v>
      </c>
      <c r="AC14" s="17">
        <f>AB14*2</f>
        <v>12.4</v>
      </c>
      <c r="AD14" s="17"/>
      <c r="AE14" s="17">
        <f>AB14*15</f>
        <v>93</v>
      </c>
      <c r="AF14" s="17">
        <f>AC14*4+AE14*4</f>
        <v>421.6</v>
      </c>
      <c r="AG14" s="90"/>
    </row>
    <row r="15" spans="2:33" ht="27.9" customHeight="1">
      <c r="B15" s="37">
        <v>29</v>
      </c>
      <c r="C15" s="420"/>
      <c r="D15" s="2" t="s">
        <v>133</v>
      </c>
      <c r="E15" s="2"/>
      <c r="F15" s="2">
        <v>40</v>
      </c>
      <c r="G15" s="120"/>
      <c r="H15" s="123"/>
      <c r="I15" s="121"/>
      <c r="J15" s="2" t="s">
        <v>194</v>
      </c>
      <c r="K15" s="87" t="s">
        <v>88</v>
      </c>
      <c r="L15" s="2">
        <v>10</v>
      </c>
      <c r="M15" s="2" t="s">
        <v>154</v>
      </c>
      <c r="N15" s="2" t="s">
        <v>102</v>
      </c>
      <c r="O15" s="2">
        <v>20</v>
      </c>
      <c r="P15" s="2"/>
      <c r="Q15" s="2"/>
      <c r="R15" s="2"/>
      <c r="S15" s="2" t="s">
        <v>171</v>
      </c>
      <c r="T15" s="2"/>
      <c r="U15" s="2">
        <v>10</v>
      </c>
      <c r="V15" s="422"/>
      <c r="W15" s="40" t="s">
        <v>44</v>
      </c>
      <c r="X15" s="41" t="s">
        <v>25</v>
      </c>
      <c r="Y15" s="39">
        <v>1.8</v>
      </c>
      <c r="AA15" s="42" t="s">
        <v>26</v>
      </c>
      <c r="AB15" s="17">
        <v>2</v>
      </c>
      <c r="AC15" s="43">
        <f>AB15*7</f>
        <v>14</v>
      </c>
      <c r="AD15" s="17">
        <f>AB15*5</f>
        <v>10</v>
      </c>
      <c r="AE15" s="17" t="s">
        <v>27</v>
      </c>
      <c r="AF15" s="44">
        <f>AC15*4+AD15*9</f>
        <v>146</v>
      </c>
      <c r="AG15" s="76"/>
    </row>
    <row r="16" spans="2:33" ht="27.9" customHeight="1">
      <c r="B16" s="37" t="s">
        <v>10</v>
      </c>
      <c r="C16" s="420"/>
      <c r="D16" s="45"/>
      <c r="E16" s="45"/>
      <c r="F16" s="2"/>
      <c r="G16" s="58"/>
      <c r="H16" s="122"/>
      <c r="I16" s="118"/>
      <c r="J16" s="433" t="s">
        <v>141</v>
      </c>
      <c r="K16" s="434"/>
      <c r="L16" s="2">
        <v>10</v>
      </c>
      <c r="M16" s="2"/>
      <c r="N16" s="2"/>
      <c r="O16" s="2"/>
      <c r="P16" s="2"/>
      <c r="Q16" s="45"/>
      <c r="R16" s="2"/>
      <c r="S16" s="2" t="s">
        <v>80</v>
      </c>
      <c r="T16" s="2"/>
      <c r="U16" s="2">
        <v>10</v>
      </c>
      <c r="V16" s="422"/>
      <c r="W16" s="88">
        <f>Y13*0+Y14*5+Y15*0+Y16*5+Y17*0+Y18*4</f>
        <v>24</v>
      </c>
      <c r="X16" s="41" t="s">
        <v>28</v>
      </c>
      <c r="Y16" s="39">
        <v>2.5</v>
      </c>
      <c r="Z16" s="15"/>
      <c r="AA16" s="16" t="s">
        <v>29</v>
      </c>
      <c r="AB16" s="17">
        <v>1.7</v>
      </c>
      <c r="AC16" s="17">
        <f>AB16*1</f>
        <v>1.7</v>
      </c>
      <c r="AD16" s="17" t="s">
        <v>27</v>
      </c>
      <c r="AE16" s="17">
        <f>AB16*5</f>
        <v>8.5</v>
      </c>
      <c r="AF16" s="17">
        <f>AC16*4+AE16*4</f>
        <v>40.799999999999997</v>
      </c>
      <c r="AG16" s="90"/>
    </row>
    <row r="17" spans="2:33" ht="27.9" customHeight="1">
      <c r="B17" s="424" t="s">
        <v>36</v>
      </c>
      <c r="C17" s="420"/>
      <c r="D17" s="45"/>
      <c r="E17" s="45"/>
      <c r="F17" s="2"/>
      <c r="G17" s="2"/>
      <c r="H17" s="45"/>
      <c r="I17" s="2"/>
      <c r="J17" s="2" t="s">
        <v>105</v>
      </c>
      <c r="K17" s="45"/>
      <c r="L17" s="2">
        <v>3</v>
      </c>
      <c r="M17" s="2"/>
      <c r="N17" s="85"/>
      <c r="O17" s="2"/>
      <c r="P17" s="2"/>
      <c r="Q17" s="45"/>
      <c r="R17" s="2"/>
      <c r="S17" s="2" t="s">
        <v>105</v>
      </c>
      <c r="T17" s="45"/>
      <c r="U17" s="2">
        <v>1</v>
      </c>
      <c r="V17" s="422"/>
      <c r="W17" s="40" t="s">
        <v>45</v>
      </c>
      <c r="X17" s="41" t="s">
        <v>31</v>
      </c>
      <c r="Y17" s="39">
        <v>0</v>
      </c>
      <c r="AA17" s="16" t="s">
        <v>32</v>
      </c>
      <c r="AB17" s="17">
        <v>2.5</v>
      </c>
      <c r="AC17" s="17"/>
      <c r="AD17" s="17">
        <f>AB17*5</f>
        <v>12.5</v>
      </c>
      <c r="AE17" s="17" t="s">
        <v>27</v>
      </c>
      <c r="AF17" s="17">
        <f>AD17*9</f>
        <v>112.5</v>
      </c>
      <c r="AG17" s="76"/>
    </row>
    <row r="18" spans="2:33" ht="27.9" customHeight="1">
      <c r="B18" s="424"/>
      <c r="C18" s="420"/>
      <c r="D18" s="45"/>
      <c r="E18" s="45"/>
      <c r="F18" s="2"/>
      <c r="G18" s="2"/>
      <c r="H18" s="45"/>
      <c r="I18" s="2"/>
      <c r="J18" s="2" t="s">
        <v>116</v>
      </c>
      <c r="K18" s="45"/>
      <c r="L18" s="2">
        <v>1</v>
      </c>
      <c r="M18" s="2"/>
      <c r="N18" s="45"/>
      <c r="O18" s="2"/>
      <c r="P18" s="2"/>
      <c r="Q18" s="45"/>
      <c r="R18" s="2"/>
      <c r="S18" s="2" t="s">
        <v>116</v>
      </c>
      <c r="T18" s="45"/>
      <c r="U18" s="2">
        <v>1</v>
      </c>
      <c r="V18" s="422"/>
      <c r="W18" s="88">
        <f>Y13*2+Y14*7+Y15*1+Y16*0+Y17*0+Y18*8</f>
        <v>27.9</v>
      </c>
      <c r="X18" s="80" t="s">
        <v>40</v>
      </c>
      <c r="Y18" s="46">
        <v>0</v>
      </c>
      <c r="Z18" s="15"/>
      <c r="AA18" s="16" t="s">
        <v>33</v>
      </c>
      <c r="AB18" s="17">
        <v>1</v>
      </c>
      <c r="AE18" s="16">
        <f>AB18*15</f>
        <v>15</v>
      </c>
      <c r="AG18" s="90"/>
    </row>
    <row r="19" spans="2:33" ht="27.9" customHeight="1">
      <c r="B19" s="47" t="s">
        <v>34</v>
      </c>
      <c r="C19" s="48"/>
      <c r="D19" s="45"/>
      <c r="E19" s="45"/>
      <c r="F19" s="2"/>
      <c r="G19" s="2"/>
      <c r="H19" s="45"/>
      <c r="I19" s="2"/>
      <c r="J19" s="2"/>
      <c r="K19" s="45"/>
      <c r="L19" s="2"/>
      <c r="M19" s="2"/>
      <c r="N19" s="45"/>
      <c r="O19" s="2"/>
      <c r="P19" s="2"/>
      <c r="Q19" s="45"/>
      <c r="R19" s="2"/>
      <c r="S19" s="2"/>
      <c r="T19" s="2"/>
      <c r="U19" s="2"/>
      <c r="V19" s="422"/>
      <c r="W19" s="40" t="s">
        <v>12</v>
      </c>
      <c r="X19" s="49"/>
      <c r="Y19" s="39"/>
      <c r="AC19" s="16">
        <f>SUM(AC14:AC18)</f>
        <v>28.099999999999998</v>
      </c>
      <c r="AD19" s="16">
        <f>SUM(AD14:AD18)</f>
        <v>22.5</v>
      </c>
      <c r="AE19" s="16">
        <f>SUM(AE14:AE18)</f>
        <v>116.5</v>
      </c>
      <c r="AF19" s="16">
        <f>AC19*4+AD19*9+AE19*4</f>
        <v>780.9</v>
      </c>
      <c r="AG19" s="76"/>
    </row>
    <row r="20" spans="2:33" ht="27.9" customHeight="1">
      <c r="B20" s="50"/>
      <c r="C20" s="51"/>
      <c r="D20" s="45"/>
      <c r="E20" s="45"/>
      <c r="F20" s="2"/>
      <c r="G20" s="2"/>
      <c r="H20" s="45"/>
      <c r="I20" s="2"/>
      <c r="J20" s="2"/>
      <c r="K20" s="45"/>
      <c r="L20" s="2"/>
      <c r="M20" s="2"/>
      <c r="N20" s="45"/>
      <c r="O20" s="2"/>
      <c r="P20" s="2"/>
      <c r="Q20" s="45"/>
      <c r="R20" s="2"/>
      <c r="S20" s="2"/>
      <c r="T20" s="45"/>
      <c r="U20" s="2"/>
      <c r="V20" s="423"/>
      <c r="W20" s="89">
        <f>W14*4+W18*4+W16*9</f>
        <v>723.6</v>
      </c>
      <c r="X20" s="54"/>
      <c r="Y20" s="55"/>
      <c r="Z20" s="15"/>
      <c r="AC20" s="52">
        <f>AC19*4/AF19</f>
        <v>0.14393648354462799</v>
      </c>
      <c r="AD20" s="52">
        <f>AD19*9/AF19</f>
        <v>0.25931617364579335</v>
      </c>
      <c r="AE20" s="52">
        <f>AE19*4/AF19</f>
        <v>0.59674734280957875</v>
      </c>
      <c r="AG20" s="91"/>
    </row>
    <row r="21" spans="2:33" s="36" customFormat="1" ht="27.9" customHeight="1">
      <c r="B21" s="31">
        <v>4</v>
      </c>
      <c r="C21" s="442"/>
      <c r="D21" s="32" t="str">
        <f>'114.4月菜單'!J41</f>
        <v>香Q米飯</v>
      </c>
      <c r="E21" s="32" t="s">
        <v>15</v>
      </c>
      <c r="F21" s="1"/>
      <c r="G21" s="32" t="str">
        <f>'114.4月菜單'!J42</f>
        <v>筍干肉(醃)</v>
      </c>
      <c r="H21" s="32" t="s">
        <v>17</v>
      </c>
      <c r="I21" s="1"/>
      <c r="J21" s="32" t="str">
        <f>'114.4月菜單'!J43</f>
        <v>香蔥吉拿棒(冷)</v>
      </c>
      <c r="K21" s="32" t="s">
        <v>84</v>
      </c>
      <c r="L21" s="1"/>
      <c r="M21" s="32" t="str">
        <f>'114.4月菜單'!J44</f>
        <v>柴魚高麗菜蛋(海)</v>
      </c>
      <c r="N21" s="32" t="s">
        <v>17</v>
      </c>
      <c r="O21" s="1"/>
      <c r="P21" s="32" t="str">
        <f>'114.4月菜單'!J45</f>
        <v>深色蔬菜</v>
      </c>
      <c r="Q21" s="32" t="s">
        <v>18</v>
      </c>
      <c r="R21" s="1"/>
      <c r="S21" s="32" t="str">
        <f>'114.4月菜單'!J46</f>
        <v>冬瓜湯</v>
      </c>
      <c r="T21" s="32" t="s">
        <v>17</v>
      </c>
      <c r="U21" s="1"/>
      <c r="V21" s="443"/>
      <c r="W21" s="33" t="s">
        <v>42</v>
      </c>
      <c r="X21" s="34" t="s">
        <v>19</v>
      </c>
      <c r="Y21" s="35">
        <v>5</v>
      </c>
      <c r="Z21" s="16"/>
      <c r="AA21" s="16"/>
      <c r="AB21" s="17"/>
      <c r="AC21" s="16" t="s">
        <v>20</v>
      </c>
      <c r="AD21" s="16" t="s">
        <v>21</v>
      </c>
      <c r="AE21" s="16" t="s">
        <v>22</v>
      </c>
      <c r="AF21" s="16" t="s">
        <v>23</v>
      </c>
      <c r="AG21" s="76"/>
    </row>
    <row r="22" spans="2:33" s="58" customFormat="1" ht="27.75" customHeight="1">
      <c r="B22" s="37" t="s">
        <v>8</v>
      </c>
      <c r="C22" s="442"/>
      <c r="D22" s="2" t="s">
        <v>56</v>
      </c>
      <c r="E22" s="2"/>
      <c r="F22" s="2">
        <v>100</v>
      </c>
      <c r="G22" s="446" t="s">
        <v>123</v>
      </c>
      <c r="H22" s="447"/>
      <c r="I22" s="2">
        <v>40</v>
      </c>
      <c r="J22" s="2" t="s">
        <v>316</v>
      </c>
      <c r="K22" s="2" t="s">
        <v>136</v>
      </c>
      <c r="L22" s="2">
        <v>30</v>
      </c>
      <c r="M22" s="2" t="s">
        <v>112</v>
      </c>
      <c r="N22" s="2"/>
      <c r="O22" s="2">
        <v>30</v>
      </c>
      <c r="P22" s="2" t="s">
        <v>59</v>
      </c>
      <c r="Q22" s="2"/>
      <c r="R22" s="2">
        <v>100</v>
      </c>
      <c r="S22" s="2" t="s">
        <v>140</v>
      </c>
      <c r="T22" s="2"/>
      <c r="U22" s="2">
        <v>30</v>
      </c>
      <c r="V22" s="444"/>
      <c r="W22" s="90">
        <f>Y21*15+Y22*0+Y23*5+Y24*0+Y25*15+Y26*12+15</f>
        <v>99</v>
      </c>
      <c r="X22" s="38" t="s">
        <v>165</v>
      </c>
      <c r="Y22" s="39">
        <v>2.1</v>
      </c>
      <c r="Z22" s="56"/>
      <c r="AA22" s="57" t="s">
        <v>24</v>
      </c>
      <c r="AB22" s="57">
        <v>6.2</v>
      </c>
      <c r="AC22" s="57">
        <f>AB22*2</f>
        <v>12.4</v>
      </c>
      <c r="AD22" s="57"/>
      <c r="AE22" s="57">
        <f>AB22*15</f>
        <v>93</v>
      </c>
      <c r="AF22" s="57">
        <f>AC22*4+AE22*4</f>
        <v>421.6</v>
      </c>
      <c r="AG22" s="90"/>
    </row>
    <row r="23" spans="2:33" s="58" customFormat="1" ht="27.9" customHeight="1">
      <c r="B23" s="37">
        <v>30</v>
      </c>
      <c r="C23" s="442"/>
      <c r="D23" s="2"/>
      <c r="E23" s="2"/>
      <c r="F23" s="2"/>
      <c r="G23" s="2" t="s">
        <v>211</v>
      </c>
      <c r="H23" s="2" t="s">
        <v>115</v>
      </c>
      <c r="I23" s="2">
        <v>20</v>
      </c>
      <c r="J23" s="2"/>
      <c r="K23" s="2"/>
      <c r="L23" s="2"/>
      <c r="M23" s="2" t="s">
        <v>80</v>
      </c>
      <c r="N23" s="85"/>
      <c r="O23" s="2">
        <v>50</v>
      </c>
      <c r="P23" s="2"/>
      <c r="Q23" s="2"/>
      <c r="R23" s="2"/>
      <c r="S23" s="2" t="s">
        <v>106</v>
      </c>
      <c r="T23" s="2"/>
      <c r="U23" s="2">
        <v>1</v>
      </c>
      <c r="V23" s="444"/>
      <c r="W23" s="40" t="s">
        <v>44</v>
      </c>
      <c r="X23" s="41" t="s">
        <v>25</v>
      </c>
      <c r="Y23" s="39">
        <v>1.8</v>
      </c>
      <c r="AA23" s="59" t="s">
        <v>26</v>
      </c>
      <c r="AB23" s="57">
        <v>2.1</v>
      </c>
      <c r="AC23" s="60">
        <f>AB23*7</f>
        <v>14.700000000000001</v>
      </c>
      <c r="AD23" s="57">
        <f>AB23*5</f>
        <v>10.5</v>
      </c>
      <c r="AE23" s="57" t="s">
        <v>27</v>
      </c>
      <c r="AF23" s="61">
        <f>AC23*4+AD23*9</f>
        <v>153.30000000000001</v>
      </c>
      <c r="AG23" s="76"/>
    </row>
    <row r="24" spans="2:33" s="58" customFormat="1" ht="27.9" customHeight="1">
      <c r="B24" s="37" t="s">
        <v>10</v>
      </c>
      <c r="C24" s="442"/>
      <c r="D24" s="45"/>
      <c r="E24" s="45"/>
      <c r="F24" s="2"/>
      <c r="H24" s="134"/>
      <c r="I24" s="118"/>
      <c r="J24" s="147"/>
      <c r="K24" s="134"/>
      <c r="L24" s="118"/>
      <c r="M24" s="2" t="s">
        <v>304</v>
      </c>
      <c r="N24" s="2" t="s">
        <v>88</v>
      </c>
      <c r="O24" s="2">
        <v>1</v>
      </c>
      <c r="P24" s="2"/>
      <c r="Q24" s="85"/>
      <c r="R24" s="2"/>
      <c r="S24" s="2"/>
      <c r="T24" s="85"/>
      <c r="U24" s="2"/>
      <c r="V24" s="444"/>
      <c r="W24" s="88">
        <f>Y21*0+Y22*5+Y23*0+Y24*5+Y25*0+Y26*4</f>
        <v>23</v>
      </c>
      <c r="X24" s="41" t="s">
        <v>28</v>
      </c>
      <c r="Y24" s="39">
        <v>2.5</v>
      </c>
      <c r="Z24" s="56"/>
      <c r="AA24" s="62" t="s">
        <v>29</v>
      </c>
      <c r="AB24" s="57">
        <v>1.6</v>
      </c>
      <c r="AC24" s="57">
        <f>AB24*1</f>
        <v>1.6</v>
      </c>
      <c r="AD24" s="57" t="s">
        <v>27</v>
      </c>
      <c r="AE24" s="57">
        <f>AB24*5</f>
        <v>8</v>
      </c>
      <c r="AF24" s="57">
        <f>AC24*4+AE24*4</f>
        <v>38.4</v>
      </c>
      <c r="AG24" s="90"/>
    </row>
    <row r="25" spans="2:33" s="58" customFormat="1" ht="27.9" customHeight="1">
      <c r="B25" s="424" t="s">
        <v>37</v>
      </c>
      <c r="C25" s="442"/>
      <c r="D25" s="45"/>
      <c r="E25" s="45"/>
      <c r="F25" s="2"/>
      <c r="G25" s="16"/>
      <c r="H25" s="134"/>
      <c r="I25" s="16"/>
      <c r="J25" s="2"/>
      <c r="K25" s="45"/>
      <c r="L25" s="2"/>
      <c r="M25" s="2"/>
      <c r="N25" s="2"/>
      <c r="O25" s="2"/>
      <c r="P25" s="2"/>
      <c r="Q25" s="45"/>
      <c r="R25" s="2"/>
      <c r="S25" s="2"/>
      <c r="T25" s="2"/>
      <c r="U25" s="2"/>
      <c r="V25" s="444"/>
      <c r="W25" s="40" t="s">
        <v>45</v>
      </c>
      <c r="X25" s="41" t="s">
        <v>31</v>
      </c>
      <c r="Y25" s="39">
        <v>0</v>
      </c>
      <c r="AA25" s="62" t="s">
        <v>32</v>
      </c>
      <c r="AB25" s="57">
        <v>2.5</v>
      </c>
      <c r="AC25" s="57"/>
      <c r="AD25" s="57">
        <f>AB25*5</f>
        <v>12.5</v>
      </c>
      <c r="AE25" s="57" t="s">
        <v>27</v>
      </c>
      <c r="AF25" s="57">
        <f>AD25*9</f>
        <v>112.5</v>
      </c>
      <c r="AG25" s="76"/>
    </row>
    <row r="26" spans="2:33" s="58" customFormat="1" ht="27.9" customHeight="1">
      <c r="B26" s="424"/>
      <c r="C26" s="442"/>
      <c r="D26" s="45"/>
      <c r="E26" s="45"/>
      <c r="F26" s="2"/>
      <c r="G26" s="2"/>
      <c r="H26" s="45"/>
      <c r="I26" s="2"/>
      <c r="J26" s="2"/>
      <c r="K26" s="45"/>
      <c r="L26" s="2"/>
      <c r="M26" s="2"/>
      <c r="N26" s="85"/>
      <c r="O26" s="2"/>
      <c r="P26" s="2"/>
      <c r="Q26" s="45"/>
      <c r="R26" s="2"/>
      <c r="S26" s="2"/>
      <c r="T26" s="45"/>
      <c r="U26" s="2"/>
      <c r="V26" s="444"/>
      <c r="W26" s="88">
        <f>Y21*2+Y22*7+Y23*1+Y24*0+Y25*0+Y26*8</f>
        <v>26.500000000000004</v>
      </c>
      <c r="X26" s="80" t="s">
        <v>40</v>
      </c>
      <c r="Y26" s="46">
        <v>0</v>
      </c>
      <c r="Z26" s="56"/>
      <c r="AA26" s="62" t="s">
        <v>33</v>
      </c>
      <c r="AB26" s="57"/>
      <c r="AC26" s="62"/>
      <c r="AD26" s="62"/>
      <c r="AE26" s="62">
        <f>AB26*15</f>
        <v>0</v>
      </c>
      <c r="AF26" s="62"/>
      <c r="AG26" s="90"/>
    </row>
    <row r="27" spans="2:33" s="58" customFormat="1" ht="27.9" customHeight="1">
      <c r="B27" s="47" t="s">
        <v>34</v>
      </c>
      <c r="C27" s="113"/>
      <c r="D27" s="45"/>
      <c r="E27" s="45"/>
      <c r="F27" s="2"/>
      <c r="G27" s="2"/>
      <c r="H27" s="45"/>
      <c r="I27" s="2"/>
      <c r="J27" s="2"/>
      <c r="K27" s="45"/>
      <c r="L27" s="2"/>
      <c r="M27" s="2"/>
      <c r="N27" s="45"/>
      <c r="O27" s="2"/>
      <c r="P27" s="2"/>
      <c r="Q27" s="45"/>
      <c r="R27" s="2"/>
      <c r="S27" s="2"/>
      <c r="T27" s="2"/>
      <c r="U27" s="2"/>
      <c r="V27" s="444"/>
      <c r="W27" s="40" t="s">
        <v>12</v>
      </c>
      <c r="X27" s="49"/>
      <c r="Y27" s="39"/>
      <c r="AA27" s="62"/>
      <c r="AB27" s="57"/>
      <c r="AC27" s="62">
        <f>SUM(AC22:AC26)</f>
        <v>28.700000000000003</v>
      </c>
      <c r="AD27" s="62">
        <f>SUM(AD22:AD26)</f>
        <v>23</v>
      </c>
      <c r="AE27" s="62">
        <f>SUM(AE22:AE26)</f>
        <v>101</v>
      </c>
      <c r="AF27" s="62">
        <f>AC27*4+AD27*9+AE27*4</f>
        <v>725.8</v>
      </c>
      <c r="AG27" s="76"/>
    </row>
    <row r="28" spans="2:33" s="58" customFormat="1" ht="27.9" customHeight="1" thickBot="1">
      <c r="B28" s="50"/>
      <c r="C28" s="115"/>
      <c r="D28" s="45"/>
      <c r="E28" s="45"/>
      <c r="F28" s="2"/>
      <c r="G28" s="2"/>
      <c r="H28" s="45"/>
      <c r="I28" s="2"/>
      <c r="J28" s="2"/>
      <c r="K28" s="45"/>
      <c r="L28" s="2"/>
      <c r="M28" s="2"/>
      <c r="N28" s="45"/>
      <c r="O28" s="2"/>
      <c r="P28" s="2"/>
      <c r="Q28" s="45"/>
      <c r="R28" s="2"/>
      <c r="S28" s="2"/>
      <c r="T28" s="45"/>
      <c r="U28" s="2"/>
      <c r="V28" s="445"/>
      <c r="W28" s="89">
        <f>W22*4+W26*4+W24*9</f>
        <v>709</v>
      </c>
      <c r="X28" s="54"/>
      <c r="Y28" s="55"/>
      <c r="Z28" s="56"/>
      <c r="AB28" s="68"/>
      <c r="AC28" s="69">
        <f>AC27*4/AF27</f>
        <v>0.15817029484706532</v>
      </c>
      <c r="AD28" s="69">
        <f>AD27*9/AF27</f>
        <v>0.28520253513364563</v>
      </c>
      <c r="AE28" s="69">
        <f>AE27*4/AF27</f>
        <v>0.55662717001928907</v>
      </c>
      <c r="AG28" s="91"/>
    </row>
    <row r="29" spans="2:33" s="36" customFormat="1" ht="27.9" customHeight="1">
      <c r="B29" s="31"/>
      <c r="C29" s="442"/>
      <c r="D29" s="32"/>
      <c r="E29" s="32"/>
      <c r="F29" s="1"/>
      <c r="G29" s="32"/>
      <c r="H29" s="32"/>
      <c r="I29" s="1"/>
      <c r="J29" s="32"/>
      <c r="K29" s="32"/>
      <c r="L29" s="1"/>
      <c r="M29" s="32"/>
      <c r="N29" s="32"/>
      <c r="O29" s="1"/>
      <c r="P29" s="32"/>
      <c r="Q29" s="32"/>
      <c r="R29" s="1"/>
      <c r="S29" s="32"/>
      <c r="T29" s="32"/>
      <c r="U29" s="1"/>
      <c r="V29" s="421"/>
      <c r="W29" s="33"/>
      <c r="X29" s="34"/>
      <c r="Y29" s="35"/>
      <c r="Z29" s="16"/>
      <c r="AA29" s="16"/>
      <c r="AB29" s="17"/>
      <c r="AC29" s="16" t="s">
        <v>20</v>
      </c>
      <c r="AD29" s="16" t="s">
        <v>21</v>
      </c>
      <c r="AE29" s="16" t="s">
        <v>22</v>
      </c>
      <c r="AF29" s="16" t="s">
        <v>23</v>
      </c>
      <c r="AG29" s="76"/>
    </row>
    <row r="30" spans="2:33" ht="27.9" customHeight="1">
      <c r="B30" s="37"/>
      <c r="C30" s="442"/>
      <c r="D30" s="2"/>
      <c r="E30" s="2"/>
      <c r="F30" s="2"/>
      <c r="G30" s="2"/>
      <c r="H30" s="2"/>
      <c r="I30" s="2"/>
      <c r="J30" s="2"/>
      <c r="K30" s="2"/>
      <c r="L30" s="2"/>
      <c r="M30" s="2"/>
      <c r="N30" s="133"/>
      <c r="O30" s="2"/>
      <c r="P30" s="2"/>
      <c r="Q30" s="2"/>
      <c r="R30" s="2"/>
      <c r="S30" s="110"/>
      <c r="T30" s="110"/>
      <c r="U30" s="110"/>
      <c r="V30" s="422"/>
      <c r="W30" s="90"/>
      <c r="X30" s="38"/>
      <c r="Y30" s="39"/>
      <c r="Z30" s="15"/>
      <c r="AA30" s="17" t="s">
        <v>24</v>
      </c>
      <c r="AB30" s="17">
        <v>6</v>
      </c>
      <c r="AC30" s="17">
        <f>AB30*2</f>
        <v>12</v>
      </c>
      <c r="AD30" s="17"/>
      <c r="AE30" s="17">
        <f>AB30*15</f>
        <v>90</v>
      </c>
      <c r="AF30" s="17">
        <f>AC30*4+AE30*4</f>
        <v>408</v>
      </c>
      <c r="AG30" s="90"/>
    </row>
    <row r="31" spans="2:33" ht="27.9" customHeight="1">
      <c r="B31" s="37"/>
      <c r="C31" s="442"/>
      <c r="D31" s="2"/>
      <c r="E31" s="2"/>
      <c r="F31" s="2"/>
      <c r="G31" s="2"/>
      <c r="H31" s="2"/>
      <c r="I31" s="2"/>
      <c r="J31" s="2"/>
      <c r="K31" s="2"/>
      <c r="L31" s="2"/>
      <c r="M31" s="2"/>
      <c r="N31" s="87"/>
      <c r="O31" s="2"/>
      <c r="P31" s="2"/>
      <c r="Q31" s="110"/>
      <c r="R31" s="2"/>
      <c r="S31" s="110"/>
      <c r="T31" s="110"/>
      <c r="U31" s="110"/>
      <c r="V31" s="422"/>
      <c r="W31" s="40"/>
      <c r="X31" s="41"/>
      <c r="Y31" s="39"/>
      <c r="AA31" s="42" t="s">
        <v>26</v>
      </c>
      <c r="AB31" s="17">
        <v>2</v>
      </c>
      <c r="AC31" s="43">
        <f>AB31*7</f>
        <v>14</v>
      </c>
      <c r="AD31" s="17">
        <f>AB31*5</f>
        <v>10</v>
      </c>
      <c r="AE31" s="17" t="s">
        <v>27</v>
      </c>
      <c r="AF31" s="44">
        <f>AC31*4+AD31*9</f>
        <v>146</v>
      </c>
      <c r="AG31" s="76"/>
    </row>
    <row r="32" spans="2:33" ht="27.9" customHeight="1">
      <c r="B32" s="37"/>
      <c r="C32" s="442"/>
      <c r="D32" s="2"/>
      <c r="E32" s="2"/>
      <c r="F32" s="2"/>
      <c r="G32" s="2"/>
      <c r="H32" s="87"/>
      <c r="I32" s="2"/>
      <c r="J32" s="2"/>
      <c r="K32" s="85"/>
      <c r="L32" s="2"/>
      <c r="M32" s="2"/>
      <c r="N32" s="110"/>
      <c r="O32" s="2"/>
      <c r="P32" s="2"/>
      <c r="Q32" s="111"/>
      <c r="R32" s="2"/>
      <c r="S32" s="110"/>
      <c r="T32" s="110"/>
      <c r="U32" s="110"/>
      <c r="V32" s="422"/>
      <c r="W32" s="88"/>
      <c r="X32" s="41"/>
      <c r="Y32" s="39"/>
      <c r="Z32" s="15"/>
      <c r="AA32" s="16" t="s">
        <v>29</v>
      </c>
      <c r="AB32" s="17">
        <v>1.8</v>
      </c>
      <c r="AC32" s="17">
        <f>AB32*1</f>
        <v>1.8</v>
      </c>
      <c r="AD32" s="17" t="s">
        <v>27</v>
      </c>
      <c r="AE32" s="17">
        <f>AB32*5</f>
        <v>9</v>
      </c>
      <c r="AF32" s="17">
        <f>AC32*4+AE32*4</f>
        <v>43.2</v>
      </c>
      <c r="AG32" s="90"/>
    </row>
    <row r="33" spans="2:33" ht="27.9" customHeight="1">
      <c r="B33" s="424"/>
      <c r="C33" s="442"/>
      <c r="D33" s="2"/>
      <c r="E33" s="2"/>
      <c r="F33" s="2"/>
      <c r="G33" s="2"/>
      <c r="H33" s="45"/>
      <c r="I33" s="2"/>
      <c r="J33" s="2"/>
      <c r="K33" s="45"/>
      <c r="L33" s="2"/>
      <c r="M33" s="2"/>
      <c r="N33" s="111"/>
      <c r="O33" s="2"/>
      <c r="P33" s="2"/>
      <c r="Q33" s="45"/>
      <c r="R33" s="2"/>
      <c r="S33" s="2"/>
      <c r="T33" s="2"/>
      <c r="U33" s="2"/>
      <c r="V33" s="422"/>
      <c r="W33" s="40"/>
      <c r="X33" s="41"/>
      <c r="Y33" s="39"/>
      <c r="AA33" s="16" t="s">
        <v>32</v>
      </c>
      <c r="AB33" s="17">
        <v>2.5</v>
      </c>
      <c r="AC33" s="17"/>
      <c r="AD33" s="17">
        <f>AB33*5</f>
        <v>12.5</v>
      </c>
      <c r="AE33" s="17" t="s">
        <v>27</v>
      </c>
      <c r="AF33" s="17">
        <f>AD33*9</f>
        <v>112.5</v>
      </c>
      <c r="AG33" s="76"/>
    </row>
    <row r="34" spans="2:33" ht="27.9" customHeight="1">
      <c r="B34" s="424"/>
      <c r="C34" s="442"/>
      <c r="D34" s="2"/>
      <c r="E34" s="2"/>
      <c r="F34" s="2"/>
      <c r="G34" s="2"/>
      <c r="H34" s="45"/>
      <c r="I34" s="2"/>
      <c r="J34" s="2"/>
      <c r="K34" s="45"/>
      <c r="L34" s="2"/>
      <c r="M34" s="2"/>
      <c r="N34" s="45"/>
      <c r="O34" s="2"/>
      <c r="P34" s="2"/>
      <c r="Q34" s="45"/>
      <c r="R34" s="2"/>
      <c r="S34" s="2"/>
      <c r="T34" s="2"/>
      <c r="U34" s="2"/>
      <c r="V34" s="422"/>
      <c r="W34" s="88"/>
      <c r="X34" s="80"/>
      <c r="Y34" s="46"/>
      <c r="Z34" s="15"/>
      <c r="AA34" s="16" t="s">
        <v>33</v>
      </c>
      <c r="AB34" s="17">
        <v>1</v>
      </c>
      <c r="AE34" s="16">
        <f>AB34*15</f>
        <v>15</v>
      </c>
      <c r="AG34" s="90"/>
    </row>
    <row r="35" spans="2:33" ht="27.9" customHeight="1">
      <c r="B35" s="64"/>
      <c r="C35" s="116"/>
      <c r="D35" s="2"/>
      <c r="E35" s="45"/>
      <c r="F35" s="2"/>
      <c r="G35" s="2"/>
      <c r="H35" s="45"/>
      <c r="I35" s="2"/>
      <c r="J35" s="2"/>
      <c r="K35" s="45"/>
      <c r="L35" s="2"/>
      <c r="M35" s="2"/>
      <c r="N35" s="45"/>
      <c r="O35" s="2"/>
      <c r="P35" s="2"/>
      <c r="Q35" s="45"/>
      <c r="R35" s="2"/>
      <c r="S35" s="2"/>
      <c r="T35" s="2"/>
      <c r="U35" s="2"/>
      <c r="V35" s="422"/>
      <c r="W35" s="40"/>
      <c r="X35" s="49"/>
      <c r="Y35" s="39"/>
      <c r="AC35" s="16">
        <f>SUM(AC30:AC34)</f>
        <v>27.8</v>
      </c>
      <c r="AD35" s="16">
        <f>SUM(AD30:AD34)</f>
        <v>22.5</v>
      </c>
      <c r="AE35" s="16">
        <f>SUM(AE30:AE34)</f>
        <v>114</v>
      </c>
      <c r="AF35" s="16">
        <f>AC35*4+AD35*9+AE35*4</f>
        <v>769.7</v>
      </c>
      <c r="AG35" s="76"/>
    </row>
    <row r="36" spans="2:33" ht="27.9" customHeight="1">
      <c r="B36" s="114"/>
      <c r="C36" s="117"/>
      <c r="D36" s="53"/>
      <c r="E36" s="53"/>
      <c r="F36" s="3"/>
      <c r="G36" s="3"/>
      <c r="H36" s="53"/>
      <c r="I36" s="3"/>
      <c r="J36" s="3"/>
      <c r="K36" s="53"/>
      <c r="L36" s="3"/>
      <c r="M36" s="3"/>
      <c r="N36" s="53"/>
      <c r="O36" s="3"/>
      <c r="P36" s="3"/>
      <c r="Q36" s="53"/>
      <c r="R36" s="3"/>
      <c r="S36" s="3"/>
      <c r="T36" s="53"/>
      <c r="U36" s="3"/>
      <c r="V36" s="423"/>
      <c r="W36" s="89"/>
      <c r="X36" s="54"/>
      <c r="Y36" s="55"/>
      <c r="Z36" s="15"/>
      <c r="AC36" s="52">
        <f>AC35*4/AF35</f>
        <v>0.14447187215798363</v>
      </c>
      <c r="AD36" s="52">
        <f>AD35*9/AF35</f>
        <v>0.26308951539560865</v>
      </c>
      <c r="AE36" s="52">
        <f>AE35*4/AF35</f>
        <v>0.59243861244640761</v>
      </c>
      <c r="AG36" s="91"/>
    </row>
    <row r="37" spans="2:33" s="36" customFormat="1" ht="27.9" customHeight="1">
      <c r="B37" s="31"/>
      <c r="C37" s="420"/>
      <c r="D37" s="109"/>
      <c r="E37" s="109"/>
      <c r="F37" s="109"/>
      <c r="G37" s="109"/>
      <c r="H37" s="109"/>
      <c r="I37" s="109"/>
      <c r="J37" s="109"/>
      <c r="K37" s="109"/>
      <c r="L37" s="139"/>
      <c r="M37" s="140"/>
      <c r="N37" s="109"/>
      <c r="O37" s="109"/>
      <c r="P37" s="109"/>
      <c r="Q37" s="32"/>
      <c r="R37" s="109"/>
      <c r="S37" s="109"/>
      <c r="T37" s="109"/>
      <c r="U37" s="109"/>
      <c r="V37" s="443"/>
      <c r="W37" s="33"/>
      <c r="X37" s="34"/>
      <c r="Y37" s="35"/>
      <c r="Z37" s="16"/>
      <c r="AA37" s="16"/>
      <c r="AB37" s="17"/>
      <c r="AC37" s="16" t="s">
        <v>20</v>
      </c>
      <c r="AD37" s="16" t="s">
        <v>21</v>
      </c>
      <c r="AE37" s="16" t="s">
        <v>22</v>
      </c>
      <c r="AF37" s="16" t="s">
        <v>23</v>
      </c>
      <c r="AG37" s="76"/>
    </row>
    <row r="38" spans="2:33" ht="27.9" customHeight="1">
      <c r="B38" s="37"/>
      <c r="C38" s="420"/>
      <c r="D38" s="2"/>
      <c r="E38" s="2"/>
      <c r="F38" s="2"/>
      <c r="G38" s="200"/>
      <c r="H38" s="199"/>
      <c r="I38" s="110"/>
      <c r="J38" s="110"/>
      <c r="K38" s="110"/>
      <c r="L38" s="110"/>
      <c r="M38" s="110"/>
      <c r="N38" s="110"/>
      <c r="O38" s="110"/>
      <c r="P38" s="2"/>
      <c r="Q38" s="2"/>
      <c r="R38" s="2"/>
      <c r="S38" s="110"/>
      <c r="T38" s="110"/>
      <c r="U38" s="110"/>
      <c r="V38" s="444"/>
      <c r="W38" s="90"/>
      <c r="X38" s="38"/>
      <c r="Y38" s="39"/>
      <c r="Z38" s="15"/>
      <c r="AA38" s="17" t="s">
        <v>24</v>
      </c>
      <c r="AB38" s="17">
        <v>6</v>
      </c>
      <c r="AC38" s="17">
        <f>AB38*2</f>
        <v>12</v>
      </c>
      <c r="AD38" s="17"/>
      <c r="AE38" s="17">
        <f>AB38*15</f>
        <v>90</v>
      </c>
      <c r="AF38" s="17">
        <f>AC38*4+AE38*4</f>
        <v>408</v>
      </c>
      <c r="AG38" s="90"/>
    </row>
    <row r="39" spans="2:33" ht="27.9" customHeight="1">
      <c r="B39" s="37"/>
      <c r="C39" s="420"/>
      <c r="D39" s="2"/>
      <c r="E39" s="2"/>
      <c r="F39" s="2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2"/>
      <c r="T39" s="85"/>
      <c r="U39" s="2"/>
      <c r="V39" s="444"/>
      <c r="W39" s="40"/>
      <c r="X39" s="41"/>
      <c r="Y39" s="39"/>
      <c r="AA39" s="42" t="s">
        <v>26</v>
      </c>
      <c r="AB39" s="17">
        <v>2.2999999999999998</v>
      </c>
      <c r="AC39" s="43">
        <f>AB39*7</f>
        <v>16.099999999999998</v>
      </c>
      <c r="AD39" s="17">
        <f>AB39*5</f>
        <v>11.5</v>
      </c>
      <c r="AE39" s="17" t="s">
        <v>27</v>
      </c>
      <c r="AF39" s="44">
        <f>AC39*4+AD39*9</f>
        <v>167.89999999999998</v>
      </c>
      <c r="AG39" s="76"/>
    </row>
    <row r="40" spans="2:33" ht="27.9" customHeight="1">
      <c r="B40" s="37"/>
      <c r="C40" s="420"/>
      <c r="D40" s="2"/>
      <c r="E40" s="2"/>
      <c r="F40" s="2"/>
      <c r="G40" s="110"/>
      <c r="H40" s="111"/>
      <c r="I40" s="110"/>
      <c r="J40" s="110"/>
      <c r="K40" s="110"/>
      <c r="L40" s="110"/>
      <c r="M40" s="110"/>
      <c r="N40" s="110"/>
      <c r="O40" s="110"/>
      <c r="P40" s="110"/>
      <c r="Q40" s="111"/>
      <c r="R40" s="110"/>
      <c r="S40" s="2"/>
      <c r="T40" s="2"/>
      <c r="U40" s="2"/>
      <c r="V40" s="444"/>
      <c r="W40" s="88"/>
      <c r="X40" s="41"/>
      <c r="Y40" s="39"/>
      <c r="Z40" s="15"/>
      <c r="AA40" s="16" t="s">
        <v>29</v>
      </c>
      <c r="AB40" s="17">
        <v>1.6</v>
      </c>
      <c r="AC40" s="17">
        <f>AB40*1</f>
        <v>1.6</v>
      </c>
      <c r="AD40" s="17" t="s">
        <v>27</v>
      </c>
      <c r="AE40" s="17">
        <f>AB40*5</f>
        <v>8</v>
      </c>
      <c r="AF40" s="17">
        <f>AC40*4+AE40*4</f>
        <v>38.4</v>
      </c>
      <c r="AG40" s="90"/>
    </row>
    <row r="41" spans="2:33" ht="27.9" customHeight="1">
      <c r="B41" s="424"/>
      <c r="C41" s="420"/>
      <c r="D41" s="2"/>
      <c r="E41" s="2"/>
      <c r="F41" s="2"/>
      <c r="G41" s="110"/>
      <c r="H41" s="111"/>
      <c r="I41" s="110"/>
      <c r="J41" s="110"/>
      <c r="K41" s="143"/>
      <c r="L41" s="110"/>
      <c r="M41" s="110"/>
      <c r="N41" s="111"/>
      <c r="O41" s="110"/>
      <c r="P41" s="110"/>
      <c r="Q41" s="111"/>
      <c r="R41" s="110"/>
      <c r="S41" s="2"/>
      <c r="T41" s="2"/>
      <c r="U41" s="2"/>
      <c r="V41" s="444"/>
      <c r="W41" s="40"/>
      <c r="X41" s="41"/>
      <c r="Y41" s="39"/>
      <c r="AA41" s="16" t="s">
        <v>32</v>
      </c>
      <c r="AB41" s="17">
        <v>2.5</v>
      </c>
      <c r="AC41" s="17"/>
      <c r="AD41" s="17">
        <f>AB41*5</f>
        <v>12.5</v>
      </c>
      <c r="AE41" s="17" t="s">
        <v>27</v>
      </c>
      <c r="AF41" s="17">
        <f>AD41*9</f>
        <v>112.5</v>
      </c>
      <c r="AG41" s="76"/>
    </row>
    <row r="42" spans="2:33" ht="27.9" customHeight="1">
      <c r="B42" s="424"/>
      <c r="C42" s="420"/>
      <c r="D42" s="2"/>
      <c r="E42" s="2"/>
      <c r="F42" s="2"/>
      <c r="G42" s="112"/>
      <c r="H42" s="111"/>
      <c r="I42" s="110"/>
      <c r="J42" s="110"/>
      <c r="K42" s="111"/>
      <c r="L42" s="110"/>
      <c r="M42" s="110"/>
      <c r="N42" s="111"/>
      <c r="O42" s="110"/>
      <c r="P42" s="110"/>
      <c r="Q42" s="111"/>
      <c r="R42" s="110"/>
      <c r="S42" s="2"/>
      <c r="T42" s="45"/>
      <c r="U42" s="2"/>
      <c r="V42" s="444"/>
      <c r="W42" s="88"/>
      <c r="X42" s="80"/>
      <c r="Y42" s="46"/>
      <c r="Z42" s="15"/>
      <c r="AA42" s="16" t="s">
        <v>33</v>
      </c>
      <c r="AE42" s="16">
        <f>AB42*15</f>
        <v>0</v>
      </c>
      <c r="AG42" s="90"/>
    </row>
    <row r="43" spans="2:33" ht="27.9" customHeight="1">
      <c r="B43" s="47"/>
      <c r="C43" s="48"/>
      <c r="D43" s="2"/>
      <c r="E43" s="45"/>
      <c r="F43" s="2"/>
      <c r="G43" s="110"/>
      <c r="H43" s="111"/>
      <c r="I43" s="110"/>
      <c r="J43" s="110"/>
      <c r="K43" s="111"/>
      <c r="L43" s="110"/>
      <c r="M43" s="110"/>
      <c r="N43" s="111"/>
      <c r="O43" s="110"/>
      <c r="P43" s="110"/>
      <c r="Q43" s="111"/>
      <c r="R43" s="110"/>
      <c r="S43" s="110"/>
      <c r="T43" s="111"/>
      <c r="U43" s="110"/>
      <c r="V43" s="444"/>
      <c r="W43" s="40"/>
      <c r="X43" s="49"/>
      <c r="Y43" s="39"/>
      <c r="AC43" s="16">
        <f>SUM(AC38:AC42)</f>
        <v>29.7</v>
      </c>
      <c r="AD43" s="16">
        <f>SUM(AD38:AD42)</f>
        <v>24</v>
      </c>
      <c r="AE43" s="16">
        <f>SUM(AE38:AE42)</f>
        <v>98</v>
      </c>
      <c r="AF43" s="16">
        <f>AC43*4+AD43*9+AE43*4</f>
        <v>726.8</v>
      </c>
      <c r="AG43" s="76"/>
    </row>
    <row r="44" spans="2:33" ht="27.9" customHeight="1" thickBot="1">
      <c r="B44" s="141"/>
      <c r="C44" s="148"/>
      <c r="D44" s="149"/>
      <c r="E44" s="149"/>
      <c r="F44" s="150"/>
      <c r="G44" s="150"/>
      <c r="H44" s="149"/>
      <c r="I44" s="150"/>
      <c r="J44" s="150"/>
      <c r="K44" s="111"/>
      <c r="L44" s="110"/>
      <c r="M44" s="110"/>
      <c r="N44" s="111"/>
      <c r="O44" s="110"/>
      <c r="P44" s="110"/>
      <c r="Q44" s="111"/>
      <c r="R44" s="110"/>
      <c r="S44" s="110"/>
      <c r="T44" s="111"/>
      <c r="U44" s="110"/>
      <c r="V44" s="445"/>
      <c r="W44" s="89"/>
      <c r="X44" s="54"/>
      <c r="Y44" s="55"/>
      <c r="Z44" s="15"/>
      <c r="AC44" s="52">
        <f>AC43*4/AF43</f>
        <v>0.16345624656026417</v>
      </c>
      <c r="AD44" s="52">
        <f>AD43*9/AF43</f>
        <v>0.29719317556411667</v>
      </c>
      <c r="AE44" s="52">
        <f>AE43*4/AF43</f>
        <v>0.53935057787561924</v>
      </c>
      <c r="AG44" s="91"/>
    </row>
    <row r="45" spans="2:33" s="62" customFormat="1" ht="21.75" customHeight="1">
      <c r="B45" s="17"/>
      <c r="C45" s="16"/>
      <c r="D45" s="16"/>
      <c r="E45" s="73"/>
      <c r="F45" s="16"/>
      <c r="G45" s="16"/>
      <c r="H45" s="73"/>
      <c r="I45" s="16"/>
      <c r="J45" s="441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74"/>
      <c r="AB45" s="57"/>
    </row>
    <row r="46" spans="2:33">
      <c r="B46" s="57"/>
      <c r="C46" s="62"/>
      <c r="D46" s="418"/>
      <c r="E46" s="418"/>
      <c r="F46" s="435"/>
      <c r="G46" s="435"/>
      <c r="H46" s="75"/>
      <c r="K46" s="75"/>
      <c r="N46" s="75"/>
      <c r="Q46" s="75"/>
      <c r="T46" s="75"/>
    </row>
  </sheetData>
  <mergeCells count="23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C21:C26"/>
    <mergeCell ref="V21:V28"/>
    <mergeCell ref="B25:B26"/>
    <mergeCell ref="G22:H22"/>
    <mergeCell ref="J16:K16"/>
    <mergeCell ref="B1:Y1"/>
    <mergeCell ref="B2:G2"/>
    <mergeCell ref="F3:L3"/>
    <mergeCell ref="C5:C10"/>
    <mergeCell ref="V5:V12"/>
    <mergeCell ref="B9:B10"/>
    <mergeCell ref="G7:H7"/>
  </mergeCells>
  <phoneticPr fontId="19" type="noConversion"/>
  <pageMargins left="1.23" right="0.17" top="0.18" bottom="0.17" header="0.5" footer="0.23"/>
  <pageSetup paperSize="9" scale="4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114.4月菜單</vt:lpstr>
      <vt:lpstr>第ㄧ週明細</vt:lpstr>
      <vt:lpstr>第二週明細</vt:lpstr>
      <vt:lpstr>第三週明細</vt:lpstr>
      <vt:lpstr>第四週明細 </vt:lpstr>
      <vt:lpstr>第五週明細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20240210</cp:lastModifiedBy>
  <cp:lastPrinted>2025-03-03T00:45:25Z</cp:lastPrinted>
  <dcterms:created xsi:type="dcterms:W3CDTF">2013-10-17T10:44:48Z</dcterms:created>
  <dcterms:modified xsi:type="dcterms:W3CDTF">2025-03-10T07:52:05Z</dcterms:modified>
</cp:coreProperties>
</file>