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20" windowHeight="3750"/>
  </bookViews>
  <sheets>
    <sheet name="114年2月菜單" sheetId="6" r:id="rId1"/>
    <sheet name="2月第一週明細" sheetId="2" r:id="rId2"/>
    <sheet name="2月第二週明細" sheetId="3" r:id="rId3"/>
    <sheet name="2月第三週明細" sheetId="4" r:id="rId4"/>
  </sheets>
  <externalReferences>
    <externalReference r:id="rId5"/>
    <externalReference r:id="rId6"/>
    <externalReference r:id="rId7"/>
  </externalReferences>
  <definedNames>
    <definedName name="_xlnm.Print_Area" localSheetId="0">'114年2月菜單'!$A$1:$T$54</definedName>
    <definedName name="_xlnm.Print_Area" localSheetId="1">'2月第一週明細'!$A$1:$Z$46</definedName>
    <definedName name="_xlnm.Print_Area" localSheetId="2">'2月第二週明細'!$A$1:$Z$46</definedName>
    <definedName name="_xlnm.Print_Area" localSheetId="3">'2月第三週明細'!$A$1:$Z$46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" l="1"/>
  <c r="M21" i="4"/>
  <c r="J29" i="4" l="1"/>
  <c r="Y41" i="4" l="1"/>
  <c r="Y40" i="4"/>
  <c r="Y38" i="4"/>
  <c r="Y37" i="4"/>
  <c r="S37" i="4"/>
  <c r="P37" i="4"/>
  <c r="M37" i="4"/>
  <c r="J37" i="4"/>
  <c r="G37" i="4"/>
  <c r="D37" i="4"/>
  <c r="D29" i="4"/>
  <c r="W40" i="4" l="1"/>
  <c r="W42" i="4"/>
  <c r="W12" i="2"/>
  <c r="Y9" i="2"/>
  <c r="B14" i="6"/>
  <c r="D13" i="6"/>
  <c r="D14" i="6" s="1"/>
  <c r="B13" i="6"/>
  <c r="D12" i="6"/>
  <c r="B12" i="6"/>
  <c r="T34" i="6" l="1"/>
  <c r="R34" i="6"/>
  <c r="T33" i="6"/>
  <c r="R33" i="6"/>
  <c r="P54" i="6"/>
  <c r="N54" i="6"/>
  <c r="L54" i="6"/>
  <c r="J54" i="6"/>
  <c r="D54" i="6"/>
  <c r="B54" i="6"/>
  <c r="P53" i="6"/>
  <c r="N53" i="6"/>
  <c r="L53" i="6"/>
  <c r="J53" i="6"/>
  <c r="D53" i="6"/>
  <c r="B53" i="6"/>
  <c r="T44" i="6"/>
  <c r="R44" i="6"/>
  <c r="P44" i="6"/>
  <c r="N44" i="6"/>
  <c r="L44" i="6"/>
  <c r="J44" i="6"/>
  <c r="H44" i="6"/>
  <c r="F44" i="6"/>
  <c r="D44" i="6"/>
  <c r="B44" i="6"/>
  <c r="T43" i="6"/>
  <c r="R43" i="6"/>
  <c r="P43" i="6"/>
  <c r="N43" i="6"/>
  <c r="L43" i="6"/>
  <c r="J43" i="6"/>
  <c r="H43" i="6"/>
  <c r="F43" i="6"/>
  <c r="D43" i="6"/>
  <c r="B43" i="6"/>
  <c r="S13" i="4" l="1"/>
  <c r="AC16" i="2"/>
  <c r="S5" i="3" l="1"/>
  <c r="D5" i="4"/>
  <c r="G5" i="4"/>
  <c r="J5" i="4"/>
  <c r="M5" i="4"/>
  <c r="P5" i="4"/>
  <c r="P6" i="4" s="1"/>
  <c r="S5" i="4"/>
  <c r="Y5" i="4"/>
  <c r="Y6" i="4"/>
  <c r="AC6" i="4"/>
  <c r="AE6" i="4"/>
  <c r="AC7" i="4"/>
  <c r="AD7" i="4"/>
  <c r="Y8" i="4"/>
  <c r="AC8" i="4"/>
  <c r="AE8" i="4"/>
  <c r="AD9" i="4"/>
  <c r="AF9" i="4" s="1"/>
  <c r="AE10" i="4"/>
  <c r="D13" i="4"/>
  <c r="G13" i="4"/>
  <c r="J13" i="4"/>
  <c r="M13" i="4"/>
  <c r="P13" i="4"/>
  <c r="P14" i="4" s="1"/>
  <c r="Y13" i="4"/>
  <c r="Y14" i="4"/>
  <c r="AC14" i="4"/>
  <c r="AE14" i="4"/>
  <c r="AC15" i="4"/>
  <c r="AD15" i="4"/>
  <c r="Y16" i="4"/>
  <c r="AC16" i="4"/>
  <c r="AE16" i="4"/>
  <c r="Y17" i="4"/>
  <c r="AD17" i="4"/>
  <c r="AF17" i="4" s="1"/>
  <c r="AE18" i="4"/>
  <c r="D21" i="4"/>
  <c r="G21" i="4"/>
  <c r="P21" i="4"/>
  <c r="S21" i="4"/>
  <c r="Y21" i="4"/>
  <c r="Y22" i="4"/>
  <c r="AC22" i="4"/>
  <c r="AE22" i="4"/>
  <c r="Y23" i="4"/>
  <c r="AC23" i="4"/>
  <c r="AD23" i="4"/>
  <c r="Y24" i="4"/>
  <c r="AC24" i="4"/>
  <c r="AE24" i="4"/>
  <c r="Y25" i="4"/>
  <c r="AD25" i="4"/>
  <c r="AF25" i="4" s="1"/>
  <c r="AE26" i="4"/>
  <c r="G29" i="4"/>
  <c r="M29" i="4"/>
  <c r="P29" i="4"/>
  <c r="P30" i="4" s="1"/>
  <c r="S29" i="4"/>
  <c r="Y29" i="4"/>
  <c r="Y30" i="4"/>
  <c r="AC30" i="4"/>
  <c r="AE30" i="4"/>
  <c r="AC31" i="4"/>
  <c r="AD31" i="4"/>
  <c r="Y32" i="4"/>
  <c r="AC32" i="4"/>
  <c r="AE32" i="4"/>
  <c r="Y33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D5" i="3"/>
  <c r="G5" i="3"/>
  <c r="J5" i="3"/>
  <c r="M5" i="3"/>
  <c r="P5" i="3"/>
  <c r="P6" i="3" s="1"/>
  <c r="Y5" i="3"/>
  <c r="Y6" i="3"/>
  <c r="AC6" i="3"/>
  <c r="AE6" i="3"/>
  <c r="AC7" i="3"/>
  <c r="AD7" i="3"/>
  <c r="Y8" i="3"/>
  <c r="AC8" i="3"/>
  <c r="AE8" i="3"/>
  <c r="Y9" i="3"/>
  <c r="AD9" i="3"/>
  <c r="AF9" i="3" s="1"/>
  <c r="AE10" i="3"/>
  <c r="D13" i="3"/>
  <c r="G13" i="3"/>
  <c r="J13" i="3"/>
  <c r="M13" i="3"/>
  <c r="P13" i="3"/>
  <c r="P14" i="3" s="1"/>
  <c r="S13" i="3"/>
  <c r="Y13" i="3"/>
  <c r="Y14" i="3"/>
  <c r="AC14" i="3"/>
  <c r="AE14" i="3"/>
  <c r="AC15" i="3"/>
  <c r="AD15" i="3"/>
  <c r="Y16" i="3"/>
  <c r="AC16" i="3"/>
  <c r="AE16" i="3"/>
  <c r="Y17" i="3"/>
  <c r="AD17" i="3"/>
  <c r="AF17" i="3" s="1"/>
  <c r="AE18" i="3"/>
  <c r="D21" i="3"/>
  <c r="G21" i="3"/>
  <c r="J21" i="3"/>
  <c r="M21" i="3"/>
  <c r="P21" i="3"/>
  <c r="P22" i="3" s="1"/>
  <c r="S21" i="3"/>
  <c r="Y21" i="3"/>
  <c r="Y22" i="3"/>
  <c r="AC22" i="3"/>
  <c r="AE22" i="3"/>
  <c r="Y23" i="3"/>
  <c r="AC23" i="3"/>
  <c r="AD23" i="3"/>
  <c r="Y24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Y29" i="3"/>
  <c r="Y30" i="3"/>
  <c r="AC30" i="3"/>
  <c r="AE30" i="3"/>
  <c r="AC31" i="3"/>
  <c r="AD31" i="3"/>
  <c r="Y32" i="3"/>
  <c r="AC32" i="3"/>
  <c r="AE32" i="3"/>
  <c r="Y33" i="3"/>
  <c r="AD33" i="3"/>
  <c r="AF33" i="3" s="1"/>
  <c r="AE34" i="3"/>
  <c r="D37" i="3"/>
  <c r="G37" i="3"/>
  <c r="J37" i="3"/>
  <c r="M37" i="3"/>
  <c r="P37" i="3"/>
  <c r="P38" i="3" s="1"/>
  <c r="S37" i="3"/>
  <c r="Y37" i="3"/>
  <c r="Y38" i="3"/>
  <c r="AC38" i="3"/>
  <c r="AE38" i="3"/>
  <c r="AC39" i="3"/>
  <c r="AD39" i="3"/>
  <c r="Y40" i="3"/>
  <c r="AC40" i="3"/>
  <c r="AE40" i="3"/>
  <c r="Y41" i="3"/>
  <c r="AD41" i="3"/>
  <c r="AF41" i="3" s="1"/>
  <c r="AE42" i="3"/>
  <c r="AC6" i="2"/>
  <c r="AE6" i="2"/>
  <c r="AC7" i="2"/>
  <c r="AD7" i="2"/>
  <c r="AC8" i="2"/>
  <c r="AE8" i="2"/>
  <c r="AD9" i="2"/>
  <c r="AF9" i="2" s="1"/>
  <c r="AE10" i="2"/>
  <c r="D13" i="2"/>
  <c r="G13" i="2"/>
  <c r="J13" i="2"/>
  <c r="M13" i="2"/>
  <c r="P13" i="2"/>
  <c r="S13" i="2"/>
  <c r="AC14" i="2"/>
  <c r="AE14" i="2"/>
  <c r="AC15" i="2"/>
  <c r="AD15" i="2"/>
  <c r="AE16" i="2"/>
  <c r="AF16" i="2" s="1"/>
  <c r="Y17" i="2"/>
  <c r="AD17" i="2"/>
  <c r="AE18" i="2"/>
  <c r="D21" i="2"/>
  <c r="G21" i="2"/>
  <c r="J21" i="2"/>
  <c r="M21" i="2"/>
  <c r="P21" i="2"/>
  <c r="S21" i="2"/>
  <c r="Y21" i="2"/>
  <c r="Y22" i="2"/>
  <c r="AC22" i="2"/>
  <c r="AE22" i="2"/>
  <c r="AC23" i="2"/>
  <c r="AD23" i="2"/>
  <c r="AC24" i="2"/>
  <c r="AE24" i="2"/>
  <c r="Y25" i="2"/>
  <c r="AD25" i="2"/>
  <c r="AE26" i="2"/>
  <c r="D29" i="2"/>
  <c r="G29" i="2"/>
  <c r="J29" i="2"/>
  <c r="M29" i="2"/>
  <c r="P29" i="2"/>
  <c r="P30" i="2" s="1"/>
  <c r="S29" i="2"/>
  <c r="Y29" i="2"/>
  <c r="Y30" i="2"/>
  <c r="AC30" i="2"/>
  <c r="AE30" i="2"/>
  <c r="AC31" i="2"/>
  <c r="AD31" i="2"/>
  <c r="Y32" i="2"/>
  <c r="AC32" i="2"/>
  <c r="AE32" i="2"/>
  <c r="Y33" i="2"/>
  <c r="AD33" i="2"/>
  <c r="AF33" i="2" s="1"/>
  <c r="AE34" i="2"/>
  <c r="D37" i="2"/>
  <c r="G37" i="2"/>
  <c r="J37" i="2"/>
  <c r="M37" i="2"/>
  <c r="P37" i="2"/>
  <c r="P38" i="2" s="1"/>
  <c r="S37" i="2"/>
  <c r="Y37" i="2"/>
  <c r="Y38" i="2"/>
  <c r="AC38" i="2"/>
  <c r="AE38" i="2"/>
  <c r="AC39" i="2"/>
  <c r="AD39" i="2"/>
  <c r="Y40" i="2"/>
  <c r="AC40" i="2"/>
  <c r="AE40" i="2"/>
  <c r="Y41" i="2"/>
  <c r="AD41" i="2"/>
  <c r="AF41" i="2" s="1"/>
  <c r="AE42" i="2"/>
  <c r="D22" i="6"/>
  <c r="H23" i="6"/>
  <c r="H33" i="6"/>
  <c r="AF6" i="3"/>
  <c r="AF30" i="2" l="1"/>
  <c r="AD27" i="4"/>
  <c r="W24" i="4" s="1"/>
  <c r="L33" i="6" s="1"/>
  <c r="AD35" i="2"/>
  <c r="W32" i="2" s="1"/>
  <c r="AF22" i="4"/>
  <c r="AF6" i="2"/>
  <c r="AF39" i="4"/>
  <c r="AD35" i="3"/>
  <c r="W32" i="3" s="1"/>
  <c r="P23" i="6" s="1"/>
  <c r="AD11" i="3"/>
  <c r="W8" i="3" s="1"/>
  <c r="D23" i="6" s="1"/>
  <c r="AF15" i="4"/>
  <c r="AF32" i="3"/>
  <c r="AF16" i="3"/>
  <c r="AD11" i="2"/>
  <c r="AE27" i="3"/>
  <c r="W22" i="3" s="1"/>
  <c r="J24" i="6" s="1"/>
  <c r="AC19" i="3"/>
  <c r="W18" i="3" s="1"/>
  <c r="H24" i="6" s="1"/>
  <c r="AD19" i="4"/>
  <c r="AF39" i="2"/>
  <c r="W42" i="2"/>
  <c r="T14" i="6" s="1"/>
  <c r="AC43" i="4"/>
  <c r="AE27" i="4"/>
  <c r="W22" i="4" s="1"/>
  <c r="J34" i="6" s="1"/>
  <c r="AC27" i="4"/>
  <c r="W26" i="4" s="1"/>
  <c r="L34" i="6" s="1"/>
  <c r="AC11" i="4"/>
  <c r="W10" i="4" s="1"/>
  <c r="AD35" i="4"/>
  <c r="W32" i="4" s="1"/>
  <c r="AE19" i="4"/>
  <c r="W14" i="4" s="1"/>
  <c r="F34" i="6" s="1"/>
  <c r="AD43" i="2"/>
  <c r="AE27" i="2"/>
  <c r="W22" i="2" s="1"/>
  <c r="J14" i="6" s="1"/>
  <c r="AE43" i="3"/>
  <c r="W38" i="3" s="1"/>
  <c r="AD27" i="2"/>
  <c r="W24" i="2" s="1"/>
  <c r="L13" i="6" s="1"/>
  <c r="AF22" i="2"/>
  <c r="AF7" i="3"/>
  <c r="AF30" i="4"/>
  <c r="AF14" i="2"/>
  <c r="AC43" i="3"/>
  <c r="AE35" i="3"/>
  <c r="W30" i="3" s="1"/>
  <c r="N24" i="6" s="1"/>
  <c r="AD27" i="3"/>
  <c r="W24" i="3" s="1"/>
  <c r="L23" i="6" s="1"/>
  <c r="AC35" i="3"/>
  <c r="W34" i="3" s="1"/>
  <c r="P24" i="6" s="1"/>
  <c r="AF23" i="3"/>
  <c r="AE11" i="3"/>
  <c r="W6" i="3" s="1"/>
  <c r="B24" i="6" s="1"/>
  <c r="AE35" i="4"/>
  <c r="W30" i="4" s="1"/>
  <c r="AC35" i="4"/>
  <c r="W34" i="4" s="1"/>
  <c r="W40" i="2"/>
  <c r="T13" i="6" s="1"/>
  <c r="AD43" i="3"/>
  <c r="AF23" i="2"/>
  <c r="W40" i="3"/>
  <c r="T23" i="6" s="1"/>
  <c r="AD11" i="4"/>
  <c r="W8" i="4" s="1"/>
  <c r="D33" i="6" s="1"/>
  <c r="AF7" i="4"/>
  <c r="AE11" i="4"/>
  <c r="W6" i="4" s="1"/>
  <c r="AF15" i="2"/>
  <c r="AF6" i="4"/>
  <c r="AF30" i="3"/>
  <c r="AE43" i="4"/>
  <c r="W38" i="4" s="1"/>
  <c r="W44" i="4" s="1"/>
  <c r="AF31" i="2"/>
  <c r="AF24" i="2"/>
  <c r="AF8" i="3"/>
  <c r="AF24" i="4"/>
  <c r="AE43" i="2"/>
  <c r="W38" i="2" s="1"/>
  <c r="AF40" i="2"/>
  <c r="AF38" i="2"/>
  <c r="AF14" i="4"/>
  <c r="AF8" i="4"/>
  <c r="AC35" i="2"/>
  <c r="W34" i="2" s="1"/>
  <c r="W42" i="3"/>
  <c r="T24" i="6" s="1"/>
  <c r="AF23" i="4"/>
  <c r="AF16" i="4"/>
  <c r="AE35" i="2"/>
  <c r="AF22" i="3"/>
  <c r="AD19" i="3"/>
  <c r="AF14" i="3"/>
  <c r="AC27" i="2"/>
  <c r="AF32" i="2"/>
  <c r="AF7" i="2"/>
  <c r="AF40" i="3"/>
  <c r="AF31" i="3"/>
  <c r="AF24" i="3"/>
  <c r="AC11" i="3"/>
  <c r="AC19" i="4"/>
  <c r="W18" i="4" s="1"/>
  <c r="H34" i="6" s="1"/>
  <c r="AD43" i="4"/>
  <c r="AC27" i="3"/>
  <c r="AF38" i="4"/>
  <c r="AF31" i="4"/>
  <c r="AF25" i="2"/>
  <c r="AF39" i="3"/>
  <c r="AF40" i="4"/>
  <c r="AC11" i="2"/>
  <c r="AE19" i="2"/>
  <c r="AD19" i="2"/>
  <c r="AF38" i="3"/>
  <c r="AE19" i="3"/>
  <c r="W14" i="3" s="1"/>
  <c r="F24" i="6" s="1"/>
  <c r="AF15" i="3"/>
  <c r="AF32" i="4"/>
  <c r="P13" i="6"/>
  <c r="AC43" i="2"/>
  <c r="AF17" i="2"/>
  <c r="AE11" i="2"/>
  <c r="AF8" i="2"/>
  <c r="AC19" i="2"/>
  <c r="W16" i="2" l="1"/>
  <c r="H13" i="6"/>
  <c r="W18" i="2"/>
  <c r="H14" i="6" s="1"/>
  <c r="W14" i="2"/>
  <c r="W20" i="2" s="1"/>
  <c r="W28" i="4"/>
  <c r="J33" i="6" s="1"/>
  <c r="AF35" i="3"/>
  <c r="AD36" i="3" s="1"/>
  <c r="AF27" i="4"/>
  <c r="AD28" i="4" s="1"/>
  <c r="AF35" i="2"/>
  <c r="AE36" i="2" s="1"/>
  <c r="W30" i="2"/>
  <c r="N14" i="6" s="1"/>
  <c r="AF43" i="4"/>
  <c r="AD44" i="4" s="1"/>
  <c r="W44" i="2"/>
  <c r="R13" i="6" s="1"/>
  <c r="AF19" i="3"/>
  <c r="AE20" i="3" s="1"/>
  <c r="AF11" i="4"/>
  <c r="AD12" i="4" s="1"/>
  <c r="W36" i="4"/>
  <c r="AF43" i="3"/>
  <c r="AF35" i="4"/>
  <c r="AE36" i="4" s="1"/>
  <c r="R14" i="6"/>
  <c r="AF19" i="4"/>
  <c r="P14" i="6"/>
  <c r="AF27" i="3"/>
  <c r="AC28" i="3" s="1"/>
  <c r="W26" i="3"/>
  <c r="W12" i="4"/>
  <c r="B33" i="6" s="1"/>
  <c r="B34" i="6"/>
  <c r="W36" i="3"/>
  <c r="N23" i="6" s="1"/>
  <c r="W26" i="2"/>
  <c r="AF27" i="2"/>
  <c r="AC36" i="2"/>
  <c r="W10" i="3"/>
  <c r="AF11" i="3"/>
  <c r="AC12" i="3" s="1"/>
  <c r="AF43" i="2"/>
  <c r="AF11" i="2"/>
  <c r="AC12" i="2" s="1"/>
  <c r="R24" i="6"/>
  <c r="W44" i="3"/>
  <c r="R23" i="6" s="1"/>
  <c r="AF19" i="2"/>
  <c r="AD20" i="2" s="1"/>
  <c r="AD36" i="2" l="1"/>
  <c r="AE36" i="3"/>
  <c r="F14" i="6"/>
  <c r="AC28" i="4"/>
  <c r="AE28" i="4"/>
  <c r="AC36" i="3"/>
  <c r="AE44" i="4"/>
  <c r="W36" i="2"/>
  <c r="N13" i="6" s="1"/>
  <c r="W20" i="3"/>
  <c r="F23" i="6" s="1"/>
  <c r="AC44" i="4"/>
  <c r="AC20" i="3"/>
  <c r="AD20" i="3"/>
  <c r="AD44" i="3"/>
  <c r="AE44" i="3"/>
  <c r="AC44" i="3"/>
  <c r="AE12" i="4"/>
  <c r="AC12" i="4"/>
  <c r="W20" i="4"/>
  <c r="F33" i="6" s="1"/>
  <c r="AE20" i="4"/>
  <c r="AC20" i="4"/>
  <c r="AD36" i="4"/>
  <c r="AC36" i="4"/>
  <c r="AD20" i="4"/>
  <c r="AE12" i="2"/>
  <c r="AD12" i="3"/>
  <c r="AE12" i="3"/>
  <c r="AD12" i="2"/>
  <c r="D24" i="6"/>
  <c r="W12" i="3"/>
  <c r="B23" i="6" s="1"/>
  <c r="AE28" i="2"/>
  <c r="AC28" i="2"/>
  <c r="AD28" i="2"/>
  <c r="L24" i="6"/>
  <c r="W28" i="3"/>
  <c r="J23" i="6" s="1"/>
  <c r="L14" i="6"/>
  <c r="W28" i="2"/>
  <c r="J13" i="6" s="1"/>
  <c r="AD28" i="3"/>
  <c r="AE28" i="3"/>
  <c r="AD44" i="2"/>
  <c r="AE44" i="2"/>
  <c r="AC44" i="2"/>
  <c r="AC20" i="2"/>
  <c r="AE20" i="2"/>
  <c r="F13" i="6"/>
</calcChain>
</file>

<file path=xl/sharedStrings.xml><?xml version="1.0" encoding="utf-8"?>
<sst xmlns="http://schemas.openxmlformats.org/spreadsheetml/2006/main" count="1013" uniqueCount="374">
  <si>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</si>
  <si>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</si>
  <si>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</si>
  <si>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</si>
  <si>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</si>
  <si>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</si>
  <si>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</si>
  <si>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</si>
  <si>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</si>
  <si>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</si>
  <si>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</si>
  <si>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</si>
  <si>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</si>
  <si>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20" type="noConversion"/>
  </si>
  <si>
    <t>份數</t>
    <phoneticPr fontId="20" type="noConversion"/>
  </si>
  <si>
    <t>個人量(克)</t>
    <phoneticPr fontId="20" type="noConversion"/>
  </si>
  <si>
    <t>煮</t>
    <phoneticPr fontId="20" type="noConversion"/>
  </si>
  <si>
    <t>主食類</t>
    <phoneticPr fontId="20" type="noConversion"/>
  </si>
  <si>
    <t>蛋白質</t>
    <phoneticPr fontId="20" type="noConversion"/>
  </si>
  <si>
    <t>脂肪</t>
    <phoneticPr fontId="20" type="noConversion"/>
  </si>
  <si>
    <t>醣類</t>
    <phoneticPr fontId="20" type="noConversion"/>
  </si>
  <si>
    <t>熱量</t>
    <phoneticPr fontId="20" type="noConversion"/>
  </si>
  <si>
    <t>豆魚肉蛋類</t>
    <phoneticPr fontId="20" type="noConversion"/>
  </si>
  <si>
    <t>主食</t>
    <phoneticPr fontId="20" type="noConversion"/>
  </si>
  <si>
    <t>蔬菜類</t>
    <phoneticPr fontId="20" type="noConversion"/>
  </si>
  <si>
    <t>肉</t>
    <phoneticPr fontId="20" type="noConversion"/>
  </si>
  <si>
    <t xml:space="preserve"> </t>
    <phoneticPr fontId="20" type="noConversion"/>
  </si>
  <si>
    <t>油脂類</t>
    <phoneticPr fontId="20" type="noConversion"/>
  </si>
  <si>
    <t>菜</t>
    <phoneticPr fontId="20" type="noConversion"/>
  </si>
  <si>
    <t>星期五</t>
    <phoneticPr fontId="20" type="noConversion"/>
  </si>
  <si>
    <t>水果類</t>
    <phoneticPr fontId="20" type="noConversion"/>
  </si>
  <si>
    <t>油</t>
    <phoneticPr fontId="20" type="noConversion"/>
  </si>
  <si>
    <t>水果</t>
    <phoneticPr fontId="20" type="noConversion"/>
  </si>
  <si>
    <t>餐數</t>
    <phoneticPr fontId="20" type="noConversion"/>
  </si>
  <si>
    <t>星期一</t>
    <phoneticPr fontId="20" type="noConversion"/>
  </si>
  <si>
    <t>星期二</t>
    <phoneticPr fontId="20" type="noConversion"/>
  </si>
  <si>
    <t>星期三</t>
    <phoneticPr fontId="20" type="noConversion"/>
  </si>
  <si>
    <t>星期四</t>
    <phoneticPr fontId="20" type="noConversion"/>
  </si>
  <si>
    <t>備註</t>
    <phoneticPr fontId="20" type="noConversion"/>
  </si>
  <si>
    <t>奶類</t>
    <phoneticPr fontId="20" type="noConversion"/>
  </si>
  <si>
    <t>食材以可食量標示</t>
    <phoneticPr fontId="20" type="noConversion"/>
  </si>
  <si>
    <t>熱量:</t>
    <phoneticPr fontId="20" type="noConversion"/>
  </si>
  <si>
    <t>水果/乳品</t>
    <phoneticPr fontId="20" type="noConversion"/>
  </si>
  <si>
    <t>川燙</t>
    <phoneticPr fontId="20" type="noConversion"/>
  </si>
  <si>
    <t>月</t>
    <phoneticPr fontId="20" type="noConversion"/>
  </si>
  <si>
    <t>熱量:</t>
    <phoneticPr fontId="20" type="noConversion"/>
  </si>
  <si>
    <t>熱量:</t>
    <phoneticPr fontId="20" type="noConversion"/>
  </si>
  <si>
    <t>水果/乳品/饅頭</t>
    <phoneticPr fontId="20" type="noConversion"/>
  </si>
  <si>
    <t>水果/乳品/饅頭</t>
    <phoneticPr fontId="20" type="noConversion"/>
  </si>
  <si>
    <t>個人量(克)</t>
    <phoneticPr fontId="20" type="noConversion"/>
  </si>
  <si>
    <t>主食類</t>
  </si>
  <si>
    <t>豆魚肉蛋類</t>
  </si>
  <si>
    <t>蔬菜類</t>
  </si>
  <si>
    <t>油脂類</t>
  </si>
  <si>
    <t>水果類</t>
  </si>
  <si>
    <t>奶類</t>
  </si>
  <si>
    <t>醣類：</t>
    <phoneticPr fontId="20" type="noConversion"/>
  </si>
  <si>
    <t>個人量(克)</t>
    <phoneticPr fontId="20" type="noConversion"/>
  </si>
  <si>
    <t>熱量:</t>
    <phoneticPr fontId="20" type="noConversion"/>
  </si>
  <si>
    <t>煮</t>
    <phoneticPr fontId="20" type="noConversion"/>
  </si>
  <si>
    <t>川燙</t>
    <phoneticPr fontId="20" type="noConversion"/>
  </si>
  <si>
    <t>書次</t>
    <phoneticPr fontId="20" type="noConversion"/>
  </si>
  <si>
    <t>日</t>
    <phoneticPr fontId="20" type="noConversion"/>
  </si>
  <si>
    <t>川燙</t>
    <phoneticPr fontId="20" type="noConversion"/>
  </si>
  <si>
    <t xml:space="preserve"> </t>
    <phoneticPr fontId="20" type="noConversion"/>
  </si>
  <si>
    <t>星期五</t>
    <phoneticPr fontId="20" type="noConversion"/>
  </si>
  <si>
    <t>蛋白質：</t>
    <phoneticPr fontId="20" type="noConversion"/>
  </si>
  <si>
    <t>醣類：</t>
    <phoneticPr fontId="20" type="noConversion"/>
  </si>
  <si>
    <t>煮</t>
    <phoneticPr fontId="20" type="noConversion"/>
  </si>
  <si>
    <t>星期一</t>
    <phoneticPr fontId="20" type="noConversion"/>
  </si>
  <si>
    <t>蒸</t>
    <phoneticPr fontId="20" type="noConversion"/>
  </si>
  <si>
    <t>白米</t>
    <phoneticPr fontId="20" type="noConversion"/>
  </si>
  <si>
    <t>煮</t>
    <phoneticPr fontId="20" type="noConversion"/>
  </si>
  <si>
    <t>紅蘿蔔</t>
    <phoneticPr fontId="20" type="noConversion"/>
  </si>
  <si>
    <t>蒸</t>
    <phoneticPr fontId="20" type="noConversion"/>
  </si>
  <si>
    <t>炸</t>
    <phoneticPr fontId="20" type="noConversion"/>
  </si>
  <si>
    <t>炒</t>
    <phoneticPr fontId="20" type="noConversion"/>
  </si>
  <si>
    <t>蒸</t>
    <phoneticPr fontId="20" type="noConversion"/>
  </si>
  <si>
    <t>炸</t>
    <phoneticPr fontId="20" type="noConversion"/>
  </si>
  <si>
    <t>白米</t>
    <phoneticPr fontId="20" type="noConversion"/>
  </si>
  <si>
    <t>地瓜</t>
    <phoneticPr fontId="20" type="noConversion"/>
  </si>
  <si>
    <t>蒸</t>
    <phoneticPr fontId="20" type="noConversion"/>
  </si>
  <si>
    <t>煮</t>
    <phoneticPr fontId="20" type="noConversion"/>
  </si>
  <si>
    <t>川燙</t>
    <phoneticPr fontId="20" type="noConversion"/>
  </si>
  <si>
    <t>炸</t>
    <phoneticPr fontId="20" type="noConversion"/>
  </si>
  <si>
    <t>炒</t>
    <phoneticPr fontId="20" type="noConversion"/>
  </si>
  <si>
    <t>星期二</t>
  </si>
  <si>
    <t>星期三</t>
  </si>
  <si>
    <t>星期四</t>
  </si>
  <si>
    <t>星期五</t>
  </si>
  <si>
    <t>2月14</t>
  </si>
  <si>
    <t>2月15</t>
  </si>
  <si>
    <t>2月16</t>
  </si>
  <si>
    <t>2月17</t>
  </si>
  <si>
    <t>2月21</t>
  </si>
  <si>
    <t>2月22</t>
  </si>
  <si>
    <t>2月23</t>
  </si>
  <si>
    <t>2月24</t>
  </si>
  <si>
    <t>生鮮豬肉</t>
    <phoneticPr fontId="20" type="noConversion"/>
  </si>
  <si>
    <t>煮</t>
    <phoneticPr fontId="20" type="noConversion"/>
  </si>
  <si>
    <t>生鮮翅小腿</t>
    <phoneticPr fontId="20" type="noConversion"/>
  </si>
  <si>
    <r>
      <t>本公司豬肉</t>
    </r>
    <r>
      <rPr>
        <b/>
        <sz val="60"/>
        <color indexed="8"/>
        <rFont val="新細明體"/>
        <family val="1"/>
        <charset val="136"/>
      </rPr>
      <t>「</t>
    </r>
    <r>
      <rPr>
        <b/>
        <sz val="60"/>
        <color indexed="8"/>
        <rFont val="標楷體"/>
        <family val="4"/>
        <charset val="136"/>
      </rPr>
      <t>原料原產地(台灣)」</t>
    </r>
    <phoneticPr fontId="20" type="noConversion"/>
  </si>
  <si>
    <t>2月13</t>
    <phoneticPr fontId="20" type="noConversion"/>
  </si>
  <si>
    <t>2月20</t>
    <phoneticPr fontId="20" type="noConversion"/>
  </si>
  <si>
    <t>煮</t>
    <phoneticPr fontId="20" type="noConversion"/>
  </si>
  <si>
    <t>炸</t>
    <phoneticPr fontId="20" type="noConversion"/>
  </si>
  <si>
    <t>冷凍青豆仁</t>
    <phoneticPr fontId="20" type="noConversion"/>
  </si>
  <si>
    <t>非基改玉米粒</t>
    <phoneticPr fontId="20" type="noConversion"/>
  </si>
  <si>
    <t>烤</t>
    <phoneticPr fontId="20" type="noConversion"/>
  </si>
  <si>
    <t>熱量:</t>
    <phoneticPr fontId="20" type="noConversion"/>
  </si>
  <si>
    <t>醣類：</t>
    <phoneticPr fontId="20" type="noConversion"/>
  </si>
  <si>
    <t>脂肪：</t>
    <phoneticPr fontId="20" type="noConversion"/>
  </si>
  <si>
    <t>熱量:</t>
    <phoneticPr fontId="20" type="noConversion"/>
  </si>
  <si>
    <t>白蘿蔔</t>
    <phoneticPr fontId="20" type="noConversion"/>
  </si>
  <si>
    <t>煮</t>
    <phoneticPr fontId="20" type="noConversion"/>
  </si>
  <si>
    <t>新鮮竹筍</t>
    <phoneticPr fontId="20" type="noConversion"/>
  </si>
  <si>
    <t>熱量:</t>
    <phoneticPr fontId="20" type="noConversion"/>
  </si>
  <si>
    <t>熱量:</t>
    <phoneticPr fontId="20" type="noConversion"/>
  </si>
  <si>
    <t>蒸</t>
    <phoneticPr fontId="20" type="noConversion"/>
  </si>
  <si>
    <t>個人量(克)</t>
    <phoneticPr fontId="20" type="noConversion"/>
  </si>
  <si>
    <t>烤</t>
    <phoneticPr fontId="20" type="noConversion"/>
  </si>
  <si>
    <t>煮</t>
    <phoneticPr fontId="20" type="noConversion"/>
  </si>
  <si>
    <t>煮</t>
    <phoneticPr fontId="20" type="noConversion"/>
  </si>
  <si>
    <t>川燙</t>
    <phoneticPr fontId="20" type="noConversion"/>
  </si>
  <si>
    <t>主食類</t>
    <phoneticPr fontId="20" type="noConversion"/>
  </si>
  <si>
    <t>豆魚肉蛋類</t>
    <phoneticPr fontId="20" type="noConversion"/>
  </si>
  <si>
    <t>蔬菜類</t>
    <phoneticPr fontId="20" type="noConversion"/>
  </si>
  <si>
    <t>油脂類</t>
    <phoneticPr fontId="20" type="noConversion"/>
  </si>
  <si>
    <t>星期六</t>
    <phoneticPr fontId="20" type="noConversion"/>
  </si>
  <si>
    <t>水果類</t>
    <phoneticPr fontId="20" type="noConversion"/>
  </si>
  <si>
    <t>奶類</t>
    <phoneticPr fontId="20" type="noConversion"/>
  </si>
  <si>
    <t>餐數</t>
    <phoneticPr fontId="20" type="noConversion"/>
  </si>
  <si>
    <t>加</t>
    <phoneticPr fontId="20" type="noConversion"/>
  </si>
  <si>
    <t>豆腐</t>
    <phoneticPr fontId="20" type="noConversion"/>
  </si>
  <si>
    <t>豆</t>
    <phoneticPr fontId="20" type="noConversion"/>
  </si>
  <si>
    <t>煮</t>
    <phoneticPr fontId="20" type="noConversion"/>
  </si>
  <si>
    <t>蛋白質：</t>
    <phoneticPr fontId="20" type="noConversion"/>
  </si>
  <si>
    <t>生鮮豬肉</t>
    <phoneticPr fontId="20" type="noConversion"/>
  </si>
  <si>
    <t>煮</t>
    <phoneticPr fontId="20" type="noConversion"/>
  </si>
  <si>
    <t>生鮮豬肉</t>
    <phoneticPr fontId="20" type="noConversion"/>
  </si>
  <si>
    <t>生鮮雞排</t>
    <phoneticPr fontId="20" type="noConversion"/>
  </si>
  <si>
    <t>炒</t>
    <phoneticPr fontId="20" type="noConversion"/>
  </si>
  <si>
    <t>炸</t>
    <phoneticPr fontId="20" type="noConversion"/>
  </si>
  <si>
    <t>川燙</t>
    <phoneticPr fontId="20" type="noConversion"/>
  </si>
  <si>
    <t>星期五</t>
    <phoneticPr fontId="20" type="noConversion"/>
  </si>
  <si>
    <t>營養師:蕭涵</t>
    <phoneticPr fontId="20" type="noConversion"/>
  </si>
  <si>
    <t>煮</t>
    <phoneticPr fontId="20" type="noConversion"/>
  </si>
  <si>
    <t>煮</t>
    <phoneticPr fontId="20" type="noConversion"/>
  </si>
  <si>
    <t>蒸</t>
    <phoneticPr fontId="20" type="noConversion"/>
  </si>
  <si>
    <t>白米飯</t>
  </si>
  <si>
    <t>胚芽飯</t>
    <phoneticPr fontId="20" type="noConversion"/>
  </si>
  <si>
    <t>地瓜飯</t>
  </si>
  <si>
    <t>日式味噌湯(豆)</t>
    <phoneticPr fontId="20" type="noConversion"/>
  </si>
  <si>
    <t>炫烤翅小腿</t>
    <phoneticPr fontId="20" type="noConversion"/>
  </si>
  <si>
    <t>228放假</t>
    <phoneticPr fontId="20" type="noConversion"/>
  </si>
  <si>
    <t>新鮮竹筍</t>
    <phoneticPr fontId="20" type="noConversion"/>
  </si>
  <si>
    <t>紅蘿蔔</t>
    <phoneticPr fontId="20" type="noConversion"/>
  </si>
  <si>
    <t>白蘿蔔</t>
    <phoneticPr fontId="20" type="noConversion"/>
  </si>
  <si>
    <t>星期六</t>
    <phoneticPr fontId="20" type="noConversion"/>
  </si>
  <si>
    <t>杏鮑菇</t>
    <phoneticPr fontId="20" type="noConversion"/>
  </si>
  <si>
    <t>地瓜</t>
    <phoneticPr fontId="20" type="noConversion"/>
  </si>
  <si>
    <t>蒸</t>
    <phoneticPr fontId="20" type="noConversion"/>
  </si>
  <si>
    <t>生鮮豬肉</t>
    <phoneticPr fontId="20" type="noConversion"/>
  </si>
  <si>
    <t>地瓜飯</t>
    <phoneticPr fontId="20" type="noConversion"/>
  </si>
  <si>
    <t>烤</t>
    <phoneticPr fontId="20" type="noConversion"/>
  </si>
  <si>
    <t>非基改豆腐</t>
    <phoneticPr fontId="20" type="noConversion"/>
  </si>
  <si>
    <t>豆</t>
    <phoneticPr fontId="20" type="noConversion"/>
  </si>
  <si>
    <t>紅蘿蔔</t>
    <phoneticPr fontId="20" type="noConversion"/>
  </si>
  <si>
    <t>胚芽米</t>
    <phoneticPr fontId="20" type="noConversion"/>
  </si>
  <si>
    <t>新鮮竹筍</t>
    <phoneticPr fontId="20" type="noConversion"/>
  </si>
  <si>
    <t>青花菜</t>
    <phoneticPr fontId="20" type="noConversion"/>
  </si>
  <si>
    <t>洋芋</t>
    <phoneticPr fontId="20" type="noConversion"/>
  </si>
  <si>
    <t>玉米粒</t>
    <phoneticPr fontId="20" type="noConversion"/>
  </si>
  <si>
    <t>起司絲</t>
    <phoneticPr fontId="20" type="noConversion"/>
  </si>
  <si>
    <t>豆漿一瓶</t>
    <phoneticPr fontId="20" type="noConversion"/>
  </si>
  <si>
    <t>非基改豆干</t>
    <phoneticPr fontId="20" type="noConversion"/>
  </si>
  <si>
    <t>海帶</t>
    <phoneticPr fontId="20" type="noConversion"/>
  </si>
  <si>
    <t>適量</t>
    <phoneticPr fontId="20" type="noConversion"/>
  </si>
  <si>
    <t>冷</t>
    <phoneticPr fontId="20" type="noConversion"/>
  </si>
  <si>
    <t>味噌</t>
    <phoneticPr fontId="20" type="noConversion"/>
  </si>
  <si>
    <t>洋芋</t>
    <phoneticPr fontId="20" type="noConversion"/>
  </si>
  <si>
    <t>紅蘿蔔</t>
    <phoneticPr fontId="20" type="noConversion"/>
  </si>
  <si>
    <t>醬碎瓜</t>
    <phoneticPr fontId="20" type="noConversion"/>
  </si>
  <si>
    <t>味噌紫菜湯</t>
    <phoneticPr fontId="20" type="noConversion"/>
  </si>
  <si>
    <t>白玉貢丸湯(加)</t>
    <phoneticPr fontId="20" type="noConversion"/>
  </si>
  <si>
    <t>白蘿蔔</t>
    <phoneticPr fontId="20" type="noConversion"/>
  </si>
  <si>
    <t>貢丸</t>
    <phoneticPr fontId="20" type="noConversion"/>
  </si>
  <si>
    <t>加</t>
    <phoneticPr fontId="20" type="noConversion"/>
  </si>
  <si>
    <t>味噌</t>
    <phoneticPr fontId="20" type="noConversion"/>
  </si>
  <si>
    <t>紫菜</t>
    <phoneticPr fontId="20" type="noConversion"/>
  </si>
  <si>
    <t>適量</t>
    <phoneticPr fontId="20" type="noConversion"/>
  </si>
  <si>
    <t>炸</t>
    <phoneticPr fontId="20" type="noConversion"/>
  </si>
  <si>
    <t>煮</t>
    <phoneticPr fontId="20" type="noConversion"/>
  </si>
  <si>
    <t>海</t>
    <phoneticPr fontId="20" type="noConversion"/>
  </si>
  <si>
    <t>菜頭湯</t>
    <phoneticPr fontId="20" type="noConversion"/>
  </si>
  <si>
    <t>2月28</t>
  </si>
  <si>
    <t>2月11日</t>
    <phoneticPr fontId="20" type="noConversion"/>
  </si>
  <si>
    <t>2月12日</t>
    <phoneticPr fontId="20" type="noConversion"/>
  </si>
  <si>
    <t>2月13日</t>
    <phoneticPr fontId="20" type="noConversion"/>
  </si>
  <si>
    <t>2月14日</t>
    <phoneticPr fontId="20" type="noConversion"/>
  </si>
  <si>
    <t>2月17日</t>
    <phoneticPr fontId="20" type="noConversion"/>
  </si>
  <si>
    <t>2月18日</t>
    <phoneticPr fontId="20" type="noConversion"/>
  </si>
  <si>
    <t>2月19日</t>
    <phoneticPr fontId="20" type="noConversion"/>
  </si>
  <si>
    <t>2月20日</t>
    <phoneticPr fontId="20" type="noConversion"/>
  </si>
  <si>
    <t>2月21日</t>
    <phoneticPr fontId="20" type="noConversion"/>
  </si>
  <si>
    <t>2月24日</t>
    <phoneticPr fontId="20" type="noConversion"/>
  </si>
  <si>
    <t>2月25日</t>
    <phoneticPr fontId="20" type="noConversion"/>
  </si>
  <si>
    <t>2月26日</t>
    <phoneticPr fontId="20" type="noConversion"/>
  </si>
  <si>
    <t>2月27日</t>
    <phoneticPr fontId="20" type="noConversion"/>
  </si>
  <si>
    <t>日式紫菜湯</t>
    <phoneticPr fontId="20" type="noConversion"/>
  </si>
  <si>
    <t>筍片湯</t>
    <phoneticPr fontId="20" type="noConversion"/>
  </si>
  <si>
    <t>夜市鹽酥雞(炸)</t>
    <phoneticPr fontId="20" type="noConversion"/>
  </si>
  <si>
    <t>紫米飯</t>
    <phoneticPr fontId="20" type="noConversion"/>
  </si>
  <si>
    <t>糙米飯</t>
    <phoneticPr fontId="20" type="noConversion"/>
  </si>
  <si>
    <t>香酥雞翅(炸)</t>
    <phoneticPr fontId="20" type="noConversion"/>
  </si>
  <si>
    <t>板烤雞排</t>
    <phoneticPr fontId="20" type="noConversion"/>
  </si>
  <si>
    <t>椒鹽北京烤鴨</t>
    <phoneticPr fontId="20" type="noConversion"/>
  </si>
  <si>
    <t>芝麻豬排</t>
    <phoneticPr fontId="20" type="noConversion"/>
  </si>
  <si>
    <t>鮮蔬湯</t>
    <phoneticPr fontId="20" type="noConversion"/>
  </si>
  <si>
    <t>炭烤雞排</t>
    <phoneticPr fontId="20" type="noConversion"/>
  </si>
  <si>
    <t>麻油鮮蔬豚鍋</t>
    <phoneticPr fontId="20" type="noConversion"/>
  </si>
  <si>
    <t>陽光玉米炒蛋</t>
    <phoneticPr fontId="20" type="noConversion"/>
  </si>
  <si>
    <t>芝麻包(冷)</t>
    <phoneticPr fontId="20" type="noConversion"/>
  </si>
  <si>
    <t>古早味拌飯</t>
    <phoneticPr fontId="20" type="noConversion"/>
  </si>
  <si>
    <t>日式烏龍麵</t>
    <phoneticPr fontId="20" type="noConversion"/>
  </si>
  <si>
    <t>魷魚竹筍羹(芡海加)</t>
    <phoneticPr fontId="20" type="noConversion"/>
  </si>
  <si>
    <t>滷香豆腐(豆)</t>
    <phoneticPr fontId="20" type="noConversion"/>
  </si>
  <si>
    <t>日式洋芋燉肉</t>
    <phoneticPr fontId="20" type="noConversion"/>
  </si>
  <si>
    <t>三絲湯</t>
    <phoneticPr fontId="20" type="noConversion"/>
  </si>
  <si>
    <t>結頭菜湯</t>
    <phoneticPr fontId="20" type="noConversion"/>
  </si>
  <si>
    <t>米血雞丁(冷)</t>
    <phoneticPr fontId="20" type="noConversion"/>
  </si>
  <si>
    <t>白菜海茸</t>
    <phoneticPr fontId="20" type="noConversion"/>
  </si>
  <si>
    <t>焗烤青花洋芋</t>
    <phoneticPr fontId="20" type="noConversion"/>
  </si>
  <si>
    <t>蒜泥白肉</t>
    <phoneticPr fontId="20" type="noConversion"/>
  </si>
  <si>
    <t>蘑菇肉片</t>
    <phoneticPr fontId="20" type="noConversion"/>
  </si>
  <si>
    <t>聰明鮪魚炒蛋(海加)</t>
    <phoneticPr fontId="20" type="noConversion"/>
  </si>
  <si>
    <t>五香滷蛋</t>
    <phoneticPr fontId="20" type="noConversion"/>
  </si>
  <si>
    <t>滑嫩蒸蛋</t>
    <phoneticPr fontId="20" type="noConversion"/>
  </si>
  <si>
    <t>家常滷三寶(豆冷)</t>
    <phoneticPr fontId="20" type="noConversion"/>
  </si>
  <si>
    <t>雞汁湯包*2(冷)</t>
    <phoneticPr fontId="20" type="noConversion"/>
  </si>
  <si>
    <t>白米</t>
    <phoneticPr fontId="20" type="noConversion"/>
  </si>
  <si>
    <t>紫米</t>
    <phoneticPr fontId="20" type="noConversion"/>
  </si>
  <si>
    <t>生鮮雞排</t>
    <phoneticPr fontId="20" type="noConversion"/>
  </si>
  <si>
    <t>檸檬雞翅</t>
    <phoneticPr fontId="20" type="noConversion"/>
  </si>
  <si>
    <t>日式天婦羅(炸豆)</t>
    <phoneticPr fontId="20" type="noConversion"/>
  </si>
  <si>
    <t>麻婆豆腐(豆)</t>
    <phoneticPr fontId="20" type="noConversion"/>
  </si>
  <si>
    <t>泰式打拋豬</t>
    <phoneticPr fontId="20" type="noConversion"/>
  </si>
  <si>
    <t>生鮮豬肉</t>
    <phoneticPr fontId="20" type="noConversion"/>
  </si>
  <si>
    <t>高麗菜</t>
    <phoneticPr fontId="20" type="noConversion"/>
  </si>
  <si>
    <t>杏鮑菇</t>
    <phoneticPr fontId="20" type="noConversion"/>
  </si>
  <si>
    <t>麻油</t>
    <phoneticPr fontId="20" type="noConversion"/>
  </si>
  <si>
    <t>液蛋(加工)</t>
    <phoneticPr fontId="20" type="noConversion"/>
  </si>
  <si>
    <t>蒸</t>
    <phoneticPr fontId="20" type="noConversion"/>
  </si>
  <si>
    <t>芙蓉蒸蛋</t>
    <phoneticPr fontId="20" type="noConversion"/>
  </si>
  <si>
    <t>冷</t>
    <phoneticPr fontId="20" type="noConversion"/>
  </si>
  <si>
    <t>白米</t>
    <phoneticPr fontId="20" type="noConversion"/>
  </si>
  <si>
    <t>生鮮雞肉</t>
    <phoneticPr fontId="20" type="noConversion"/>
  </si>
  <si>
    <t>紅蘿蔔</t>
    <phoneticPr fontId="20" type="noConversion"/>
  </si>
  <si>
    <t>生鮮豬絞肉</t>
    <phoneticPr fontId="20" type="noConversion"/>
  </si>
  <si>
    <t>貢丸</t>
    <phoneticPr fontId="20" type="noConversion"/>
  </si>
  <si>
    <t>加</t>
    <phoneticPr fontId="20" type="noConversion"/>
  </si>
  <si>
    <t>大白菜</t>
    <phoneticPr fontId="20" type="noConversion"/>
  </si>
  <si>
    <t>紫菜</t>
    <phoneticPr fontId="20" type="noConversion"/>
  </si>
  <si>
    <t>肉羹</t>
    <phoneticPr fontId="20" type="noConversion"/>
  </si>
  <si>
    <t>白芝麻</t>
    <phoneticPr fontId="20" type="noConversion"/>
  </si>
  <si>
    <t>烤</t>
    <phoneticPr fontId="20" type="noConversion"/>
  </si>
  <si>
    <t>液蛋(加工)</t>
    <phoneticPr fontId="20" type="noConversion"/>
  </si>
  <si>
    <t>非基改玉米粒</t>
    <phoneticPr fontId="20" type="noConversion"/>
  </si>
  <si>
    <t>紫菜</t>
    <phoneticPr fontId="20" type="noConversion"/>
  </si>
  <si>
    <t>味噌</t>
    <phoneticPr fontId="20" type="noConversion"/>
  </si>
  <si>
    <t>適量</t>
    <phoneticPr fontId="20" type="noConversion"/>
  </si>
  <si>
    <t>生鮮雞翅</t>
    <phoneticPr fontId="20" type="noConversion"/>
  </si>
  <si>
    <t>芝麻包</t>
    <phoneticPr fontId="20" type="noConversion"/>
  </si>
  <si>
    <t>冷</t>
    <phoneticPr fontId="20" type="noConversion"/>
  </si>
  <si>
    <t>豆</t>
    <phoneticPr fontId="20" type="noConversion"/>
  </si>
  <si>
    <t>生鮮鴨肉</t>
    <phoneticPr fontId="20" type="noConversion"/>
  </si>
  <si>
    <t>結頭菜</t>
    <phoneticPr fontId="20" type="noConversion"/>
  </si>
  <si>
    <t>生鮮雞肉</t>
    <phoneticPr fontId="20" type="noConversion"/>
  </si>
  <si>
    <t>米血</t>
    <phoneticPr fontId="20" type="noConversion"/>
  </si>
  <si>
    <t>白煮蛋</t>
    <phoneticPr fontId="20" type="noConversion"/>
  </si>
  <si>
    <t>滷</t>
    <phoneticPr fontId="20" type="noConversion"/>
  </si>
  <si>
    <t>洋蔥</t>
    <phoneticPr fontId="20" type="noConversion"/>
  </si>
  <si>
    <t>生鮮豬絞肉</t>
    <phoneticPr fontId="20" type="noConversion"/>
  </si>
  <si>
    <t>番茄</t>
    <phoneticPr fontId="20" type="noConversion"/>
  </si>
  <si>
    <t>煮</t>
    <phoneticPr fontId="20" type="noConversion"/>
  </si>
  <si>
    <t>米血</t>
    <phoneticPr fontId="20" type="noConversion"/>
  </si>
  <si>
    <t>冷</t>
    <phoneticPr fontId="20" type="noConversion"/>
  </si>
  <si>
    <t>蒸</t>
    <phoneticPr fontId="20" type="noConversion"/>
  </si>
  <si>
    <t>新鮮豬血</t>
    <phoneticPr fontId="20" type="noConversion"/>
  </si>
  <si>
    <t>榨菜</t>
    <phoneticPr fontId="20" type="noConversion"/>
  </si>
  <si>
    <t>生鮮甘仔魚</t>
    <phoneticPr fontId="20" type="noConversion"/>
  </si>
  <si>
    <t>炸</t>
    <phoneticPr fontId="20" type="noConversion"/>
  </si>
  <si>
    <t>烏龍麵</t>
    <phoneticPr fontId="20" type="noConversion"/>
  </si>
  <si>
    <t>高麗菜</t>
    <phoneticPr fontId="20" type="noConversion"/>
  </si>
  <si>
    <t>豬肉湯包</t>
    <phoneticPr fontId="20" type="noConversion"/>
  </si>
  <si>
    <t>鮮菇</t>
    <phoneticPr fontId="20" type="noConversion"/>
  </si>
  <si>
    <t>海帶茸</t>
    <phoneticPr fontId="20" type="noConversion"/>
  </si>
  <si>
    <t>大白菜</t>
    <phoneticPr fontId="20" type="noConversion"/>
  </si>
  <si>
    <t>糙米</t>
    <phoneticPr fontId="20" type="noConversion"/>
  </si>
  <si>
    <t>鮪魚三明治罐頭</t>
    <phoneticPr fontId="20" type="noConversion"/>
  </si>
  <si>
    <t>海/加</t>
    <phoneticPr fontId="20" type="noConversion"/>
  </si>
  <si>
    <t>生鮮雞翅</t>
    <phoneticPr fontId="20" type="noConversion"/>
  </si>
  <si>
    <t>生鮮豬絞肉</t>
    <phoneticPr fontId="20" type="noConversion"/>
  </si>
  <si>
    <t>非基改豆腐</t>
    <phoneticPr fontId="20" type="noConversion"/>
  </si>
  <si>
    <t>新鮮竹筍</t>
    <phoneticPr fontId="20" type="noConversion"/>
  </si>
  <si>
    <t>鮮菇</t>
    <phoneticPr fontId="20" type="noConversion"/>
  </si>
  <si>
    <t>紅蘿蔔</t>
    <phoneticPr fontId="20" type="noConversion"/>
  </si>
  <si>
    <t>非基改豆皮</t>
    <phoneticPr fontId="20" type="noConversion"/>
  </si>
  <si>
    <t>豆</t>
    <phoneticPr fontId="20" type="noConversion"/>
  </si>
  <si>
    <t>醃</t>
    <phoneticPr fontId="20" type="noConversion"/>
  </si>
  <si>
    <t>紅蘿蔔</t>
    <phoneticPr fontId="20" type="noConversion"/>
  </si>
  <si>
    <t>生鮮豬絞肉</t>
    <phoneticPr fontId="20" type="noConversion"/>
  </si>
  <si>
    <t>海帶豆干(豆)</t>
    <phoneticPr fontId="20" type="noConversion"/>
  </si>
  <si>
    <t>BBQ烤翅小腿</t>
    <phoneticPr fontId="20" type="noConversion"/>
  </si>
  <si>
    <t>香Q滷蛋</t>
    <phoneticPr fontId="20" type="noConversion"/>
  </si>
  <si>
    <t>高麗豬血鍋</t>
    <phoneticPr fontId="20" type="noConversion"/>
  </si>
  <si>
    <t>海帶絲</t>
    <phoneticPr fontId="20" type="noConversion"/>
  </si>
  <si>
    <t>非基改豆干絲</t>
    <phoneticPr fontId="20" type="noConversion"/>
  </si>
  <si>
    <t>豆</t>
    <phoneticPr fontId="20" type="noConversion"/>
  </si>
  <si>
    <t>紅蘿蔔</t>
    <phoneticPr fontId="20" type="noConversion"/>
  </si>
  <si>
    <t>絞肉貢丸(加)</t>
    <phoneticPr fontId="20" type="noConversion"/>
  </si>
  <si>
    <t>高麗菜</t>
    <phoneticPr fontId="20" type="noConversion"/>
  </si>
  <si>
    <t>紅蘿蔔</t>
    <phoneticPr fontId="20" type="noConversion"/>
  </si>
  <si>
    <t>煮</t>
    <phoneticPr fontId="20" type="noConversion"/>
  </si>
  <si>
    <t>生鮮翅小腿</t>
    <phoneticPr fontId="20" type="noConversion"/>
  </si>
  <si>
    <t>洋蔥</t>
    <phoneticPr fontId="20" type="noConversion"/>
  </si>
  <si>
    <t>紅蘿蔔</t>
    <phoneticPr fontId="20" type="noConversion"/>
  </si>
  <si>
    <t>白煮蛋</t>
    <phoneticPr fontId="20" type="noConversion"/>
  </si>
  <si>
    <t>滷</t>
    <phoneticPr fontId="20" type="noConversion"/>
  </si>
  <si>
    <t>五香碎肉(醃)</t>
    <phoneticPr fontId="20" type="noConversion"/>
  </si>
  <si>
    <t>烤</t>
    <phoneticPr fontId="20" type="noConversion"/>
  </si>
  <si>
    <t>非基改豆腐</t>
    <phoneticPr fontId="20" type="noConversion"/>
  </si>
  <si>
    <t>煮</t>
    <phoneticPr fontId="20" type="noConversion"/>
  </si>
  <si>
    <t>海</t>
    <phoneticPr fontId="20" type="noConversion"/>
  </si>
  <si>
    <t>生鮮魷魚圈</t>
    <phoneticPr fontId="20" type="noConversion"/>
  </si>
  <si>
    <t>生鮮豬絞肉</t>
    <phoneticPr fontId="20" type="noConversion"/>
  </si>
  <si>
    <t>番茄蔬菜鍋(豆)</t>
    <phoneticPr fontId="20" type="noConversion"/>
  </si>
  <si>
    <t>絞肉豆干(豆)</t>
    <phoneticPr fontId="20" type="noConversion"/>
  </si>
  <si>
    <t>非基改豆干</t>
    <phoneticPr fontId="20" type="noConversion"/>
  </si>
  <si>
    <t>豆</t>
    <phoneticPr fontId="20" type="noConversion"/>
  </si>
  <si>
    <t>卡啦雞排</t>
    <phoneticPr fontId="20" type="noConversion"/>
  </si>
  <si>
    <t>衛管人員：黃彥誠</t>
    <phoneticPr fontId="20" type="noConversion"/>
  </si>
  <si>
    <t>地瓜飯</t>
    <phoneticPr fontId="20" type="noConversion"/>
  </si>
  <si>
    <t>醃</t>
    <phoneticPr fontId="20" type="noConversion"/>
  </si>
  <si>
    <t>卡啦雞排(炸加)</t>
    <phoneticPr fontId="20" type="noConversion"/>
  </si>
  <si>
    <t>香炸豬里肌(炸)</t>
    <phoneticPr fontId="20" type="noConversion"/>
  </si>
  <si>
    <t>豬肉</t>
    <phoneticPr fontId="20" type="noConversion"/>
  </si>
  <si>
    <t>生鮮水產品-香酥魚排(海炸)</t>
    <phoneticPr fontId="20" type="noConversion"/>
  </si>
  <si>
    <t>淺色蔬菜</t>
    <phoneticPr fontId="20" type="noConversion"/>
  </si>
  <si>
    <t>深色蔬菜</t>
    <phoneticPr fontId="20" type="noConversion"/>
  </si>
  <si>
    <t>淺色蔬菜</t>
    <phoneticPr fontId="20" type="noConversion"/>
  </si>
  <si>
    <t>深色蔬菜</t>
    <phoneticPr fontId="20" type="noConversion"/>
  </si>
  <si>
    <t>深色蔬菜</t>
    <phoneticPr fontId="20" type="noConversion"/>
  </si>
  <si>
    <t>淺色蔬菜</t>
    <phoneticPr fontId="20" type="noConversion"/>
  </si>
  <si>
    <t>深色蔬菜</t>
    <phoneticPr fontId="20" type="noConversion"/>
  </si>
  <si>
    <t>深色蔬菜</t>
    <phoneticPr fontId="20" type="noConversion"/>
  </si>
  <si>
    <t>淺色蔬菜</t>
    <phoneticPr fontId="20" type="noConversion"/>
  </si>
  <si>
    <t>烤</t>
    <phoneticPr fontId="20" type="noConversion"/>
  </si>
  <si>
    <t>紅豆小湯圓(冷)</t>
    <phoneticPr fontId="20" type="noConversion"/>
  </si>
  <si>
    <t>冬瓜山粉圓</t>
    <phoneticPr fontId="20" type="noConversion"/>
  </si>
  <si>
    <t>山粉圓</t>
    <phoneticPr fontId="20" type="noConversion"/>
  </si>
  <si>
    <t>冬瓜磚</t>
    <phoneticPr fontId="20" type="noConversion"/>
  </si>
  <si>
    <t>適量</t>
    <phoneticPr fontId="20" type="noConversion"/>
  </si>
  <si>
    <t>紅豆</t>
    <phoneticPr fontId="20" type="noConversion"/>
  </si>
  <si>
    <t>小湯圓</t>
    <phoneticPr fontId="20" type="noConversion"/>
  </si>
  <si>
    <t>冷</t>
    <phoneticPr fontId="20" type="noConversion"/>
  </si>
  <si>
    <t>白米飯+可可麻糬包</t>
    <phoneticPr fontId="20" type="noConversion"/>
  </si>
  <si>
    <t>白米飯+小可頌</t>
    <phoneticPr fontId="20" type="noConversion"/>
  </si>
  <si>
    <t>豬血湯(醃)</t>
    <phoneticPr fontId="20" type="noConversion"/>
  </si>
  <si>
    <t>肉絲竹筍湯+豆漿</t>
    <phoneticPr fontId="20" type="noConversion"/>
  </si>
  <si>
    <t xml:space="preserve">              員林國小114年2月菜單</t>
    <phoneticPr fontId="20" type="noConversion"/>
  </si>
  <si>
    <t>114年2月第一週菜單明細(員林國小-冠成廠商)</t>
    <phoneticPr fontId="20" type="noConversion"/>
  </si>
  <si>
    <t>114年2月第二週菜單明細(員林國小-冠成廠商)</t>
    <phoneticPr fontId="20" type="noConversion"/>
  </si>
  <si>
    <t>114年2月第三週菜單明細(員林國小-冠成廠商)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</si>
</sst>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</numFmts>
  <fonts count="82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indexed="1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indexed="8"/>
      <name val="華康中圓體(P)"/>
      <family val="2"/>
    </font>
    <font>
      <sz val="20"/>
      <color indexed="8"/>
      <name val="細明體"/>
      <family val="3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b/>
      <sz val="20"/>
      <color rgb="FF00B050"/>
      <name val="新細明體"/>
      <family val="1"/>
      <charset val="136"/>
    </font>
    <font>
      <b/>
      <sz val="50"/>
      <color theme="1"/>
      <name val="標楷體"/>
      <family val="4"/>
      <charset val="136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b/>
      <sz val="60"/>
      <color theme="1"/>
      <name val="標楷體"/>
      <family val="4"/>
      <charset val="136"/>
    </font>
    <font>
      <sz val="60"/>
      <color theme="1"/>
      <name val="新細明體"/>
      <family val="1"/>
      <charset val="136"/>
    </font>
    <font>
      <b/>
      <sz val="40"/>
      <color theme="1"/>
      <name val="微軟正黑體"/>
      <family val="2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b/>
      <sz val="40"/>
      <name val="微軟正黑體"/>
      <family val="2"/>
      <charset val="136"/>
    </font>
    <font>
      <b/>
      <sz val="50"/>
      <name val="標楷體"/>
      <family val="4"/>
      <charset val="136"/>
    </font>
    <font>
      <sz val="11"/>
      <name val="新細明體"/>
      <family val="1"/>
      <charset val="136"/>
      <scheme val="minor"/>
    </font>
    <font>
      <b/>
      <sz val="60"/>
      <color indexed="8"/>
      <name val="新細明體"/>
      <family val="1"/>
      <charset val="136"/>
    </font>
    <font>
      <b/>
      <sz val="60"/>
      <color indexed="8"/>
      <name val="標楷體"/>
      <family val="4"/>
      <charset val="136"/>
    </font>
    <font>
      <sz val="40"/>
      <color theme="1"/>
      <name val="標楷體"/>
      <family val="4"/>
      <charset val="136"/>
    </font>
    <font>
      <b/>
      <sz val="40"/>
      <color theme="0"/>
      <name val="微軟正黑體"/>
      <family val="2"/>
      <charset val="136"/>
    </font>
    <font>
      <b/>
      <sz val="50"/>
      <color theme="0"/>
      <name val="標楷體"/>
      <family val="4"/>
      <charset val="136"/>
    </font>
    <font>
      <b/>
      <sz val="28"/>
      <color theme="0"/>
      <name val="微軟正黑體"/>
      <family val="2"/>
      <charset val="136"/>
    </font>
    <font>
      <b/>
      <sz val="18"/>
      <color theme="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20"/>
      <color theme="0"/>
      <name val="微軟正黑體"/>
      <family val="2"/>
      <charset val="136"/>
    </font>
    <font>
      <b/>
      <sz val="50"/>
      <color indexed="8"/>
      <name val="標楷體"/>
      <family val="4"/>
      <charset val="136"/>
    </font>
    <font>
      <b/>
      <sz val="20"/>
      <color indexed="8"/>
      <name val="微軟正黑體"/>
      <family val="2"/>
      <charset val="136"/>
    </font>
    <font>
      <sz val="16"/>
      <color indexed="8"/>
      <name val="細明體"/>
      <family val="3"/>
      <charset val="136"/>
    </font>
    <font>
      <b/>
      <sz val="48"/>
      <color theme="1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8"/>
      </right>
      <top/>
      <bottom style="medium">
        <color indexed="59"/>
      </bottom>
      <diagonal/>
    </border>
  </borders>
  <cellStyleXfs count="62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2" fillId="0" borderId="0" applyFill="0" applyProtection="0"/>
    <xf numFmtId="0" fontId="4" fillId="0" borderId="0">
      <alignment vertical="center"/>
    </xf>
    <xf numFmtId="0" fontId="4" fillId="0" borderId="0"/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Fill="0" applyProtection="0"/>
    <xf numFmtId="0" fontId="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3" fillId="0" borderId="0">
      <alignment vertical="center"/>
    </xf>
    <xf numFmtId="0" fontId="4" fillId="0" borderId="0"/>
    <xf numFmtId="0" fontId="4" fillId="0" borderId="0">
      <alignment vertical="center"/>
    </xf>
    <xf numFmtId="0" fontId="43" fillId="0" borderId="0">
      <alignment vertical="center"/>
    </xf>
    <xf numFmtId="0" fontId="4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shrinkToFit="1"/>
    </xf>
    <xf numFmtId="0" fontId="23" fillId="24" borderId="16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21" fillId="0" borderId="18" xfId="0" applyFont="1" applyFill="1" applyBorder="1" applyAlignment="1">
      <alignment vertical="center" textRotation="180" shrinkToFit="1"/>
    </xf>
    <xf numFmtId="0" fontId="4" fillId="0" borderId="15" xfId="0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left" vertical="center" shrinkToFit="1"/>
    </xf>
    <xf numFmtId="0" fontId="27" fillId="0" borderId="0" xfId="0" applyFont="1" applyBorder="1" applyAlignment="1">
      <alignment horizontal="center" shrinkToFit="1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shrinkToFit="1"/>
    </xf>
    <xf numFmtId="0" fontId="27" fillId="0" borderId="0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center" shrinkToFit="1"/>
    </xf>
    <xf numFmtId="0" fontId="29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 shrinkToFit="1"/>
    </xf>
    <xf numFmtId="0" fontId="28" fillId="0" borderId="0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textRotation="255"/>
    </xf>
    <xf numFmtId="0" fontId="23" fillId="0" borderId="11" xfId="0" applyFont="1" applyBorder="1" applyAlignment="1">
      <alignment vertical="center" textRotation="255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23" fillId="0" borderId="0" xfId="0" applyFont="1">
      <alignment vertical="center"/>
    </xf>
    <xf numFmtId="0" fontId="29" fillId="0" borderId="15" xfId="0" applyFont="1" applyBorder="1" applyAlignment="1">
      <alignment horizontal="center"/>
    </xf>
    <xf numFmtId="0" fontId="24" fillId="24" borderId="16" xfId="0" applyFont="1" applyFill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18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176" fontId="30" fillId="0" borderId="0" xfId="0" applyNumberFormat="1" applyFont="1" applyBorder="1" applyAlignment="1">
      <alignment horizontal="center" vertical="center"/>
    </xf>
    <xf numFmtId="177" fontId="30" fillId="0" borderId="0" xfId="0" applyNumberFormat="1" applyFont="1" applyBorder="1" applyAlignment="1">
      <alignment horizontal="center" vertical="center"/>
    </xf>
    <xf numFmtId="0" fontId="24" fillId="0" borderId="18" xfId="0" applyFont="1" applyFill="1" applyBorder="1" applyAlignment="1">
      <alignment vertical="center" textRotation="180" shrinkToFit="1"/>
    </xf>
    <xf numFmtId="0" fontId="29" fillId="0" borderId="18" xfId="0" applyFont="1" applyBorder="1" applyAlignment="1">
      <alignment horizontal="left"/>
    </xf>
    <xf numFmtId="0" fontId="30" fillId="0" borderId="15" xfId="0" applyFont="1" applyFill="1" applyBorder="1" applyAlignment="1">
      <alignment horizontal="center" vertical="center" shrinkToFit="1"/>
    </xf>
    <xf numFmtId="0" fontId="30" fillId="0" borderId="19" xfId="0" applyFont="1" applyBorder="1">
      <alignment vertical="center"/>
    </xf>
    <xf numFmtId="0" fontId="29" fillId="0" borderId="18" xfId="0" applyFont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 shrinkToFit="1"/>
    </xf>
    <xf numFmtId="0" fontId="30" fillId="0" borderId="20" xfId="0" applyFont="1" applyBorder="1" applyAlignment="1">
      <alignment horizontal="right"/>
    </xf>
    <xf numFmtId="9" fontId="30" fillId="0" borderId="0" xfId="0" applyNumberFormat="1" applyFont="1" applyBorder="1">
      <alignment vertical="center"/>
    </xf>
    <xf numFmtId="0" fontId="24" fillId="0" borderId="21" xfId="0" applyFont="1" applyFill="1" applyBorder="1" applyAlignment="1">
      <alignment vertical="center" textRotation="180" shrinkToFit="1"/>
    </xf>
    <xf numFmtId="0" fontId="29" fillId="0" borderId="21" xfId="0" applyFont="1" applyBorder="1" applyAlignment="1">
      <alignment horizontal="left"/>
    </xf>
    <xf numFmtId="0" fontId="29" fillId="0" borderId="17" xfId="0" applyFont="1" applyFill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Border="1">
      <alignment vertical="center"/>
    </xf>
    <xf numFmtId="0" fontId="25" fillId="0" borderId="0" xfId="0" applyFont="1" applyFill="1" applyBorder="1" applyAlignment="1">
      <alignment horizontal="left" vertical="center" wrapText="1"/>
    </xf>
    <xf numFmtId="176" fontId="25" fillId="0" borderId="0" xfId="0" applyNumberFormat="1" applyFont="1" applyBorder="1" applyAlignment="1">
      <alignment horizontal="center" vertical="center"/>
    </xf>
    <xf numFmtId="177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5" fillId="0" borderId="15" xfId="0" applyFont="1" applyFill="1" applyBorder="1" applyAlignment="1">
      <alignment horizontal="center" vertical="center" shrinkToFit="1"/>
    </xf>
    <xf numFmtId="0" fontId="24" fillId="0" borderId="19" xfId="0" applyFont="1" applyBorder="1">
      <alignment vertical="center"/>
    </xf>
    <xf numFmtId="0" fontId="25" fillId="0" borderId="22" xfId="0" applyFont="1" applyBorder="1" applyAlignment="1">
      <alignment horizontal="center" vertical="center" shrinkToFit="1"/>
    </xf>
    <xf numFmtId="0" fontId="24" fillId="0" borderId="23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9" fontId="25" fillId="0" borderId="0" xfId="0" applyNumberFormat="1" applyFont="1" applyBorder="1">
      <alignment vertic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vertical="center" textRotation="180" shrinkToFit="1"/>
    </xf>
    <xf numFmtId="0" fontId="24" fillId="0" borderId="25" xfId="0" applyFont="1" applyBorder="1" applyAlignment="1">
      <alignment horizontal="left" vertical="center" shrinkToFit="1"/>
    </xf>
    <xf numFmtId="0" fontId="29" fillId="0" borderId="25" xfId="0" applyFont="1" applyBorder="1" applyAlignment="1">
      <alignment horizontal="left" vertical="center"/>
    </xf>
    <xf numFmtId="0" fontId="29" fillId="0" borderId="3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25" fillId="0" borderId="0" xfId="0" applyFont="1" applyBorder="1" applyAlignment="1">
      <alignment horizontal="right" vertical="top"/>
    </xf>
    <xf numFmtId="0" fontId="25" fillId="0" borderId="0" xfId="0" applyFont="1">
      <alignment vertical="center"/>
    </xf>
    <xf numFmtId="0" fontId="30" fillId="0" borderId="0" xfId="0" applyFont="1" applyBorder="1" applyAlignment="1">
      <alignment horizontal="left" vertical="center" shrinkToFit="1"/>
    </xf>
    <xf numFmtId="0" fontId="30" fillId="0" borderId="0" xfId="0" applyFont="1" applyFill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shrinkToFit="1"/>
    </xf>
    <xf numFmtId="0" fontId="34" fillId="0" borderId="11" xfId="0" applyFont="1" applyFill="1" applyBorder="1" applyAlignment="1">
      <alignment horizontal="center" vertical="center" textRotation="255"/>
    </xf>
    <xf numFmtId="0" fontId="4" fillId="0" borderId="18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0" fontId="24" fillId="0" borderId="20" xfId="0" applyFont="1" applyBorder="1" applyAlignment="1">
      <alignment horizontal="left" vertical="center" shrinkToFit="1"/>
    </xf>
    <xf numFmtId="0" fontId="24" fillId="24" borderId="21" xfId="0" applyFont="1" applyFill="1" applyBorder="1" applyAlignment="1">
      <alignment horizontal="center" vertical="center" shrinkToFit="1"/>
    </xf>
    <xf numFmtId="0" fontId="29" fillId="0" borderId="34" xfId="0" applyFont="1" applyFill="1" applyBorder="1">
      <alignment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right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32" xfId="0" applyFont="1" applyFill="1" applyBorder="1">
      <alignment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/>
    </xf>
    <xf numFmtId="0" fontId="29" fillId="0" borderId="18" xfId="0" applyFont="1" applyFill="1" applyBorder="1" applyAlignment="1">
      <alignment horizontal="left" vertical="center"/>
    </xf>
    <xf numFmtId="0" fontId="29" fillId="0" borderId="21" xfId="0" applyFont="1" applyFill="1" applyBorder="1" applyAlignment="1">
      <alignment horizontal="left"/>
    </xf>
    <xf numFmtId="0" fontId="29" fillId="0" borderId="29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left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left"/>
    </xf>
    <xf numFmtId="0" fontId="29" fillId="25" borderId="32" xfId="0" applyFont="1" applyFill="1" applyBorder="1">
      <alignment vertical="center"/>
    </xf>
    <xf numFmtId="0" fontId="29" fillId="25" borderId="32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left" vertical="center" shrinkToFit="1"/>
    </xf>
    <xf numFmtId="0" fontId="30" fillId="0" borderId="0" xfId="0" applyFont="1" applyBorder="1" applyAlignment="1">
      <alignment vertical="center" shrinkToFit="1"/>
    </xf>
    <xf numFmtId="0" fontId="30" fillId="0" borderId="35" xfId="0" applyFont="1" applyFill="1" applyBorder="1" applyAlignment="1">
      <alignment horizontal="center" vertical="center" shrinkToFit="1"/>
    </xf>
    <xf numFmtId="0" fontId="30" fillId="0" borderId="36" xfId="0" applyFont="1" applyBorder="1" applyAlignment="1">
      <alignment horizontal="right"/>
    </xf>
    <xf numFmtId="0" fontId="24" fillId="0" borderId="38" xfId="0" applyFont="1" applyFill="1" applyBorder="1" applyAlignment="1">
      <alignment vertical="center" textRotation="180" shrinkToFit="1"/>
    </xf>
    <xf numFmtId="0" fontId="24" fillId="0" borderId="38" xfId="0" applyFont="1" applyBorder="1" applyAlignment="1">
      <alignment horizontal="left" vertical="center" shrinkToFit="1"/>
    </xf>
    <xf numFmtId="0" fontId="37" fillId="0" borderId="25" xfId="0" applyFont="1" applyBorder="1" applyAlignment="1">
      <alignment horizontal="left" vertical="center" shrinkToFit="1"/>
    </xf>
    <xf numFmtId="0" fontId="37" fillId="0" borderId="18" xfId="0" applyFont="1" applyBorder="1" applyAlignment="1">
      <alignment horizontal="left" vertical="center" shrinkToFit="1"/>
    </xf>
    <xf numFmtId="0" fontId="37" fillId="0" borderId="18" xfId="0" applyFont="1" applyFill="1" applyBorder="1" applyAlignment="1">
      <alignment horizontal="left" vertical="center" shrinkToFit="1"/>
    </xf>
    <xf numFmtId="0" fontId="31" fillId="0" borderId="0" xfId="0" applyFont="1" applyAlignment="1">
      <alignment vertical="center"/>
    </xf>
    <xf numFmtId="0" fontId="39" fillId="0" borderId="18" xfId="0" applyFont="1" applyBorder="1" applyAlignment="1">
      <alignment horizontal="left" vertical="center" shrinkToFit="1"/>
    </xf>
    <xf numFmtId="0" fontId="30" fillId="0" borderId="40" xfId="0" applyFont="1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46" fillId="0" borderId="18" xfId="0" applyFont="1" applyFill="1" applyBorder="1" applyAlignment="1">
      <alignment horizontal="left" vertical="center" shrinkToFi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9" fontId="4" fillId="0" borderId="0" xfId="0" applyNumberFormat="1" applyFont="1" applyBorder="1">
      <alignment vertical="center"/>
    </xf>
    <xf numFmtId="0" fontId="24" fillId="24" borderId="42" xfId="0" applyFont="1" applyFill="1" applyBorder="1" applyAlignment="1">
      <alignment horizontal="center" vertical="center" shrinkToFit="1"/>
    </xf>
    <xf numFmtId="0" fontId="23" fillId="24" borderId="43" xfId="0" applyFont="1" applyFill="1" applyBorder="1" applyAlignment="1">
      <alignment horizontal="center" vertical="center" wrapText="1" shrinkToFit="1"/>
    </xf>
    <xf numFmtId="0" fontId="23" fillId="0" borderId="44" xfId="0" applyFont="1" applyFill="1" applyBorder="1" applyAlignment="1">
      <alignment horizontal="center" vertical="center" shrinkToFit="1"/>
    </xf>
    <xf numFmtId="0" fontId="24" fillId="24" borderId="45" xfId="0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47" fillId="0" borderId="18" xfId="0" applyFont="1" applyFill="1" applyBorder="1" applyAlignment="1">
      <alignment horizontal="left" vertical="center" shrinkToFit="1"/>
    </xf>
    <xf numFmtId="0" fontId="24" fillId="0" borderId="18" xfId="36" applyFont="1" applyBorder="1" applyAlignment="1">
      <alignment horizontal="left" vertical="center" shrinkToFit="1"/>
    </xf>
    <xf numFmtId="0" fontId="24" fillId="0" borderId="18" xfId="36" applyFont="1" applyBorder="1" applyAlignment="1">
      <alignment vertical="center" textRotation="180" shrinkToFit="1"/>
    </xf>
    <xf numFmtId="0" fontId="40" fillId="0" borderId="41" xfId="62" applyFont="1" applyFill="1" applyBorder="1" applyAlignment="1" applyProtection="1">
      <alignment vertical="center"/>
    </xf>
    <xf numFmtId="0" fontId="40" fillId="0" borderId="41" xfId="62" applyFont="1" applyFill="1" applyBorder="1" applyAlignment="1" applyProtection="1">
      <alignment horizontal="left" vertical="center"/>
    </xf>
    <xf numFmtId="0" fontId="24" fillId="0" borderId="18" xfId="0" applyFont="1" applyBorder="1" applyAlignment="1">
      <alignment horizontal="left" vertical="center" wrapText="1" shrinkToFit="1"/>
    </xf>
    <xf numFmtId="0" fontId="45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vertical="center" textRotation="180" shrinkToFit="1"/>
    </xf>
    <xf numFmtId="0" fontId="24" fillId="0" borderId="18" xfId="0" applyFont="1" applyBorder="1" applyAlignment="1">
      <alignment vertical="center" textRotation="180" shrinkToFit="1"/>
    </xf>
    <xf numFmtId="0" fontId="41" fillId="0" borderId="41" xfId="62" applyFont="1" applyFill="1" applyBorder="1" applyAlignment="1" applyProtection="1">
      <alignment vertical="center"/>
    </xf>
    <xf numFmtId="0" fontId="24" fillId="0" borderId="20" xfId="0" applyFont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shrinkToFit="1"/>
    </xf>
    <xf numFmtId="0" fontId="24" fillId="0" borderId="0" xfId="0" applyFont="1">
      <alignment vertical="center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26" xfId="0" applyFont="1" applyBorder="1" applyAlignment="1">
      <alignment horizontal="left" vertical="center" shrinkToFit="1"/>
    </xf>
    <xf numFmtId="0" fontId="35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50" fillId="0" borderId="0" xfId="37" applyFont="1" applyFill="1"/>
    <xf numFmtId="0" fontId="53" fillId="0" borderId="0" xfId="37" applyFont="1" applyFill="1" applyAlignment="1"/>
    <xf numFmtId="0" fontId="53" fillId="0" borderId="0" xfId="37" applyFont="1" applyFill="1"/>
    <xf numFmtId="0" fontId="55" fillId="0" borderId="0" xfId="37" applyFont="1" applyFill="1"/>
    <xf numFmtId="0" fontId="58" fillId="0" borderId="46" xfId="37" applyFont="1" applyFill="1" applyBorder="1"/>
    <xf numFmtId="0" fontId="58" fillId="0" borderId="39" xfId="37" applyFont="1" applyFill="1" applyBorder="1"/>
    <xf numFmtId="0" fontId="58" fillId="0" borderId="47" xfId="37" applyFont="1" applyFill="1" applyBorder="1"/>
    <xf numFmtId="0" fontId="58" fillId="0" borderId="48" xfId="37" applyFont="1" applyFill="1" applyBorder="1"/>
    <xf numFmtId="0" fontId="58" fillId="0" borderId="49" xfId="37" applyFont="1" applyFill="1" applyBorder="1"/>
    <xf numFmtId="0" fontId="58" fillId="0" borderId="50" xfId="37" applyFont="1" applyFill="1" applyBorder="1"/>
    <xf numFmtId="0" fontId="58" fillId="0" borderId="45" xfId="37" applyFont="1" applyFill="1" applyBorder="1"/>
    <xf numFmtId="0" fontId="58" fillId="0" borderId="51" xfId="37" applyFont="1" applyFill="1" applyBorder="1"/>
    <xf numFmtId="0" fontId="58" fillId="0" borderId="52" xfId="37" applyFont="1" applyFill="1" applyBorder="1"/>
    <xf numFmtId="0" fontId="58" fillId="0" borderId="53" xfId="37" applyFont="1" applyFill="1" applyBorder="1"/>
    <xf numFmtId="0" fontId="58" fillId="0" borderId="54" xfId="37" applyFont="1" applyFill="1" applyBorder="1"/>
    <xf numFmtId="0" fontId="61" fillId="0" borderId="48" xfId="37" applyFont="1" applyFill="1" applyBorder="1"/>
    <xf numFmtId="0" fontId="61" fillId="0" borderId="45" xfId="37" applyFont="1" applyFill="1" applyBorder="1"/>
    <xf numFmtId="0" fontId="61" fillId="0" borderId="51" xfId="37" applyFont="1" applyFill="1" applyBorder="1"/>
    <xf numFmtId="0" fontId="61" fillId="0" borderId="55" xfId="37" applyFont="1" applyFill="1" applyBorder="1"/>
    <xf numFmtId="0" fontId="61" fillId="0" borderId="52" xfId="37" applyFont="1" applyFill="1" applyBorder="1"/>
    <xf numFmtId="0" fontId="61" fillId="0" borderId="53" xfId="37" applyFont="1" applyFill="1" applyBorder="1"/>
    <xf numFmtId="0" fontId="61" fillId="0" borderId="54" xfId="37" applyFont="1" applyFill="1" applyBorder="1"/>
    <xf numFmtId="0" fontId="63" fillId="0" borderId="55" xfId="37" applyFont="1" applyFill="1" applyBorder="1"/>
    <xf numFmtId="0" fontId="64" fillId="0" borderId="45" xfId="37" applyFont="1" applyFill="1" applyBorder="1"/>
    <xf numFmtId="0" fontId="63" fillId="0" borderId="45" xfId="37" applyFont="1" applyFill="1" applyBorder="1"/>
    <xf numFmtId="0" fontId="64" fillId="0" borderId="51" xfId="37" applyFont="1" applyFill="1" applyBorder="1"/>
    <xf numFmtId="0" fontId="63" fillId="0" borderId="52" xfId="37" applyFont="1" applyFill="1" applyBorder="1"/>
    <xf numFmtId="0" fontId="64" fillId="0" borderId="53" xfId="37" applyFont="1" applyFill="1" applyBorder="1"/>
    <xf numFmtId="0" fontId="63" fillId="0" borderId="53" xfId="37" applyFont="1" applyFill="1" applyBorder="1"/>
    <xf numFmtId="0" fontId="64" fillId="0" borderId="54" xfId="37" applyFont="1" applyFill="1" applyBorder="1"/>
    <xf numFmtId="0" fontId="50" fillId="0" borderId="0" xfId="0" applyFont="1" applyFill="1">
      <alignment vertical="center"/>
    </xf>
    <xf numFmtId="0" fontId="54" fillId="0" borderId="0" xfId="37" applyFont="1" applyFill="1" applyAlignment="1"/>
    <xf numFmtId="0" fontId="54" fillId="0" borderId="0" xfId="37" applyFont="1" applyFill="1"/>
    <xf numFmtId="0" fontId="21" fillId="0" borderId="18" xfId="0" applyFont="1" applyBorder="1" applyAlignment="1">
      <alignment vertical="center" shrinkToFit="1"/>
    </xf>
    <xf numFmtId="0" fontId="68" fillId="0" borderId="0" xfId="0" applyFont="1" applyAlignment="1">
      <alignment vertical="center" shrinkToFit="1"/>
    </xf>
    <xf numFmtId="0" fontId="41" fillId="0" borderId="41" xfId="0" applyFont="1" applyBorder="1">
      <alignment vertical="center"/>
    </xf>
    <xf numFmtId="0" fontId="40" fillId="0" borderId="41" xfId="0" applyFont="1" applyBorder="1">
      <alignment vertical="center"/>
    </xf>
    <xf numFmtId="0" fontId="24" fillId="0" borderId="33" xfId="0" applyFont="1" applyBorder="1" applyAlignment="1">
      <alignment vertical="center" textRotation="180" shrinkToFit="1"/>
    </xf>
    <xf numFmtId="0" fontId="24" fillId="0" borderId="37" xfId="0" applyFont="1" applyBorder="1">
      <alignment vertical="center"/>
    </xf>
    <xf numFmtId="0" fontId="24" fillId="0" borderId="38" xfId="0" applyFont="1" applyBorder="1" applyAlignment="1">
      <alignment vertical="center" textRotation="180" shrinkToFit="1"/>
    </xf>
    <xf numFmtId="0" fontId="24" fillId="0" borderId="25" xfId="0" applyFont="1" applyBorder="1" applyAlignment="1">
      <alignment vertical="center" textRotation="180" shrinkToFit="1"/>
    </xf>
    <xf numFmtId="0" fontId="35" fillId="0" borderId="25" xfId="0" applyFont="1" applyBorder="1" applyAlignment="1">
      <alignment horizontal="left" vertical="center" shrinkToFit="1"/>
    </xf>
    <xf numFmtId="0" fontId="24" fillId="0" borderId="18" xfId="0" applyFont="1" applyBorder="1" applyAlignment="1">
      <alignment vertical="center" shrinkToFit="1"/>
    </xf>
    <xf numFmtId="0" fontId="38" fillId="0" borderId="18" xfId="0" applyFont="1" applyBorder="1" applyAlignment="1">
      <alignment vertical="center" shrinkToFit="1"/>
    </xf>
    <xf numFmtId="0" fontId="24" fillId="0" borderId="32" xfId="0" applyFont="1" applyFill="1" applyBorder="1" applyAlignment="1">
      <alignment horizontal="left" vertical="center" shrinkToFit="1"/>
    </xf>
    <xf numFmtId="0" fontId="35" fillId="0" borderId="18" xfId="0" applyFont="1" applyFill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shrinkToFit="1"/>
    </xf>
    <xf numFmtId="0" fontId="21" fillId="24" borderId="16" xfId="0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left" vertical="center" shrinkToFit="1"/>
    </xf>
    <xf numFmtId="0" fontId="21" fillId="0" borderId="18" xfId="0" applyFont="1" applyFill="1" applyBorder="1" applyAlignment="1">
      <alignment vertical="center" textRotation="180" shrinkToFit="1"/>
    </xf>
    <xf numFmtId="0" fontId="24" fillId="0" borderId="26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24" fillId="0" borderId="18" xfId="0" applyFont="1" applyFill="1" applyBorder="1" applyAlignment="1">
      <alignment vertical="center" textRotation="180" shrinkToFit="1"/>
    </xf>
    <xf numFmtId="0" fontId="21" fillId="0" borderId="18" xfId="0" applyFont="1" applyBorder="1" applyAlignment="1">
      <alignment horizontal="left" vertical="center" shrinkToFit="1"/>
    </xf>
    <xf numFmtId="0" fontId="21" fillId="0" borderId="0" xfId="0" applyFont="1">
      <alignment vertical="center"/>
    </xf>
    <xf numFmtId="0" fontId="35" fillId="0" borderId="18" xfId="0" applyFont="1" applyBorder="1" applyAlignment="1">
      <alignment horizontal="left" vertical="center" shrinkToFit="1"/>
    </xf>
    <xf numFmtId="0" fontId="21" fillId="0" borderId="18" xfId="0" applyFont="1" applyBorder="1" applyAlignment="1">
      <alignment vertical="center" textRotation="180" shrinkToFit="1"/>
    </xf>
    <xf numFmtId="0" fontId="45" fillId="0" borderId="18" xfId="0" applyFont="1" applyBorder="1" applyAlignment="1">
      <alignment horizontal="left" vertical="center" shrinkToFit="1"/>
    </xf>
    <xf numFmtId="0" fontId="45" fillId="0" borderId="18" xfId="0" applyFont="1" applyBorder="1" applyAlignment="1">
      <alignment vertical="center" textRotation="180" shrinkToFit="1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24" fillId="0" borderId="18" xfId="0" applyFont="1" applyFill="1" applyBorder="1" applyAlignment="1">
      <alignment vertical="center" textRotation="180" shrinkToFit="1"/>
    </xf>
    <xf numFmtId="0" fontId="24" fillId="0" borderId="20" xfId="0" applyFont="1" applyBorder="1" applyAlignment="1">
      <alignment horizontal="left" vertical="center" shrinkToFit="1"/>
    </xf>
    <xf numFmtId="0" fontId="45" fillId="0" borderId="18" xfId="0" applyFont="1" applyBorder="1" applyAlignment="1">
      <alignment horizontal="left" vertical="center" shrinkToFit="1"/>
    </xf>
    <xf numFmtId="0" fontId="56" fillId="0" borderId="0" xfId="37" applyFont="1" applyFill="1"/>
    <xf numFmtId="0" fontId="50" fillId="0" borderId="0" xfId="37" applyFont="1" applyFill="1" applyAlignment="1"/>
    <xf numFmtId="0" fontId="24" fillId="0" borderId="18" xfId="0" applyFont="1" applyBorder="1" applyAlignment="1">
      <alignment vertical="center" textRotation="180" shrinkToFit="1"/>
    </xf>
    <xf numFmtId="0" fontId="46" fillId="0" borderId="32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3" fillId="24" borderId="21" xfId="0" applyFont="1" applyFill="1" applyBorder="1" applyAlignment="1">
      <alignment horizontal="center" vertical="center" wrapText="1" shrinkToFit="1"/>
    </xf>
    <xf numFmtId="0" fontId="37" fillId="0" borderId="76" xfId="0" applyFont="1" applyBorder="1" applyAlignment="1">
      <alignment horizontal="left" vertical="center" shrinkToFit="1"/>
    </xf>
    <xf numFmtId="0" fontId="24" fillId="0" borderId="76" xfId="0" applyFont="1" applyFill="1" applyBorder="1" applyAlignment="1">
      <alignment vertical="center" textRotation="180" shrinkToFit="1"/>
    </xf>
    <xf numFmtId="0" fontId="24" fillId="0" borderId="76" xfId="0" applyFont="1" applyBorder="1" applyAlignment="1">
      <alignment horizontal="left" vertical="center" shrinkToFit="1"/>
    </xf>
    <xf numFmtId="0" fontId="24" fillId="24" borderId="26" xfId="0" applyFont="1" applyFill="1" applyBorder="1" applyAlignment="1">
      <alignment horizontal="center" vertical="center" shrinkToFit="1"/>
    </xf>
    <xf numFmtId="0" fontId="24" fillId="0" borderId="57" xfId="0" applyFont="1" applyBorder="1" applyAlignment="1">
      <alignment horizontal="left" vertical="center" shrinkToFit="1"/>
    </xf>
    <xf numFmtId="0" fontId="24" fillId="0" borderId="33" xfId="0" applyFont="1" applyBorder="1" applyAlignment="1">
      <alignment horizontal="left" vertical="center" shrinkToFit="1"/>
    </xf>
    <xf numFmtId="0" fontId="30" fillId="0" borderId="33" xfId="0" applyFont="1" applyBorder="1" applyAlignment="1">
      <alignment vertical="center" shrinkToFit="1"/>
    </xf>
    <xf numFmtId="0" fontId="24" fillId="0" borderId="33" xfId="0" applyFont="1" applyFill="1" applyBorder="1" applyAlignment="1">
      <alignment horizontal="left" vertical="center" shrinkToFit="1"/>
    </xf>
    <xf numFmtId="0" fontId="24" fillId="0" borderId="39" xfId="0" applyFont="1" applyFill="1" applyBorder="1" applyAlignment="1">
      <alignment horizontal="left" vertical="center" shrinkToFit="1"/>
    </xf>
    <xf numFmtId="0" fontId="36" fillId="24" borderId="42" xfId="0" applyFont="1" applyFill="1" applyBorder="1" applyAlignment="1">
      <alignment horizontal="center" vertical="center" shrinkToFit="1"/>
    </xf>
    <xf numFmtId="0" fontId="61" fillId="0" borderId="50" xfId="37" applyFont="1" applyFill="1" applyBorder="1"/>
    <xf numFmtId="0" fontId="79" fillId="0" borderId="46" xfId="37" applyFont="1" applyFill="1" applyBorder="1"/>
    <xf numFmtId="0" fontId="79" fillId="0" borderId="39" xfId="37" applyFont="1" applyFill="1" applyBorder="1"/>
    <xf numFmtId="0" fontId="79" fillId="0" borderId="47" xfId="37" applyFont="1" applyFill="1" applyBorder="1"/>
    <xf numFmtId="0" fontId="79" fillId="0" borderId="52" xfId="37" applyFont="1" applyFill="1" applyBorder="1"/>
    <xf numFmtId="0" fontId="79" fillId="0" borderId="53" xfId="37" applyFont="1" applyFill="1" applyBorder="1"/>
    <xf numFmtId="0" fontId="4" fillId="0" borderId="19" xfId="0" applyFont="1" applyBorder="1">
      <alignment vertical="center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right"/>
    </xf>
    <xf numFmtId="0" fontId="45" fillId="0" borderId="32" xfId="0" applyFont="1" applyBorder="1" applyAlignment="1">
      <alignment horizontal="left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44" fillId="0" borderId="18" xfId="0" applyFont="1" applyBorder="1" applyAlignment="1">
      <alignment horizontal="left" vertical="center" shrinkToFit="1"/>
    </xf>
    <xf numFmtId="0" fontId="75" fillId="0" borderId="55" xfId="37" applyFont="1" applyFill="1" applyBorder="1"/>
    <xf numFmtId="0" fontId="75" fillId="0" borderId="45" xfId="37" applyFont="1" applyFill="1" applyBorder="1"/>
    <xf numFmtId="0" fontId="75" fillId="0" borderId="51" xfId="37" applyFont="1" applyFill="1" applyBorder="1"/>
    <xf numFmtId="0" fontId="75" fillId="0" borderId="52" xfId="37" applyFont="1" applyFill="1" applyBorder="1"/>
    <xf numFmtId="0" fontId="75" fillId="0" borderId="53" xfId="37" applyFont="1" applyFill="1" applyBorder="1"/>
    <xf numFmtId="0" fontId="75" fillId="0" borderId="54" xfId="37" applyFont="1" applyFill="1" applyBorder="1"/>
    <xf numFmtId="0" fontId="75" fillId="0" borderId="56" xfId="37" applyFont="1" applyFill="1" applyBorder="1"/>
    <xf numFmtId="0" fontId="75" fillId="0" borderId="57" xfId="37" applyFont="1" applyFill="1" applyBorder="1"/>
    <xf numFmtId="0" fontId="75" fillId="0" borderId="58" xfId="37" applyFont="1" applyFill="1" applyBorder="1"/>
    <xf numFmtId="0" fontId="75" fillId="0" borderId="59" xfId="37" applyFont="1" applyFill="1" applyBorder="1"/>
    <xf numFmtId="0" fontId="75" fillId="0" borderId="60" xfId="37" applyFont="1" applyFill="1" applyBorder="1"/>
    <xf numFmtId="0" fontId="75" fillId="0" borderId="61" xfId="37" applyFont="1" applyFill="1" applyBorder="1"/>
    <xf numFmtId="0" fontId="76" fillId="0" borderId="45" xfId="37" applyFont="1" applyFill="1" applyBorder="1"/>
    <xf numFmtId="0" fontId="76" fillId="0" borderId="51" xfId="37" applyFont="1" applyFill="1" applyBorder="1"/>
    <xf numFmtId="0" fontId="77" fillId="0" borderId="48" xfId="37" applyFont="1" applyFill="1" applyBorder="1"/>
    <xf numFmtId="0" fontId="77" fillId="0" borderId="45" xfId="37" applyFont="1" applyFill="1" applyBorder="1"/>
    <xf numFmtId="0" fontId="77" fillId="0" borderId="49" xfId="37" applyFont="1" applyFill="1" applyBorder="1"/>
    <xf numFmtId="0" fontId="77" fillId="0" borderId="51" xfId="37" applyFont="1" applyFill="1" applyBorder="1"/>
    <xf numFmtId="0" fontId="76" fillId="0" borderId="54" xfId="37" applyFont="1" applyFill="1" applyBorder="1"/>
    <xf numFmtId="0" fontId="76" fillId="0" borderId="53" xfId="37" applyFont="1" applyFill="1" applyBorder="1"/>
    <xf numFmtId="0" fontId="77" fillId="0" borderId="52" xfId="37" applyFont="1" applyFill="1" applyBorder="1"/>
    <xf numFmtId="0" fontId="77" fillId="0" borderId="53" xfId="37" applyFont="1" applyFill="1" applyBorder="1"/>
    <xf numFmtId="0" fontId="77" fillId="0" borderId="54" xfId="37" applyFont="1" applyFill="1" applyBorder="1"/>
    <xf numFmtId="0" fontId="80" fillId="0" borderId="41" xfId="0" applyFont="1" applyBorder="1">
      <alignment vertical="center"/>
    </xf>
    <xf numFmtId="0" fontId="24" fillId="0" borderId="77" xfId="0" applyFont="1" applyBorder="1" applyAlignment="1">
      <alignment vertical="center" shrinkToFit="1"/>
    </xf>
    <xf numFmtId="0" fontId="24" fillId="0" borderId="78" xfId="0" applyFont="1" applyBorder="1" applyAlignment="1">
      <alignment vertical="center" shrinkToFit="1"/>
    </xf>
    <xf numFmtId="0" fontId="24" fillId="0" borderId="79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wrapText="1" shrinkToFit="1"/>
    </xf>
    <xf numFmtId="0" fontId="51" fillId="0" borderId="0" xfId="0" applyFont="1" applyFill="1" applyBorder="1" applyAlignment="1">
      <alignment horizontal="left" shrinkToFit="1"/>
    </xf>
    <xf numFmtId="0" fontId="48" fillId="0" borderId="65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 shrinkToFit="1"/>
    </xf>
    <xf numFmtId="0" fontId="48" fillId="0" borderId="66" xfId="0" applyFont="1" applyFill="1" applyBorder="1" applyAlignment="1">
      <alignment horizontal="center" vertical="center" shrinkToFit="1"/>
    </xf>
    <xf numFmtId="0" fontId="48" fillId="0" borderId="0" xfId="0" applyFont="1" applyFill="1" applyAlignment="1">
      <alignment horizontal="center" vertical="center" shrinkToFit="1"/>
    </xf>
    <xf numFmtId="0" fontId="73" fillId="0" borderId="69" xfId="0" applyFont="1" applyFill="1" applyBorder="1" applyAlignment="1">
      <alignment horizontal="center" vertical="center" shrinkToFit="1"/>
    </xf>
    <xf numFmtId="0" fontId="73" fillId="0" borderId="70" xfId="0" applyFont="1" applyFill="1" applyBorder="1" applyAlignment="1">
      <alignment horizontal="center" vertical="center" shrinkToFit="1"/>
    </xf>
    <xf numFmtId="0" fontId="73" fillId="0" borderId="71" xfId="0" applyFont="1" applyFill="1" applyBorder="1" applyAlignment="1">
      <alignment horizontal="center" vertical="center" shrinkToFit="1"/>
    </xf>
    <xf numFmtId="0" fontId="74" fillId="0" borderId="72" xfId="0" applyFont="1" applyFill="1" applyBorder="1" applyAlignment="1">
      <alignment horizontal="center" vertical="center" shrinkToFit="1"/>
    </xf>
    <xf numFmtId="0" fontId="74" fillId="0" borderId="73" xfId="0" applyFont="1" applyFill="1" applyBorder="1" applyAlignment="1">
      <alignment horizontal="center" vertical="center" shrinkToFit="1"/>
    </xf>
    <xf numFmtId="0" fontId="74" fillId="0" borderId="74" xfId="0" applyFont="1" applyFill="1" applyBorder="1" applyAlignment="1">
      <alignment horizontal="center" vertical="center" shrinkToFit="1"/>
    </xf>
    <xf numFmtId="0" fontId="73" fillId="0" borderId="65" xfId="0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center" vertical="center" shrinkToFit="1"/>
    </xf>
    <xf numFmtId="0" fontId="73" fillId="0" borderId="66" xfId="0" applyFont="1" applyFill="1" applyBorder="1" applyAlignment="1">
      <alignment horizontal="center" vertical="center" shrinkToFit="1"/>
    </xf>
    <xf numFmtId="0" fontId="73" fillId="0" borderId="67" xfId="0" applyFont="1" applyFill="1" applyBorder="1" applyAlignment="1">
      <alignment horizontal="center" vertical="center" shrinkToFit="1"/>
    </xf>
    <xf numFmtId="0" fontId="73" fillId="0" borderId="40" xfId="0" applyFont="1" applyFill="1" applyBorder="1" applyAlignment="1">
      <alignment horizontal="center" vertical="center" shrinkToFit="1"/>
    </xf>
    <xf numFmtId="0" fontId="73" fillId="0" borderId="68" xfId="0" applyFont="1" applyFill="1" applyBorder="1" applyAlignment="1">
      <alignment horizontal="center" vertical="center" shrinkToFit="1"/>
    </xf>
    <xf numFmtId="0" fontId="52" fillId="0" borderId="62" xfId="0" applyFont="1" applyFill="1" applyBorder="1" applyAlignment="1">
      <alignment horizontal="center" vertical="center"/>
    </xf>
    <xf numFmtId="0" fontId="52" fillId="0" borderId="63" xfId="0" applyFont="1" applyFill="1" applyBorder="1" applyAlignment="1">
      <alignment horizontal="center" vertical="center"/>
    </xf>
    <xf numFmtId="0" fontId="52" fillId="0" borderId="64" xfId="0" applyFont="1" applyFill="1" applyBorder="1" applyAlignment="1">
      <alignment horizontal="center" vertical="center"/>
    </xf>
    <xf numFmtId="0" fontId="81" fillId="0" borderId="69" xfId="0" applyFont="1" applyFill="1" applyBorder="1" applyAlignment="1">
      <alignment horizontal="center" vertical="center" shrinkToFit="1"/>
    </xf>
    <xf numFmtId="0" fontId="48" fillId="0" borderId="70" xfId="0" applyFont="1" applyFill="1" applyBorder="1" applyAlignment="1">
      <alignment horizontal="center" vertical="center" shrinkToFit="1"/>
    </xf>
    <xf numFmtId="0" fontId="48" fillId="0" borderId="71" xfId="0" applyFont="1" applyFill="1" applyBorder="1" applyAlignment="1">
      <alignment horizontal="center" vertical="center" shrinkToFit="1"/>
    </xf>
    <xf numFmtId="0" fontId="78" fillId="0" borderId="65" xfId="0" applyFont="1" applyFill="1" applyBorder="1" applyAlignment="1">
      <alignment horizontal="center" vertical="center" shrinkToFit="1"/>
    </xf>
    <xf numFmtId="0" fontId="78" fillId="0" borderId="0" xfId="0" applyFont="1" applyFill="1" applyBorder="1" applyAlignment="1">
      <alignment horizontal="center" vertical="center" shrinkToFit="1"/>
    </xf>
    <xf numFmtId="0" fontId="78" fillId="0" borderId="66" xfId="0" applyFont="1" applyFill="1" applyBorder="1" applyAlignment="1">
      <alignment horizontal="center" vertical="center" shrinkToFit="1"/>
    </xf>
    <xf numFmtId="0" fontId="48" fillId="0" borderId="67" xfId="0" applyFont="1" applyFill="1" applyBorder="1" applyAlignment="1">
      <alignment horizontal="center" vertical="center" shrinkToFit="1"/>
    </xf>
    <xf numFmtId="0" fontId="48" fillId="0" borderId="40" xfId="0" applyFont="1" applyFill="1" applyBorder="1" applyAlignment="1">
      <alignment horizontal="center" vertical="center" shrinkToFit="1"/>
    </xf>
    <xf numFmtId="0" fontId="48" fillId="0" borderId="68" xfId="0" applyFont="1" applyFill="1" applyBorder="1" applyAlignment="1">
      <alignment horizontal="center" vertical="center" shrinkToFit="1"/>
    </xf>
    <xf numFmtId="0" fontId="78" fillId="0" borderId="67" xfId="0" applyFont="1" applyFill="1" applyBorder="1" applyAlignment="1">
      <alignment horizontal="center" vertical="center" shrinkToFit="1"/>
    </xf>
    <xf numFmtId="0" fontId="78" fillId="0" borderId="40" xfId="0" applyFont="1" applyFill="1" applyBorder="1" applyAlignment="1">
      <alignment horizontal="center" vertical="center" shrinkToFit="1"/>
    </xf>
    <xf numFmtId="0" fontId="78" fillId="0" borderId="68" xfId="0" applyFont="1" applyFill="1" applyBorder="1" applyAlignment="1">
      <alignment horizontal="center" vertical="center" shrinkToFit="1"/>
    </xf>
    <xf numFmtId="0" fontId="48" fillId="0" borderId="69" xfId="0" applyFont="1" applyFill="1" applyBorder="1" applyAlignment="1">
      <alignment horizontal="center" vertical="center" shrinkToFit="1"/>
    </xf>
    <xf numFmtId="178" fontId="57" fillId="0" borderId="62" xfId="0" applyNumberFormat="1" applyFont="1" applyFill="1" applyBorder="1" applyAlignment="1">
      <alignment horizontal="center" vertical="center" wrapText="1"/>
    </xf>
    <xf numFmtId="178" fontId="57" fillId="0" borderId="63" xfId="0" applyNumberFormat="1" applyFont="1" applyFill="1" applyBorder="1" applyAlignment="1">
      <alignment horizontal="center" vertical="center" wrapText="1"/>
    </xf>
    <xf numFmtId="178" fontId="57" fillId="0" borderId="64" xfId="0" applyNumberFormat="1" applyFont="1" applyFill="1" applyBorder="1" applyAlignment="1">
      <alignment horizontal="center" vertical="center" wrapText="1"/>
    </xf>
    <xf numFmtId="0" fontId="67" fillId="0" borderId="65" xfId="0" applyFont="1" applyFill="1" applyBorder="1" applyAlignment="1">
      <alignment horizontal="center" vertical="center" shrinkToFit="1"/>
    </xf>
    <xf numFmtId="0" fontId="67" fillId="0" borderId="0" xfId="0" applyFont="1" applyFill="1" applyBorder="1" applyAlignment="1">
      <alignment horizontal="center" vertical="center" shrinkToFit="1"/>
    </xf>
    <xf numFmtId="0" fontId="67" fillId="0" borderId="66" xfId="0" applyFont="1" applyFill="1" applyBorder="1" applyAlignment="1">
      <alignment horizontal="center" vertical="center" shrinkToFit="1"/>
    </xf>
    <xf numFmtId="178" fontId="66" fillId="0" borderId="62" xfId="63" applyNumberFormat="1" applyFont="1" applyFill="1" applyBorder="1" applyAlignment="1">
      <alignment horizontal="center" vertical="center" wrapText="1"/>
    </xf>
    <xf numFmtId="178" fontId="66" fillId="0" borderId="63" xfId="63" applyNumberFormat="1" applyFont="1" applyFill="1" applyBorder="1" applyAlignment="1">
      <alignment horizontal="center" vertical="center" wrapText="1"/>
    </xf>
    <xf numFmtId="178" fontId="66" fillId="0" borderId="64" xfId="63" applyNumberFormat="1" applyFont="1" applyFill="1" applyBorder="1" applyAlignment="1">
      <alignment horizontal="center" vertical="center" wrapText="1"/>
    </xf>
    <xf numFmtId="178" fontId="54" fillId="0" borderId="62" xfId="63" applyNumberFormat="1" applyFont="1" applyFill="1" applyBorder="1" applyAlignment="1">
      <alignment horizontal="center" vertical="center" wrapText="1"/>
    </xf>
    <xf numFmtId="178" fontId="54" fillId="0" borderId="63" xfId="63" applyNumberFormat="1" applyFont="1" applyFill="1" applyBorder="1" applyAlignment="1">
      <alignment horizontal="center" vertical="center" wrapText="1"/>
    </xf>
    <xf numFmtId="178" fontId="54" fillId="0" borderId="64" xfId="63" applyNumberFormat="1" applyFont="1" applyFill="1" applyBorder="1" applyAlignment="1">
      <alignment horizontal="center" vertical="center" wrapText="1"/>
    </xf>
    <xf numFmtId="0" fontId="62" fillId="0" borderId="65" xfId="0" applyFont="1" applyFill="1" applyBorder="1" applyAlignment="1">
      <alignment horizontal="center" vertical="center" shrinkToFit="1"/>
    </xf>
    <xf numFmtId="0" fontId="62" fillId="0" borderId="0" xfId="0" applyFont="1" applyFill="1" applyBorder="1" applyAlignment="1">
      <alignment horizontal="center" vertical="center" shrinkToFit="1"/>
    </xf>
    <xf numFmtId="0" fontId="62" fillId="0" borderId="66" xfId="0" applyFont="1" applyFill="1" applyBorder="1" applyAlignment="1">
      <alignment horizontal="center" vertical="center" shrinkToFit="1"/>
    </xf>
    <xf numFmtId="0" fontId="59" fillId="0" borderId="67" xfId="0" applyFont="1" applyFill="1" applyBorder="1" applyAlignment="1">
      <alignment horizontal="center" vertical="center" shrinkToFit="1"/>
    </xf>
    <xf numFmtId="0" fontId="59" fillId="0" borderId="40" xfId="0" applyFont="1" applyFill="1" applyBorder="1" applyAlignment="1">
      <alignment horizontal="center" vertical="center" shrinkToFit="1"/>
    </xf>
    <xf numFmtId="0" fontId="59" fillId="0" borderId="68" xfId="0" applyFont="1" applyFill="1" applyBorder="1" applyAlignment="1">
      <alignment horizontal="center" vertical="center" shrinkToFit="1"/>
    </xf>
    <xf numFmtId="178" fontId="72" fillId="0" borderId="62" xfId="63" applyNumberFormat="1" applyFont="1" applyFill="1" applyBorder="1" applyAlignment="1">
      <alignment horizontal="center" vertical="center" wrapText="1"/>
    </xf>
    <xf numFmtId="178" fontId="72" fillId="0" borderId="63" xfId="63" applyNumberFormat="1" applyFont="1" applyFill="1" applyBorder="1" applyAlignment="1">
      <alignment horizontal="center" vertical="center" wrapText="1"/>
    </xf>
    <xf numFmtId="178" fontId="72" fillId="0" borderId="64" xfId="63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shrinkToFit="1"/>
    </xf>
    <xf numFmtId="0" fontId="78" fillId="0" borderId="69" xfId="0" applyFont="1" applyFill="1" applyBorder="1" applyAlignment="1">
      <alignment horizontal="center" vertical="center" shrinkToFit="1"/>
    </xf>
    <xf numFmtId="0" fontId="78" fillId="0" borderId="70" xfId="0" applyFont="1" applyFill="1" applyBorder="1" applyAlignment="1">
      <alignment horizontal="center" vertical="center" shrinkToFit="1"/>
    </xf>
    <xf numFmtId="0" fontId="78" fillId="0" borderId="71" xfId="0" applyFont="1" applyFill="1" applyBorder="1" applyAlignment="1">
      <alignment horizontal="center" vertical="center" shrinkToFit="1"/>
    </xf>
    <xf numFmtId="0" fontId="59" fillId="0" borderId="72" xfId="0" applyFont="1" applyFill="1" applyBorder="1" applyAlignment="1">
      <alignment horizontal="center" vertical="center" shrinkToFit="1"/>
    </xf>
    <xf numFmtId="0" fontId="59" fillId="0" borderId="73" xfId="0" applyFont="1" applyFill="1" applyBorder="1" applyAlignment="1">
      <alignment horizontal="center" vertical="center" shrinkToFit="1"/>
    </xf>
    <xf numFmtId="0" fontId="59" fillId="0" borderId="74" xfId="0" applyFont="1" applyFill="1" applyBorder="1" applyAlignment="1">
      <alignment horizontal="center" vertical="center" shrinkToFit="1"/>
    </xf>
    <xf numFmtId="0" fontId="65" fillId="0" borderId="0" xfId="37" applyFont="1" applyFill="1" applyAlignment="1">
      <alignment horizontal="center"/>
    </xf>
    <xf numFmtId="0" fontId="62" fillId="0" borderId="69" xfId="0" applyFont="1" applyFill="1" applyBorder="1" applyAlignment="1">
      <alignment horizontal="center" vertical="center" shrinkToFit="1"/>
    </xf>
    <xf numFmtId="0" fontId="62" fillId="0" borderId="70" xfId="0" applyFont="1" applyFill="1" applyBorder="1" applyAlignment="1">
      <alignment horizontal="center" vertical="center" shrinkToFit="1"/>
    </xf>
    <xf numFmtId="0" fontId="62" fillId="0" borderId="71" xfId="0" applyFont="1" applyFill="1" applyBorder="1" applyAlignment="1">
      <alignment horizontal="center" vertical="center" shrinkToFit="1"/>
    </xf>
    <xf numFmtId="0" fontId="62" fillId="0" borderId="65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66" xfId="0" applyFont="1" applyFill="1" applyBorder="1" applyAlignment="1">
      <alignment horizontal="center" vertical="center"/>
    </xf>
    <xf numFmtId="178" fontId="57" fillId="0" borderId="67" xfId="0" applyNumberFormat="1" applyFont="1" applyFill="1" applyBorder="1" applyAlignment="1">
      <alignment horizontal="center" vertical="center" wrapText="1"/>
    </xf>
    <xf numFmtId="178" fontId="57" fillId="0" borderId="40" xfId="0" applyNumberFormat="1" applyFont="1" applyFill="1" applyBorder="1" applyAlignment="1">
      <alignment horizontal="center" vertical="center" wrapText="1"/>
    </xf>
    <xf numFmtId="178" fontId="57" fillId="0" borderId="68" xfId="0" applyNumberFormat="1" applyFont="1" applyFill="1" applyBorder="1" applyAlignment="1">
      <alignment horizontal="center" vertical="center" wrapText="1"/>
    </xf>
    <xf numFmtId="0" fontId="74" fillId="0" borderId="67" xfId="0" applyFont="1" applyFill="1" applyBorder="1" applyAlignment="1">
      <alignment horizontal="center" vertical="center" shrinkToFit="1"/>
    </xf>
    <xf numFmtId="0" fontId="74" fillId="0" borderId="40" xfId="0" applyFont="1" applyFill="1" applyBorder="1" applyAlignment="1">
      <alignment horizontal="center" vertical="center" shrinkToFit="1"/>
    </xf>
    <xf numFmtId="0" fontId="74" fillId="0" borderId="68" xfId="0" applyFont="1" applyFill="1" applyBorder="1" applyAlignment="1">
      <alignment horizontal="center" vertical="center" shrinkToFit="1"/>
    </xf>
    <xf numFmtId="0" fontId="67" fillId="0" borderId="0" xfId="0" applyFont="1" applyFill="1" applyAlignment="1">
      <alignment horizontal="center" vertical="center" shrinkToFit="1"/>
    </xf>
    <xf numFmtId="0" fontId="49" fillId="0" borderId="0" xfId="0" applyFont="1" applyFill="1" applyBorder="1" applyAlignment="1">
      <alignment horizontal="center" vertical="center"/>
    </xf>
    <xf numFmtId="0" fontId="49" fillId="0" borderId="7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left" shrinkToFit="1"/>
    </xf>
    <xf numFmtId="0" fontId="51" fillId="0" borderId="0" xfId="0" applyFont="1" applyFill="1" applyBorder="1" applyAlignment="1">
      <alignment horizontal="left" shrinkToFit="1"/>
    </xf>
    <xf numFmtId="43" fontId="52" fillId="0" borderId="70" xfId="619" applyFont="1" applyFill="1" applyBorder="1" applyAlignment="1">
      <alignment horizontal="right"/>
    </xf>
    <xf numFmtId="0" fontId="60" fillId="0" borderId="72" xfId="0" applyFont="1" applyFill="1" applyBorder="1" applyAlignment="1">
      <alignment horizontal="center" vertical="center" shrinkToFit="1"/>
    </xf>
    <xf numFmtId="0" fontId="60" fillId="0" borderId="73" xfId="0" applyFont="1" applyFill="1" applyBorder="1" applyAlignment="1">
      <alignment horizontal="center" vertical="center" shrinkToFit="1"/>
    </xf>
    <xf numFmtId="0" fontId="60" fillId="0" borderId="74" xfId="0" applyFont="1" applyFill="1" applyBorder="1" applyAlignment="1">
      <alignment horizontal="center" vertical="center" shrinkToFit="1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3" fillId="0" borderId="16" xfId="0" applyFont="1" applyBorder="1" applyAlignment="1">
      <alignment horizontal="center" vertical="center" textRotation="180" shrinkToFit="1"/>
    </xf>
    <xf numFmtId="0" fontId="29" fillId="0" borderId="17" xfId="0" applyFont="1" applyBorder="1" applyAlignment="1">
      <alignment horizontal="center" vertical="center" textRotation="255" shrinkToFit="1"/>
    </xf>
    <xf numFmtId="0" fontId="24" fillId="0" borderId="26" xfId="0" applyFont="1" applyFill="1" applyBorder="1" applyAlignment="1">
      <alignment horizontal="center" vertical="center" wrapText="1" shrinkToFit="1"/>
    </xf>
    <xf numFmtId="0" fontId="24" fillId="0" borderId="18" xfId="0" applyFont="1" applyFill="1" applyBorder="1" applyAlignment="1">
      <alignment horizontal="center" vertical="center" wrapText="1" shrinkToFit="1"/>
    </xf>
    <xf numFmtId="0" fontId="24" fillId="0" borderId="21" xfId="0" applyFont="1" applyFill="1" applyBorder="1" applyAlignment="1">
      <alignment horizontal="center" vertical="center" wrapText="1" shrinkToFit="1"/>
    </xf>
    <xf numFmtId="0" fontId="23" fillId="0" borderId="75" xfId="0" applyFont="1" applyBorder="1" applyAlignment="1">
      <alignment horizontal="right" vertical="top"/>
    </xf>
    <xf numFmtId="0" fontId="29" fillId="0" borderId="17" xfId="0" applyFont="1" applyFill="1" applyBorder="1" applyAlignment="1">
      <alignment horizontal="center" vertical="center" textRotation="255" shrinkToFit="1"/>
    </xf>
    <xf numFmtId="0" fontId="26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horizontal="left" shrinkToFit="1"/>
    </xf>
    <xf numFmtId="0" fontId="21" fillId="0" borderId="26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center" vertical="center" wrapText="1" shrinkToFit="1"/>
    </xf>
    <xf numFmtId="0" fontId="21" fillId="0" borderId="21" xfId="0" applyFont="1" applyFill="1" applyBorder="1" applyAlignment="1">
      <alignment horizontal="center" vertical="center" wrapText="1" shrinkToFit="1"/>
    </xf>
  </cellXfs>
  <cellStyles count="620">
    <cellStyle name="20% - 輔色1" xfId="1" builtinId="30" customBuiltin="1"/>
    <cellStyle name="20% - 輔色1 2" xfId="2"/>
    <cellStyle name="20% - 輔色2" xfId="3" builtinId="34" customBuiltin="1"/>
    <cellStyle name="20% - 輔色2 2" xfId="4"/>
    <cellStyle name="20% - 輔色3" xfId="5" builtinId="38" customBuiltin="1"/>
    <cellStyle name="20% - 輔色3 2" xfId="6"/>
    <cellStyle name="20% - 輔色4" xfId="7" builtinId="42" customBuiltin="1"/>
    <cellStyle name="20% - 輔色4 2" xfId="8"/>
    <cellStyle name="20% - 輔色5" xfId="9" builtinId="46" customBuiltin="1"/>
    <cellStyle name="20% - 輔色5 2" xfId="10"/>
    <cellStyle name="20% - 輔色6" xfId="11" builtinId="50" customBuiltin="1"/>
    <cellStyle name="20% - 輔色6 2" xfId="12"/>
    <cellStyle name="40% - 輔色1" xfId="13" builtinId="31" customBuiltin="1"/>
    <cellStyle name="40% - 輔色1 2" xfId="14"/>
    <cellStyle name="40% - 輔色2" xfId="15" builtinId="35" customBuiltin="1"/>
    <cellStyle name="40% - 輔色2 2" xfId="16"/>
    <cellStyle name="40% - 輔色3" xfId="17" builtinId="39" customBuiltin="1"/>
    <cellStyle name="40% - 輔色3 2" xfId="18"/>
    <cellStyle name="40% - 輔色4" xfId="19" builtinId="43" customBuiltin="1"/>
    <cellStyle name="40% - 輔色4 2" xfId="20"/>
    <cellStyle name="40% - 輔色5" xfId="21" builtinId="47" customBuiltin="1"/>
    <cellStyle name="40% - 輔色5 2" xfId="22"/>
    <cellStyle name="40% - 輔色6" xfId="23" builtinId="51" customBuiltin="1"/>
    <cellStyle name="40% - 輔色6 2" xfId="24"/>
    <cellStyle name="60% - 輔色1" xfId="25" builtinId="32" customBuiltin="1"/>
    <cellStyle name="60% - 輔色1 2" xfId="64"/>
    <cellStyle name="60% - 輔色2" xfId="26" builtinId="36" customBuiltin="1"/>
    <cellStyle name="60% - 輔色2 2" xfId="65"/>
    <cellStyle name="60% - 輔色3" xfId="27" builtinId="40" customBuiltin="1"/>
    <cellStyle name="60% - 輔色3 2" xfId="66"/>
    <cellStyle name="60% - 輔色4" xfId="28" builtinId="44" customBuiltin="1"/>
    <cellStyle name="60% - 輔色4 2" xfId="67"/>
    <cellStyle name="60% - 輔色5" xfId="29" builtinId="48" customBuiltin="1"/>
    <cellStyle name="60% - 輔色5 2" xfId="68"/>
    <cellStyle name="60% - 輔色6" xfId="30" builtinId="52" customBuiltin="1"/>
    <cellStyle name="60% - 輔色6 2" xfId="69"/>
    <cellStyle name="一般" xfId="0" builtinId="0"/>
    <cellStyle name="一般 2" xfId="31"/>
    <cellStyle name="一般 2 2" xfId="32"/>
    <cellStyle name="一般 2 2 2" xfId="71"/>
    <cellStyle name="一般 2 2 3" xfId="33"/>
    <cellStyle name="一般 2 2 3 4 2" xfId="34"/>
    <cellStyle name="一般 2 2 4" xfId="70"/>
    <cellStyle name="一般 3" xfId="35"/>
    <cellStyle name="一般 3 2" xfId="36"/>
    <cellStyle name="一般 3 2 2" xfId="73"/>
    <cellStyle name="一般 3 3" xfId="74"/>
    <cellStyle name="一般 3 4" xfId="75"/>
    <cellStyle name="一般 3 5" xfId="76"/>
    <cellStyle name="一般 3 6" xfId="72"/>
    <cellStyle name="一般 4" xfId="62"/>
    <cellStyle name="一般 5" xfId="63"/>
    <cellStyle name="一般 5 2" xfId="78"/>
    <cellStyle name="一般 5 3" xfId="77"/>
    <cellStyle name="一般_新增Microsoft Excel 工作表" xfId="37"/>
    <cellStyle name="千分位" xfId="619" builtinId="3"/>
    <cellStyle name="千分位 2" xfId="80"/>
    <cellStyle name="千分位 2 2" xfId="81"/>
    <cellStyle name="千分位 2 3" xfId="82"/>
    <cellStyle name="千分位 3" xfId="83"/>
    <cellStyle name="千分位 3 2" xfId="84"/>
    <cellStyle name="千分位 4" xfId="85"/>
    <cellStyle name="千分位 5" xfId="86"/>
    <cellStyle name="千分位 6" xfId="87"/>
    <cellStyle name="千分位 7" xfId="79"/>
    <cellStyle name="中等" xfId="38" builtinId="28" customBuiltin="1"/>
    <cellStyle name="中等 2" xfId="88"/>
    <cellStyle name="合計" xfId="39" builtinId="25" customBuiltin="1"/>
    <cellStyle name="合計 2" xfId="89"/>
    <cellStyle name="好" xfId="40" builtinId="26" customBuiltin="1"/>
    <cellStyle name="好 2" xfId="90"/>
    <cellStyle name="計算方式" xfId="41" builtinId="22" customBuiltin="1"/>
    <cellStyle name="計算方式 2" xfId="91"/>
    <cellStyle name="貨幣 2" xfId="92"/>
    <cellStyle name="貨幣 2 10" xfId="93"/>
    <cellStyle name="貨幣 2 10 2" xfId="94"/>
    <cellStyle name="貨幣 2 10 2 2" xfId="95"/>
    <cellStyle name="貨幣 2 10 3" xfId="96"/>
    <cellStyle name="貨幣 2 10 4" xfId="97"/>
    <cellStyle name="貨幣 2 11" xfId="98"/>
    <cellStyle name="貨幣 2 11 2" xfId="99"/>
    <cellStyle name="貨幣 2 11 2 2" xfId="100"/>
    <cellStyle name="貨幣 2 11 3" xfId="101"/>
    <cellStyle name="貨幣 2 11 4" xfId="102"/>
    <cellStyle name="貨幣 2 12" xfId="103"/>
    <cellStyle name="貨幣 2 12 2" xfId="104"/>
    <cellStyle name="貨幣 2 12 2 2" xfId="105"/>
    <cellStyle name="貨幣 2 12 3" xfId="106"/>
    <cellStyle name="貨幣 2 12 4" xfId="107"/>
    <cellStyle name="貨幣 2 13" xfId="108"/>
    <cellStyle name="貨幣 2 13 2" xfId="109"/>
    <cellStyle name="貨幣 2 13 2 2" xfId="110"/>
    <cellStyle name="貨幣 2 13 3" xfId="111"/>
    <cellStyle name="貨幣 2 13 4" xfId="112"/>
    <cellStyle name="貨幣 2 14" xfId="113"/>
    <cellStyle name="貨幣 2 14 2" xfId="114"/>
    <cellStyle name="貨幣 2 14 3" xfId="115"/>
    <cellStyle name="貨幣 2 15" xfId="116"/>
    <cellStyle name="貨幣 2 15 2" xfId="117"/>
    <cellStyle name="貨幣 2 16" xfId="118"/>
    <cellStyle name="貨幣 2 17" xfId="119"/>
    <cellStyle name="貨幣 2 18" xfId="120"/>
    <cellStyle name="貨幣 2 2" xfId="121"/>
    <cellStyle name="貨幣 2 2 10" xfId="122"/>
    <cellStyle name="貨幣 2 2 11" xfId="123"/>
    <cellStyle name="貨幣 2 2 2" xfId="124"/>
    <cellStyle name="貨幣 2 2 2 2" xfId="125"/>
    <cellStyle name="貨幣 2 2 2 2 2" xfId="126"/>
    <cellStyle name="貨幣 2 2 2 2 2 2" xfId="127"/>
    <cellStyle name="貨幣 2 2 2 2 2 2 2" xfId="128"/>
    <cellStyle name="貨幣 2 2 2 2 2 2 2 2" xfId="129"/>
    <cellStyle name="貨幣 2 2 2 2 2 2 3" xfId="130"/>
    <cellStyle name="貨幣 2 2 2 2 2 2 4" xfId="131"/>
    <cellStyle name="貨幣 2 2 2 2 2 3" xfId="132"/>
    <cellStyle name="貨幣 2 2 2 2 2 3 2" xfId="133"/>
    <cellStyle name="貨幣 2 2 2 2 2 3 2 2" xfId="134"/>
    <cellStyle name="貨幣 2 2 2 2 2 3 3" xfId="135"/>
    <cellStyle name="貨幣 2 2 2 2 2 3 4" xfId="136"/>
    <cellStyle name="貨幣 2 2 2 2 2 4" xfId="137"/>
    <cellStyle name="貨幣 2 2 2 2 2 4 2" xfId="138"/>
    <cellStyle name="貨幣 2 2 2 2 2 5" xfId="139"/>
    <cellStyle name="貨幣 2 2 2 2 2 6" xfId="140"/>
    <cellStyle name="貨幣 2 2 2 2 3" xfId="141"/>
    <cellStyle name="貨幣 2 2 2 2 3 2" xfId="142"/>
    <cellStyle name="貨幣 2 2 2 2 3 2 2" xfId="143"/>
    <cellStyle name="貨幣 2 2 2 2 3 2 2 2" xfId="144"/>
    <cellStyle name="貨幣 2 2 2 2 3 2 3" xfId="145"/>
    <cellStyle name="貨幣 2 2 2 2 3 2 4" xfId="146"/>
    <cellStyle name="貨幣 2 2 2 2 3 3" xfId="147"/>
    <cellStyle name="貨幣 2 2 2 2 3 3 2" xfId="148"/>
    <cellStyle name="貨幣 2 2 2 2 3 3 2 2" xfId="149"/>
    <cellStyle name="貨幣 2 2 2 2 3 3 3" xfId="150"/>
    <cellStyle name="貨幣 2 2 2 2 3 3 4" xfId="151"/>
    <cellStyle name="貨幣 2 2 2 2 3 4" xfId="152"/>
    <cellStyle name="貨幣 2 2 2 2 3 4 2" xfId="153"/>
    <cellStyle name="貨幣 2 2 2 2 3 5" xfId="154"/>
    <cellStyle name="貨幣 2 2 2 2 3 6" xfId="155"/>
    <cellStyle name="貨幣 2 2 2 2 4" xfId="156"/>
    <cellStyle name="貨幣 2 2 2 2 4 2" xfId="157"/>
    <cellStyle name="貨幣 2 2 2 2 4 2 2" xfId="158"/>
    <cellStyle name="貨幣 2 2 2 2 4 3" xfId="159"/>
    <cellStyle name="貨幣 2 2 2 2 4 4" xfId="160"/>
    <cellStyle name="貨幣 2 2 2 2 5" xfId="161"/>
    <cellStyle name="貨幣 2 2 2 2 5 2" xfId="162"/>
    <cellStyle name="貨幣 2 2 2 2 5 2 2" xfId="163"/>
    <cellStyle name="貨幣 2 2 2 2 5 3" xfId="164"/>
    <cellStyle name="貨幣 2 2 2 2 5 4" xfId="165"/>
    <cellStyle name="貨幣 2 2 2 2 6" xfId="166"/>
    <cellStyle name="貨幣 2 2 2 2 6 2" xfId="167"/>
    <cellStyle name="貨幣 2 2 2 2 7" xfId="168"/>
    <cellStyle name="貨幣 2 2 2 2 8" xfId="169"/>
    <cellStyle name="貨幣 2 2 2 3" xfId="170"/>
    <cellStyle name="貨幣 2 2 2 3 2" xfId="171"/>
    <cellStyle name="貨幣 2 2 2 3 2 2" xfId="172"/>
    <cellStyle name="貨幣 2 2 2 3 2 2 2" xfId="173"/>
    <cellStyle name="貨幣 2 2 2 3 2 3" xfId="174"/>
    <cellStyle name="貨幣 2 2 2 3 2 4" xfId="175"/>
    <cellStyle name="貨幣 2 2 2 3 3" xfId="176"/>
    <cellStyle name="貨幣 2 2 2 3 3 2" xfId="177"/>
    <cellStyle name="貨幣 2 2 2 3 3 2 2" xfId="178"/>
    <cellStyle name="貨幣 2 2 2 3 3 3" xfId="179"/>
    <cellStyle name="貨幣 2 2 2 3 3 4" xfId="180"/>
    <cellStyle name="貨幣 2 2 2 3 4" xfId="181"/>
    <cellStyle name="貨幣 2 2 2 3 4 2" xfId="182"/>
    <cellStyle name="貨幣 2 2 2 3 5" xfId="183"/>
    <cellStyle name="貨幣 2 2 2 3 6" xfId="184"/>
    <cellStyle name="貨幣 2 2 2 4" xfId="185"/>
    <cellStyle name="貨幣 2 2 2 4 2" xfId="186"/>
    <cellStyle name="貨幣 2 2 2 4 2 2" xfId="187"/>
    <cellStyle name="貨幣 2 2 2 4 3" xfId="188"/>
    <cellStyle name="貨幣 2 2 2 4 4" xfId="189"/>
    <cellStyle name="貨幣 2 2 2 5" xfId="190"/>
    <cellStyle name="貨幣 2 2 2 5 2" xfId="191"/>
    <cellStyle name="貨幣 2 2 2 5 2 2" xfId="192"/>
    <cellStyle name="貨幣 2 2 2 5 3" xfId="193"/>
    <cellStyle name="貨幣 2 2 2 5 4" xfId="194"/>
    <cellStyle name="貨幣 2 2 2 6" xfId="195"/>
    <cellStyle name="貨幣 2 2 2 6 2" xfId="196"/>
    <cellStyle name="貨幣 2 2 2 7" xfId="197"/>
    <cellStyle name="貨幣 2 2 2 8" xfId="198"/>
    <cellStyle name="貨幣 2 2 3" xfId="199"/>
    <cellStyle name="貨幣 2 2 3 2" xfId="200"/>
    <cellStyle name="貨幣 2 2 3 2 2" xfId="201"/>
    <cellStyle name="貨幣 2 2 3 2 2 2" xfId="202"/>
    <cellStyle name="貨幣 2 2 3 2 2 2 2" xfId="203"/>
    <cellStyle name="貨幣 2 2 3 2 2 3" xfId="204"/>
    <cellStyle name="貨幣 2 2 3 2 2 4" xfId="205"/>
    <cellStyle name="貨幣 2 2 3 2 3" xfId="206"/>
    <cellStyle name="貨幣 2 2 3 2 3 2" xfId="207"/>
    <cellStyle name="貨幣 2 2 3 2 3 2 2" xfId="208"/>
    <cellStyle name="貨幣 2 2 3 2 3 3" xfId="209"/>
    <cellStyle name="貨幣 2 2 3 2 3 4" xfId="210"/>
    <cellStyle name="貨幣 2 2 3 2 4" xfId="211"/>
    <cellStyle name="貨幣 2 2 3 2 4 2" xfId="212"/>
    <cellStyle name="貨幣 2 2 3 2 5" xfId="213"/>
    <cellStyle name="貨幣 2 2 3 2 6" xfId="214"/>
    <cellStyle name="貨幣 2 2 3 3" xfId="215"/>
    <cellStyle name="貨幣 2 2 3 3 2" xfId="216"/>
    <cellStyle name="貨幣 2 2 3 3 2 2" xfId="217"/>
    <cellStyle name="貨幣 2 2 3 3 3" xfId="218"/>
    <cellStyle name="貨幣 2 2 3 3 4" xfId="219"/>
    <cellStyle name="貨幣 2 2 3 4" xfId="220"/>
    <cellStyle name="貨幣 2 2 3 4 2" xfId="221"/>
    <cellStyle name="貨幣 2 2 3 4 2 2" xfId="222"/>
    <cellStyle name="貨幣 2 2 3 4 3" xfId="223"/>
    <cellStyle name="貨幣 2 2 3 4 4" xfId="224"/>
    <cellStyle name="貨幣 2 2 3 5" xfId="225"/>
    <cellStyle name="貨幣 2 2 3 5 2" xfId="226"/>
    <cellStyle name="貨幣 2 2 3 6" xfId="227"/>
    <cellStyle name="貨幣 2 2 3 7" xfId="228"/>
    <cellStyle name="貨幣 2 2 4" xfId="229"/>
    <cellStyle name="貨幣 2 2 4 2" xfId="230"/>
    <cellStyle name="貨幣 2 2 4 2 2" xfId="231"/>
    <cellStyle name="貨幣 2 2 4 2 2 2" xfId="232"/>
    <cellStyle name="貨幣 2 2 4 2 2 2 2" xfId="233"/>
    <cellStyle name="貨幣 2 2 4 2 2 3" xfId="234"/>
    <cellStyle name="貨幣 2 2 4 2 2 4" xfId="235"/>
    <cellStyle name="貨幣 2 2 4 2 3" xfId="236"/>
    <cellStyle name="貨幣 2 2 4 2 3 2" xfId="237"/>
    <cellStyle name="貨幣 2 2 4 2 3 2 2" xfId="238"/>
    <cellStyle name="貨幣 2 2 4 2 3 3" xfId="239"/>
    <cellStyle name="貨幣 2 2 4 2 3 4" xfId="240"/>
    <cellStyle name="貨幣 2 2 4 2 4" xfId="241"/>
    <cellStyle name="貨幣 2 2 4 2 4 2" xfId="242"/>
    <cellStyle name="貨幣 2 2 4 2 5" xfId="243"/>
    <cellStyle name="貨幣 2 2 4 2 6" xfId="244"/>
    <cellStyle name="貨幣 2 2 4 3" xfId="245"/>
    <cellStyle name="貨幣 2 2 4 3 2" xfId="246"/>
    <cellStyle name="貨幣 2 2 4 3 2 2" xfId="247"/>
    <cellStyle name="貨幣 2 2 4 3 2 2 2" xfId="248"/>
    <cellStyle name="貨幣 2 2 4 3 2 3" xfId="249"/>
    <cellStyle name="貨幣 2 2 4 3 2 4" xfId="250"/>
    <cellStyle name="貨幣 2 2 4 3 3" xfId="251"/>
    <cellStyle name="貨幣 2 2 4 3 3 2" xfId="252"/>
    <cellStyle name="貨幣 2 2 4 3 3 2 2" xfId="253"/>
    <cellStyle name="貨幣 2 2 4 3 3 3" xfId="254"/>
    <cellStyle name="貨幣 2 2 4 3 3 4" xfId="255"/>
    <cellStyle name="貨幣 2 2 4 3 4" xfId="256"/>
    <cellStyle name="貨幣 2 2 4 3 4 2" xfId="257"/>
    <cellStyle name="貨幣 2 2 4 3 5" xfId="258"/>
    <cellStyle name="貨幣 2 2 4 3 6" xfId="259"/>
    <cellStyle name="貨幣 2 2 4 4" xfId="260"/>
    <cellStyle name="貨幣 2 2 4 4 2" xfId="261"/>
    <cellStyle name="貨幣 2 2 4 4 2 2" xfId="262"/>
    <cellStyle name="貨幣 2 2 4 4 3" xfId="263"/>
    <cellStyle name="貨幣 2 2 4 4 4" xfId="264"/>
    <cellStyle name="貨幣 2 2 4 5" xfId="265"/>
    <cellStyle name="貨幣 2 2 4 5 2" xfId="266"/>
    <cellStyle name="貨幣 2 2 4 5 2 2" xfId="267"/>
    <cellStyle name="貨幣 2 2 4 5 3" xfId="268"/>
    <cellStyle name="貨幣 2 2 4 5 4" xfId="269"/>
    <cellStyle name="貨幣 2 2 4 6" xfId="270"/>
    <cellStyle name="貨幣 2 2 4 6 2" xfId="271"/>
    <cellStyle name="貨幣 2 2 4 7" xfId="272"/>
    <cellStyle name="貨幣 2 2 4 8" xfId="273"/>
    <cellStyle name="貨幣 2 2 5" xfId="274"/>
    <cellStyle name="貨幣 2 2 5 2" xfId="275"/>
    <cellStyle name="貨幣 2 2 5 2 2" xfId="276"/>
    <cellStyle name="貨幣 2 2 5 2 2 2" xfId="277"/>
    <cellStyle name="貨幣 2 2 5 2 3" xfId="278"/>
    <cellStyle name="貨幣 2 2 5 2 4" xfId="279"/>
    <cellStyle name="貨幣 2 2 5 3" xfId="280"/>
    <cellStyle name="貨幣 2 2 5 3 2" xfId="281"/>
    <cellStyle name="貨幣 2 2 5 3 2 2" xfId="282"/>
    <cellStyle name="貨幣 2 2 5 3 3" xfId="283"/>
    <cellStyle name="貨幣 2 2 5 3 4" xfId="284"/>
    <cellStyle name="貨幣 2 2 5 4" xfId="285"/>
    <cellStyle name="貨幣 2 2 5 4 2" xfId="286"/>
    <cellStyle name="貨幣 2 2 5 5" xfId="287"/>
    <cellStyle name="貨幣 2 2 5 6" xfId="288"/>
    <cellStyle name="貨幣 2 2 6" xfId="289"/>
    <cellStyle name="貨幣 2 2 6 2" xfId="290"/>
    <cellStyle name="貨幣 2 2 6 2 2" xfId="291"/>
    <cellStyle name="貨幣 2 2 6 2 2 2" xfId="292"/>
    <cellStyle name="貨幣 2 2 6 2 3" xfId="293"/>
    <cellStyle name="貨幣 2 2 6 2 4" xfId="294"/>
    <cellStyle name="貨幣 2 2 6 3" xfId="295"/>
    <cellStyle name="貨幣 2 2 6 3 2" xfId="296"/>
    <cellStyle name="貨幣 2 2 6 3 2 2" xfId="297"/>
    <cellStyle name="貨幣 2 2 6 3 3" xfId="298"/>
    <cellStyle name="貨幣 2 2 6 3 4" xfId="299"/>
    <cellStyle name="貨幣 2 2 6 4" xfId="300"/>
    <cellStyle name="貨幣 2 2 6 4 2" xfId="301"/>
    <cellStyle name="貨幣 2 2 6 5" xfId="302"/>
    <cellStyle name="貨幣 2 2 6 6" xfId="303"/>
    <cellStyle name="貨幣 2 2 7" xfId="304"/>
    <cellStyle name="貨幣 2 2 7 2" xfId="305"/>
    <cellStyle name="貨幣 2 2 7 2 2" xfId="306"/>
    <cellStyle name="貨幣 2 2 7 3" xfId="307"/>
    <cellStyle name="貨幣 2 2 7 4" xfId="308"/>
    <cellStyle name="貨幣 2 2 8" xfId="309"/>
    <cellStyle name="貨幣 2 2 8 2" xfId="310"/>
    <cellStyle name="貨幣 2 2 8 2 2" xfId="311"/>
    <cellStyle name="貨幣 2 2 8 3" xfId="312"/>
    <cellStyle name="貨幣 2 2 8 4" xfId="313"/>
    <cellStyle name="貨幣 2 2 9" xfId="314"/>
    <cellStyle name="貨幣 2 2 9 2" xfId="315"/>
    <cellStyle name="貨幣 2 3" xfId="316"/>
    <cellStyle name="貨幣 2 3 2" xfId="317"/>
    <cellStyle name="貨幣 2 3 2 2" xfId="318"/>
    <cellStyle name="貨幣 2 3 2 2 2" xfId="319"/>
    <cellStyle name="貨幣 2 3 2 2 2 2" xfId="320"/>
    <cellStyle name="貨幣 2 3 2 2 2 2 2" xfId="321"/>
    <cellStyle name="貨幣 2 3 2 2 2 3" xfId="322"/>
    <cellStyle name="貨幣 2 3 2 2 2 4" xfId="323"/>
    <cellStyle name="貨幣 2 3 2 2 3" xfId="324"/>
    <cellStyle name="貨幣 2 3 2 2 3 2" xfId="325"/>
    <cellStyle name="貨幣 2 3 2 2 3 2 2" xfId="326"/>
    <cellStyle name="貨幣 2 3 2 2 3 3" xfId="327"/>
    <cellStyle name="貨幣 2 3 2 2 3 4" xfId="328"/>
    <cellStyle name="貨幣 2 3 2 2 4" xfId="329"/>
    <cellStyle name="貨幣 2 3 2 2 4 2" xfId="330"/>
    <cellStyle name="貨幣 2 3 2 2 5" xfId="331"/>
    <cellStyle name="貨幣 2 3 2 2 6" xfId="332"/>
    <cellStyle name="貨幣 2 3 2 3" xfId="333"/>
    <cellStyle name="貨幣 2 3 2 3 2" xfId="334"/>
    <cellStyle name="貨幣 2 3 2 3 2 2" xfId="335"/>
    <cellStyle name="貨幣 2 3 2 3 2 2 2" xfId="336"/>
    <cellStyle name="貨幣 2 3 2 3 2 3" xfId="337"/>
    <cellStyle name="貨幣 2 3 2 3 2 4" xfId="338"/>
    <cellStyle name="貨幣 2 3 2 3 3" xfId="339"/>
    <cellStyle name="貨幣 2 3 2 3 3 2" xfId="340"/>
    <cellStyle name="貨幣 2 3 2 3 3 2 2" xfId="341"/>
    <cellStyle name="貨幣 2 3 2 3 3 3" xfId="342"/>
    <cellStyle name="貨幣 2 3 2 3 3 4" xfId="343"/>
    <cellStyle name="貨幣 2 3 2 3 4" xfId="344"/>
    <cellStyle name="貨幣 2 3 2 3 4 2" xfId="345"/>
    <cellStyle name="貨幣 2 3 2 3 5" xfId="346"/>
    <cellStyle name="貨幣 2 3 2 3 6" xfId="347"/>
    <cellStyle name="貨幣 2 3 2 4" xfId="348"/>
    <cellStyle name="貨幣 2 3 2 4 2" xfId="349"/>
    <cellStyle name="貨幣 2 3 2 4 2 2" xfId="350"/>
    <cellStyle name="貨幣 2 3 2 4 3" xfId="351"/>
    <cellStyle name="貨幣 2 3 2 4 4" xfId="352"/>
    <cellStyle name="貨幣 2 3 2 5" xfId="353"/>
    <cellStyle name="貨幣 2 3 2 5 2" xfId="354"/>
    <cellStyle name="貨幣 2 3 2 5 2 2" xfId="355"/>
    <cellStyle name="貨幣 2 3 2 5 3" xfId="356"/>
    <cellStyle name="貨幣 2 3 2 5 4" xfId="357"/>
    <cellStyle name="貨幣 2 3 2 6" xfId="358"/>
    <cellStyle name="貨幣 2 3 2 6 2" xfId="359"/>
    <cellStyle name="貨幣 2 3 2 7" xfId="360"/>
    <cellStyle name="貨幣 2 3 2 8" xfId="361"/>
    <cellStyle name="貨幣 2 3 3" xfId="362"/>
    <cellStyle name="貨幣 2 3 3 2" xfId="363"/>
    <cellStyle name="貨幣 2 3 3 2 2" xfId="364"/>
    <cellStyle name="貨幣 2 3 3 2 2 2" xfId="365"/>
    <cellStyle name="貨幣 2 3 3 2 3" xfId="366"/>
    <cellStyle name="貨幣 2 3 3 2 4" xfId="367"/>
    <cellStyle name="貨幣 2 3 3 3" xfId="368"/>
    <cellStyle name="貨幣 2 3 3 3 2" xfId="369"/>
    <cellStyle name="貨幣 2 3 3 3 2 2" xfId="370"/>
    <cellStyle name="貨幣 2 3 3 3 3" xfId="371"/>
    <cellStyle name="貨幣 2 3 3 3 4" xfId="372"/>
    <cellStyle name="貨幣 2 3 3 4" xfId="373"/>
    <cellStyle name="貨幣 2 3 3 4 2" xfId="374"/>
    <cellStyle name="貨幣 2 3 3 5" xfId="375"/>
    <cellStyle name="貨幣 2 3 3 6" xfId="376"/>
    <cellStyle name="貨幣 2 3 4" xfId="377"/>
    <cellStyle name="貨幣 2 3 4 2" xfId="378"/>
    <cellStyle name="貨幣 2 3 4 2 2" xfId="379"/>
    <cellStyle name="貨幣 2 3 4 3" xfId="380"/>
    <cellStyle name="貨幣 2 3 4 4" xfId="381"/>
    <cellStyle name="貨幣 2 3 5" xfId="382"/>
    <cellStyle name="貨幣 2 3 5 2" xfId="383"/>
    <cellStyle name="貨幣 2 3 5 2 2" xfId="384"/>
    <cellStyle name="貨幣 2 3 5 3" xfId="385"/>
    <cellStyle name="貨幣 2 3 5 4" xfId="386"/>
    <cellStyle name="貨幣 2 3 6" xfId="387"/>
    <cellStyle name="貨幣 2 3 6 2" xfId="388"/>
    <cellStyle name="貨幣 2 3 7" xfId="389"/>
    <cellStyle name="貨幣 2 3 8" xfId="390"/>
    <cellStyle name="貨幣 2 4" xfId="391"/>
    <cellStyle name="貨幣 2 4 2" xfId="392"/>
    <cellStyle name="貨幣 2 4 2 2" xfId="393"/>
    <cellStyle name="貨幣 2 4 2 2 2" xfId="394"/>
    <cellStyle name="貨幣 2 4 2 2 2 2" xfId="395"/>
    <cellStyle name="貨幣 2 4 2 2 2 2 2" xfId="396"/>
    <cellStyle name="貨幣 2 4 2 2 2 3" xfId="397"/>
    <cellStyle name="貨幣 2 4 2 2 2 4" xfId="398"/>
    <cellStyle name="貨幣 2 4 2 2 3" xfId="399"/>
    <cellStyle name="貨幣 2 4 2 2 3 2" xfId="400"/>
    <cellStyle name="貨幣 2 4 2 2 3 2 2" xfId="401"/>
    <cellStyle name="貨幣 2 4 2 2 3 3" xfId="402"/>
    <cellStyle name="貨幣 2 4 2 2 3 4" xfId="403"/>
    <cellStyle name="貨幣 2 4 2 2 4" xfId="404"/>
    <cellStyle name="貨幣 2 4 2 2 4 2" xfId="405"/>
    <cellStyle name="貨幣 2 4 2 2 5" xfId="406"/>
    <cellStyle name="貨幣 2 4 2 2 6" xfId="407"/>
    <cellStyle name="貨幣 2 4 2 3" xfId="408"/>
    <cellStyle name="貨幣 2 4 2 3 2" xfId="409"/>
    <cellStyle name="貨幣 2 4 2 3 2 2" xfId="410"/>
    <cellStyle name="貨幣 2 4 2 3 2 2 2" xfId="411"/>
    <cellStyle name="貨幣 2 4 2 3 2 3" xfId="412"/>
    <cellStyle name="貨幣 2 4 2 3 2 4" xfId="413"/>
    <cellStyle name="貨幣 2 4 2 3 3" xfId="414"/>
    <cellStyle name="貨幣 2 4 2 3 3 2" xfId="415"/>
    <cellStyle name="貨幣 2 4 2 3 3 2 2" xfId="416"/>
    <cellStyle name="貨幣 2 4 2 3 3 3" xfId="417"/>
    <cellStyle name="貨幣 2 4 2 3 3 4" xfId="418"/>
    <cellStyle name="貨幣 2 4 2 3 4" xfId="419"/>
    <cellStyle name="貨幣 2 4 2 3 4 2" xfId="420"/>
    <cellStyle name="貨幣 2 4 2 3 5" xfId="421"/>
    <cellStyle name="貨幣 2 4 2 3 6" xfId="422"/>
    <cellStyle name="貨幣 2 4 2 4" xfId="423"/>
    <cellStyle name="貨幣 2 4 2 4 2" xfId="424"/>
    <cellStyle name="貨幣 2 4 2 4 2 2" xfId="425"/>
    <cellStyle name="貨幣 2 4 2 4 3" xfId="426"/>
    <cellStyle name="貨幣 2 4 2 4 4" xfId="427"/>
    <cellStyle name="貨幣 2 4 2 5" xfId="428"/>
    <cellStyle name="貨幣 2 4 2 5 2" xfId="429"/>
    <cellStyle name="貨幣 2 4 2 5 2 2" xfId="430"/>
    <cellStyle name="貨幣 2 4 2 5 3" xfId="431"/>
    <cellStyle name="貨幣 2 4 2 5 4" xfId="432"/>
    <cellStyle name="貨幣 2 4 2 6" xfId="433"/>
    <cellStyle name="貨幣 2 4 2 6 2" xfId="434"/>
    <cellStyle name="貨幣 2 4 2 7" xfId="435"/>
    <cellStyle name="貨幣 2 4 2 8" xfId="436"/>
    <cellStyle name="貨幣 2 4 3" xfId="437"/>
    <cellStyle name="貨幣 2 4 3 2" xfId="438"/>
    <cellStyle name="貨幣 2 4 3 2 2" xfId="439"/>
    <cellStyle name="貨幣 2 4 3 2 2 2" xfId="440"/>
    <cellStyle name="貨幣 2 4 3 2 3" xfId="441"/>
    <cellStyle name="貨幣 2 4 3 2 4" xfId="442"/>
    <cellStyle name="貨幣 2 4 3 3" xfId="443"/>
    <cellStyle name="貨幣 2 4 3 3 2" xfId="444"/>
    <cellStyle name="貨幣 2 4 3 3 2 2" xfId="445"/>
    <cellStyle name="貨幣 2 4 3 3 3" xfId="446"/>
    <cellStyle name="貨幣 2 4 3 3 4" xfId="447"/>
    <cellStyle name="貨幣 2 4 3 4" xfId="448"/>
    <cellStyle name="貨幣 2 4 3 4 2" xfId="449"/>
    <cellStyle name="貨幣 2 4 3 5" xfId="450"/>
    <cellStyle name="貨幣 2 4 3 6" xfId="451"/>
    <cellStyle name="貨幣 2 4 4" xfId="452"/>
    <cellStyle name="貨幣 2 4 4 2" xfId="453"/>
    <cellStyle name="貨幣 2 4 4 2 2" xfId="454"/>
    <cellStyle name="貨幣 2 4 4 3" xfId="455"/>
    <cellStyle name="貨幣 2 4 4 4" xfId="456"/>
    <cellStyle name="貨幣 2 4 5" xfId="457"/>
    <cellStyle name="貨幣 2 4 5 2" xfId="458"/>
    <cellStyle name="貨幣 2 4 5 2 2" xfId="459"/>
    <cellStyle name="貨幣 2 4 5 3" xfId="460"/>
    <cellStyle name="貨幣 2 4 5 4" xfId="461"/>
    <cellStyle name="貨幣 2 4 6" xfId="462"/>
    <cellStyle name="貨幣 2 4 6 2" xfId="463"/>
    <cellStyle name="貨幣 2 4 7" xfId="464"/>
    <cellStyle name="貨幣 2 4 8" xfId="465"/>
    <cellStyle name="貨幣 2 5" xfId="466"/>
    <cellStyle name="貨幣 2 5 2" xfId="467"/>
    <cellStyle name="貨幣 2 5 2 2" xfId="468"/>
    <cellStyle name="貨幣 2 5 2 2 2" xfId="469"/>
    <cellStyle name="貨幣 2 5 2 2 2 2" xfId="470"/>
    <cellStyle name="貨幣 2 5 2 2 3" xfId="471"/>
    <cellStyle name="貨幣 2 5 2 2 4" xfId="472"/>
    <cellStyle name="貨幣 2 5 2 3" xfId="473"/>
    <cellStyle name="貨幣 2 5 2 3 2" xfId="474"/>
    <cellStyle name="貨幣 2 5 2 3 2 2" xfId="475"/>
    <cellStyle name="貨幣 2 5 2 3 3" xfId="476"/>
    <cellStyle name="貨幣 2 5 2 3 4" xfId="477"/>
    <cellStyle name="貨幣 2 5 2 4" xfId="478"/>
    <cellStyle name="貨幣 2 5 2 4 2" xfId="479"/>
    <cellStyle name="貨幣 2 5 2 5" xfId="480"/>
    <cellStyle name="貨幣 2 5 2 6" xfId="481"/>
    <cellStyle name="貨幣 2 5 3" xfId="482"/>
    <cellStyle name="貨幣 2 5 3 2" xfId="483"/>
    <cellStyle name="貨幣 2 5 3 2 2" xfId="484"/>
    <cellStyle name="貨幣 2 5 3 2 2 2" xfId="485"/>
    <cellStyle name="貨幣 2 5 3 2 3" xfId="486"/>
    <cellStyle name="貨幣 2 5 3 2 4" xfId="487"/>
    <cellStyle name="貨幣 2 5 3 3" xfId="488"/>
    <cellStyle name="貨幣 2 5 3 3 2" xfId="489"/>
    <cellStyle name="貨幣 2 5 3 3 2 2" xfId="490"/>
    <cellStyle name="貨幣 2 5 3 3 3" xfId="491"/>
    <cellStyle name="貨幣 2 5 3 3 4" xfId="492"/>
    <cellStyle name="貨幣 2 5 3 4" xfId="493"/>
    <cellStyle name="貨幣 2 5 3 4 2" xfId="494"/>
    <cellStyle name="貨幣 2 5 3 5" xfId="495"/>
    <cellStyle name="貨幣 2 5 3 6" xfId="496"/>
    <cellStyle name="貨幣 2 5 4" xfId="497"/>
    <cellStyle name="貨幣 2 5 4 2" xfId="498"/>
    <cellStyle name="貨幣 2 5 4 2 2" xfId="499"/>
    <cellStyle name="貨幣 2 5 4 3" xfId="500"/>
    <cellStyle name="貨幣 2 5 4 4" xfId="501"/>
    <cellStyle name="貨幣 2 5 5" xfId="502"/>
    <cellStyle name="貨幣 2 5 5 2" xfId="503"/>
    <cellStyle name="貨幣 2 5 5 2 2" xfId="504"/>
    <cellStyle name="貨幣 2 5 5 3" xfId="505"/>
    <cellStyle name="貨幣 2 5 5 4" xfId="506"/>
    <cellStyle name="貨幣 2 5 6" xfId="507"/>
    <cellStyle name="貨幣 2 5 6 2" xfId="508"/>
    <cellStyle name="貨幣 2 5 7" xfId="509"/>
    <cellStyle name="貨幣 2 5 8" xfId="510"/>
    <cellStyle name="貨幣 2 6" xfId="511"/>
    <cellStyle name="貨幣 2 6 2" xfId="512"/>
    <cellStyle name="貨幣 2 6 2 2" xfId="513"/>
    <cellStyle name="貨幣 2 6 2 2 2" xfId="514"/>
    <cellStyle name="貨幣 2 6 2 2 2 2" xfId="515"/>
    <cellStyle name="貨幣 2 6 2 2 3" xfId="516"/>
    <cellStyle name="貨幣 2 6 2 2 4" xfId="517"/>
    <cellStyle name="貨幣 2 6 2 3" xfId="518"/>
    <cellStyle name="貨幣 2 6 2 3 2" xfId="519"/>
    <cellStyle name="貨幣 2 6 2 3 2 2" xfId="520"/>
    <cellStyle name="貨幣 2 6 2 3 3" xfId="521"/>
    <cellStyle name="貨幣 2 6 2 3 4" xfId="522"/>
    <cellStyle name="貨幣 2 6 2 4" xfId="523"/>
    <cellStyle name="貨幣 2 6 2 4 2" xfId="524"/>
    <cellStyle name="貨幣 2 6 2 5" xfId="525"/>
    <cellStyle name="貨幣 2 6 2 6" xfId="526"/>
    <cellStyle name="貨幣 2 6 3" xfId="527"/>
    <cellStyle name="貨幣 2 6 3 2" xfId="528"/>
    <cellStyle name="貨幣 2 6 3 2 2" xfId="529"/>
    <cellStyle name="貨幣 2 6 3 2 2 2" xfId="530"/>
    <cellStyle name="貨幣 2 6 3 2 3" xfId="531"/>
    <cellStyle name="貨幣 2 6 3 2 4" xfId="532"/>
    <cellStyle name="貨幣 2 6 3 3" xfId="533"/>
    <cellStyle name="貨幣 2 6 3 3 2" xfId="534"/>
    <cellStyle name="貨幣 2 6 3 3 2 2" xfId="535"/>
    <cellStyle name="貨幣 2 6 3 3 3" xfId="536"/>
    <cellStyle name="貨幣 2 6 3 3 4" xfId="537"/>
    <cellStyle name="貨幣 2 6 3 4" xfId="538"/>
    <cellStyle name="貨幣 2 6 3 4 2" xfId="539"/>
    <cellStyle name="貨幣 2 6 3 5" xfId="540"/>
    <cellStyle name="貨幣 2 6 3 6" xfId="541"/>
    <cellStyle name="貨幣 2 6 4" xfId="542"/>
    <cellStyle name="貨幣 2 6 4 2" xfId="543"/>
    <cellStyle name="貨幣 2 6 4 2 2" xfId="544"/>
    <cellStyle name="貨幣 2 6 4 3" xfId="545"/>
    <cellStyle name="貨幣 2 6 4 4" xfId="546"/>
    <cellStyle name="貨幣 2 6 5" xfId="547"/>
    <cellStyle name="貨幣 2 6 5 2" xfId="548"/>
    <cellStyle name="貨幣 2 6 5 2 2" xfId="549"/>
    <cellStyle name="貨幣 2 6 5 3" xfId="550"/>
    <cellStyle name="貨幣 2 6 5 4" xfId="551"/>
    <cellStyle name="貨幣 2 6 6" xfId="552"/>
    <cellStyle name="貨幣 2 6 6 2" xfId="553"/>
    <cellStyle name="貨幣 2 6 7" xfId="554"/>
    <cellStyle name="貨幣 2 6 8" xfId="555"/>
    <cellStyle name="貨幣 2 7" xfId="556"/>
    <cellStyle name="貨幣 2 7 2" xfId="557"/>
    <cellStyle name="貨幣 2 7 2 2" xfId="558"/>
    <cellStyle name="貨幣 2 7 2 2 2" xfId="559"/>
    <cellStyle name="貨幣 2 7 2 3" xfId="560"/>
    <cellStyle name="貨幣 2 7 2 4" xfId="561"/>
    <cellStyle name="貨幣 2 7 3" xfId="562"/>
    <cellStyle name="貨幣 2 7 3 2" xfId="563"/>
    <cellStyle name="貨幣 2 7 3 2 2" xfId="564"/>
    <cellStyle name="貨幣 2 7 3 3" xfId="565"/>
    <cellStyle name="貨幣 2 7 3 4" xfId="566"/>
    <cellStyle name="貨幣 2 7 4" xfId="567"/>
    <cellStyle name="貨幣 2 7 4 2" xfId="568"/>
    <cellStyle name="貨幣 2 7 5" xfId="569"/>
    <cellStyle name="貨幣 2 7 6" xfId="570"/>
    <cellStyle name="貨幣 2 8" xfId="571"/>
    <cellStyle name="貨幣 2 8 2" xfId="572"/>
    <cellStyle name="貨幣 2 8 2 2" xfId="573"/>
    <cellStyle name="貨幣 2 8 2 2 2" xfId="574"/>
    <cellStyle name="貨幣 2 8 2 3" xfId="575"/>
    <cellStyle name="貨幣 2 8 2 4" xfId="576"/>
    <cellStyle name="貨幣 2 8 3" xfId="577"/>
    <cellStyle name="貨幣 2 8 3 2" xfId="578"/>
    <cellStyle name="貨幣 2 8 3 2 2" xfId="579"/>
    <cellStyle name="貨幣 2 8 3 3" xfId="580"/>
    <cellStyle name="貨幣 2 8 3 4" xfId="581"/>
    <cellStyle name="貨幣 2 8 4" xfId="582"/>
    <cellStyle name="貨幣 2 8 4 2" xfId="583"/>
    <cellStyle name="貨幣 2 8 5" xfId="584"/>
    <cellStyle name="貨幣 2 8 6" xfId="585"/>
    <cellStyle name="貨幣 2 9" xfId="586"/>
    <cellStyle name="貨幣 2 9 2" xfId="587"/>
    <cellStyle name="貨幣 2 9 2 2" xfId="588"/>
    <cellStyle name="貨幣 2 9 2 2 2" xfId="589"/>
    <cellStyle name="貨幣 2 9 2 3" xfId="590"/>
    <cellStyle name="貨幣 2 9 2 4" xfId="591"/>
    <cellStyle name="貨幣 2 9 3" xfId="592"/>
    <cellStyle name="貨幣 2 9 3 2" xfId="593"/>
    <cellStyle name="貨幣 2 9 3 2 2" xfId="594"/>
    <cellStyle name="貨幣 2 9 3 3" xfId="595"/>
    <cellStyle name="貨幣 2 9 3 4" xfId="596"/>
    <cellStyle name="貨幣 2 9 4" xfId="597"/>
    <cellStyle name="貨幣 2 9 4 2" xfId="598"/>
    <cellStyle name="貨幣 2 9 5" xfId="599"/>
    <cellStyle name="貨幣 2 9 6" xfId="600"/>
    <cellStyle name="連結的儲存格" xfId="42" builtinId="24" customBuiltin="1"/>
    <cellStyle name="連結的儲存格 2" xfId="601"/>
    <cellStyle name="備註" xfId="43" builtinId="10" customBuiltin="1"/>
    <cellStyle name="備註 2" xfId="602"/>
    <cellStyle name="說明文字" xfId="44" builtinId="53" customBuiltin="1"/>
    <cellStyle name="說明文字 2" xfId="603"/>
    <cellStyle name="輔色1" xfId="45" builtinId="29" customBuiltin="1"/>
    <cellStyle name="輔色1 2" xfId="604"/>
    <cellStyle name="輔色2" xfId="46" builtinId="33" customBuiltin="1"/>
    <cellStyle name="輔色2 2" xfId="605"/>
    <cellStyle name="輔色3" xfId="47" builtinId="37" customBuiltin="1"/>
    <cellStyle name="輔色3 2" xfId="606"/>
    <cellStyle name="輔色4" xfId="48" builtinId="41" customBuiltin="1"/>
    <cellStyle name="輔色4 2" xfId="607"/>
    <cellStyle name="輔色5" xfId="49" builtinId="45" customBuiltin="1"/>
    <cellStyle name="輔色5 2" xfId="608"/>
    <cellStyle name="輔色6" xfId="50" builtinId="49" customBuiltin="1"/>
    <cellStyle name="輔色6 2" xfId="609"/>
    <cellStyle name="標題" xfId="51" builtinId="15" customBuiltin="1"/>
    <cellStyle name="標題 1" xfId="52" builtinId="16" customBuiltin="1"/>
    <cellStyle name="標題 1 2" xfId="53"/>
    <cellStyle name="標題 2" xfId="54" builtinId="17" customBuiltin="1"/>
    <cellStyle name="標題 2 2" xfId="610"/>
    <cellStyle name="標題 3" xfId="55" builtinId="18" customBuiltin="1"/>
    <cellStyle name="標題 3 2" xfId="611"/>
    <cellStyle name="標題 4" xfId="56" builtinId="19" customBuiltin="1"/>
    <cellStyle name="標題 4 2" xfId="612"/>
    <cellStyle name="標題 5" xfId="613"/>
    <cellStyle name="輸入" xfId="57" builtinId="20" customBuiltin="1"/>
    <cellStyle name="輸入 2" xfId="614"/>
    <cellStyle name="輸出" xfId="58" builtinId="21" customBuiltin="1"/>
    <cellStyle name="輸出 2" xfId="615"/>
    <cellStyle name="檢查儲存格" xfId="59" builtinId="23" customBuiltin="1"/>
    <cellStyle name="檢查儲存格 2" xfId="616"/>
    <cellStyle name="壞" xfId="60" builtinId="27" customBuiltin="1"/>
    <cellStyle name="壞 2" xfId="617"/>
    <cellStyle name="警告文字" xfId="61" builtinId="11" customBuiltin="1"/>
    <cellStyle name="警告文字 2" xfId="6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8" name="圖片 4">
          <a:extLst>
            <a:ext uri="{FF2B5EF4-FFF2-40B4-BE49-F238E27FC236}">
              <a16:creationId xmlns:a16="http://schemas.microsoft.com/office/drawing/2014/main" xmlns="" id="{00000000-0008-0000-0000-00009C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9" name="圖片 4">
          <a:extLst>
            <a:ext uri="{FF2B5EF4-FFF2-40B4-BE49-F238E27FC236}">
              <a16:creationId xmlns:a16="http://schemas.microsoft.com/office/drawing/2014/main" xmlns="" id="{00000000-0008-0000-0000-00009D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</xdr:row>
      <xdr:rowOff>7620</xdr:rowOff>
    </xdr:from>
    <xdr:to>
      <xdr:col>20</xdr:col>
      <xdr:colOff>22860</xdr:colOff>
      <xdr:row>6</xdr:row>
      <xdr:rowOff>30480</xdr:rowOff>
    </xdr:to>
    <xdr:pic>
      <xdr:nvPicPr>
        <xdr:cNvPr id="36510" name="圖片 4">
          <a:extLst>
            <a:ext uri="{FF2B5EF4-FFF2-40B4-BE49-F238E27FC236}">
              <a16:creationId xmlns:a16="http://schemas.microsoft.com/office/drawing/2014/main" xmlns="" id="{00000000-0008-0000-0000-00009E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403098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10</xdr:row>
      <xdr:rowOff>68580</xdr:rowOff>
    </xdr:from>
    <xdr:to>
      <xdr:col>21</xdr:col>
      <xdr:colOff>350520</xdr:colOff>
      <xdr:row>10</xdr:row>
      <xdr:rowOff>68580</xdr:rowOff>
    </xdr:to>
    <xdr:pic>
      <xdr:nvPicPr>
        <xdr:cNvPr id="36511" name="Picture 1180">
          <a:extLst>
            <a:ext uri="{FF2B5EF4-FFF2-40B4-BE49-F238E27FC236}">
              <a16:creationId xmlns:a16="http://schemas.microsoft.com/office/drawing/2014/main" xmlns="" id="{00000000-0008-0000-0000-00009F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6865620"/>
          <a:ext cx="967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2" name="圖片 4">
          <a:extLst>
            <a:ext uri="{FF2B5EF4-FFF2-40B4-BE49-F238E27FC236}">
              <a16:creationId xmlns:a16="http://schemas.microsoft.com/office/drawing/2014/main" xmlns="" id="{00000000-0008-0000-0000-0000A0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3" name="圖片 4">
          <a:extLst>
            <a:ext uri="{FF2B5EF4-FFF2-40B4-BE49-F238E27FC236}">
              <a16:creationId xmlns:a16="http://schemas.microsoft.com/office/drawing/2014/main" xmlns="" id="{00000000-0008-0000-0000-0000A1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5" name="圖片 4">
          <a:extLst>
            <a:ext uri="{FF2B5EF4-FFF2-40B4-BE49-F238E27FC236}">
              <a16:creationId xmlns:a16="http://schemas.microsoft.com/office/drawing/2014/main" xmlns="" id="{00000000-0008-0000-0000-0000A3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6" name="圖片 4">
          <a:extLst>
            <a:ext uri="{FF2B5EF4-FFF2-40B4-BE49-F238E27FC236}">
              <a16:creationId xmlns:a16="http://schemas.microsoft.com/office/drawing/2014/main" xmlns="" id="{00000000-0008-0000-0000-0000A4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7" name="圖片 4">
          <a:extLst>
            <a:ext uri="{FF2B5EF4-FFF2-40B4-BE49-F238E27FC236}">
              <a16:creationId xmlns:a16="http://schemas.microsoft.com/office/drawing/2014/main" xmlns="" id="{00000000-0008-0000-0000-0000A5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21</xdr:col>
      <xdr:colOff>358140</xdr:colOff>
      <xdr:row>4</xdr:row>
      <xdr:rowOff>0</xdr:rowOff>
    </xdr:to>
    <xdr:pic>
      <xdr:nvPicPr>
        <xdr:cNvPr id="36518" name="Picture 1180">
          <a:extLst>
            <a:ext uri="{FF2B5EF4-FFF2-40B4-BE49-F238E27FC236}">
              <a16:creationId xmlns:a16="http://schemas.microsoft.com/office/drawing/2014/main" xmlns="" id="{00000000-0008-0000-0000-0000A6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275082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19" name="圖片 4">
          <a:extLst>
            <a:ext uri="{FF2B5EF4-FFF2-40B4-BE49-F238E27FC236}">
              <a16:creationId xmlns:a16="http://schemas.microsoft.com/office/drawing/2014/main" xmlns="" id="{00000000-0008-0000-0000-0000A7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20" name="圖片 4">
          <a:extLst>
            <a:ext uri="{FF2B5EF4-FFF2-40B4-BE49-F238E27FC236}">
              <a16:creationId xmlns:a16="http://schemas.microsoft.com/office/drawing/2014/main" xmlns="" id="{00000000-0008-0000-0000-0000A8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1949071</xdr:colOff>
      <xdr:row>3</xdr:row>
      <xdr:rowOff>99897</xdr:rowOff>
    </xdr:from>
    <xdr:to>
      <xdr:col>8</xdr:col>
      <xdr:colOff>1118030</xdr:colOff>
      <xdr:row>3</xdr:row>
      <xdr:rowOff>205734</xdr:rowOff>
    </xdr:to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 bwMode="auto">
        <a:xfrm>
          <a:off x="16268321" y="2989147"/>
          <a:ext cx="1708959" cy="1058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TW" altLang="en-US" sz="3000" b="1">
              <a:solidFill>
                <a:srgbClr val="FF0000"/>
              </a:solidFill>
            </a:rPr>
            <a:t>   </a:t>
          </a:r>
          <a:r>
            <a:rPr lang="zh-TW" altLang="en-US" sz="2600" b="1">
              <a:solidFill>
                <a:srgbClr val="FF0000"/>
              </a:solidFill>
            </a:rPr>
            <a:t>臺   灣</a:t>
          </a:r>
        </a:p>
      </xdr:txBody>
    </xdr:sp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20" name="圖片 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21" name="圖片 4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559960</xdr:colOff>
      <xdr:row>0</xdr:row>
      <xdr:rowOff>552450</xdr:rowOff>
    </xdr:from>
    <xdr:to>
      <xdr:col>19</xdr:col>
      <xdr:colOff>443339</xdr:colOff>
      <xdr:row>2</xdr:row>
      <xdr:rowOff>66675</xdr:rowOff>
    </xdr:to>
    <xdr:pic>
      <xdr:nvPicPr>
        <xdr:cNvPr id="22" name="Picture 2050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897960" y="552450"/>
          <a:ext cx="1851879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23" name="圖片 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24" name="圖片 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876300</xdr:colOff>
      <xdr:row>0</xdr:row>
      <xdr:rowOff>690000</xdr:rowOff>
    </xdr:from>
    <xdr:to>
      <xdr:col>17</xdr:col>
      <xdr:colOff>1600200</xdr:colOff>
      <xdr:row>1</xdr:row>
      <xdr:rowOff>716525</xdr:rowOff>
    </xdr:to>
    <xdr:pic>
      <xdr:nvPicPr>
        <xdr:cNvPr id="25" name="圖片 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77300" y="690000"/>
          <a:ext cx="2692400" cy="85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0</xdr:row>
      <xdr:rowOff>266701</xdr:rowOff>
    </xdr:from>
    <xdr:to>
      <xdr:col>2</xdr:col>
      <xdr:colOff>1266825</xdr:colOff>
      <xdr:row>2</xdr:row>
      <xdr:rowOff>1143001</xdr:rowOff>
    </xdr:to>
    <xdr:pic>
      <xdr:nvPicPr>
        <xdr:cNvPr id="26" name="圖片 4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2" t="3896" r="4074"/>
        <a:stretch>
          <a:fillRect/>
        </a:stretch>
      </xdr:blipFill>
      <xdr:spPr bwMode="auto">
        <a:xfrm>
          <a:off x="504825" y="266701"/>
          <a:ext cx="469900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0</xdr:row>
      <xdr:rowOff>606425</xdr:rowOff>
    </xdr:from>
    <xdr:to>
      <xdr:col>11</xdr:col>
      <xdr:colOff>2078200</xdr:colOff>
      <xdr:row>2</xdr:row>
      <xdr:rowOff>1030675</xdr:rowOff>
    </xdr:to>
    <xdr:grpSp>
      <xdr:nvGrpSpPr>
        <xdr:cNvPr id="27" name="群組 3390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21062950" y="606425"/>
          <a:ext cx="3780000" cy="1980000"/>
          <a:chOff x="500262" y="22791347"/>
          <a:chExt cx="5593133" cy="2877728"/>
        </a:xfrm>
      </xdr:grpSpPr>
      <xdr:pic>
        <xdr:nvPicPr>
          <xdr:cNvPr id="28" name="圖片 33897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5423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9" name="文字方塊 28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 txBox="1"/>
        </xdr:nvSpPr>
        <xdr:spPr>
          <a:xfrm>
            <a:off x="2169234" y="23960614"/>
            <a:ext cx="3924161" cy="1708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 灣</a:t>
            </a:r>
          </a:p>
        </xdr:txBody>
      </xdr:sp>
    </xdr:grpSp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0" name="圖片 4">
          <a:extLst>
            <a:ext uri="{FF2B5EF4-FFF2-40B4-BE49-F238E27FC236}">
              <a16:creationId xmlns="" xmlns:a16="http://schemas.microsoft.com/office/drawing/2014/main" id="{00000000-0008-0000-0000-00008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73798" t="80214" r="10707" b="15701"/>
        <a:stretch>
          <a:fillRect/>
        </a:stretch>
      </xdr:blipFill>
      <xdr:spPr bwMode="auto">
        <a:xfrm>
          <a:off x="41567100" y="6499225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" name="圖片 4">
          <a:extLst>
            <a:ext uri="{FF2B5EF4-FFF2-40B4-BE49-F238E27FC236}">
              <a16:creationId xmlns="" xmlns:a16="http://schemas.microsoft.com/office/drawing/2014/main" id="{00000000-0008-0000-0000-00008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73798" t="80214" r="10707" b="15701"/>
        <a:stretch>
          <a:fillRect/>
        </a:stretch>
      </xdr:blipFill>
      <xdr:spPr bwMode="auto">
        <a:xfrm>
          <a:off x="41567100" y="6499225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32" name="圖片 4">
          <a:extLst>
            <a:ext uri="{FF2B5EF4-FFF2-40B4-BE49-F238E27FC236}">
              <a16:creationId xmlns="" xmlns:a16="http://schemas.microsoft.com/office/drawing/2014/main" id="{00000000-0008-0000-0000-00008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73798" t="80214" r="10707" b="15701"/>
        <a:stretch>
          <a:fillRect/>
        </a:stretch>
      </xdr:blipFill>
      <xdr:spPr bwMode="auto">
        <a:xfrm>
          <a:off x="41567100" y="4413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25</xdr:col>
      <xdr:colOff>244475</xdr:colOff>
      <xdr:row>9</xdr:row>
      <xdr:rowOff>69850</xdr:rowOff>
    </xdr:to>
    <xdr:pic>
      <xdr:nvPicPr>
        <xdr:cNvPr id="33" name="Picture 1180">
          <a:extLst>
            <a:ext uri="{FF2B5EF4-FFF2-40B4-BE49-F238E27FC236}">
              <a16:creationId xmlns="" xmlns:a16="http://schemas.microsoft.com/office/drawing/2014/main" id="{00000000-0008-0000-0000-00008D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62975" y="7251700"/>
          <a:ext cx="3181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4" name="圖片 4">
          <a:extLst>
            <a:ext uri="{FF2B5EF4-FFF2-40B4-BE49-F238E27FC236}">
              <a16:creationId xmlns="" xmlns:a16="http://schemas.microsoft.com/office/drawing/2014/main" id="{00000000-0008-0000-0000-00009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73798" t="80214" r="10707" b="15701"/>
        <a:stretch>
          <a:fillRect/>
        </a:stretch>
      </xdr:blipFill>
      <xdr:spPr bwMode="auto">
        <a:xfrm>
          <a:off x="41567100" y="28860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5" name="圖片 4">
          <a:extLst>
            <a:ext uri="{FF2B5EF4-FFF2-40B4-BE49-F238E27FC236}">
              <a16:creationId xmlns="" xmlns:a16="http://schemas.microsoft.com/office/drawing/2014/main" id="{00000000-0008-0000-0000-00009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73798" t="80214" r="10707" b="15701"/>
        <a:stretch>
          <a:fillRect/>
        </a:stretch>
      </xdr:blipFill>
      <xdr:spPr bwMode="auto">
        <a:xfrm>
          <a:off x="41567100" y="28860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6" name="圖片 4">
          <a:extLst>
            <a:ext uri="{FF2B5EF4-FFF2-40B4-BE49-F238E27FC236}">
              <a16:creationId xmlns="" xmlns:a16="http://schemas.microsoft.com/office/drawing/2014/main" id="{00000000-0008-0000-0000-00009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73798" t="80214" r="10707" b="15701"/>
        <a:stretch>
          <a:fillRect/>
        </a:stretch>
      </xdr:blipFill>
      <xdr:spPr bwMode="auto">
        <a:xfrm>
          <a:off x="41567100" y="28860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336550</xdr:colOff>
      <xdr:row>3</xdr:row>
      <xdr:rowOff>0</xdr:rowOff>
    </xdr:to>
    <xdr:pic>
      <xdr:nvPicPr>
        <xdr:cNvPr id="37" name="Picture 1180">
          <a:extLst>
            <a:ext uri="{FF2B5EF4-FFF2-40B4-BE49-F238E27FC236}">
              <a16:creationId xmlns="" xmlns:a16="http://schemas.microsoft.com/office/drawing/2014/main" id="{00000000-0008-0000-0000-000094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567100" y="2886075"/>
          <a:ext cx="1035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in\&#33756;&#21934;&#32317;&#34920;\2021&#24180;&#33756;&#21934;\2021.1\&#22283;&#23567;\&#20896;&#25104;2021.1&#26376;&#20689;&#20449;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20896;&#25104;2023.01&#12289;02&#26376;&#20689;&#204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in\&#33756;&#21934;&#32317;&#34920;\2022.01.02\&#22283;&#23567;\&#20896;&#25104;2022.1-2&#26376;&#38748;&#20462;1123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9年1月菜單"/>
      <sheetName val="第一週明細"/>
      <sheetName val="第二週明細"/>
      <sheetName val="第三週明細"/>
      <sheetName val="美"/>
      <sheetName val="109年1月 (2)"/>
      <sheetName val="第一週 (2)"/>
      <sheetName val="第二週 (2)"/>
      <sheetName val="第三週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W9" t="str">
            <v>蛋白質：</v>
          </cell>
        </row>
        <row r="13">
          <cell r="W13" t="str">
            <v>醣類：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年1、2月菜單"/>
      <sheetName val="1月第一週明細"/>
      <sheetName val="1月第二週明細"/>
      <sheetName val="1月第三週明細"/>
      <sheetName val="2月第三週明細"/>
      <sheetName val="2月第四週明細 "/>
    </sheetNames>
    <sheetDataSet>
      <sheetData sheetId="0">
        <row r="6">
          <cell r="A6" t="str">
            <v>白米飯</v>
          </cell>
        </row>
      </sheetData>
      <sheetData sheetId="1">
        <row r="6">
          <cell r="W6">
            <v>92.5</v>
          </cell>
        </row>
        <row r="8">
          <cell r="W8">
            <v>26.5</v>
          </cell>
        </row>
        <row r="12">
          <cell r="W12">
            <v>744.5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4年1月菜單"/>
      <sheetName val="第一週明細"/>
      <sheetName val="第二週明細"/>
      <sheetName val="第三週明細"/>
      <sheetName val="第四周明細"/>
      <sheetName val="114年1月菜單 (2)"/>
      <sheetName val="第五周明細 "/>
      <sheetName val="114年2月菜單"/>
      <sheetName val="111年1-2月菜單"/>
    </sheetNames>
    <sheetDataSet>
      <sheetData sheetId="0" refreshError="1"/>
      <sheetData sheetId="1" refreshError="1"/>
      <sheetData sheetId="2" refreshError="1"/>
      <sheetData sheetId="3" refreshError="1">
        <row r="2">
          <cell r="W2">
            <v>0</v>
          </cell>
        </row>
        <row r="38">
          <cell r="W38">
            <v>97</v>
          </cell>
        </row>
        <row r="40">
          <cell r="W40">
            <v>28</v>
          </cell>
        </row>
        <row r="42">
          <cell r="W42">
            <v>27</v>
          </cell>
        </row>
        <row r="44">
          <cell r="W44">
            <v>748</v>
          </cell>
        </row>
      </sheetData>
      <sheetData sheetId="4" refreshError="1">
        <row r="2">
          <cell r="W2">
            <v>0</v>
          </cell>
        </row>
        <row r="6">
          <cell r="W6">
            <v>97</v>
          </cell>
        </row>
        <row r="8">
          <cell r="W8">
            <v>25</v>
          </cell>
        </row>
        <row r="10">
          <cell r="W10">
            <v>32.5</v>
          </cell>
        </row>
        <row r="12">
          <cell r="W12">
            <v>743</v>
          </cell>
        </row>
        <row r="14">
          <cell r="W14">
            <v>97</v>
          </cell>
        </row>
        <row r="16">
          <cell r="W16">
            <v>23</v>
          </cell>
        </row>
        <row r="18">
          <cell r="W18">
            <v>32.5</v>
          </cell>
        </row>
        <row r="20">
          <cell r="W20">
            <v>743</v>
          </cell>
        </row>
        <row r="22">
          <cell r="W22">
            <v>95.5</v>
          </cell>
        </row>
        <row r="24">
          <cell r="W24">
            <v>25.5</v>
          </cell>
        </row>
        <row r="26">
          <cell r="W26">
            <v>31.6</v>
          </cell>
        </row>
        <row r="28">
          <cell r="W28">
            <v>737.9</v>
          </cell>
        </row>
        <row r="30">
          <cell r="W30">
            <v>97.5</v>
          </cell>
        </row>
        <row r="32">
          <cell r="W32">
            <v>24</v>
          </cell>
        </row>
        <row r="34">
          <cell r="W34">
            <v>31.200000000000003</v>
          </cell>
        </row>
        <row r="36">
          <cell r="W36">
            <v>730.8</v>
          </cell>
        </row>
        <row r="38">
          <cell r="W38">
            <v>99</v>
          </cell>
        </row>
        <row r="40">
          <cell r="W40">
            <v>25.5</v>
          </cell>
        </row>
        <row r="42">
          <cell r="W42">
            <v>32.1</v>
          </cell>
        </row>
        <row r="44">
          <cell r="W44">
            <v>753.9</v>
          </cell>
        </row>
      </sheetData>
      <sheetData sheetId="5" refreshError="1"/>
      <sheetData sheetId="6">
        <row r="2">
          <cell r="W2">
            <v>0</v>
          </cell>
        </row>
        <row r="6">
          <cell r="W6">
            <v>97</v>
          </cell>
        </row>
        <row r="8">
          <cell r="W8">
            <v>25</v>
          </cell>
        </row>
        <row r="10">
          <cell r="W10">
            <v>32.5</v>
          </cell>
        </row>
        <row r="12">
          <cell r="W12">
            <v>743</v>
          </cell>
        </row>
        <row r="22">
          <cell r="W22">
            <v>95.5</v>
          </cell>
        </row>
        <row r="24">
          <cell r="W24">
            <v>25.5</v>
          </cell>
        </row>
        <row r="26">
          <cell r="W26">
            <v>31.6</v>
          </cell>
        </row>
        <row r="28">
          <cell r="W28">
            <v>737.9</v>
          </cell>
        </row>
        <row r="30">
          <cell r="W30">
            <v>97.5</v>
          </cell>
        </row>
        <row r="32">
          <cell r="W32">
            <v>24</v>
          </cell>
        </row>
        <row r="34">
          <cell r="W34">
            <v>31.200000000000003</v>
          </cell>
        </row>
        <row r="36">
          <cell r="W36">
            <v>730.8</v>
          </cell>
        </row>
      </sheetData>
      <sheetData sheetId="7">
        <row r="2">
          <cell r="W2">
            <v>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4"/>
  <sheetViews>
    <sheetView tabSelected="1" view="pageBreakPreview" zoomScale="30" zoomScaleNormal="30" zoomScaleSheetLayoutView="30" workbookViewId="0">
      <selection activeCell="A20" sqref="A20:D20"/>
    </sheetView>
  </sheetViews>
  <sheetFormatPr defaultColWidth="9" defaultRowHeight="16.5"/>
  <cols>
    <col min="1" max="3" width="25.625" style="167" customWidth="1"/>
    <col min="4" max="4" width="33" style="167" customWidth="1"/>
    <col min="5" max="7" width="25.625" style="167" customWidth="1"/>
    <col min="8" max="8" width="33.25" style="167" customWidth="1"/>
    <col min="9" max="11" width="25.625" style="167" customWidth="1"/>
    <col min="12" max="12" width="30.75" style="167" customWidth="1"/>
    <col min="13" max="15" width="25.625" style="167" customWidth="1"/>
    <col min="16" max="16" width="31.125" style="167" customWidth="1"/>
    <col min="17" max="19" width="25.625" style="167" customWidth="1"/>
    <col min="20" max="20" width="33" style="167" customWidth="1"/>
    <col min="21" max="16384" width="9" style="167"/>
  </cols>
  <sheetData>
    <row r="1" spans="1:28" ht="65.25" customHeight="1">
      <c r="A1" s="368" t="s">
        <v>370</v>
      </c>
      <c r="B1" s="368"/>
      <c r="C1" s="368"/>
      <c r="D1" s="368"/>
      <c r="E1" s="368"/>
      <c r="F1" s="368"/>
      <c r="G1" s="368"/>
      <c r="H1" s="368"/>
      <c r="I1" s="368"/>
      <c r="O1" s="370" t="s">
        <v>145</v>
      </c>
      <c r="P1" s="370"/>
      <c r="Q1" s="371"/>
      <c r="R1" s="371"/>
      <c r="U1" s="238"/>
      <c r="V1" s="238"/>
    </row>
    <row r="2" spans="1:28" ht="57" customHeight="1">
      <c r="A2" s="368"/>
      <c r="B2" s="368"/>
      <c r="C2" s="368"/>
      <c r="D2" s="368"/>
      <c r="E2" s="368"/>
      <c r="F2" s="368"/>
      <c r="G2" s="368"/>
      <c r="H2" s="368"/>
      <c r="I2" s="368"/>
      <c r="O2" s="370" t="s">
        <v>341</v>
      </c>
      <c r="P2" s="370"/>
      <c r="Q2" s="293"/>
      <c r="R2" s="293"/>
      <c r="U2" s="238"/>
      <c r="V2" s="238"/>
    </row>
    <row r="3" spans="1:28" ht="105" customHeight="1" thickBot="1">
      <c r="A3" s="369"/>
      <c r="B3" s="369"/>
      <c r="C3" s="369"/>
      <c r="D3" s="369"/>
      <c r="E3" s="369"/>
      <c r="F3" s="369"/>
      <c r="G3" s="369"/>
      <c r="H3" s="369"/>
      <c r="I3" s="369"/>
      <c r="N3" s="372" t="s">
        <v>101</v>
      </c>
      <c r="O3" s="372"/>
      <c r="P3" s="372"/>
      <c r="Q3" s="372"/>
      <c r="R3" s="372"/>
      <c r="S3" s="372"/>
      <c r="T3" s="372"/>
      <c r="U3" s="238"/>
      <c r="V3" s="238"/>
    </row>
    <row r="4" spans="1:28" s="169" customFormat="1" ht="73.5" customHeight="1" thickBot="1">
      <c r="A4" s="310" t="s">
        <v>34</v>
      </c>
      <c r="B4" s="311"/>
      <c r="C4" s="311"/>
      <c r="D4" s="311"/>
      <c r="E4" s="310" t="s">
        <v>86</v>
      </c>
      <c r="F4" s="311"/>
      <c r="G4" s="311"/>
      <c r="H4" s="311"/>
      <c r="I4" s="310" t="s">
        <v>87</v>
      </c>
      <c r="J4" s="311"/>
      <c r="K4" s="311"/>
      <c r="L4" s="311"/>
      <c r="M4" s="310" t="s">
        <v>88</v>
      </c>
      <c r="N4" s="311"/>
      <c r="O4" s="311"/>
      <c r="P4" s="311"/>
      <c r="Q4" s="310" t="s">
        <v>89</v>
      </c>
      <c r="R4" s="311"/>
      <c r="S4" s="311"/>
      <c r="T4" s="312"/>
      <c r="U4" s="168"/>
      <c r="V4" s="168"/>
    </row>
    <row r="5" spans="1:28" s="199" customFormat="1" ht="51.75" customHeight="1" thickBot="1">
      <c r="A5" s="332"/>
      <c r="B5" s="333"/>
      <c r="C5" s="333"/>
      <c r="D5" s="334"/>
      <c r="E5" s="335" t="s">
        <v>196</v>
      </c>
      <c r="F5" s="336"/>
      <c r="G5" s="336"/>
      <c r="H5" s="337"/>
      <c r="I5" s="335" t="s">
        <v>197</v>
      </c>
      <c r="J5" s="336"/>
      <c r="K5" s="336"/>
      <c r="L5" s="337"/>
      <c r="M5" s="335" t="s">
        <v>198</v>
      </c>
      <c r="N5" s="336"/>
      <c r="O5" s="336"/>
      <c r="P5" s="337"/>
      <c r="Q5" s="335" t="s">
        <v>199</v>
      </c>
      <c r="R5" s="336"/>
      <c r="S5" s="336"/>
      <c r="T5" s="337"/>
      <c r="U5" s="198"/>
      <c r="V5" s="198"/>
    </row>
    <row r="6" spans="1:28" s="237" customFormat="1" ht="54.95" customHeight="1">
      <c r="A6" s="322"/>
      <c r="B6" s="323"/>
      <c r="C6" s="323"/>
      <c r="D6" s="324"/>
      <c r="E6" s="319" t="s">
        <v>212</v>
      </c>
      <c r="F6" s="320"/>
      <c r="G6" s="320"/>
      <c r="H6" s="321"/>
      <c r="I6" s="319" t="s">
        <v>149</v>
      </c>
      <c r="J6" s="320"/>
      <c r="K6" s="320"/>
      <c r="L6" s="321"/>
      <c r="M6" s="319" t="s">
        <v>342</v>
      </c>
      <c r="N6" s="320"/>
      <c r="O6" s="320"/>
      <c r="P6" s="321"/>
      <c r="Q6" s="319" t="s">
        <v>223</v>
      </c>
      <c r="R6" s="320"/>
      <c r="S6" s="320"/>
      <c r="T6" s="321"/>
      <c r="U6" s="238"/>
      <c r="V6" s="238"/>
    </row>
    <row r="7" spans="1:28" s="237" customFormat="1" ht="54.95" customHeight="1">
      <c r="A7" s="316"/>
      <c r="B7" s="317"/>
      <c r="C7" s="317"/>
      <c r="D7" s="318"/>
      <c r="E7" s="294" t="s">
        <v>219</v>
      </c>
      <c r="F7" s="295"/>
      <c r="G7" s="295"/>
      <c r="H7" s="296"/>
      <c r="I7" s="294" t="s">
        <v>211</v>
      </c>
      <c r="J7" s="295"/>
      <c r="K7" s="295"/>
      <c r="L7" s="296"/>
      <c r="M7" s="294" t="s">
        <v>217</v>
      </c>
      <c r="N7" s="297"/>
      <c r="O7" s="297"/>
      <c r="P7" s="296"/>
      <c r="Q7" s="294" t="s">
        <v>243</v>
      </c>
      <c r="R7" s="297"/>
      <c r="S7" s="297"/>
      <c r="T7" s="296"/>
      <c r="U7" s="238"/>
      <c r="V7" s="238"/>
    </row>
    <row r="8" spans="1:28" s="237" customFormat="1" ht="54.95" customHeight="1">
      <c r="A8" s="329"/>
      <c r="B8" s="330"/>
      <c r="C8" s="330"/>
      <c r="D8" s="331"/>
      <c r="E8" s="294" t="s">
        <v>220</v>
      </c>
      <c r="F8" s="295"/>
      <c r="G8" s="295"/>
      <c r="H8" s="296"/>
      <c r="I8" s="329" t="s">
        <v>312</v>
      </c>
      <c r="J8" s="367"/>
      <c r="K8" s="367"/>
      <c r="L8" s="331"/>
      <c r="M8" s="294" t="s">
        <v>221</v>
      </c>
      <c r="N8" s="295"/>
      <c r="O8" s="295"/>
      <c r="P8" s="296"/>
      <c r="Q8" s="294" t="s">
        <v>222</v>
      </c>
      <c r="R8" s="297"/>
      <c r="S8" s="297"/>
      <c r="T8" s="296"/>
      <c r="U8" s="238"/>
      <c r="V8" s="238"/>
    </row>
    <row r="9" spans="1:28" s="237" customFormat="1" ht="54.95" customHeight="1">
      <c r="A9" s="316"/>
      <c r="B9" s="317"/>
      <c r="C9" s="317"/>
      <c r="D9" s="318"/>
      <c r="E9" s="294" t="s">
        <v>253</v>
      </c>
      <c r="F9" s="295"/>
      <c r="G9" s="295"/>
      <c r="H9" s="296"/>
      <c r="I9" s="329" t="s">
        <v>320</v>
      </c>
      <c r="J9" s="330"/>
      <c r="K9" s="330"/>
      <c r="L9" s="331"/>
      <c r="M9" s="294" t="s">
        <v>225</v>
      </c>
      <c r="N9" s="297"/>
      <c r="O9" s="297"/>
      <c r="P9" s="296"/>
      <c r="Q9" s="294" t="s">
        <v>244</v>
      </c>
      <c r="R9" s="297"/>
      <c r="S9" s="297"/>
      <c r="T9" s="296"/>
      <c r="U9" s="238"/>
      <c r="V9" s="238"/>
    </row>
    <row r="10" spans="1:28" s="237" customFormat="1" ht="54.95" customHeight="1">
      <c r="A10" s="294"/>
      <c r="B10" s="297"/>
      <c r="C10" s="297"/>
      <c r="D10" s="296"/>
      <c r="E10" s="294" t="s">
        <v>348</v>
      </c>
      <c r="F10" s="297"/>
      <c r="G10" s="297"/>
      <c r="H10" s="296"/>
      <c r="I10" s="329" t="s">
        <v>349</v>
      </c>
      <c r="J10" s="330"/>
      <c r="K10" s="330"/>
      <c r="L10" s="331"/>
      <c r="M10" s="294" t="s">
        <v>350</v>
      </c>
      <c r="N10" s="295"/>
      <c r="O10" s="295"/>
      <c r="P10" s="296"/>
      <c r="Q10" s="294" t="s">
        <v>351</v>
      </c>
      <c r="R10" s="295"/>
      <c r="S10" s="295"/>
      <c r="T10" s="296"/>
      <c r="U10" s="238"/>
      <c r="V10" s="238"/>
    </row>
    <row r="11" spans="1:28" s="237" customFormat="1" ht="54.95" customHeight="1" thickBot="1">
      <c r="A11" s="348"/>
      <c r="B11" s="349"/>
      <c r="C11" s="349"/>
      <c r="D11" s="350"/>
      <c r="E11" s="313" t="s">
        <v>358</v>
      </c>
      <c r="F11" s="314"/>
      <c r="G11" s="314"/>
      <c r="H11" s="315"/>
      <c r="I11" s="325" t="s">
        <v>218</v>
      </c>
      <c r="J11" s="314"/>
      <c r="K11" s="314"/>
      <c r="L11" s="315"/>
      <c r="M11" s="325" t="s">
        <v>209</v>
      </c>
      <c r="N11" s="314"/>
      <c r="O11" s="314"/>
      <c r="P11" s="315"/>
      <c r="Q11" s="325" t="s">
        <v>210</v>
      </c>
      <c r="R11" s="314"/>
      <c r="S11" s="314"/>
      <c r="T11" s="315"/>
      <c r="U11" s="238"/>
      <c r="V11" s="238"/>
    </row>
    <row r="12" spans="1:28" ht="31.5" hidden="1" customHeight="1" thickBot="1">
      <c r="A12" s="254" t="s">
        <v>117</v>
      </c>
      <c r="B12" s="255" t="str">
        <f>'[1]第一週 (2)'!W13</f>
        <v>醣類：</v>
      </c>
      <c r="C12" s="255" t="s">
        <v>9</v>
      </c>
      <c r="D12" s="256" t="str">
        <f>'[1]第一週 (2)'!W9</f>
        <v>蛋白質：</v>
      </c>
      <c r="E12" s="326"/>
      <c r="F12" s="327"/>
      <c r="G12" s="327"/>
      <c r="H12" s="328"/>
      <c r="I12" s="361"/>
      <c r="J12" s="362"/>
      <c r="K12" s="362"/>
      <c r="L12" s="363"/>
      <c r="M12" s="361"/>
      <c r="N12" s="362"/>
      <c r="O12" s="362"/>
      <c r="P12" s="363"/>
      <c r="Q12" s="361"/>
      <c r="R12" s="362"/>
      <c r="S12" s="362"/>
      <c r="T12" s="363"/>
      <c r="U12" s="238"/>
      <c r="V12" s="238"/>
    </row>
    <row r="13" spans="1:28" ht="25.5" customHeight="1" thickBot="1">
      <c r="A13" s="254" t="s">
        <v>116</v>
      </c>
      <c r="B13" s="175">
        <f>'[2]1月第一週明細'!W12</f>
        <v>744.5</v>
      </c>
      <c r="C13" s="255" t="s">
        <v>9</v>
      </c>
      <c r="D13" s="256">
        <f>'[2]1月第一週明細'!W8</f>
        <v>26.5</v>
      </c>
      <c r="E13" s="174" t="s">
        <v>46</v>
      </c>
      <c r="F13" s="175">
        <f>'2月第一週明細'!W20</f>
        <v>742</v>
      </c>
      <c r="G13" s="175" t="s">
        <v>9</v>
      </c>
      <c r="H13" s="176">
        <f>'2月第一週明細'!W16</f>
        <v>28</v>
      </c>
      <c r="I13" s="174" t="s">
        <v>41</v>
      </c>
      <c r="J13" s="177">
        <f>'2月第一週明細'!W28</f>
        <v>723.5</v>
      </c>
      <c r="K13" s="175" t="s">
        <v>9</v>
      </c>
      <c r="L13" s="178">
        <f>'2月第一週明細'!W24</f>
        <v>23.5</v>
      </c>
      <c r="M13" s="174" t="s">
        <v>41</v>
      </c>
      <c r="N13" s="177">
        <f>'2月第一週明細'!W36</f>
        <v>721.6</v>
      </c>
      <c r="O13" s="175" t="s">
        <v>9</v>
      </c>
      <c r="P13" s="178">
        <f>'2月第一週明細'!W32</f>
        <v>24</v>
      </c>
      <c r="Q13" s="174" t="s">
        <v>41</v>
      </c>
      <c r="R13" s="177">
        <f>'2月第一週明細'!W44</f>
        <v>727.3</v>
      </c>
      <c r="S13" s="175" t="s">
        <v>9</v>
      </c>
      <c r="T13" s="178">
        <f>'2月第一週明細'!W40</f>
        <v>24.5</v>
      </c>
      <c r="U13" s="238"/>
      <c r="V13" s="238"/>
    </row>
    <row r="14" spans="1:28" ht="30.75" customHeight="1" thickBot="1">
      <c r="A14" s="257" t="s">
        <v>7</v>
      </c>
      <c r="B14" s="258">
        <f>'[2]1月第一週明細'!W6</f>
        <v>92.5</v>
      </c>
      <c r="C14" s="258" t="s">
        <v>11</v>
      </c>
      <c r="D14" s="175">
        <f>D13</f>
        <v>26.5</v>
      </c>
      <c r="E14" s="179" t="s">
        <v>56</v>
      </c>
      <c r="F14" s="180">
        <f>'2月第一週明細'!W14</f>
        <v>100</v>
      </c>
      <c r="G14" s="180" t="s">
        <v>66</v>
      </c>
      <c r="H14" s="181">
        <f>'2月第一週明細'!W18</f>
        <v>22.5</v>
      </c>
      <c r="I14" s="179" t="s">
        <v>56</v>
      </c>
      <c r="J14" s="180">
        <f>'2月第一週明細'!W22</f>
        <v>100</v>
      </c>
      <c r="K14" s="180" t="s">
        <v>11</v>
      </c>
      <c r="L14" s="181">
        <f>'2月第一週明細'!W26</f>
        <v>28</v>
      </c>
      <c r="M14" s="179" t="s">
        <v>56</v>
      </c>
      <c r="N14" s="180">
        <f>'2月第一週明細'!W30</f>
        <v>95.5</v>
      </c>
      <c r="O14" s="180" t="s">
        <v>11</v>
      </c>
      <c r="P14" s="181">
        <f>'2月第一週明細'!W34</f>
        <v>30.9</v>
      </c>
      <c r="Q14" s="179" t="s">
        <v>56</v>
      </c>
      <c r="R14" s="180">
        <f>'2月第一週明細'!W38</f>
        <v>96.5</v>
      </c>
      <c r="S14" s="180" t="s">
        <v>11</v>
      </c>
      <c r="T14" s="181">
        <f>'2月第一週明細'!W42</f>
        <v>30.200000000000003</v>
      </c>
      <c r="U14" s="238"/>
      <c r="V14" s="238"/>
    </row>
    <row r="15" spans="1:28" s="199" customFormat="1" ht="51.75" customHeight="1" thickBot="1">
      <c r="A15" s="335" t="s">
        <v>200</v>
      </c>
      <c r="B15" s="336"/>
      <c r="C15" s="336"/>
      <c r="D15" s="337"/>
      <c r="E15" s="335" t="s">
        <v>201</v>
      </c>
      <c r="F15" s="336"/>
      <c r="G15" s="336"/>
      <c r="H15" s="337"/>
      <c r="I15" s="335" t="s">
        <v>202</v>
      </c>
      <c r="J15" s="336"/>
      <c r="K15" s="336"/>
      <c r="L15" s="337"/>
      <c r="M15" s="335" t="s">
        <v>203</v>
      </c>
      <c r="N15" s="336"/>
      <c r="O15" s="336"/>
      <c r="P15" s="337"/>
      <c r="Q15" s="335" t="s">
        <v>204</v>
      </c>
      <c r="R15" s="336"/>
      <c r="S15" s="336"/>
      <c r="T15" s="337"/>
      <c r="U15" s="198"/>
      <c r="V15" s="198"/>
      <c r="AB15" s="199" t="s">
        <v>64</v>
      </c>
    </row>
    <row r="16" spans="1:28" s="237" customFormat="1" ht="54.95" customHeight="1">
      <c r="A16" s="319" t="s">
        <v>366</v>
      </c>
      <c r="B16" s="320"/>
      <c r="C16" s="320"/>
      <c r="D16" s="321"/>
      <c r="E16" s="319" t="s">
        <v>150</v>
      </c>
      <c r="F16" s="320"/>
      <c r="G16" s="320"/>
      <c r="H16" s="321"/>
      <c r="I16" s="319" t="s">
        <v>149</v>
      </c>
      <c r="J16" s="320"/>
      <c r="K16" s="320"/>
      <c r="L16" s="321"/>
      <c r="M16" s="319" t="s">
        <v>151</v>
      </c>
      <c r="N16" s="320"/>
      <c r="O16" s="320"/>
      <c r="P16" s="321"/>
      <c r="Q16" s="294" t="s">
        <v>224</v>
      </c>
      <c r="R16" s="295"/>
      <c r="S16" s="295"/>
      <c r="T16" s="296"/>
      <c r="U16" s="238"/>
      <c r="V16" s="238"/>
    </row>
    <row r="17" spans="1:32" s="237" customFormat="1" ht="54.95" customHeight="1">
      <c r="A17" s="294" t="s">
        <v>216</v>
      </c>
      <c r="B17" s="295"/>
      <c r="C17" s="295"/>
      <c r="D17" s="296"/>
      <c r="E17" s="294" t="s">
        <v>230</v>
      </c>
      <c r="F17" s="295"/>
      <c r="G17" s="295"/>
      <c r="H17" s="296"/>
      <c r="I17" s="294" t="s">
        <v>344</v>
      </c>
      <c r="J17" s="295"/>
      <c r="K17" s="295"/>
      <c r="L17" s="296"/>
      <c r="M17" s="294" t="s">
        <v>233</v>
      </c>
      <c r="N17" s="295"/>
      <c r="O17" s="295"/>
      <c r="P17" s="296"/>
      <c r="Q17" s="294" t="s">
        <v>347</v>
      </c>
      <c r="R17" s="295"/>
      <c r="S17" s="295"/>
      <c r="T17" s="296"/>
      <c r="U17" s="238"/>
      <c r="V17" s="238"/>
    </row>
    <row r="18" spans="1:32" s="237" customFormat="1" ht="54.95" customHeight="1">
      <c r="A18" s="294" t="s">
        <v>226</v>
      </c>
      <c r="B18" s="295"/>
      <c r="C18" s="295"/>
      <c r="D18" s="296"/>
      <c r="E18" s="294" t="s">
        <v>236</v>
      </c>
      <c r="F18" s="295"/>
      <c r="G18" s="295"/>
      <c r="H18" s="296"/>
      <c r="I18" s="329" t="s">
        <v>246</v>
      </c>
      <c r="J18" s="367"/>
      <c r="K18" s="367"/>
      <c r="L18" s="331"/>
      <c r="M18" s="294" t="s">
        <v>238</v>
      </c>
      <c r="N18" s="295"/>
      <c r="O18" s="295"/>
      <c r="P18" s="296"/>
      <c r="Q18" s="294" t="s">
        <v>239</v>
      </c>
      <c r="R18" s="295"/>
      <c r="S18" s="295"/>
      <c r="T18" s="296"/>
      <c r="U18" s="238"/>
      <c r="V18" s="238"/>
    </row>
    <row r="19" spans="1:32" s="237" customFormat="1" ht="54.95" customHeight="1">
      <c r="A19" s="294" t="s">
        <v>315</v>
      </c>
      <c r="B19" s="295"/>
      <c r="C19" s="295"/>
      <c r="D19" s="296"/>
      <c r="E19" s="294" t="s">
        <v>337</v>
      </c>
      <c r="F19" s="295"/>
      <c r="G19" s="295"/>
      <c r="H19" s="296"/>
      <c r="I19" s="329" t="s">
        <v>232</v>
      </c>
      <c r="J19" s="330"/>
      <c r="K19" s="330"/>
      <c r="L19" s="331"/>
      <c r="M19" s="294" t="s">
        <v>237</v>
      </c>
      <c r="N19" s="295"/>
      <c r="O19" s="295"/>
      <c r="P19" s="296"/>
      <c r="Q19" s="294" t="s">
        <v>313</v>
      </c>
      <c r="R19" s="295"/>
      <c r="S19" s="295"/>
      <c r="T19" s="296"/>
    </row>
    <row r="20" spans="1:32" s="237" customFormat="1" ht="54.95" customHeight="1">
      <c r="A20" s="294" t="s">
        <v>352</v>
      </c>
      <c r="B20" s="297"/>
      <c r="C20" s="297"/>
      <c r="D20" s="296"/>
      <c r="E20" s="294" t="s">
        <v>353</v>
      </c>
      <c r="F20" s="297"/>
      <c r="G20" s="297"/>
      <c r="H20" s="296"/>
      <c r="I20" s="329" t="s">
        <v>352</v>
      </c>
      <c r="J20" s="330"/>
      <c r="K20" s="330"/>
      <c r="L20" s="331"/>
      <c r="M20" s="294" t="s">
        <v>353</v>
      </c>
      <c r="N20" s="297"/>
      <c r="O20" s="297"/>
      <c r="P20" s="296"/>
      <c r="Q20" s="294" t="s">
        <v>354</v>
      </c>
      <c r="R20" s="295"/>
      <c r="S20" s="295"/>
      <c r="T20" s="296"/>
    </row>
    <row r="21" spans="1:32" s="237" customFormat="1" ht="54.95" customHeight="1" thickBot="1">
      <c r="A21" s="325" t="s">
        <v>229</v>
      </c>
      <c r="B21" s="314"/>
      <c r="C21" s="314"/>
      <c r="D21" s="315"/>
      <c r="E21" s="325" t="s">
        <v>369</v>
      </c>
      <c r="F21" s="314"/>
      <c r="G21" s="314"/>
      <c r="H21" s="315"/>
      <c r="I21" s="325" t="s">
        <v>194</v>
      </c>
      <c r="J21" s="314"/>
      <c r="K21" s="314"/>
      <c r="L21" s="315"/>
      <c r="M21" s="325" t="s">
        <v>368</v>
      </c>
      <c r="N21" s="314"/>
      <c r="O21" s="314"/>
      <c r="P21" s="315"/>
      <c r="Q21" s="325" t="s">
        <v>152</v>
      </c>
      <c r="R21" s="314"/>
      <c r="S21" s="314"/>
      <c r="T21" s="315"/>
    </row>
    <row r="22" spans="1:32" ht="1.5" customHeight="1" thickBot="1">
      <c r="A22" s="171" t="s">
        <v>41</v>
      </c>
      <c r="B22" s="172"/>
      <c r="C22" s="172" t="s">
        <v>9</v>
      </c>
      <c r="D22" s="173" t="str">
        <f>'2月第一週明細'!W17</f>
        <v>蛋白質：</v>
      </c>
      <c r="E22" s="341"/>
      <c r="F22" s="342"/>
      <c r="G22" s="342"/>
      <c r="H22" s="343"/>
      <c r="I22" s="351"/>
      <c r="J22" s="352"/>
      <c r="K22" s="352"/>
      <c r="L22" s="353"/>
      <c r="M22" s="351"/>
      <c r="N22" s="352"/>
      <c r="O22" s="352"/>
      <c r="P22" s="353"/>
      <c r="Q22" s="373" t="s">
        <v>61</v>
      </c>
      <c r="R22" s="374"/>
      <c r="S22" s="374"/>
      <c r="T22" s="375"/>
      <c r="U22" s="237"/>
      <c r="V22" s="237"/>
      <c r="W22" s="237"/>
      <c r="X22" s="237"/>
      <c r="Y22" s="237"/>
    </row>
    <row r="23" spans="1:32" ht="29.25" customHeight="1">
      <c r="A23" s="171" t="s">
        <v>41</v>
      </c>
      <c r="B23" s="172">
        <f>'2月第二週明細'!W12</f>
        <v>745.5</v>
      </c>
      <c r="C23" s="172" t="s">
        <v>9</v>
      </c>
      <c r="D23" s="173">
        <f>'2月第二週明細'!W8</f>
        <v>25.5</v>
      </c>
      <c r="E23" s="182" t="s">
        <v>58</v>
      </c>
      <c r="F23" s="183">
        <f>'2月第二週明細'!W20</f>
        <v>749.9</v>
      </c>
      <c r="G23" s="183" t="s">
        <v>9</v>
      </c>
      <c r="H23" s="184">
        <f>'2月第二週明細'!W16</f>
        <v>23</v>
      </c>
      <c r="I23" s="185" t="s">
        <v>58</v>
      </c>
      <c r="J23" s="183">
        <f>'2月第二週明細'!W28</f>
        <v>745.2</v>
      </c>
      <c r="K23" s="183" t="s">
        <v>9</v>
      </c>
      <c r="L23" s="184">
        <f>'2月第二週明細'!W24</f>
        <v>26</v>
      </c>
      <c r="M23" s="185" t="s">
        <v>58</v>
      </c>
      <c r="N23" s="183">
        <f>'2月第二週明細'!W36</f>
        <v>757.3</v>
      </c>
      <c r="O23" s="183" t="s">
        <v>9</v>
      </c>
      <c r="P23" s="184">
        <f>'2月第二週明細'!W32</f>
        <v>26.5</v>
      </c>
      <c r="Q23" s="185" t="s">
        <v>58</v>
      </c>
      <c r="R23" s="183">
        <f>'2月第二週明細'!W44</f>
        <v>745</v>
      </c>
      <c r="S23" s="183" t="s">
        <v>9</v>
      </c>
      <c r="T23" s="184">
        <f>'2月第二週明細'!W40</f>
        <v>25</v>
      </c>
      <c r="U23" s="238"/>
      <c r="V23" s="238"/>
    </row>
    <row r="24" spans="1:32" ht="28.5" customHeight="1" thickBot="1">
      <c r="A24" s="181" t="s">
        <v>56</v>
      </c>
      <c r="B24" s="181">
        <f>'2月第二週明細'!W6</f>
        <v>96.5</v>
      </c>
      <c r="C24" s="180" t="s">
        <v>11</v>
      </c>
      <c r="D24" s="181">
        <f>'2月第二週明細'!W10</f>
        <v>32.500000000000007</v>
      </c>
      <c r="E24" s="186" t="s">
        <v>56</v>
      </c>
      <c r="F24" s="187">
        <f>'2月第二週明細'!W14</f>
        <v>97.5</v>
      </c>
      <c r="G24" s="187" t="s">
        <v>11</v>
      </c>
      <c r="H24" s="188">
        <f>'2月第二週明細'!W18</f>
        <v>32.6</v>
      </c>
      <c r="I24" s="186" t="s">
        <v>56</v>
      </c>
      <c r="J24" s="187">
        <f>'2月第二週明細'!W22</f>
        <v>95.5</v>
      </c>
      <c r="K24" s="187" t="s">
        <v>136</v>
      </c>
      <c r="L24" s="187">
        <f>'2月第二週明細'!W26</f>
        <v>32.300000000000004</v>
      </c>
      <c r="M24" s="187" t="s">
        <v>56</v>
      </c>
      <c r="N24" s="187">
        <f>'2月第二週明細'!W30</f>
        <v>96.5</v>
      </c>
      <c r="O24" s="187" t="s">
        <v>11</v>
      </c>
      <c r="P24" s="188">
        <f>'2月第二週明細'!W34</f>
        <v>33.200000000000003</v>
      </c>
      <c r="Q24" s="186" t="s">
        <v>56</v>
      </c>
      <c r="R24" s="187">
        <f>'2月第二週明細'!W38</f>
        <v>98.2</v>
      </c>
      <c r="S24" s="187" t="s">
        <v>11</v>
      </c>
      <c r="T24" s="188">
        <f>'2月第二週明細'!W42</f>
        <v>31.799999999999997</v>
      </c>
      <c r="U24" s="238"/>
      <c r="V24" s="238"/>
    </row>
    <row r="25" spans="1:32" s="199" customFormat="1" ht="51.75" customHeight="1" thickBot="1">
      <c r="A25" s="335" t="s">
        <v>205</v>
      </c>
      <c r="B25" s="336"/>
      <c r="C25" s="336"/>
      <c r="D25" s="337"/>
      <c r="E25" s="335" t="s">
        <v>206</v>
      </c>
      <c r="F25" s="336"/>
      <c r="G25" s="336"/>
      <c r="H25" s="337"/>
      <c r="I25" s="335" t="s">
        <v>207</v>
      </c>
      <c r="J25" s="336"/>
      <c r="K25" s="336"/>
      <c r="L25" s="337"/>
      <c r="M25" s="335" t="s">
        <v>208</v>
      </c>
      <c r="N25" s="336"/>
      <c r="O25" s="336"/>
      <c r="P25" s="337"/>
      <c r="Q25" s="335" t="s">
        <v>195</v>
      </c>
      <c r="R25" s="336"/>
      <c r="S25" s="336"/>
      <c r="T25" s="337"/>
      <c r="U25" s="198"/>
      <c r="V25" s="198"/>
    </row>
    <row r="26" spans="1:32" s="237" customFormat="1" ht="54.95" customHeight="1">
      <c r="A26" s="319" t="s">
        <v>367</v>
      </c>
      <c r="B26" s="320"/>
      <c r="C26" s="320"/>
      <c r="D26" s="321"/>
      <c r="E26" s="319" t="s">
        <v>213</v>
      </c>
      <c r="F26" s="320"/>
      <c r="G26" s="320"/>
      <c r="H26" s="321"/>
      <c r="I26" s="319" t="s">
        <v>149</v>
      </c>
      <c r="J26" s="320"/>
      <c r="K26" s="320"/>
      <c r="L26" s="321"/>
      <c r="M26" s="319" t="s">
        <v>163</v>
      </c>
      <c r="N26" s="320"/>
      <c r="O26" s="320"/>
      <c r="P26" s="321"/>
      <c r="Q26" s="319"/>
      <c r="R26" s="320"/>
      <c r="S26" s="320"/>
      <c r="T26" s="321"/>
      <c r="U26" s="238"/>
      <c r="V26" s="238"/>
    </row>
    <row r="27" spans="1:32" s="237" customFormat="1" ht="54.95" customHeight="1">
      <c r="A27" s="294" t="s">
        <v>215</v>
      </c>
      <c r="B27" s="295"/>
      <c r="C27" s="295"/>
      <c r="D27" s="296"/>
      <c r="E27" s="294" t="s">
        <v>227</v>
      </c>
      <c r="F27" s="297"/>
      <c r="G27" s="297"/>
      <c r="H27" s="296"/>
      <c r="I27" s="294" t="s">
        <v>214</v>
      </c>
      <c r="J27" s="295"/>
      <c r="K27" s="295"/>
      <c r="L27" s="296"/>
      <c r="M27" s="329" t="s">
        <v>345</v>
      </c>
      <c r="N27" s="367"/>
      <c r="O27" s="367"/>
      <c r="P27" s="331"/>
      <c r="Q27" s="294"/>
      <c r="R27" s="297"/>
      <c r="S27" s="297"/>
      <c r="T27" s="296"/>
      <c r="U27" s="238"/>
      <c r="V27" s="238"/>
    </row>
    <row r="28" spans="1:32" s="237" customFormat="1" ht="54.95" customHeight="1">
      <c r="A28" s="294" t="s">
        <v>234</v>
      </c>
      <c r="B28" s="295"/>
      <c r="C28" s="295"/>
      <c r="D28" s="296"/>
      <c r="E28" s="294" t="s">
        <v>153</v>
      </c>
      <c r="F28" s="297"/>
      <c r="G28" s="297"/>
      <c r="H28" s="296"/>
      <c r="I28" s="329" t="s">
        <v>314</v>
      </c>
      <c r="J28" s="367"/>
      <c r="K28" s="367"/>
      <c r="L28" s="331"/>
      <c r="M28" s="294" t="s">
        <v>336</v>
      </c>
      <c r="N28" s="295"/>
      <c r="O28" s="295"/>
      <c r="P28" s="296"/>
      <c r="Q28" s="294"/>
      <c r="R28" s="297"/>
      <c r="S28" s="297"/>
      <c r="T28" s="296"/>
      <c r="U28" s="238"/>
      <c r="V28" s="238"/>
      <c r="AA28" s="170"/>
      <c r="AB28" s="170"/>
      <c r="AC28" s="170"/>
      <c r="AD28" s="170"/>
      <c r="AE28" s="170"/>
      <c r="AF28" s="170"/>
    </row>
    <row r="29" spans="1:32" s="237" customFormat="1" ht="54.95" customHeight="1">
      <c r="A29" s="294" t="s">
        <v>231</v>
      </c>
      <c r="B29" s="295"/>
      <c r="C29" s="295"/>
      <c r="D29" s="296"/>
      <c r="E29" s="294" t="s">
        <v>235</v>
      </c>
      <c r="F29" s="297"/>
      <c r="G29" s="297"/>
      <c r="H29" s="296"/>
      <c r="I29" s="329" t="s">
        <v>245</v>
      </c>
      <c r="J29" s="330"/>
      <c r="K29" s="330"/>
      <c r="L29" s="331"/>
      <c r="M29" s="294" t="s">
        <v>329</v>
      </c>
      <c r="N29" s="297"/>
      <c r="O29" s="297"/>
      <c r="P29" s="296"/>
      <c r="Q29" s="294" t="s">
        <v>154</v>
      </c>
      <c r="R29" s="297"/>
      <c r="S29" s="297"/>
      <c r="T29" s="296"/>
      <c r="U29" s="238"/>
      <c r="V29" s="238"/>
    </row>
    <row r="30" spans="1:32" s="237" customFormat="1" ht="54.95" customHeight="1">
      <c r="A30" s="294" t="s">
        <v>352</v>
      </c>
      <c r="B30" s="295"/>
      <c r="C30" s="295"/>
      <c r="D30" s="296"/>
      <c r="E30" s="294" t="s">
        <v>353</v>
      </c>
      <c r="F30" s="297"/>
      <c r="G30" s="297"/>
      <c r="H30" s="296"/>
      <c r="I30" s="329" t="s">
        <v>352</v>
      </c>
      <c r="J30" s="330"/>
      <c r="K30" s="330"/>
      <c r="L30" s="331"/>
      <c r="M30" s="294" t="s">
        <v>355</v>
      </c>
      <c r="N30" s="297"/>
      <c r="O30" s="297"/>
      <c r="P30" s="296"/>
      <c r="Q30" s="294"/>
      <c r="R30" s="297"/>
      <c r="S30" s="297"/>
      <c r="T30" s="296"/>
      <c r="U30" s="238"/>
      <c r="V30" s="238"/>
    </row>
    <row r="31" spans="1:32" s="237" customFormat="1" ht="54.95" customHeight="1" thickBot="1">
      <c r="A31" s="294" t="s">
        <v>184</v>
      </c>
      <c r="B31" s="295"/>
      <c r="C31" s="295"/>
      <c r="D31" s="296"/>
      <c r="E31" s="325" t="s">
        <v>359</v>
      </c>
      <c r="F31" s="314"/>
      <c r="G31" s="314"/>
      <c r="H31" s="315"/>
      <c r="I31" s="325" t="s">
        <v>228</v>
      </c>
      <c r="J31" s="314"/>
      <c r="K31" s="314"/>
      <c r="L31" s="315"/>
      <c r="M31" s="294" t="s">
        <v>183</v>
      </c>
      <c r="N31" s="295"/>
      <c r="O31" s="295"/>
      <c r="P31" s="296"/>
      <c r="Q31" s="325"/>
      <c r="R31" s="314"/>
      <c r="S31" s="314"/>
      <c r="T31" s="315"/>
      <c r="U31" s="238"/>
      <c r="V31" s="238"/>
    </row>
    <row r="32" spans="1:32" ht="2.25" customHeight="1" thickBot="1">
      <c r="A32" s="341"/>
      <c r="B32" s="342"/>
      <c r="C32" s="342"/>
      <c r="D32" s="343"/>
      <c r="E32" s="351"/>
      <c r="F32" s="352"/>
      <c r="G32" s="352"/>
      <c r="H32" s="353"/>
      <c r="I32" s="351"/>
      <c r="J32" s="352"/>
      <c r="K32" s="352"/>
      <c r="L32" s="353"/>
      <c r="M32" s="351"/>
      <c r="N32" s="352"/>
      <c r="O32" s="352"/>
      <c r="P32" s="353"/>
      <c r="Q32" s="301"/>
      <c r="R32" s="302"/>
      <c r="S32" s="302"/>
      <c r="T32" s="303"/>
      <c r="U32" s="238"/>
      <c r="V32" s="238"/>
    </row>
    <row r="33" spans="1:22" ht="25.5" customHeight="1">
      <c r="A33" s="185" t="s">
        <v>45</v>
      </c>
      <c r="B33" s="183">
        <f>'2月第三週明細'!W12</f>
        <v>730.5</v>
      </c>
      <c r="C33" s="183" t="s">
        <v>9</v>
      </c>
      <c r="D33" s="253">
        <f>'2月第三週明細'!W8</f>
        <v>24.5</v>
      </c>
      <c r="E33" s="185" t="s">
        <v>58</v>
      </c>
      <c r="F33" s="183">
        <f>'2月第三週明細'!W20</f>
        <v>764.1</v>
      </c>
      <c r="G33" s="183" t="s">
        <v>9</v>
      </c>
      <c r="H33" s="184">
        <f>'2月第三週明細'!W16</f>
        <v>23</v>
      </c>
      <c r="I33" s="185" t="s">
        <v>58</v>
      </c>
      <c r="J33" s="183">
        <f>'2月第三週明細'!W28</f>
        <v>730.6</v>
      </c>
      <c r="K33" s="183" t="s">
        <v>9</v>
      </c>
      <c r="L33" s="184">
        <f>'2月第三週明細'!W24</f>
        <v>25</v>
      </c>
      <c r="M33" s="185" t="s">
        <v>58</v>
      </c>
      <c r="N33" s="183">
        <v>735</v>
      </c>
      <c r="O33" s="183" t="s">
        <v>9</v>
      </c>
      <c r="P33" s="184">
        <v>22.5</v>
      </c>
      <c r="Q33" s="265" t="s">
        <v>109</v>
      </c>
      <c r="R33" s="266">
        <f>[3]第三週明細!W44</f>
        <v>748</v>
      </c>
      <c r="S33" s="266" t="s">
        <v>9</v>
      </c>
      <c r="T33" s="267">
        <f>[3]第三週明細!W40</f>
        <v>28</v>
      </c>
      <c r="U33" s="238"/>
      <c r="V33" s="238"/>
    </row>
    <row r="34" spans="1:22" ht="28.5" customHeight="1" thickBot="1">
      <c r="A34" s="188" t="s">
        <v>56</v>
      </c>
      <c r="B34" s="188">
        <f>'2月第三週明細'!W6</f>
        <v>97</v>
      </c>
      <c r="C34" s="187" t="s">
        <v>11</v>
      </c>
      <c r="D34" s="188">
        <v>31.2</v>
      </c>
      <c r="E34" s="186" t="s">
        <v>56</v>
      </c>
      <c r="F34" s="187">
        <f>'2月第三週明細'!W14</f>
        <v>98</v>
      </c>
      <c r="G34" s="187" t="s">
        <v>11</v>
      </c>
      <c r="H34" s="188">
        <f>'2月第三週明細'!W18</f>
        <v>33.4</v>
      </c>
      <c r="I34" s="186" t="s">
        <v>56</v>
      </c>
      <c r="J34" s="187">
        <f>'2月第三週明細'!W22</f>
        <v>95.5</v>
      </c>
      <c r="K34" s="187" t="s">
        <v>11</v>
      </c>
      <c r="L34" s="188">
        <f>'2月第三週明細'!W26</f>
        <v>30.9</v>
      </c>
      <c r="M34" s="186" t="s">
        <v>56</v>
      </c>
      <c r="N34" s="187">
        <v>103</v>
      </c>
      <c r="O34" s="187" t="s">
        <v>11</v>
      </c>
      <c r="P34" s="188">
        <v>26.8</v>
      </c>
      <c r="Q34" s="268" t="s">
        <v>110</v>
      </c>
      <c r="R34" s="269">
        <f>[3]第三週明細!W38</f>
        <v>97</v>
      </c>
      <c r="S34" s="269" t="s">
        <v>11</v>
      </c>
      <c r="T34" s="270">
        <f>[3]第三週明細!W42</f>
        <v>27</v>
      </c>
      <c r="U34" s="238"/>
      <c r="V34" s="238"/>
    </row>
    <row r="35" spans="1:22" s="199" customFormat="1" ht="51.95" customHeight="1" thickBot="1">
      <c r="A35" s="344" t="s">
        <v>102</v>
      </c>
      <c r="B35" s="345"/>
      <c r="C35" s="345"/>
      <c r="D35" s="346"/>
      <c r="E35" s="344" t="s">
        <v>90</v>
      </c>
      <c r="F35" s="345"/>
      <c r="G35" s="345"/>
      <c r="H35" s="346"/>
      <c r="I35" s="344" t="s">
        <v>91</v>
      </c>
      <c r="J35" s="345"/>
      <c r="K35" s="345"/>
      <c r="L35" s="346"/>
      <c r="M35" s="344" t="s">
        <v>92</v>
      </c>
      <c r="N35" s="345"/>
      <c r="O35" s="345"/>
      <c r="P35" s="346"/>
      <c r="Q35" s="344" t="s">
        <v>93</v>
      </c>
      <c r="R35" s="345"/>
      <c r="S35" s="345"/>
      <c r="T35" s="346"/>
      <c r="U35" s="198"/>
      <c r="V35" s="198"/>
    </row>
    <row r="36" spans="1:22" s="237" customFormat="1" ht="54.95" customHeight="1">
      <c r="A36" s="307"/>
      <c r="B36" s="308"/>
      <c r="C36" s="308"/>
      <c r="D36" s="309"/>
      <c r="E36" s="307"/>
      <c r="F36" s="308"/>
      <c r="G36" s="308"/>
      <c r="H36" s="309"/>
      <c r="I36" s="319"/>
      <c r="J36" s="320"/>
      <c r="K36" s="320"/>
      <c r="L36" s="321"/>
      <c r="M36" s="307"/>
      <c r="N36" s="308"/>
      <c r="O36" s="308"/>
      <c r="P36" s="309"/>
      <c r="Q36" s="307"/>
      <c r="R36" s="308"/>
      <c r="S36" s="308"/>
      <c r="T36" s="309"/>
      <c r="U36" s="238"/>
      <c r="V36" s="238"/>
    </row>
    <row r="37" spans="1:22" s="237" customFormat="1" ht="54.95" customHeight="1">
      <c r="A37" s="304"/>
      <c r="B37" s="305"/>
      <c r="C37" s="305"/>
      <c r="D37" s="306"/>
      <c r="E37" s="304"/>
      <c r="F37" s="305"/>
      <c r="G37" s="305"/>
      <c r="H37" s="306"/>
      <c r="I37" s="294"/>
      <c r="J37" s="297"/>
      <c r="K37" s="297"/>
      <c r="L37" s="296"/>
      <c r="M37" s="304"/>
      <c r="N37" s="305"/>
      <c r="O37" s="305"/>
      <c r="P37" s="306"/>
      <c r="Q37" s="304"/>
      <c r="R37" s="305"/>
      <c r="S37" s="305"/>
      <c r="T37" s="306"/>
      <c r="U37" s="238"/>
      <c r="V37" s="238"/>
    </row>
    <row r="38" spans="1:22" s="237" customFormat="1" ht="54.95" customHeight="1">
      <c r="A38" s="304"/>
      <c r="B38" s="305"/>
      <c r="C38" s="305"/>
      <c r="D38" s="306"/>
      <c r="E38" s="304"/>
      <c r="F38" s="305"/>
      <c r="G38" s="305"/>
      <c r="H38" s="306"/>
      <c r="I38" s="294"/>
      <c r="J38" s="295"/>
      <c r="K38" s="295"/>
      <c r="L38" s="296"/>
      <c r="M38" s="304"/>
      <c r="N38" s="305"/>
      <c r="O38" s="305"/>
      <c r="P38" s="306"/>
      <c r="Q38" s="304"/>
      <c r="R38" s="305"/>
      <c r="S38" s="305"/>
      <c r="T38" s="306"/>
      <c r="U38" s="238"/>
      <c r="V38" s="238"/>
    </row>
    <row r="39" spans="1:22" s="237" customFormat="1" ht="54.95" customHeight="1">
      <c r="A39" s="304"/>
      <c r="B39" s="305"/>
      <c r="C39" s="305"/>
      <c r="D39" s="306"/>
      <c r="E39" s="304"/>
      <c r="F39" s="305"/>
      <c r="G39" s="305"/>
      <c r="H39" s="306"/>
      <c r="I39" s="294"/>
      <c r="J39" s="297"/>
      <c r="K39" s="297"/>
      <c r="L39" s="296"/>
      <c r="M39" s="304"/>
      <c r="N39" s="305"/>
      <c r="O39" s="305"/>
      <c r="P39" s="306"/>
      <c r="Q39" s="304"/>
      <c r="R39" s="305"/>
      <c r="S39" s="305"/>
      <c r="T39" s="306"/>
      <c r="U39" s="238"/>
      <c r="V39" s="238"/>
    </row>
    <row r="40" spans="1:22" s="237" customFormat="1" ht="54.95" customHeight="1">
      <c r="A40" s="304"/>
      <c r="B40" s="305"/>
      <c r="C40" s="305"/>
      <c r="D40" s="306"/>
      <c r="E40" s="304"/>
      <c r="F40" s="305"/>
      <c r="G40" s="305"/>
      <c r="H40" s="306"/>
      <c r="I40" s="294"/>
      <c r="J40" s="297"/>
      <c r="K40" s="297"/>
      <c r="L40" s="296"/>
      <c r="M40" s="304"/>
      <c r="N40" s="347"/>
      <c r="O40" s="347"/>
      <c r="P40" s="306"/>
      <c r="Q40" s="304"/>
      <c r="R40" s="347"/>
      <c r="S40" s="347"/>
      <c r="T40" s="306"/>
      <c r="U40" s="238"/>
      <c r="V40" s="238"/>
    </row>
    <row r="41" spans="1:22" s="237" customFormat="1" ht="54.95" customHeight="1" thickBot="1">
      <c r="A41" s="298"/>
      <c r="B41" s="299"/>
      <c r="C41" s="299"/>
      <c r="D41" s="300"/>
      <c r="E41" s="298"/>
      <c r="F41" s="299"/>
      <c r="G41" s="299"/>
      <c r="H41" s="300"/>
      <c r="I41" s="325"/>
      <c r="J41" s="314"/>
      <c r="K41" s="314"/>
      <c r="L41" s="315"/>
      <c r="M41" s="298"/>
      <c r="N41" s="299"/>
      <c r="O41" s="299"/>
      <c r="P41" s="300"/>
      <c r="Q41" s="298"/>
      <c r="R41" s="299"/>
      <c r="S41" s="299"/>
      <c r="T41" s="300"/>
      <c r="U41" s="238"/>
      <c r="V41" s="238"/>
    </row>
    <row r="42" spans="1:22" ht="1.5" customHeight="1">
      <c r="A42" s="301"/>
      <c r="B42" s="302"/>
      <c r="C42" s="302"/>
      <c r="D42" s="303"/>
      <c r="E42" s="301"/>
      <c r="F42" s="302"/>
      <c r="G42" s="302"/>
      <c r="H42" s="303"/>
      <c r="I42" s="301"/>
      <c r="J42" s="302"/>
      <c r="K42" s="302"/>
      <c r="L42" s="303"/>
      <c r="M42" s="301"/>
      <c r="N42" s="302"/>
      <c r="O42" s="302"/>
      <c r="P42" s="303"/>
      <c r="Q42" s="301"/>
      <c r="R42" s="302"/>
      <c r="S42" s="302"/>
      <c r="T42" s="303"/>
      <c r="U42" s="238"/>
      <c r="V42" s="238"/>
    </row>
    <row r="43" spans="1:22" ht="24" customHeight="1" thickBot="1">
      <c r="A43" s="265" t="s">
        <v>109</v>
      </c>
      <c r="B43" s="266">
        <f>[3]第四周明細!W12</f>
        <v>743</v>
      </c>
      <c r="C43" s="266" t="s">
        <v>9</v>
      </c>
      <c r="D43" s="267">
        <f>[3]第四周明細!W8</f>
        <v>25</v>
      </c>
      <c r="E43" s="265" t="s">
        <v>109</v>
      </c>
      <c r="F43" s="266">
        <f>[3]第四周明細!W20</f>
        <v>743</v>
      </c>
      <c r="G43" s="266" t="s">
        <v>9</v>
      </c>
      <c r="H43" s="267">
        <f>[3]第四周明細!W16</f>
        <v>23</v>
      </c>
      <c r="I43" s="265" t="s">
        <v>109</v>
      </c>
      <c r="J43" s="266">
        <f>[3]第四周明細!W28</f>
        <v>737.9</v>
      </c>
      <c r="K43" s="266" t="s">
        <v>9</v>
      </c>
      <c r="L43" s="267">
        <f>[3]第四周明細!W24</f>
        <v>25.5</v>
      </c>
      <c r="M43" s="271" t="s">
        <v>109</v>
      </c>
      <c r="N43" s="272">
        <f>[3]第四周明細!W36</f>
        <v>730.8</v>
      </c>
      <c r="O43" s="266" t="s">
        <v>111</v>
      </c>
      <c r="P43" s="266">
        <f>[3]第四周明細!W32</f>
        <v>24</v>
      </c>
      <c r="Q43" s="271" t="s">
        <v>109</v>
      </c>
      <c r="R43" s="272">
        <f>[3]第四周明細!W44</f>
        <v>753.9</v>
      </c>
      <c r="S43" s="272" t="s">
        <v>9</v>
      </c>
      <c r="T43" s="273">
        <f>[3]第四周明細!W40</f>
        <v>25.5</v>
      </c>
      <c r="U43" s="238"/>
      <c r="V43" s="238"/>
    </row>
    <row r="44" spans="1:22" ht="24.75" customHeight="1" thickBot="1">
      <c r="A44" s="266" t="s">
        <v>110</v>
      </c>
      <c r="B44" s="266">
        <f>[3]第四周明細!W6</f>
        <v>97</v>
      </c>
      <c r="C44" s="269" t="s">
        <v>11</v>
      </c>
      <c r="D44" s="270">
        <f>[3]第四周明細!W10</f>
        <v>32.5</v>
      </c>
      <c r="E44" s="266" t="s">
        <v>110</v>
      </c>
      <c r="F44" s="266">
        <f>[3]第四周明細!W14</f>
        <v>97</v>
      </c>
      <c r="G44" s="272" t="s">
        <v>11</v>
      </c>
      <c r="H44" s="273">
        <f>[3]第四周明細!W18</f>
        <v>32.5</v>
      </c>
      <c r="I44" s="271" t="s">
        <v>7</v>
      </c>
      <c r="J44" s="272">
        <f>[3]第四周明細!W22</f>
        <v>95.5</v>
      </c>
      <c r="K44" s="272" t="s">
        <v>11</v>
      </c>
      <c r="L44" s="273">
        <f>[3]第四周明細!W26</f>
        <v>31.6</v>
      </c>
      <c r="M44" s="274" t="s">
        <v>7</v>
      </c>
      <c r="N44" s="275">
        <f>[3]第四周明細!W30</f>
        <v>97.5</v>
      </c>
      <c r="O44" s="275" t="s">
        <v>11</v>
      </c>
      <c r="P44" s="276">
        <f>[3]第四周明細!W34</f>
        <v>31.200000000000003</v>
      </c>
      <c r="Q44" s="274" t="s">
        <v>7</v>
      </c>
      <c r="R44" s="275">
        <f>[3]第四周明細!W38</f>
        <v>99</v>
      </c>
      <c r="S44" s="275" t="s">
        <v>11</v>
      </c>
      <c r="T44" s="276">
        <f>[3]第四周明細!W42</f>
        <v>32.1</v>
      </c>
      <c r="U44" s="238"/>
      <c r="V44" s="238"/>
    </row>
    <row r="45" spans="1:22" s="199" customFormat="1" ht="51.95" customHeight="1" thickBot="1">
      <c r="A45" s="344" t="s">
        <v>103</v>
      </c>
      <c r="B45" s="345"/>
      <c r="C45" s="345"/>
      <c r="D45" s="346"/>
      <c r="E45" s="344" t="s">
        <v>94</v>
      </c>
      <c r="F45" s="345"/>
      <c r="G45" s="345"/>
      <c r="H45" s="346"/>
      <c r="I45" s="344" t="s">
        <v>95</v>
      </c>
      <c r="J45" s="345"/>
      <c r="K45" s="345"/>
      <c r="L45" s="346"/>
      <c r="M45" s="344" t="s">
        <v>96</v>
      </c>
      <c r="N45" s="345"/>
      <c r="O45" s="345"/>
      <c r="P45" s="346"/>
      <c r="Q45" s="344" t="s">
        <v>97</v>
      </c>
      <c r="R45" s="345"/>
      <c r="S45" s="345"/>
      <c r="T45" s="346"/>
      <c r="U45" s="198"/>
      <c r="V45" s="198"/>
    </row>
    <row r="46" spans="1:22" s="237" customFormat="1" ht="54.95" customHeight="1">
      <c r="A46" s="307"/>
      <c r="B46" s="308"/>
      <c r="C46" s="308"/>
      <c r="D46" s="309"/>
      <c r="E46" s="307"/>
      <c r="F46" s="308"/>
      <c r="G46" s="308"/>
      <c r="H46" s="309"/>
      <c r="I46" s="307"/>
      <c r="J46" s="308"/>
      <c r="K46" s="308"/>
      <c r="L46" s="309"/>
      <c r="M46" s="307"/>
      <c r="N46" s="308"/>
      <c r="O46" s="308"/>
      <c r="P46" s="309"/>
      <c r="Q46" s="304"/>
      <c r="R46" s="347"/>
      <c r="S46" s="347"/>
      <c r="T46" s="306"/>
      <c r="U46" s="238"/>
      <c r="V46" s="238"/>
    </row>
    <row r="47" spans="1:22" s="237" customFormat="1" ht="54.95" customHeight="1">
      <c r="A47" s="304"/>
      <c r="B47" s="347"/>
      <c r="C47" s="347"/>
      <c r="D47" s="306"/>
      <c r="E47" s="304"/>
      <c r="F47" s="347"/>
      <c r="G47" s="347"/>
      <c r="H47" s="306"/>
      <c r="I47" s="304"/>
      <c r="J47" s="347"/>
      <c r="K47" s="347"/>
      <c r="L47" s="306"/>
      <c r="M47" s="304"/>
      <c r="N47" s="347"/>
      <c r="O47" s="347"/>
      <c r="P47" s="306"/>
      <c r="Q47" s="304"/>
      <c r="R47" s="347"/>
      <c r="S47" s="347"/>
      <c r="T47" s="306"/>
      <c r="U47" s="238"/>
      <c r="V47" s="238"/>
    </row>
    <row r="48" spans="1:22" s="237" customFormat="1" ht="54.95" customHeight="1">
      <c r="A48" s="304"/>
      <c r="B48" s="347"/>
      <c r="C48" s="347"/>
      <c r="D48" s="306"/>
      <c r="E48" s="304"/>
      <c r="F48" s="347"/>
      <c r="G48" s="347"/>
      <c r="H48" s="306"/>
      <c r="I48" s="304"/>
      <c r="J48" s="305"/>
      <c r="K48" s="305"/>
      <c r="L48" s="306"/>
      <c r="M48" s="304"/>
      <c r="N48" s="347"/>
      <c r="O48" s="347"/>
      <c r="P48" s="306"/>
      <c r="Q48" s="304"/>
      <c r="R48" s="347"/>
      <c r="S48" s="347"/>
      <c r="T48" s="306"/>
      <c r="U48" s="238"/>
      <c r="V48" s="238"/>
    </row>
    <row r="49" spans="1:22" s="237" customFormat="1" ht="54.95" customHeight="1">
      <c r="A49" s="304"/>
      <c r="B49" s="347"/>
      <c r="C49" s="347"/>
      <c r="D49" s="306"/>
      <c r="E49" s="304"/>
      <c r="F49" s="347"/>
      <c r="G49" s="347"/>
      <c r="H49" s="306"/>
      <c r="I49" s="304"/>
      <c r="J49" s="347"/>
      <c r="K49" s="347"/>
      <c r="L49" s="306"/>
      <c r="M49" s="304"/>
      <c r="N49" s="347"/>
      <c r="O49" s="347"/>
      <c r="P49" s="306"/>
      <c r="Q49" s="304"/>
      <c r="R49" s="347"/>
      <c r="S49" s="347"/>
      <c r="T49" s="306"/>
      <c r="U49" s="238"/>
      <c r="V49" s="238"/>
    </row>
    <row r="50" spans="1:22" s="237" customFormat="1" ht="54.95" customHeight="1">
      <c r="A50" s="304"/>
      <c r="B50" s="305"/>
      <c r="C50" s="305"/>
      <c r="D50" s="306"/>
      <c r="E50" s="304"/>
      <c r="F50" s="305"/>
      <c r="G50" s="305"/>
      <c r="H50" s="306"/>
      <c r="I50" s="304"/>
      <c r="J50" s="347"/>
      <c r="K50" s="347"/>
      <c r="L50" s="306"/>
      <c r="M50" s="304"/>
      <c r="N50" s="305"/>
      <c r="O50" s="305"/>
      <c r="P50" s="306"/>
      <c r="Q50" s="304"/>
      <c r="R50" s="347"/>
      <c r="S50" s="347"/>
      <c r="T50" s="306"/>
      <c r="U50" s="238"/>
      <c r="V50" s="238"/>
    </row>
    <row r="51" spans="1:22" s="237" customFormat="1" ht="54.95" customHeight="1" thickBot="1">
      <c r="A51" s="298"/>
      <c r="B51" s="299"/>
      <c r="C51" s="299"/>
      <c r="D51" s="300"/>
      <c r="E51" s="298"/>
      <c r="F51" s="299"/>
      <c r="G51" s="299"/>
      <c r="H51" s="300"/>
      <c r="I51" s="298"/>
      <c r="J51" s="299"/>
      <c r="K51" s="299"/>
      <c r="L51" s="300"/>
      <c r="M51" s="298"/>
      <c r="N51" s="299"/>
      <c r="O51" s="299"/>
      <c r="P51" s="300"/>
      <c r="Q51" s="298"/>
      <c r="R51" s="299"/>
      <c r="S51" s="299"/>
      <c r="T51" s="300"/>
      <c r="U51" s="238"/>
      <c r="V51" s="238"/>
    </row>
    <row r="52" spans="1:22" ht="2.25" customHeight="1" thickBot="1">
      <c r="A52" s="301"/>
      <c r="B52" s="302"/>
      <c r="C52" s="302"/>
      <c r="D52" s="303"/>
      <c r="E52" s="301"/>
      <c r="F52" s="302"/>
      <c r="G52" s="302"/>
      <c r="H52" s="303"/>
      <c r="I52" s="301"/>
      <c r="J52" s="302"/>
      <c r="K52" s="302"/>
      <c r="L52" s="303"/>
      <c r="M52" s="301"/>
      <c r="N52" s="302"/>
      <c r="O52" s="302"/>
      <c r="P52" s="303"/>
      <c r="Q52" s="364"/>
      <c r="R52" s="365"/>
      <c r="S52" s="365"/>
      <c r="T52" s="366"/>
      <c r="U52" s="238"/>
      <c r="V52" s="238"/>
    </row>
    <row r="53" spans="1:22" ht="27" customHeight="1">
      <c r="A53" s="265" t="s">
        <v>41</v>
      </c>
      <c r="B53" s="266">
        <f>'[3]第五周明細 '!W12</f>
        <v>743</v>
      </c>
      <c r="C53" s="266" t="s">
        <v>9</v>
      </c>
      <c r="D53" s="267">
        <f>'[3]第五周明細 '!W8</f>
        <v>25</v>
      </c>
      <c r="E53" s="265" t="s">
        <v>109</v>
      </c>
      <c r="F53" s="266">
        <v>737.9</v>
      </c>
      <c r="G53" s="266" t="s">
        <v>9</v>
      </c>
      <c r="H53" s="267">
        <v>25.5</v>
      </c>
      <c r="I53" s="265" t="s">
        <v>109</v>
      </c>
      <c r="J53" s="277">
        <f>'[3]第五周明細 '!W28</f>
        <v>737.9</v>
      </c>
      <c r="K53" s="266" t="s">
        <v>9</v>
      </c>
      <c r="L53" s="278">
        <f>'[3]第五周明細 '!W24</f>
        <v>25.5</v>
      </c>
      <c r="M53" s="265" t="s">
        <v>109</v>
      </c>
      <c r="N53" s="277">
        <f>'[3]第五周明細 '!W36</f>
        <v>730.8</v>
      </c>
      <c r="O53" s="266" t="s">
        <v>9</v>
      </c>
      <c r="P53" s="278">
        <f>'[3]第五周明細 '!W32</f>
        <v>24</v>
      </c>
      <c r="Q53" s="279" t="s">
        <v>112</v>
      </c>
      <c r="R53" s="280">
        <v>722.2</v>
      </c>
      <c r="S53" s="281" t="s">
        <v>9</v>
      </c>
      <c r="T53" s="282">
        <v>25</v>
      </c>
      <c r="U53" s="238"/>
      <c r="V53" s="238"/>
    </row>
    <row r="54" spans="1:22" ht="26.25" customHeight="1" thickBot="1">
      <c r="A54" s="269" t="s">
        <v>7</v>
      </c>
      <c r="B54" s="270">
        <f>'[3]第五周明細 '!W6</f>
        <v>97</v>
      </c>
      <c r="C54" s="269" t="s">
        <v>11</v>
      </c>
      <c r="D54" s="270">
        <f>'[3]第五周明細 '!W10</f>
        <v>32.5</v>
      </c>
      <c r="E54" s="266" t="s">
        <v>110</v>
      </c>
      <c r="F54" s="266">
        <v>95.5</v>
      </c>
      <c r="G54" s="272" t="s">
        <v>11</v>
      </c>
      <c r="H54" s="273">
        <v>31.6</v>
      </c>
      <c r="I54" s="269" t="s">
        <v>110</v>
      </c>
      <c r="J54" s="270">
        <f>'[3]第五周明細 '!W22</f>
        <v>95.5</v>
      </c>
      <c r="K54" s="269" t="s">
        <v>11</v>
      </c>
      <c r="L54" s="283">
        <f>'[3]第五周明細 '!W26</f>
        <v>31.6</v>
      </c>
      <c r="M54" s="268" t="s">
        <v>110</v>
      </c>
      <c r="N54" s="284">
        <f>'[3]第五周明細 '!W30</f>
        <v>97.5</v>
      </c>
      <c r="O54" s="269" t="s">
        <v>11</v>
      </c>
      <c r="P54" s="283">
        <f>'[3]第五周明細 '!W34</f>
        <v>31.200000000000003</v>
      </c>
      <c r="Q54" s="285" t="s">
        <v>110</v>
      </c>
      <c r="R54" s="286">
        <v>94</v>
      </c>
      <c r="S54" s="286" t="s">
        <v>11</v>
      </c>
      <c r="T54" s="287">
        <v>30.3</v>
      </c>
      <c r="U54" s="238"/>
      <c r="V54" s="238"/>
    </row>
    <row r="55" spans="1:22" ht="24.75" customHeight="1">
      <c r="U55" s="238"/>
      <c r="V55" s="238"/>
    </row>
    <row r="56" spans="1:22" ht="45.75" hidden="1" customHeight="1">
      <c r="A56" s="358"/>
      <c r="B56" s="359"/>
      <c r="C56" s="359"/>
      <c r="D56" s="360"/>
      <c r="U56" s="238"/>
      <c r="V56" s="238"/>
    </row>
    <row r="57" spans="1:22" ht="45.75" hidden="1" customHeight="1">
      <c r="A57" s="338"/>
      <c r="B57" s="339"/>
      <c r="C57" s="339"/>
      <c r="D57" s="340"/>
      <c r="U57" s="238"/>
      <c r="V57" s="238"/>
    </row>
    <row r="58" spans="1:22" ht="45.75" hidden="1" customHeight="1">
      <c r="A58" s="338"/>
      <c r="B58" s="339"/>
      <c r="C58" s="339"/>
      <c r="D58" s="340"/>
      <c r="U58" s="238"/>
      <c r="V58" s="238"/>
    </row>
    <row r="59" spans="1:22" ht="45.75" hidden="1" customHeight="1">
      <c r="A59" s="338"/>
      <c r="B59" s="339"/>
      <c r="C59" s="339"/>
      <c r="D59" s="340"/>
      <c r="U59" s="238"/>
      <c r="V59" s="238"/>
    </row>
    <row r="60" spans="1:22" ht="46.5" hidden="1" customHeight="1" thickBot="1">
      <c r="A60" s="355"/>
      <c r="B60" s="356"/>
      <c r="C60" s="356"/>
      <c r="D60" s="357"/>
      <c r="U60" s="238"/>
      <c r="V60" s="238"/>
    </row>
    <row r="61" spans="1:22" ht="25.5" hidden="1" customHeight="1">
      <c r="A61" s="189"/>
      <c r="B61" s="190"/>
      <c r="C61" s="191"/>
      <c r="D61" s="192"/>
      <c r="U61" s="238"/>
      <c r="V61" s="238"/>
    </row>
    <row r="62" spans="1:22" ht="26.25" hidden="1" customHeight="1" thickBot="1">
      <c r="A62" s="193"/>
      <c r="B62" s="194"/>
      <c r="C62" s="195"/>
      <c r="D62" s="196"/>
      <c r="U62" s="238"/>
      <c r="V62" s="238"/>
    </row>
    <row r="63" spans="1:22" ht="16.5" hidden="1" customHeight="1">
      <c r="U63" s="238"/>
      <c r="V63" s="238"/>
    </row>
    <row r="64" spans="1:22">
      <c r="U64" s="238"/>
      <c r="V64" s="238"/>
    </row>
    <row r="65" spans="3:22">
      <c r="U65" s="238"/>
      <c r="V65" s="238"/>
    </row>
    <row r="66" spans="3:22">
      <c r="I66" s="197"/>
      <c r="J66" s="197"/>
      <c r="U66" s="238"/>
      <c r="V66" s="238"/>
    </row>
    <row r="67" spans="3:22"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U67" s="238"/>
      <c r="V67" s="238"/>
    </row>
    <row r="68" spans="3:22"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U68" s="238"/>
      <c r="V68" s="238"/>
    </row>
    <row r="69" spans="3:22"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U69" s="238"/>
      <c r="V69" s="238"/>
    </row>
    <row r="70" spans="3:22">
      <c r="C70" s="354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U70" s="238"/>
      <c r="V70" s="238"/>
    </row>
    <row r="71" spans="3:22"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U71" s="238"/>
      <c r="V71" s="238"/>
    </row>
    <row r="72" spans="3:22"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U72" s="238"/>
      <c r="V72" s="238"/>
    </row>
    <row r="73" spans="3:22">
      <c r="U73" s="238"/>
      <c r="V73" s="238"/>
    </row>
    <row r="74" spans="3:22">
      <c r="U74" s="238"/>
      <c r="V74" s="238"/>
    </row>
    <row r="75" spans="3:22">
      <c r="U75" s="238"/>
      <c r="V75" s="238"/>
    </row>
    <row r="76" spans="3:22">
      <c r="U76" s="238"/>
      <c r="V76" s="238"/>
    </row>
    <row r="77" spans="3:22">
      <c r="U77" s="238"/>
      <c r="V77" s="238"/>
    </row>
    <row r="78" spans="3:22">
      <c r="U78" s="238"/>
      <c r="V78" s="238"/>
    </row>
    <row r="79" spans="3:22">
      <c r="N79" s="238"/>
      <c r="O79" s="238"/>
      <c r="P79" s="238"/>
      <c r="Q79" s="238"/>
      <c r="R79" s="238"/>
      <c r="S79" s="238"/>
    </row>
    <row r="80" spans="3:22">
      <c r="N80" s="238"/>
      <c r="O80" s="238"/>
      <c r="P80" s="238"/>
      <c r="Q80" s="238"/>
      <c r="R80" s="238"/>
      <c r="S80" s="238"/>
    </row>
    <row r="81" spans="14:22">
      <c r="N81" s="238"/>
      <c r="O81" s="238"/>
      <c r="P81" s="238"/>
      <c r="Q81" s="238"/>
      <c r="R81" s="238"/>
      <c r="S81" s="238"/>
    </row>
    <row r="82" spans="14:22">
      <c r="N82" s="238"/>
      <c r="O82" s="238"/>
      <c r="P82" s="238"/>
      <c r="Q82" s="238"/>
      <c r="R82" s="238"/>
      <c r="S82" s="238"/>
    </row>
    <row r="83" spans="14:22">
      <c r="N83" s="238"/>
      <c r="O83" s="238"/>
      <c r="P83" s="238"/>
      <c r="Q83" s="238"/>
      <c r="R83" s="238"/>
      <c r="S83" s="238"/>
    </row>
    <row r="84" spans="14:22">
      <c r="N84" s="238"/>
      <c r="O84" s="238"/>
      <c r="P84" s="238"/>
      <c r="Q84" s="238"/>
      <c r="R84" s="238"/>
      <c r="S84" s="238"/>
    </row>
    <row r="85" spans="14:22">
      <c r="N85" s="238"/>
      <c r="O85" s="238"/>
      <c r="P85" s="238"/>
      <c r="Q85" s="238"/>
      <c r="R85" s="238"/>
      <c r="S85" s="238"/>
    </row>
    <row r="86" spans="14:22">
      <c r="N86" s="238"/>
      <c r="O86" s="238"/>
      <c r="P86" s="238"/>
      <c r="Q86" s="238"/>
      <c r="R86" s="238"/>
      <c r="S86" s="238"/>
    </row>
    <row r="87" spans="14:22">
      <c r="N87" s="238"/>
      <c r="O87" s="238"/>
      <c r="P87" s="238"/>
      <c r="Q87" s="238"/>
      <c r="R87" s="238"/>
      <c r="S87" s="238"/>
    </row>
    <row r="88" spans="14:22">
      <c r="N88" s="238"/>
      <c r="O88" s="238"/>
      <c r="P88" s="238"/>
      <c r="Q88" s="238"/>
      <c r="R88" s="238"/>
      <c r="S88" s="238"/>
    </row>
    <row r="89" spans="14:22">
      <c r="N89" s="238"/>
      <c r="O89" s="238"/>
      <c r="P89" s="238"/>
      <c r="Q89" s="238"/>
      <c r="R89" s="238"/>
      <c r="S89" s="238"/>
    </row>
    <row r="90" spans="14:22">
      <c r="N90" s="238"/>
      <c r="O90" s="238"/>
      <c r="P90" s="238"/>
      <c r="Q90" s="238"/>
      <c r="R90" s="238"/>
      <c r="S90" s="238"/>
    </row>
    <row r="91" spans="14:22">
      <c r="N91" s="238"/>
      <c r="O91" s="238"/>
      <c r="P91" s="238"/>
      <c r="Q91" s="238"/>
      <c r="R91" s="238"/>
      <c r="S91" s="238"/>
    </row>
    <row r="92" spans="14:22">
      <c r="U92" s="238"/>
      <c r="V92" s="238"/>
    </row>
    <row r="93" spans="14:22">
      <c r="U93" s="238"/>
      <c r="V93" s="238"/>
    </row>
    <row r="94" spans="14:22">
      <c r="U94" s="238"/>
      <c r="V94" s="238"/>
    </row>
    <row r="95" spans="14:22">
      <c r="U95" s="238"/>
      <c r="V95" s="238"/>
    </row>
    <row r="96" spans="14:22">
      <c r="U96" s="238"/>
      <c r="V96" s="238"/>
    </row>
    <row r="97" spans="21:22">
      <c r="U97" s="238"/>
      <c r="V97" s="238"/>
    </row>
    <row r="98" spans="21:22">
      <c r="U98" s="238"/>
      <c r="V98" s="238"/>
    </row>
    <row r="99" spans="21:22">
      <c r="U99" s="238"/>
      <c r="V99" s="238"/>
    </row>
    <row r="100" spans="21:22">
      <c r="U100" s="238"/>
      <c r="V100" s="238"/>
    </row>
    <row r="101" spans="21:22">
      <c r="U101" s="238"/>
      <c r="V101" s="238"/>
    </row>
    <row r="102" spans="21:22">
      <c r="U102" s="238"/>
      <c r="V102" s="238"/>
    </row>
    <row r="103" spans="21:22">
      <c r="U103" s="238"/>
      <c r="V103" s="238"/>
    </row>
    <row r="104" spans="21:22">
      <c r="U104" s="238"/>
      <c r="V104" s="238"/>
    </row>
    <row r="105" spans="21:22">
      <c r="U105" s="238"/>
      <c r="V105" s="238"/>
    </row>
    <row r="106" spans="21:22">
      <c r="U106" s="238"/>
      <c r="V106" s="238"/>
    </row>
    <row r="107" spans="21:22">
      <c r="U107" s="238"/>
      <c r="V107" s="238"/>
    </row>
    <row r="108" spans="21:22">
      <c r="U108" s="238"/>
      <c r="V108" s="238"/>
    </row>
    <row r="109" spans="21:22">
      <c r="U109" s="238"/>
      <c r="V109" s="238"/>
    </row>
    <row r="110" spans="21:22">
      <c r="U110" s="238"/>
      <c r="V110" s="238"/>
    </row>
    <row r="111" spans="21:22">
      <c r="U111" s="238"/>
      <c r="V111" s="238"/>
    </row>
    <row r="112" spans="21:22">
      <c r="U112" s="238"/>
      <c r="V112" s="238"/>
    </row>
    <row r="113" spans="21:22">
      <c r="U113" s="238"/>
      <c r="V113" s="238"/>
    </row>
    <row r="114" spans="21:22">
      <c r="U114" s="238"/>
      <c r="V114" s="238"/>
    </row>
    <row r="115" spans="21:22">
      <c r="U115" s="238"/>
      <c r="V115" s="238"/>
    </row>
    <row r="116" spans="21:22">
      <c r="U116" s="238"/>
      <c r="V116" s="238"/>
    </row>
    <row r="117" spans="21:22">
      <c r="U117" s="238"/>
      <c r="V117" s="238"/>
    </row>
    <row r="118" spans="21:22">
      <c r="U118" s="238"/>
      <c r="V118" s="238"/>
    </row>
    <row r="119" spans="21:22">
      <c r="U119" s="238"/>
      <c r="V119" s="238"/>
    </row>
    <row r="120" spans="21:22">
      <c r="U120" s="238"/>
      <c r="V120" s="238"/>
    </row>
    <row r="121" spans="21:22">
      <c r="U121" s="238"/>
      <c r="V121" s="238"/>
    </row>
    <row r="122" spans="21:22">
      <c r="U122" s="238"/>
      <c r="V122" s="238"/>
    </row>
    <row r="123" spans="21:22">
      <c r="U123" s="238"/>
      <c r="V123" s="238"/>
    </row>
    <row r="124" spans="21:22">
      <c r="U124" s="238"/>
      <c r="V124" s="238"/>
    </row>
    <row r="125" spans="21:22">
      <c r="U125" s="238"/>
      <c r="V125" s="238"/>
    </row>
    <row r="126" spans="21:22">
      <c r="U126" s="238"/>
      <c r="V126" s="238"/>
    </row>
    <row r="127" spans="21:22">
      <c r="U127" s="238"/>
      <c r="V127" s="238"/>
    </row>
    <row r="128" spans="21:22">
      <c r="U128" s="238"/>
      <c r="V128" s="238"/>
    </row>
    <row r="129" spans="21:22">
      <c r="U129" s="238"/>
      <c r="V129" s="238"/>
    </row>
    <row r="130" spans="21:22">
      <c r="U130" s="238"/>
      <c r="V130" s="238"/>
    </row>
    <row r="131" spans="21:22">
      <c r="U131" s="238"/>
      <c r="V131" s="238"/>
    </row>
    <row r="132" spans="21:22">
      <c r="U132" s="238"/>
      <c r="V132" s="238"/>
    </row>
    <row r="133" spans="21:22">
      <c r="U133" s="238"/>
      <c r="V133" s="238"/>
    </row>
    <row r="134" spans="21:22">
      <c r="U134" s="238"/>
      <c r="V134" s="238"/>
    </row>
    <row r="135" spans="21:22">
      <c r="U135" s="238"/>
      <c r="V135" s="238"/>
    </row>
    <row r="136" spans="21:22">
      <c r="U136" s="238"/>
      <c r="V136" s="238"/>
    </row>
    <row r="137" spans="21:22">
      <c r="U137" s="238"/>
      <c r="V137" s="238"/>
    </row>
    <row r="138" spans="21:22">
      <c r="U138" s="238"/>
      <c r="V138" s="238"/>
    </row>
    <row r="139" spans="21:22">
      <c r="U139" s="238"/>
      <c r="V139" s="238"/>
    </row>
    <row r="140" spans="21:22">
      <c r="U140" s="238"/>
      <c r="V140" s="238"/>
    </row>
    <row r="141" spans="21:22">
      <c r="U141" s="238"/>
      <c r="V141" s="238"/>
    </row>
    <row r="142" spans="21:22">
      <c r="U142" s="238"/>
      <c r="V142" s="238"/>
    </row>
    <row r="143" spans="21:22">
      <c r="U143" s="238"/>
      <c r="V143" s="238"/>
    </row>
    <row r="144" spans="21:22">
      <c r="U144" s="238"/>
      <c r="V144" s="238"/>
    </row>
    <row r="145" spans="21:22">
      <c r="U145" s="238"/>
      <c r="V145" s="238"/>
    </row>
    <row r="146" spans="21:22">
      <c r="U146" s="238"/>
      <c r="V146" s="238"/>
    </row>
    <row r="147" spans="21:22">
      <c r="U147" s="238"/>
      <c r="V147" s="238"/>
    </row>
    <row r="148" spans="21:22">
      <c r="U148" s="238"/>
      <c r="V148" s="238"/>
    </row>
    <row r="149" spans="21:22">
      <c r="U149" s="238"/>
      <c r="V149" s="238"/>
    </row>
    <row r="150" spans="21:22">
      <c r="U150" s="238"/>
      <c r="V150" s="238"/>
    </row>
    <row r="151" spans="21:22">
      <c r="U151" s="238"/>
      <c r="V151" s="238"/>
    </row>
    <row r="152" spans="21:22">
      <c r="U152" s="238"/>
      <c r="V152" s="238"/>
    </row>
    <row r="153" spans="21:22">
      <c r="U153" s="238"/>
      <c r="V153" s="238"/>
    </row>
    <row r="154" spans="21:22">
      <c r="U154" s="238"/>
      <c r="V154" s="238"/>
    </row>
    <row r="155" spans="21:22">
      <c r="U155" s="238"/>
      <c r="V155" s="238"/>
    </row>
    <row r="156" spans="21:22">
      <c r="U156" s="238"/>
      <c r="V156" s="238"/>
    </row>
    <row r="157" spans="21:22">
      <c r="U157" s="238"/>
      <c r="V157" s="238"/>
    </row>
    <row r="158" spans="21:22">
      <c r="U158" s="238"/>
      <c r="V158" s="238"/>
    </row>
    <row r="159" spans="21:22">
      <c r="U159" s="238"/>
      <c r="V159" s="238"/>
    </row>
    <row r="160" spans="21:22">
      <c r="U160" s="238"/>
      <c r="V160" s="238"/>
    </row>
    <row r="161" spans="21:22">
      <c r="U161" s="238"/>
      <c r="V161" s="238"/>
    </row>
    <row r="162" spans="21:22">
      <c r="U162" s="238"/>
      <c r="V162" s="238"/>
    </row>
    <row r="163" spans="21:22">
      <c r="U163" s="238"/>
      <c r="V163" s="238"/>
    </row>
    <row r="164" spans="21:22">
      <c r="U164" s="238"/>
      <c r="V164" s="238"/>
    </row>
    <row r="165" spans="21:22">
      <c r="U165" s="238"/>
      <c r="V165" s="238"/>
    </row>
    <row r="166" spans="21:22">
      <c r="U166" s="238"/>
      <c r="V166" s="238"/>
    </row>
    <row r="167" spans="21:22">
      <c r="U167" s="238"/>
      <c r="V167" s="238"/>
    </row>
    <row r="168" spans="21:22">
      <c r="U168" s="238"/>
      <c r="V168" s="238"/>
    </row>
    <row r="169" spans="21:22">
      <c r="U169" s="238"/>
      <c r="V169" s="238"/>
    </row>
    <row r="170" spans="21:22">
      <c r="U170" s="238"/>
      <c r="V170" s="238"/>
    </row>
    <row r="171" spans="21:22">
      <c r="U171" s="238"/>
      <c r="V171" s="238"/>
    </row>
    <row r="172" spans="21:22">
      <c r="U172" s="238"/>
      <c r="V172" s="238"/>
    </row>
    <row r="173" spans="21:22">
      <c r="U173" s="238"/>
      <c r="V173" s="238"/>
    </row>
    <row r="174" spans="21:22">
      <c r="U174" s="238"/>
      <c r="V174" s="238"/>
    </row>
    <row r="175" spans="21:22">
      <c r="U175" s="238"/>
      <c r="V175" s="238"/>
    </row>
    <row r="176" spans="21:22">
      <c r="U176" s="238"/>
      <c r="V176" s="238"/>
    </row>
    <row r="177" spans="21:22">
      <c r="U177" s="238"/>
      <c r="V177" s="238"/>
    </row>
    <row r="178" spans="21:22">
      <c r="U178" s="238"/>
      <c r="V178" s="238"/>
    </row>
    <row r="179" spans="21:22">
      <c r="U179" s="238"/>
      <c r="V179" s="238"/>
    </row>
    <row r="180" spans="21:22">
      <c r="U180" s="238"/>
      <c r="V180" s="238"/>
    </row>
    <row r="181" spans="21:22">
      <c r="U181" s="238"/>
      <c r="V181" s="238"/>
    </row>
    <row r="182" spans="21:22">
      <c r="U182" s="238"/>
      <c r="V182" s="238"/>
    </row>
    <row r="183" spans="21:22">
      <c r="U183" s="238"/>
      <c r="V183" s="238"/>
    </row>
    <row r="184" spans="21:22">
      <c r="U184" s="238"/>
      <c r="V184" s="238"/>
    </row>
    <row r="185" spans="21:22">
      <c r="U185" s="238"/>
      <c r="V185" s="238"/>
    </row>
    <row r="186" spans="21:22">
      <c r="U186" s="238"/>
      <c r="V186" s="238"/>
    </row>
    <row r="187" spans="21:22">
      <c r="U187" s="238"/>
      <c r="V187" s="238"/>
    </row>
    <row r="188" spans="21:22">
      <c r="U188" s="238"/>
      <c r="V188" s="238"/>
    </row>
    <row r="189" spans="21:22">
      <c r="U189" s="238"/>
      <c r="V189" s="238"/>
    </row>
    <row r="190" spans="21:22">
      <c r="U190" s="238"/>
      <c r="V190" s="238"/>
    </row>
    <row r="191" spans="21:22">
      <c r="U191" s="238"/>
      <c r="V191" s="238"/>
    </row>
    <row r="192" spans="21:22">
      <c r="U192" s="238"/>
      <c r="V192" s="238"/>
    </row>
    <row r="193" spans="21:22">
      <c r="U193" s="238"/>
      <c r="V193" s="238"/>
    </row>
    <row r="194" spans="21:22">
      <c r="U194" s="238"/>
      <c r="V194" s="238"/>
    </row>
    <row r="195" spans="21:22">
      <c r="U195" s="238"/>
      <c r="V195" s="238"/>
    </row>
    <row r="196" spans="21:22">
      <c r="U196" s="238"/>
      <c r="V196" s="238"/>
    </row>
    <row r="197" spans="21:22">
      <c r="U197" s="238"/>
      <c r="V197" s="238"/>
    </row>
    <row r="198" spans="21:22">
      <c r="U198" s="238"/>
      <c r="V198" s="238"/>
    </row>
    <row r="199" spans="21:22">
      <c r="U199" s="238"/>
      <c r="V199" s="238"/>
    </row>
    <row r="200" spans="21:22">
      <c r="U200" s="238"/>
      <c r="V200" s="238"/>
    </row>
    <row r="201" spans="21:22">
      <c r="U201" s="238"/>
      <c r="V201" s="238"/>
    </row>
    <row r="202" spans="21:22">
      <c r="U202" s="238"/>
      <c r="V202" s="238"/>
    </row>
    <row r="203" spans="21:22">
      <c r="U203" s="238"/>
      <c r="V203" s="238"/>
    </row>
    <row r="204" spans="21:22">
      <c r="U204" s="238"/>
      <c r="V204" s="238"/>
    </row>
    <row r="205" spans="21:22">
      <c r="U205" s="238"/>
      <c r="V205" s="238"/>
    </row>
    <row r="206" spans="21:22">
      <c r="U206" s="238"/>
      <c r="V206" s="238"/>
    </row>
    <row r="207" spans="21:22">
      <c r="U207" s="238"/>
      <c r="V207" s="238"/>
    </row>
    <row r="208" spans="21:22">
      <c r="U208" s="238"/>
      <c r="V208" s="238"/>
    </row>
    <row r="209" spans="21:22">
      <c r="U209" s="238"/>
      <c r="V209" s="238"/>
    </row>
    <row r="210" spans="21:22">
      <c r="U210" s="238"/>
      <c r="V210" s="238"/>
    </row>
    <row r="211" spans="21:22">
      <c r="U211" s="238"/>
      <c r="V211" s="238"/>
    </row>
    <row r="212" spans="21:22">
      <c r="U212" s="238"/>
      <c r="V212" s="238"/>
    </row>
    <row r="213" spans="21:22">
      <c r="U213" s="238"/>
      <c r="V213" s="238"/>
    </row>
    <row r="214" spans="21:22">
      <c r="U214" s="238"/>
      <c r="V214" s="238"/>
    </row>
    <row r="215" spans="21:22">
      <c r="U215" s="238"/>
      <c r="V215" s="238"/>
    </row>
    <row r="216" spans="21:22">
      <c r="U216" s="238"/>
      <c r="V216" s="238"/>
    </row>
    <row r="217" spans="21:22">
      <c r="U217" s="238"/>
      <c r="V217" s="238"/>
    </row>
    <row r="218" spans="21:22">
      <c r="U218" s="238"/>
      <c r="V218" s="238"/>
    </row>
    <row r="219" spans="21:22">
      <c r="U219" s="238"/>
      <c r="V219" s="238"/>
    </row>
    <row r="220" spans="21:22">
      <c r="U220" s="238"/>
      <c r="V220" s="238"/>
    </row>
    <row r="221" spans="21:22">
      <c r="U221" s="238"/>
      <c r="V221" s="238"/>
    </row>
    <row r="222" spans="21:22">
      <c r="U222" s="238"/>
      <c r="V222" s="238"/>
    </row>
    <row r="223" spans="21:22">
      <c r="U223" s="238"/>
      <c r="V223" s="238"/>
    </row>
    <row r="224" spans="21:22">
      <c r="U224" s="238"/>
      <c r="V224" s="238"/>
    </row>
  </sheetData>
  <mergeCells count="214">
    <mergeCell ref="A1:I3"/>
    <mergeCell ref="O1:P1"/>
    <mergeCell ref="Q1:R1"/>
    <mergeCell ref="O2:P2"/>
    <mergeCell ref="N3:T3"/>
    <mergeCell ref="I42:L42"/>
    <mergeCell ref="I40:L40"/>
    <mergeCell ref="M42:P42"/>
    <mergeCell ref="E45:H45"/>
    <mergeCell ref="I45:L45"/>
    <mergeCell ref="M45:P45"/>
    <mergeCell ref="Q45:T45"/>
    <mergeCell ref="M25:P25"/>
    <mergeCell ref="Q25:T25"/>
    <mergeCell ref="Q7:T7"/>
    <mergeCell ref="Q9:T9"/>
    <mergeCell ref="Q8:T8"/>
    <mergeCell ref="Q22:T22"/>
    <mergeCell ref="E17:H17"/>
    <mergeCell ref="E19:H19"/>
    <mergeCell ref="E18:H18"/>
    <mergeCell ref="E21:H21"/>
    <mergeCell ref="I9:L9"/>
    <mergeCell ref="I8:L8"/>
    <mergeCell ref="E48:H48"/>
    <mergeCell ref="E47:H47"/>
    <mergeCell ref="E49:H49"/>
    <mergeCell ref="I48:L48"/>
    <mergeCell ref="I47:L47"/>
    <mergeCell ref="M49:P49"/>
    <mergeCell ref="M47:P47"/>
    <mergeCell ref="M48:P48"/>
    <mergeCell ref="I49:L49"/>
    <mergeCell ref="M22:P22"/>
    <mergeCell ref="I18:L18"/>
    <mergeCell ref="M16:P16"/>
    <mergeCell ref="M17:P17"/>
    <mergeCell ref="M18:P18"/>
    <mergeCell ref="E20:H20"/>
    <mergeCell ref="E10:H10"/>
    <mergeCell ref="M8:P8"/>
    <mergeCell ref="I20:L20"/>
    <mergeCell ref="Q26:T26"/>
    <mergeCell ref="E28:H28"/>
    <mergeCell ref="I29:L29"/>
    <mergeCell ref="M27:P27"/>
    <mergeCell ref="M29:P29"/>
    <mergeCell ref="I28:L28"/>
    <mergeCell ref="Q30:T30"/>
    <mergeCell ref="E27:H27"/>
    <mergeCell ref="M31:P31"/>
    <mergeCell ref="E30:H30"/>
    <mergeCell ref="I30:L30"/>
    <mergeCell ref="M30:P30"/>
    <mergeCell ref="Q29:T29"/>
    <mergeCell ref="Q31:T31"/>
    <mergeCell ref="Q27:T27"/>
    <mergeCell ref="I31:L31"/>
    <mergeCell ref="I27:L27"/>
    <mergeCell ref="Q28:T28"/>
    <mergeCell ref="I26:L26"/>
    <mergeCell ref="M28:P28"/>
    <mergeCell ref="E32:H32"/>
    <mergeCell ref="Q36:T36"/>
    <mergeCell ref="Q32:T32"/>
    <mergeCell ref="Q41:T41"/>
    <mergeCell ref="I37:L37"/>
    <mergeCell ref="E38:H38"/>
    <mergeCell ref="Q37:T37"/>
    <mergeCell ref="M38:P38"/>
    <mergeCell ref="Q39:T39"/>
    <mergeCell ref="I38:L38"/>
    <mergeCell ref="Q38:T38"/>
    <mergeCell ref="M39:P39"/>
    <mergeCell ref="E39:H39"/>
    <mergeCell ref="I41:L41"/>
    <mergeCell ref="M40:P40"/>
    <mergeCell ref="Q35:T35"/>
    <mergeCell ref="Q40:T40"/>
    <mergeCell ref="M41:P41"/>
    <mergeCell ref="I32:L32"/>
    <mergeCell ref="E37:H37"/>
    <mergeCell ref="I39:L39"/>
    <mergeCell ref="M37:P37"/>
    <mergeCell ref="E35:H35"/>
    <mergeCell ref="I35:L35"/>
    <mergeCell ref="E52:H52"/>
    <mergeCell ref="A37:D37"/>
    <mergeCell ref="A38:D38"/>
    <mergeCell ref="E46:H46"/>
    <mergeCell ref="I51:L51"/>
    <mergeCell ref="M35:P35"/>
    <mergeCell ref="Q52:T52"/>
    <mergeCell ref="I50:L50"/>
    <mergeCell ref="M52:P52"/>
    <mergeCell ref="Q50:T50"/>
    <mergeCell ref="E50:H50"/>
    <mergeCell ref="Q51:T51"/>
    <mergeCell ref="M51:P51"/>
    <mergeCell ref="E51:H51"/>
    <mergeCell ref="M50:P50"/>
    <mergeCell ref="Q42:T42"/>
    <mergeCell ref="Q47:T47"/>
    <mergeCell ref="M46:P46"/>
    <mergeCell ref="Q46:T46"/>
    <mergeCell ref="Q48:T48"/>
    <mergeCell ref="Q49:T49"/>
    <mergeCell ref="I46:L46"/>
    <mergeCell ref="I36:L36"/>
    <mergeCell ref="M36:P36"/>
    <mergeCell ref="Q10:T10"/>
    <mergeCell ref="Q18:T18"/>
    <mergeCell ref="Q12:T12"/>
    <mergeCell ref="Q21:T21"/>
    <mergeCell ref="Q6:T6"/>
    <mergeCell ref="Q19:T19"/>
    <mergeCell ref="Q17:T17"/>
    <mergeCell ref="Q20:T20"/>
    <mergeCell ref="M12:P12"/>
    <mergeCell ref="M7:P7"/>
    <mergeCell ref="Q5:T5"/>
    <mergeCell ref="M15:P15"/>
    <mergeCell ref="Q15:T15"/>
    <mergeCell ref="M32:P32"/>
    <mergeCell ref="E31:H31"/>
    <mergeCell ref="C67:M72"/>
    <mergeCell ref="A60:D60"/>
    <mergeCell ref="A56:D56"/>
    <mergeCell ref="A57:D57"/>
    <mergeCell ref="I21:L21"/>
    <mergeCell ref="M11:P11"/>
    <mergeCell ref="I19:L19"/>
    <mergeCell ref="M26:P26"/>
    <mergeCell ref="I12:L12"/>
    <mergeCell ref="I7:L7"/>
    <mergeCell ref="M19:P19"/>
    <mergeCell ref="M20:P20"/>
    <mergeCell ref="M21:P21"/>
    <mergeCell ref="I22:L22"/>
    <mergeCell ref="A16:D16"/>
    <mergeCell ref="I52:L52"/>
    <mergeCell ref="A7:D7"/>
    <mergeCell ref="A27:D27"/>
    <mergeCell ref="A10:D10"/>
    <mergeCell ref="A18:D18"/>
    <mergeCell ref="A21:D21"/>
    <mergeCell ref="E26:H26"/>
    <mergeCell ref="A11:D11"/>
    <mergeCell ref="I17:L17"/>
    <mergeCell ref="A26:D26"/>
    <mergeCell ref="A19:D19"/>
    <mergeCell ref="E22:H22"/>
    <mergeCell ref="A15:D15"/>
    <mergeCell ref="E15:H15"/>
    <mergeCell ref="I15:L15"/>
    <mergeCell ref="A25:D25"/>
    <mergeCell ref="E25:H25"/>
    <mergeCell ref="I25:L25"/>
    <mergeCell ref="A20:D20"/>
    <mergeCell ref="A17:D17"/>
    <mergeCell ref="A59:D59"/>
    <mergeCell ref="A58:D58"/>
    <mergeCell ref="A52:D52"/>
    <mergeCell ref="A41:D41"/>
    <mergeCell ref="A50:D50"/>
    <mergeCell ref="A30:D30"/>
    <mergeCell ref="A31:D31"/>
    <mergeCell ref="A32:D32"/>
    <mergeCell ref="A40:D40"/>
    <mergeCell ref="A36:D36"/>
    <mergeCell ref="A35:D35"/>
    <mergeCell ref="A46:D46"/>
    <mergeCell ref="A51:D51"/>
    <mergeCell ref="A45:D45"/>
    <mergeCell ref="A39:D39"/>
    <mergeCell ref="A49:D49"/>
    <mergeCell ref="A48:D48"/>
    <mergeCell ref="A47:D47"/>
    <mergeCell ref="A42:D42"/>
    <mergeCell ref="A8:D8"/>
    <mergeCell ref="E9:H9"/>
    <mergeCell ref="M9:P9"/>
    <mergeCell ref="A5:D5"/>
    <mergeCell ref="E5:H5"/>
    <mergeCell ref="I5:L5"/>
    <mergeCell ref="M5:P5"/>
    <mergeCell ref="I16:L16"/>
    <mergeCell ref="I10:L10"/>
    <mergeCell ref="M6:P6"/>
    <mergeCell ref="M10:P10"/>
    <mergeCell ref="A29:D29"/>
    <mergeCell ref="A28:D28"/>
    <mergeCell ref="E29:H29"/>
    <mergeCell ref="E41:H41"/>
    <mergeCell ref="E42:H42"/>
    <mergeCell ref="E40:H40"/>
    <mergeCell ref="E36:H36"/>
    <mergeCell ref="Q4:T4"/>
    <mergeCell ref="E11:H11"/>
    <mergeCell ref="A9:D9"/>
    <mergeCell ref="E6:H6"/>
    <mergeCell ref="A6:D6"/>
    <mergeCell ref="Q11:T11"/>
    <mergeCell ref="E16:H16"/>
    <mergeCell ref="Q16:T16"/>
    <mergeCell ref="I6:L6"/>
    <mergeCell ref="I11:L11"/>
    <mergeCell ref="A4:D4"/>
    <mergeCell ref="E4:H4"/>
    <mergeCell ref="I4:L4"/>
    <mergeCell ref="M4:P4"/>
    <mergeCell ref="E7:H7"/>
    <mergeCell ref="E12:H12"/>
    <mergeCell ref="E8:H8"/>
  </mergeCells>
  <phoneticPr fontId="20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4"/>
  <sheetViews>
    <sheetView view="pageBreakPreview" zoomScale="55" zoomScaleNormal="55" zoomScaleSheetLayoutView="55" workbookViewId="0">
      <selection activeCell="B1" sqref="B1:Y1"/>
    </sheetView>
  </sheetViews>
  <sheetFormatPr defaultColWidth="9" defaultRowHeight="20.25"/>
  <cols>
    <col min="1" max="1" width="1.875" style="47" customWidth="1"/>
    <col min="2" max="2" width="4.875" style="85" customWidth="1"/>
    <col min="3" max="3" width="0" style="47" hidden="1" customWidth="1"/>
    <col min="4" max="4" width="18.625" style="47" customWidth="1"/>
    <col min="5" max="5" width="5.625" style="86" customWidth="1"/>
    <col min="6" max="6" width="11.25" style="47" customWidth="1"/>
    <col min="7" max="7" width="18.625" style="47" customWidth="1"/>
    <col min="8" max="8" width="5.625" style="86" customWidth="1"/>
    <col min="9" max="9" width="11.875" style="47" customWidth="1"/>
    <col min="10" max="10" width="18.625" style="47" customWidth="1"/>
    <col min="11" max="11" width="5.625" style="86" customWidth="1"/>
    <col min="12" max="12" width="11.75" style="47" customWidth="1"/>
    <col min="13" max="13" width="18.625" style="47" customWidth="1"/>
    <col min="14" max="14" width="5.625" style="86" customWidth="1"/>
    <col min="15" max="15" width="12.125" style="47" customWidth="1"/>
    <col min="16" max="16" width="18.625" style="47" customWidth="1"/>
    <col min="17" max="17" width="5.625" style="86" customWidth="1"/>
    <col min="18" max="18" width="11.75" style="47" customWidth="1"/>
    <col min="19" max="19" width="18.625" style="47" customWidth="1"/>
    <col min="20" max="20" width="5.625" style="86" customWidth="1"/>
    <col min="21" max="21" width="12.75" style="47" customWidth="1"/>
    <col min="22" max="22" width="5.25" style="94" customWidth="1"/>
    <col min="23" max="23" width="11.75" style="91" customWidth="1"/>
    <col min="24" max="24" width="11.25" style="92" customWidth="1"/>
    <col min="25" max="25" width="6.625" style="95" customWidth="1"/>
    <col min="26" max="26" width="6.625" style="47" customWidth="1"/>
    <col min="27" max="27" width="6.25" style="24" bestFit="1" customWidth="1"/>
    <col min="28" max="28" width="4.875" style="25" bestFit="1" customWidth="1"/>
    <col min="29" max="31" width="8.5" style="24" bestFit="1" customWidth="1"/>
    <col min="32" max="32" width="6.75" style="24" bestFit="1" customWidth="1"/>
    <col min="33" max="34" width="9" style="47" customWidth="1"/>
    <col min="35" max="16384" width="9" style="47"/>
  </cols>
  <sheetData>
    <row r="1" spans="2:39" s="11" customFormat="1" ht="38.25">
      <c r="B1" s="385" t="s">
        <v>371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10"/>
      <c r="AB1" s="12"/>
    </row>
    <row r="2" spans="2:39" s="11" customFormat="1" ht="18.95" customHeight="1">
      <c r="B2" s="386"/>
      <c r="C2" s="387"/>
      <c r="D2" s="387"/>
      <c r="E2" s="387"/>
      <c r="F2" s="387"/>
      <c r="G2" s="387"/>
      <c r="H2" s="13"/>
      <c r="I2" s="10"/>
      <c r="J2" s="10"/>
      <c r="K2" s="13"/>
      <c r="L2" s="10"/>
      <c r="M2" s="10"/>
      <c r="N2" s="13"/>
      <c r="O2" s="10"/>
      <c r="P2" s="10"/>
      <c r="Q2" s="13"/>
      <c r="R2" s="10"/>
      <c r="S2" s="10"/>
      <c r="T2" s="13"/>
      <c r="U2" s="10"/>
      <c r="V2" s="14"/>
      <c r="W2" s="15"/>
      <c r="X2" s="16"/>
      <c r="Y2" s="15"/>
      <c r="Z2" s="10"/>
      <c r="AB2" s="12"/>
    </row>
    <row r="3" spans="2:39" s="24" customFormat="1" ht="30" customHeight="1" thickBot="1">
      <c r="B3" s="97" t="s">
        <v>40</v>
      </c>
      <c r="C3" s="97"/>
      <c r="D3" s="9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"/>
      <c r="T3" s="18"/>
      <c r="U3" s="18"/>
      <c r="V3" s="19"/>
      <c r="W3" s="20"/>
      <c r="X3" s="21"/>
      <c r="Y3" s="22"/>
      <c r="Z3" s="23"/>
      <c r="AB3" s="25"/>
    </row>
    <row r="4" spans="2:39" s="39" customFormat="1" ht="99">
      <c r="B4" s="26" t="s">
        <v>0</v>
      </c>
      <c r="C4" s="27" t="s">
        <v>1</v>
      </c>
      <c r="D4" s="28" t="s">
        <v>2</v>
      </c>
      <c r="E4" s="29" t="s">
        <v>38</v>
      </c>
      <c r="F4" s="28"/>
      <c r="G4" s="28" t="s">
        <v>3</v>
      </c>
      <c r="H4" s="29" t="s">
        <v>38</v>
      </c>
      <c r="I4" s="28"/>
      <c r="J4" s="28" t="s">
        <v>4</v>
      </c>
      <c r="K4" s="29" t="s">
        <v>38</v>
      </c>
      <c r="L4" s="28"/>
      <c r="M4" s="28" t="s">
        <v>4</v>
      </c>
      <c r="N4" s="29" t="s">
        <v>38</v>
      </c>
      <c r="O4" s="28"/>
      <c r="P4" s="28" t="s">
        <v>4</v>
      </c>
      <c r="Q4" s="29" t="s">
        <v>38</v>
      </c>
      <c r="R4" s="28"/>
      <c r="S4" s="31" t="s">
        <v>5</v>
      </c>
      <c r="T4" s="29" t="s">
        <v>38</v>
      </c>
      <c r="U4" s="28"/>
      <c r="V4" s="99" t="s">
        <v>42</v>
      </c>
      <c r="W4" s="32" t="s">
        <v>6</v>
      </c>
      <c r="X4" s="33" t="s">
        <v>13</v>
      </c>
      <c r="Y4" s="34" t="s">
        <v>14</v>
      </c>
      <c r="Z4" s="35"/>
      <c r="AA4" s="36"/>
      <c r="AB4" s="37"/>
      <c r="AC4" s="38"/>
      <c r="AD4" s="38"/>
      <c r="AE4" s="38"/>
      <c r="AF4" s="38"/>
      <c r="AG4" s="134"/>
      <c r="AH4" s="135"/>
      <c r="AI4" s="134"/>
      <c r="AJ4" s="134"/>
      <c r="AK4" s="134"/>
      <c r="AL4" s="134"/>
      <c r="AM4" s="43"/>
    </row>
    <row r="5" spans="2:39" s="43" customFormat="1" ht="42" customHeight="1">
      <c r="B5" s="40"/>
      <c r="C5" s="378"/>
      <c r="D5" s="41"/>
      <c r="E5" s="41" t="s">
        <v>118</v>
      </c>
      <c r="F5" s="2" t="s">
        <v>119</v>
      </c>
      <c r="G5" s="41"/>
      <c r="H5" s="41" t="s">
        <v>120</v>
      </c>
      <c r="I5" s="2" t="s">
        <v>119</v>
      </c>
      <c r="J5" s="41"/>
      <c r="K5" s="41" t="s">
        <v>121</v>
      </c>
      <c r="L5" s="2" t="s">
        <v>119</v>
      </c>
      <c r="M5" s="41"/>
      <c r="N5" s="41" t="s">
        <v>122</v>
      </c>
      <c r="O5" s="2" t="s">
        <v>119</v>
      </c>
      <c r="P5" s="41"/>
      <c r="Q5" s="214" t="s">
        <v>123</v>
      </c>
      <c r="R5" s="2" t="s">
        <v>119</v>
      </c>
      <c r="S5" s="41"/>
      <c r="T5" s="41" t="s">
        <v>121</v>
      </c>
      <c r="U5" s="2" t="s">
        <v>119</v>
      </c>
      <c r="V5" s="380"/>
      <c r="W5" s="104" t="s">
        <v>7</v>
      </c>
      <c r="X5" s="105" t="s">
        <v>124</v>
      </c>
      <c r="Y5" s="113">
        <v>0</v>
      </c>
      <c r="Z5" s="24"/>
      <c r="AA5" s="24"/>
      <c r="AB5" s="25"/>
      <c r="AC5" s="24" t="s">
        <v>18</v>
      </c>
      <c r="AD5" s="24" t="s">
        <v>19</v>
      </c>
      <c r="AE5" s="24" t="s">
        <v>20</v>
      </c>
      <c r="AF5" s="24" t="s">
        <v>21</v>
      </c>
      <c r="AG5" s="136"/>
      <c r="AH5" s="135"/>
      <c r="AI5" s="135"/>
      <c r="AJ5" s="135"/>
      <c r="AK5" s="135"/>
      <c r="AL5" s="135"/>
      <c r="AM5" s="137"/>
    </row>
    <row r="6" spans="2:39" ht="27.95" customHeight="1">
      <c r="B6" s="44" t="s">
        <v>8</v>
      </c>
      <c r="C6" s="378"/>
      <c r="D6" s="241"/>
      <c r="E6" s="232"/>
      <c r="F6" s="232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32"/>
      <c r="R6" s="241"/>
      <c r="S6" s="217"/>
      <c r="T6" s="241"/>
      <c r="U6" s="241"/>
      <c r="V6" s="381"/>
      <c r="W6" s="106">
        <v>0</v>
      </c>
      <c r="X6" s="107" t="s">
        <v>125</v>
      </c>
      <c r="Y6" s="114">
        <v>0</v>
      </c>
      <c r="Z6" s="23"/>
      <c r="AA6" s="46" t="s">
        <v>23</v>
      </c>
      <c r="AB6" s="25">
        <v>0</v>
      </c>
      <c r="AC6" s="25">
        <f>AB6*2</f>
        <v>0</v>
      </c>
      <c r="AD6" s="25"/>
      <c r="AE6" s="25">
        <f>AB6*15</f>
        <v>0</v>
      </c>
      <c r="AF6" s="25">
        <f>AC6*4+AE6*4</f>
        <v>0</v>
      </c>
      <c r="AG6" s="138"/>
      <c r="AH6" s="135"/>
      <c r="AI6" s="139"/>
      <c r="AJ6" s="135"/>
      <c r="AK6" s="135"/>
      <c r="AL6" s="140"/>
      <c r="AM6" s="137"/>
    </row>
    <row r="7" spans="2:39" ht="27.95" customHeight="1">
      <c r="B7" s="44"/>
      <c r="C7" s="378"/>
      <c r="D7" s="241"/>
      <c r="E7" s="241"/>
      <c r="F7" s="241"/>
      <c r="G7" s="241"/>
      <c r="H7" s="239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32"/>
      <c r="T7" s="241"/>
      <c r="U7" s="241"/>
      <c r="V7" s="381"/>
      <c r="W7" s="108" t="s">
        <v>9</v>
      </c>
      <c r="X7" s="109" t="s">
        <v>126</v>
      </c>
      <c r="Y7" s="114">
        <v>0</v>
      </c>
      <c r="Z7" s="24"/>
      <c r="AA7" s="49" t="s">
        <v>25</v>
      </c>
      <c r="AB7" s="25">
        <v>0</v>
      </c>
      <c r="AC7" s="50">
        <f>AB7*7</f>
        <v>0</v>
      </c>
      <c r="AD7" s="25">
        <f>AB7*5</f>
        <v>0</v>
      </c>
      <c r="AE7" s="25" t="s">
        <v>26</v>
      </c>
      <c r="AF7" s="51">
        <f>AC7*4+AD7*9</f>
        <v>0</v>
      </c>
      <c r="AG7" s="134"/>
      <c r="AH7" s="135"/>
      <c r="AI7" s="135"/>
      <c r="AJ7" s="135"/>
      <c r="AK7" s="135"/>
      <c r="AL7" s="135"/>
      <c r="AM7" s="137"/>
    </row>
    <row r="8" spans="2:39" ht="27.95" customHeight="1">
      <c r="B8" s="44" t="s">
        <v>10</v>
      </c>
      <c r="C8" s="378"/>
      <c r="D8" s="241"/>
      <c r="E8" s="241"/>
      <c r="F8" s="241"/>
      <c r="G8" s="241"/>
      <c r="H8" s="239"/>
      <c r="I8" s="241"/>
      <c r="J8" s="231"/>
      <c r="K8" s="241"/>
      <c r="L8" s="241"/>
      <c r="M8" s="231"/>
      <c r="N8" s="241"/>
      <c r="O8" s="241"/>
      <c r="P8" s="213"/>
      <c r="Q8" s="239"/>
      <c r="R8" s="241"/>
      <c r="S8" s="232"/>
      <c r="T8" s="200"/>
      <c r="U8" s="232"/>
      <c r="V8" s="381"/>
      <c r="W8" s="106">
        <v>0</v>
      </c>
      <c r="X8" s="109" t="s">
        <v>127</v>
      </c>
      <c r="Y8" s="114">
        <v>0</v>
      </c>
      <c r="Z8" s="23"/>
      <c r="AA8" s="24" t="s">
        <v>28</v>
      </c>
      <c r="AB8" s="25">
        <v>0</v>
      </c>
      <c r="AC8" s="25">
        <f>AB8*1</f>
        <v>0</v>
      </c>
      <c r="AD8" s="25" t="s">
        <v>26</v>
      </c>
      <c r="AE8" s="25">
        <f>AB8*5</f>
        <v>0</v>
      </c>
      <c r="AF8" s="25">
        <f>AC8*4+AE8*4</f>
        <v>0</v>
      </c>
      <c r="AG8" s="134"/>
      <c r="AH8" s="135"/>
      <c r="AI8" s="135"/>
      <c r="AJ8" s="135"/>
      <c r="AK8" s="135"/>
      <c r="AL8" s="135"/>
      <c r="AM8" s="137"/>
    </row>
    <row r="9" spans="2:39" ht="27.95" customHeight="1">
      <c r="B9" s="379" t="s">
        <v>128</v>
      </c>
      <c r="C9" s="378"/>
      <c r="D9" s="241"/>
      <c r="E9" s="241"/>
      <c r="F9" s="241"/>
      <c r="G9" s="241"/>
      <c r="H9" s="239"/>
      <c r="I9" s="241"/>
      <c r="J9" s="232"/>
      <c r="K9" s="241"/>
      <c r="L9" s="241"/>
      <c r="M9" s="232"/>
      <c r="N9" s="241"/>
      <c r="O9" s="241"/>
      <c r="P9" s="213"/>
      <c r="Q9" s="239"/>
      <c r="R9" s="241"/>
      <c r="S9" s="241"/>
      <c r="T9" s="239"/>
      <c r="U9" s="241"/>
      <c r="V9" s="381"/>
      <c r="W9" s="108" t="s">
        <v>11</v>
      </c>
      <c r="X9" s="109" t="s">
        <v>129</v>
      </c>
      <c r="Y9" s="114">
        <f>AB10</f>
        <v>0</v>
      </c>
      <c r="Z9" s="24"/>
      <c r="AA9" s="24" t="s">
        <v>31</v>
      </c>
      <c r="AB9" s="25">
        <v>0</v>
      </c>
      <c r="AC9" s="25"/>
      <c r="AD9" s="25">
        <f>AB9*5</f>
        <v>0</v>
      </c>
      <c r="AE9" s="25" t="s">
        <v>26</v>
      </c>
      <c r="AF9" s="25">
        <f>AD9*9</f>
        <v>0</v>
      </c>
      <c r="AG9" s="134"/>
      <c r="AH9" s="135"/>
      <c r="AI9" s="134"/>
      <c r="AJ9" s="134"/>
      <c r="AK9" s="134"/>
      <c r="AL9" s="134"/>
      <c r="AM9" s="137"/>
    </row>
    <row r="10" spans="2:39" ht="27.95" customHeight="1">
      <c r="B10" s="379"/>
      <c r="C10" s="378"/>
      <c r="D10" s="241"/>
      <c r="E10" s="241"/>
      <c r="F10" s="241"/>
      <c r="G10" s="241"/>
      <c r="H10" s="241"/>
      <c r="I10" s="241"/>
      <c r="J10" s="241"/>
      <c r="K10" s="239"/>
      <c r="L10" s="241"/>
      <c r="M10" s="218"/>
      <c r="N10" s="241"/>
      <c r="O10" s="235"/>
      <c r="P10" s="241"/>
      <c r="Q10" s="239"/>
      <c r="R10" s="241"/>
      <c r="S10" s="241"/>
      <c r="T10" s="239"/>
      <c r="U10" s="241"/>
      <c r="V10" s="381"/>
      <c r="W10" s="106">
        <v>0</v>
      </c>
      <c r="X10" s="110" t="s">
        <v>130</v>
      </c>
      <c r="Y10" s="114">
        <v>0</v>
      </c>
      <c r="Z10" s="23"/>
      <c r="AA10" s="24" t="s">
        <v>32</v>
      </c>
      <c r="AB10" s="25">
        <v>0</v>
      </c>
      <c r="AE10" s="24">
        <f>AB10*15</f>
        <v>0</v>
      </c>
      <c r="AG10" s="134"/>
      <c r="AH10" s="135"/>
      <c r="AI10" s="134"/>
      <c r="AJ10" s="134"/>
      <c r="AK10" s="134"/>
      <c r="AL10" s="134"/>
      <c r="AM10" s="137"/>
    </row>
    <row r="11" spans="2:39" ht="27.95" customHeight="1">
      <c r="B11" s="8" t="s">
        <v>131</v>
      </c>
      <c r="C11" s="259"/>
      <c r="D11" s="233"/>
      <c r="E11" s="234"/>
      <c r="F11" s="233"/>
      <c r="G11" s="227"/>
      <c r="H11" s="234"/>
      <c r="I11" s="241"/>
      <c r="J11" s="147"/>
      <c r="K11" s="234"/>
      <c r="L11" s="241"/>
      <c r="M11" s="240"/>
      <c r="N11" s="233"/>
      <c r="O11" s="235"/>
      <c r="P11" s="241"/>
      <c r="Q11" s="234"/>
      <c r="R11" s="241"/>
      <c r="S11" s="241"/>
      <c r="T11" s="234"/>
      <c r="U11" s="241"/>
      <c r="V11" s="381"/>
      <c r="W11" s="108" t="s">
        <v>12</v>
      </c>
      <c r="X11" s="111"/>
      <c r="Y11" s="114"/>
      <c r="Z11" s="24"/>
      <c r="AC11" s="24">
        <f>SUM(AC6:AC10)</f>
        <v>0</v>
      </c>
      <c r="AD11" s="24">
        <f>SUM(AD6:AD10)</f>
        <v>0</v>
      </c>
      <c r="AE11" s="24">
        <f>SUM(AE6:AE10)</f>
        <v>0</v>
      </c>
      <c r="AF11" s="24">
        <f>AC11*4+AD11*9+AE11*4</f>
        <v>0</v>
      </c>
      <c r="AG11" s="134"/>
      <c r="AH11" s="135"/>
      <c r="AI11" s="141"/>
      <c r="AJ11" s="141"/>
      <c r="AK11" s="141"/>
      <c r="AL11" s="134"/>
      <c r="AM11" s="137"/>
    </row>
    <row r="12" spans="2:39" ht="27.95" customHeight="1" thickBot="1">
      <c r="B12" s="260"/>
      <c r="C12" s="261"/>
      <c r="D12" s="60"/>
      <c r="E12" s="233"/>
      <c r="F12" s="9"/>
      <c r="G12" s="9"/>
      <c r="H12" s="233"/>
      <c r="I12" s="9"/>
      <c r="J12" s="9"/>
      <c r="K12" s="233"/>
      <c r="L12" s="9"/>
      <c r="M12" s="9"/>
      <c r="N12" s="233"/>
      <c r="O12" s="9"/>
      <c r="P12" s="9"/>
      <c r="Q12" s="233"/>
      <c r="R12" s="9"/>
      <c r="S12" s="9"/>
      <c r="T12" s="233"/>
      <c r="U12" s="9"/>
      <c r="V12" s="382"/>
      <c r="W12" s="106">
        <f>(W6*4)+(W8*9)+(W10*4)</f>
        <v>0</v>
      </c>
      <c r="X12" s="117"/>
      <c r="Y12" s="116"/>
      <c r="Z12" s="23"/>
      <c r="AC12" s="59" t="e">
        <f>AC11*4/AF11</f>
        <v>#DIV/0!</v>
      </c>
      <c r="AD12" s="59" t="e">
        <f>AD11*9/AF11</f>
        <v>#DIV/0!</v>
      </c>
      <c r="AE12" s="59" t="e">
        <f>AE11*4/AF11</f>
        <v>#DIV/0!</v>
      </c>
    </row>
    <row r="13" spans="2:39" s="43" customFormat="1" ht="42" customHeight="1">
      <c r="B13" s="40">
        <v>2</v>
      </c>
      <c r="C13" s="378"/>
      <c r="D13" s="41" t="str">
        <f>'114年2月菜單'!E6</f>
        <v>紫米飯</v>
      </c>
      <c r="E13" s="41" t="s">
        <v>81</v>
      </c>
      <c r="F13" s="2" t="s">
        <v>15</v>
      </c>
      <c r="G13" s="41" t="str">
        <f>'114年2月菜單'!E7</f>
        <v>炭烤雞排</v>
      </c>
      <c r="H13" s="41" t="s">
        <v>357</v>
      </c>
      <c r="I13" s="2" t="s">
        <v>15</v>
      </c>
      <c r="J13" s="41" t="str">
        <f>'114年2月菜單'!E8</f>
        <v>麻油鮮蔬豚鍋</v>
      </c>
      <c r="K13" s="41" t="s">
        <v>82</v>
      </c>
      <c r="L13" s="2" t="s">
        <v>15</v>
      </c>
      <c r="M13" s="41" t="str">
        <f>'114年2月菜單'!E9</f>
        <v>芙蓉蒸蛋</v>
      </c>
      <c r="N13" s="41" t="s">
        <v>252</v>
      </c>
      <c r="O13" s="2" t="s">
        <v>15</v>
      </c>
      <c r="P13" s="41" t="str">
        <f>'114年2月菜單'!E10</f>
        <v>淺色蔬菜</v>
      </c>
      <c r="Q13" s="1" t="s">
        <v>83</v>
      </c>
      <c r="R13" s="2" t="s">
        <v>15</v>
      </c>
      <c r="S13" s="41" t="str">
        <f>'114年2月菜單'!E11</f>
        <v>紅豆小湯圓(冷)</v>
      </c>
      <c r="T13" s="41" t="s">
        <v>82</v>
      </c>
      <c r="U13" s="2" t="s">
        <v>15</v>
      </c>
      <c r="V13" s="380"/>
      <c r="W13" s="104" t="s">
        <v>7</v>
      </c>
      <c r="X13" s="105" t="s">
        <v>17</v>
      </c>
      <c r="Y13" s="113">
        <v>6</v>
      </c>
      <c r="Z13" s="24"/>
      <c r="AA13" s="24"/>
      <c r="AB13" s="25"/>
      <c r="AC13" s="24" t="s">
        <v>18</v>
      </c>
      <c r="AD13" s="24" t="s">
        <v>19</v>
      </c>
      <c r="AE13" s="24" t="s">
        <v>20</v>
      </c>
      <c r="AF13" s="24" t="s">
        <v>21</v>
      </c>
    </row>
    <row r="14" spans="2:39" ht="27.95" customHeight="1">
      <c r="B14" s="44" t="s">
        <v>8</v>
      </c>
      <c r="C14" s="378"/>
      <c r="D14" s="165" t="s">
        <v>240</v>
      </c>
      <c r="E14" s="165"/>
      <c r="F14" s="165">
        <v>100</v>
      </c>
      <c r="G14" s="165" t="s">
        <v>242</v>
      </c>
      <c r="H14" s="165"/>
      <c r="I14" s="165">
        <v>40</v>
      </c>
      <c r="J14" s="233" t="s">
        <v>247</v>
      </c>
      <c r="K14" s="241"/>
      <c r="L14" s="241">
        <v>10</v>
      </c>
      <c r="M14" s="165" t="s">
        <v>251</v>
      </c>
      <c r="N14" s="165"/>
      <c r="O14" s="165">
        <v>30</v>
      </c>
      <c r="P14" s="165" t="s">
        <v>356</v>
      </c>
      <c r="Q14" s="162"/>
      <c r="R14" s="165">
        <v>100</v>
      </c>
      <c r="S14" s="241" t="s">
        <v>363</v>
      </c>
      <c r="T14" s="241"/>
      <c r="U14" s="241">
        <v>10</v>
      </c>
      <c r="V14" s="381"/>
      <c r="W14" s="106">
        <f>AE19</f>
        <v>100</v>
      </c>
      <c r="X14" s="107" t="s">
        <v>22</v>
      </c>
      <c r="Y14" s="114">
        <v>2</v>
      </c>
      <c r="Z14" s="23"/>
      <c r="AA14" s="46" t="s">
        <v>23</v>
      </c>
      <c r="AB14" s="25">
        <v>6</v>
      </c>
      <c r="AC14" s="25">
        <f>AB14*2</f>
        <v>12</v>
      </c>
      <c r="AD14" s="25"/>
      <c r="AE14" s="25">
        <f>AB14*15</f>
        <v>90</v>
      </c>
      <c r="AF14" s="25">
        <f>AC14*4+AE14*4</f>
        <v>408</v>
      </c>
    </row>
    <row r="15" spans="2:39" ht="27.95" customHeight="1">
      <c r="B15" s="44">
        <v>11</v>
      </c>
      <c r="C15" s="378"/>
      <c r="D15" s="165" t="s">
        <v>241</v>
      </c>
      <c r="E15" s="165"/>
      <c r="F15" s="165">
        <v>40</v>
      </c>
      <c r="G15" s="165"/>
      <c r="H15" s="165"/>
      <c r="I15" s="165"/>
      <c r="J15" s="241" t="s">
        <v>248</v>
      </c>
      <c r="K15" s="241"/>
      <c r="L15" s="241">
        <v>20</v>
      </c>
      <c r="M15" s="165"/>
      <c r="N15" s="201"/>
      <c r="O15" s="165"/>
      <c r="P15" s="165"/>
      <c r="Q15" s="165"/>
      <c r="R15" s="165"/>
      <c r="S15" s="231" t="s">
        <v>364</v>
      </c>
      <c r="T15" s="233" t="s">
        <v>365</v>
      </c>
      <c r="U15" s="241">
        <v>10</v>
      </c>
      <c r="V15" s="381"/>
      <c r="W15" s="108" t="s">
        <v>9</v>
      </c>
      <c r="X15" s="109" t="s">
        <v>24</v>
      </c>
      <c r="Y15" s="114">
        <v>2</v>
      </c>
      <c r="Z15" s="24"/>
      <c r="AA15" s="49" t="s">
        <v>25</v>
      </c>
      <c r="AB15" s="25">
        <v>2</v>
      </c>
      <c r="AC15" s="50">
        <f>AB15*7</f>
        <v>14</v>
      </c>
      <c r="AD15" s="25">
        <f>AB15*5</f>
        <v>10</v>
      </c>
      <c r="AE15" s="25" t="s">
        <v>26</v>
      </c>
      <c r="AF15" s="51">
        <f>AC15*4+AD15*9</f>
        <v>146</v>
      </c>
    </row>
    <row r="16" spans="2:39" ht="27.95" customHeight="1">
      <c r="B16" s="44" t="s">
        <v>62</v>
      </c>
      <c r="C16" s="378"/>
      <c r="D16" s="156"/>
      <c r="E16" s="165"/>
      <c r="F16" s="165"/>
      <c r="G16" s="162"/>
      <c r="H16" s="156"/>
      <c r="I16" s="165"/>
      <c r="J16" s="160" t="s">
        <v>249</v>
      </c>
      <c r="K16" s="241"/>
      <c r="L16" s="241">
        <v>20</v>
      </c>
      <c r="M16" s="165"/>
      <c r="N16" s="165"/>
      <c r="O16" s="165"/>
      <c r="P16" s="165"/>
      <c r="Q16" s="165"/>
      <c r="R16" s="165"/>
      <c r="S16" s="233"/>
      <c r="T16" s="234"/>
      <c r="U16" s="241"/>
      <c r="V16" s="381"/>
      <c r="W16" s="106">
        <f>AC19</f>
        <v>28</v>
      </c>
      <c r="X16" s="109" t="s">
        <v>27</v>
      </c>
      <c r="Y16" s="114">
        <v>2.4</v>
      </c>
      <c r="Z16" s="23"/>
      <c r="AA16" s="24" t="s">
        <v>28</v>
      </c>
      <c r="AB16" s="25">
        <v>2</v>
      </c>
      <c r="AC16" s="25">
        <f>AB16*1</f>
        <v>2</v>
      </c>
      <c r="AD16" s="25" t="s">
        <v>26</v>
      </c>
      <c r="AE16" s="25">
        <f>AB16*5</f>
        <v>10</v>
      </c>
      <c r="AF16" s="25">
        <f>AC16*4+AE16*4</f>
        <v>48</v>
      </c>
    </row>
    <row r="17" spans="2:32" ht="27.95" customHeight="1">
      <c r="B17" s="379" t="s">
        <v>35</v>
      </c>
      <c r="C17" s="378"/>
      <c r="D17" s="156"/>
      <c r="E17" s="165"/>
      <c r="F17" s="165"/>
      <c r="G17" s="162"/>
      <c r="H17" s="156"/>
      <c r="I17" s="165"/>
      <c r="J17" s="241" t="s">
        <v>250</v>
      </c>
      <c r="K17" s="165"/>
      <c r="L17" s="165">
        <v>3</v>
      </c>
      <c r="M17" s="165"/>
      <c r="N17" s="165"/>
      <c r="O17" s="165"/>
      <c r="P17" s="165"/>
      <c r="Q17" s="165"/>
      <c r="R17" s="165"/>
      <c r="S17" s="241"/>
      <c r="T17" s="234"/>
      <c r="U17" s="241"/>
      <c r="V17" s="381"/>
      <c r="W17" s="108" t="s">
        <v>11</v>
      </c>
      <c r="X17" s="109" t="s">
        <v>30</v>
      </c>
      <c r="Y17" s="114">
        <f>AB18</f>
        <v>0</v>
      </c>
      <c r="Z17" s="24"/>
      <c r="AA17" s="24" t="s">
        <v>31</v>
      </c>
      <c r="AB17" s="25">
        <v>2.5</v>
      </c>
      <c r="AC17" s="25"/>
      <c r="AD17" s="25">
        <f>AB17*5</f>
        <v>12.5</v>
      </c>
      <c r="AE17" s="25" t="s">
        <v>26</v>
      </c>
      <c r="AF17" s="25">
        <f>AD17*9</f>
        <v>112.5</v>
      </c>
    </row>
    <row r="18" spans="2:32" ht="27.95" customHeight="1">
      <c r="B18" s="379"/>
      <c r="C18" s="378"/>
      <c r="D18" s="156"/>
      <c r="E18" s="165"/>
      <c r="F18" s="165"/>
      <c r="G18" s="165"/>
      <c r="H18" s="156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381"/>
      <c r="W18" s="106">
        <f>AD19</f>
        <v>22.5</v>
      </c>
      <c r="X18" s="110" t="s">
        <v>39</v>
      </c>
      <c r="Y18" s="114">
        <v>0</v>
      </c>
      <c r="Z18" s="23"/>
      <c r="AA18" s="24" t="s">
        <v>32</v>
      </c>
      <c r="AE18" s="24">
        <f>AB18*15</f>
        <v>0</v>
      </c>
    </row>
    <row r="19" spans="2:32" ht="27.95" customHeight="1">
      <c r="B19" s="54" t="s">
        <v>33</v>
      </c>
      <c r="C19" s="55"/>
      <c r="D19" s="52"/>
      <c r="E19" s="6"/>
      <c r="F19" s="5"/>
      <c r="G19" s="5"/>
      <c r="H19" s="6"/>
      <c r="I19" s="5"/>
      <c r="J19" s="4"/>
      <c r="K19" s="6"/>
      <c r="L19" s="5"/>
      <c r="M19" s="6"/>
      <c r="N19" s="52"/>
      <c r="O19" s="5"/>
      <c r="P19" s="5"/>
      <c r="Q19" s="6"/>
      <c r="R19" s="5"/>
      <c r="S19" s="5"/>
      <c r="T19" s="52"/>
      <c r="U19" s="5"/>
      <c r="V19" s="381"/>
      <c r="W19" s="108" t="s">
        <v>12</v>
      </c>
      <c r="X19" s="111"/>
      <c r="Y19" s="114"/>
      <c r="Z19" s="24"/>
      <c r="AC19" s="24">
        <f>SUM(AC14:AC18)</f>
        <v>28</v>
      </c>
      <c r="AD19" s="24">
        <f>SUM(AD14:AD18)</f>
        <v>22.5</v>
      </c>
      <c r="AE19" s="24">
        <f>SUM(AE14:AE18)</f>
        <v>100</v>
      </c>
      <c r="AF19" s="24">
        <f>AC19*4+AD19*9+AE19*4</f>
        <v>714.5</v>
      </c>
    </row>
    <row r="20" spans="2:32" ht="27.95" customHeight="1" thickBot="1">
      <c r="B20" s="57"/>
      <c r="C20" s="58"/>
      <c r="D20" s="52"/>
      <c r="E20" s="52"/>
      <c r="F20" s="5"/>
      <c r="G20" s="5"/>
      <c r="H20" s="6"/>
      <c r="I20" s="5"/>
      <c r="J20" s="5"/>
      <c r="K20" s="6"/>
      <c r="L20" s="5"/>
      <c r="M20" s="5"/>
      <c r="N20" s="52"/>
      <c r="O20" s="5"/>
      <c r="P20" s="5"/>
      <c r="Q20" s="6"/>
      <c r="R20" s="5"/>
      <c r="S20" s="5"/>
      <c r="T20" s="52"/>
      <c r="U20" s="5"/>
      <c r="V20" s="382"/>
      <c r="W20" s="119">
        <f>(W14*4)+(W16*9)+(W18*4)</f>
        <v>742</v>
      </c>
      <c r="X20" s="115"/>
      <c r="Y20" s="116"/>
      <c r="Z20" s="23"/>
      <c r="AC20" s="59">
        <f>AC19*4/AF19</f>
        <v>0.15675297410776767</v>
      </c>
      <c r="AD20" s="59">
        <f>AD19*9/AF19</f>
        <v>0.28341497550734779</v>
      </c>
      <c r="AE20" s="59">
        <f>AE19*4/AF19</f>
        <v>0.55983205038488448</v>
      </c>
    </row>
    <row r="21" spans="2:32" s="43" customFormat="1" ht="42" customHeight="1">
      <c r="B21" s="40">
        <v>2</v>
      </c>
      <c r="C21" s="378"/>
      <c r="D21" s="41" t="str">
        <f>'114年2月菜單'!I6</f>
        <v>白米飯</v>
      </c>
      <c r="E21" s="41" t="s">
        <v>81</v>
      </c>
      <c r="F21" s="2" t="s">
        <v>15</v>
      </c>
      <c r="G21" s="41" t="str">
        <f>'114年2月菜單'!I7</f>
        <v>夜市鹽酥雞(炸)</v>
      </c>
      <c r="H21" s="41" t="s">
        <v>84</v>
      </c>
      <c r="I21" s="2" t="s">
        <v>15</v>
      </c>
      <c r="J21" s="41" t="str">
        <f>'114年2月菜單'!I8</f>
        <v>海帶豆干(豆)</v>
      </c>
      <c r="K21" s="41" t="s">
        <v>104</v>
      </c>
      <c r="L21" s="2" t="s">
        <v>15</v>
      </c>
      <c r="M21" s="41" t="str">
        <f>'114年2月菜單'!I9</f>
        <v>絞肉貢丸(加)</v>
      </c>
      <c r="N21" s="41" t="s">
        <v>82</v>
      </c>
      <c r="O21" s="2" t="s">
        <v>15</v>
      </c>
      <c r="P21" s="41" t="str">
        <f>'114年2月菜單'!I10</f>
        <v>深色蔬菜</v>
      </c>
      <c r="Q21" s="1" t="s">
        <v>83</v>
      </c>
      <c r="R21" s="2" t="s">
        <v>15</v>
      </c>
      <c r="S21" s="41" t="str">
        <f>'114年2月菜單'!I11</f>
        <v>鮮蔬湯</v>
      </c>
      <c r="T21" s="41" t="s">
        <v>16</v>
      </c>
      <c r="U21" s="2" t="s">
        <v>15</v>
      </c>
      <c r="V21" s="380"/>
      <c r="W21" s="104" t="s">
        <v>67</v>
      </c>
      <c r="X21" s="42" t="s">
        <v>17</v>
      </c>
      <c r="Y21" s="78">
        <f>AB22</f>
        <v>6</v>
      </c>
      <c r="Z21" s="24"/>
      <c r="AA21" s="24"/>
      <c r="AB21" s="25"/>
      <c r="AC21" s="24" t="s">
        <v>18</v>
      </c>
      <c r="AD21" s="24" t="s">
        <v>19</v>
      </c>
      <c r="AE21" s="24" t="s">
        <v>20</v>
      </c>
      <c r="AF21" s="24" t="s">
        <v>21</v>
      </c>
    </row>
    <row r="22" spans="2:32" s="66" customFormat="1" ht="27.75" customHeight="1">
      <c r="B22" s="62" t="s">
        <v>8</v>
      </c>
      <c r="C22" s="378"/>
      <c r="D22" s="165" t="s">
        <v>255</v>
      </c>
      <c r="E22" s="162"/>
      <c r="F22" s="162">
        <v>120</v>
      </c>
      <c r="G22" s="165" t="s">
        <v>256</v>
      </c>
      <c r="H22" s="165"/>
      <c r="I22" s="165">
        <v>40</v>
      </c>
      <c r="J22" s="202" t="s">
        <v>316</v>
      </c>
      <c r="K22" s="203"/>
      <c r="L22" s="165">
        <v>30</v>
      </c>
      <c r="M22" s="202" t="s">
        <v>258</v>
      </c>
      <c r="N22" s="202"/>
      <c r="O22" s="165">
        <v>10</v>
      </c>
      <c r="P22" s="165" t="s">
        <v>354</v>
      </c>
      <c r="Q22" s="162"/>
      <c r="R22" s="165">
        <v>100</v>
      </c>
      <c r="S22" s="241" t="s">
        <v>261</v>
      </c>
      <c r="T22" s="164"/>
      <c r="U22" s="165">
        <v>10</v>
      </c>
      <c r="V22" s="381"/>
      <c r="W22" s="106">
        <f>AE27</f>
        <v>100</v>
      </c>
      <c r="X22" s="45" t="s">
        <v>22</v>
      </c>
      <c r="Y22" s="79">
        <f>AB23</f>
        <v>2</v>
      </c>
      <c r="Z22" s="63"/>
      <c r="AA22" s="64" t="s">
        <v>23</v>
      </c>
      <c r="AB22" s="65">
        <v>6</v>
      </c>
      <c r="AC22" s="65">
        <f>AB22*2</f>
        <v>12</v>
      </c>
      <c r="AD22" s="65"/>
      <c r="AE22" s="65">
        <f>AB22*15</f>
        <v>90</v>
      </c>
      <c r="AF22" s="65">
        <f>AC22*4+AE22*4</f>
        <v>408</v>
      </c>
    </row>
    <row r="23" spans="2:32" s="66" customFormat="1" ht="27.95" customHeight="1">
      <c r="B23" s="62">
        <v>12</v>
      </c>
      <c r="C23" s="378"/>
      <c r="D23" s="165"/>
      <c r="E23" s="165"/>
      <c r="F23" s="165"/>
      <c r="G23" s="165"/>
      <c r="H23" s="165"/>
      <c r="I23" s="165"/>
      <c r="J23" s="288" t="s">
        <v>317</v>
      </c>
      <c r="K23" s="202" t="s">
        <v>318</v>
      </c>
      <c r="L23" s="165">
        <v>30</v>
      </c>
      <c r="M23" s="202" t="s">
        <v>319</v>
      </c>
      <c r="N23" s="202"/>
      <c r="O23" s="165">
        <v>10</v>
      </c>
      <c r="P23" s="165"/>
      <c r="Q23" s="165"/>
      <c r="R23" s="165"/>
      <c r="S23" s="215" t="s">
        <v>262</v>
      </c>
      <c r="T23" s="215"/>
      <c r="U23" s="215">
        <v>2</v>
      </c>
      <c r="V23" s="381"/>
      <c r="W23" s="108" t="s">
        <v>9</v>
      </c>
      <c r="X23" s="48" t="s">
        <v>24</v>
      </c>
      <c r="Y23" s="79">
        <v>2</v>
      </c>
      <c r="Z23" s="67"/>
      <c r="AA23" s="68" t="s">
        <v>25</v>
      </c>
      <c r="AB23" s="65">
        <v>2</v>
      </c>
      <c r="AC23" s="69">
        <f>AB23*7</f>
        <v>14</v>
      </c>
      <c r="AD23" s="65">
        <f>AB23*5</f>
        <v>10</v>
      </c>
      <c r="AE23" s="65" t="s">
        <v>26</v>
      </c>
      <c r="AF23" s="70">
        <f>AC23*4+AD23*9</f>
        <v>146</v>
      </c>
    </row>
    <row r="24" spans="2:32" s="66" customFormat="1" ht="27.95" customHeight="1">
      <c r="B24" s="62" t="s">
        <v>10</v>
      </c>
      <c r="C24" s="378"/>
      <c r="D24" s="165"/>
      <c r="E24" s="156"/>
      <c r="F24" s="165"/>
      <c r="G24" s="213"/>
      <c r="H24" s="165"/>
      <c r="I24" s="165"/>
      <c r="J24" s="202" t="s">
        <v>257</v>
      </c>
      <c r="K24" s="203"/>
      <c r="L24" s="165">
        <v>10</v>
      </c>
      <c r="M24" s="202" t="s">
        <v>259</v>
      </c>
      <c r="N24" s="202" t="s">
        <v>260</v>
      </c>
      <c r="O24" s="165">
        <v>20</v>
      </c>
      <c r="P24" s="165"/>
      <c r="Q24" s="156"/>
      <c r="R24" s="165"/>
      <c r="S24" s="262"/>
      <c r="T24" s="263"/>
      <c r="U24" s="235"/>
      <c r="V24" s="381"/>
      <c r="W24" s="106">
        <f>AD27</f>
        <v>23.5</v>
      </c>
      <c r="X24" s="48" t="s">
        <v>27</v>
      </c>
      <c r="Y24" s="79">
        <v>2.7</v>
      </c>
      <c r="Z24" s="63"/>
      <c r="AA24" s="71" t="s">
        <v>28</v>
      </c>
      <c r="AB24" s="65">
        <v>2</v>
      </c>
      <c r="AC24" s="65">
        <f>AB24*1</f>
        <v>2</v>
      </c>
      <c r="AD24" s="65" t="s">
        <v>26</v>
      </c>
      <c r="AE24" s="65">
        <f>AB24*5</f>
        <v>10</v>
      </c>
      <c r="AF24" s="65">
        <f>AC24*4+AE24*4</f>
        <v>48</v>
      </c>
    </row>
    <row r="25" spans="2:32" s="66" customFormat="1" ht="27.95" customHeight="1">
      <c r="B25" s="384" t="s">
        <v>36</v>
      </c>
      <c r="C25" s="378"/>
      <c r="D25" s="165"/>
      <c r="E25" s="156"/>
      <c r="F25" s="165"/>
      <c r="G25" s="165"/>
      <c r="H25" s="165"/>
      <c r="I25" s="165"/>
      <c r="J25" s="203"/>
      <c r="K25" s="203"/>
      <c r="L25" s="165"/>
      <c r="M25" s="241"/>
      <c r="N25" s="241"/>
      <c r="O25" s="241"/>
      <c r="P25" s="165"/>
      <c r="Q25" s="156"/>
      <c r="R25" s="165"/>
      <c r="S25" s="101"/>
      <c r="T25" s="204"/>
      <c r="U25" s="158"/>
      <c r="V25" s="381"/>
      <c r="W25" s="108" t="s">
        <v>11</v>
      </c>
      <c r="X25" s="48" t="s">
        <v>30</v>
      </c>
      <c r="Y25" s="79">
        <f>AB26</f>
        <v>0</v>
      </c>
      <c r="Z25" s="67"/>
      <c r="AA25" s="71" t="s">
        <v>31</v>
      </c>
      <c r="AB25" s="65">
        <v>2.7</v>
      </c>
      <c r="AC25" s="65"/>
      <c r="AD25" s="65">
        <f>AB25*5</f>
        <v>13.5</v>
      </c>
      <c r="AE25" s="65" t="s">
        <v>26</v>
      </c>
      <c r="AF25" s="65">
        <f>AD25*9</f>
        <v>121.5</v>
      </c>
    </row>
    <row r="26" spans="2:32" s="66" customFormat="1" ht="27.95" customHeight="1">
      <c r="B26" s="384"/>
      <c r="C26" s="378"/>
      <c r="D26" s="165"/>
      <c r="E26" s="156"/>
      <c r="F26" s="165"/>
      <c r="G26" s="165"/>
      <c r="H26" s="156"/>
      <c r="I26" s="165"/>
      <c r="J26" s="165"/>
      <c r="K26" s="156"/>
      <c r="L26" s="165"/>
      <c r="M26" s="213"/>
      <c r="N26" s="239"/>
      <c r="O26" s="241"/>
      <c r="P26" s="165"/>
      <c r="Q26" s="156"/>
      <c r="R26" s="165"/>
      <c r="S26" s="164"/>
      <c r="T26" s="156"/>
      <c r="U26" s="165"/>
      <c r="V26" s="381"/>
      <c r="W26" s="106">
        <f>AC27</f>
        <v>28</v>
      </c>
      <c r="X26" s="96" t="s">
        <v>39</v>
      </c>
      <c r="Y26" s="79">
        <v>0</v>
      </c>
      <c r="Z26" s="63"/>
      <c r="AA26" s="71" t="s">
        <v>32</v>
      </c>
      <c r="AB26" s="65"/>
      <c r="AC26" s="71"/>
      <c r="AD26" s="71"/>
      <c r="AE26" s="71">
        <f>AB26*15</f>
        <v>0</v>
      </c>
      <c r="AF26" s="71"/>
    </row>
    <row r="27" spans="2:32" s="66" customFormat="1" ht="27.95" customHeight="1">
      <c r="B27" s="72" t="s">
        <v>33</v>
      </c>
      <c r="C27" s="73"/>
      <c r="D27" s="165"/>
      <c r="E27" s="156"/>
      <c r="F27" s="165"/>
      <c r="G27" s="165"/>
      <c r="H27" s="156"/>
      <c r="I27" s="165"/>
      <c r="J27" s="165"/>
      <c r="K27" s="156"/>
      <c r="L27" s="165"/>
      <c r="M27" s="241"/>
      <c r="N27" s="239"/>
      <c r="O27" s="241"/>
      <c r="P27" s="165"/>
      <c r="Q27" s="156"/>
      <c r="R27" s="165"/>
      <c r="S27" s="165"/>
      <c r="T27" s="156"/>
      <c r="U27" s="165"/>
      <c r="V27" s="381"/>
      <c r="W27" s="118" t="s">
        <v>12</v>
      </c>
      <c r="X27" s="56"/>
      <c r="Y27" s="79"/>
      <c r="Z27" s="67"/>
      <c r="AA27" s="71"/>
      <c r="AB27" s="65"/>
      <c r="AC27" s="71">
        <f>SUM(AC22:AC26)</f>
        <v>28</v>
      </c>
      <c r="AD27" s="71">
        <f>SUM(AD22:AD26)</f>
        <v>23.5</v>
      </c>
      <c r="AE27" s="71">
        <f>SUM(AE22:AE26)</f>
        <v>100</v>
      </c>
      <c r="AF27" s="71">
        <f>AC27*4+AD27*9+AE27*4</f>
        <v>723.5</v>
      </c>
    </row>
    <row r="28" spans="2:32" s="66" customFormat="1" ht="27.95" customHeight="1" thickBot="1">
      <c r="B28" s="74"/>
      <c r="C28" s="75"/>
      <c r="D28" s="52"/>
      <c r="E28" s="52"/>
      <c r="F28" s="5"/>
      <c r="G28" s="5"/>
      <c r="H28" s="52"/>
      <c r="I28" s="5"/>
      <c r="J28" s="5"/>
      <c r="K28" s="52"/>
      <c r="L28" s="5"/>
      <c r="M28" s="243"/>
      <c r="N28" s="244"/>
      <c r="O28" s="245"/>
      <c r="P28" s="5"/>
      <c r="Q28" s="52"/>
      <c r="R28" s="5"/>
      <c r="S28" s="5"/>
      <c r="T28" s="52"/>
      <c r="U28" s="5"/>
      <c r="V28" s="382"/>
      <c r="W28" s="119">
        <f>(W22*4)+(W24*9)+(W26*4)</f>
        <v>723.5</v>
      </c>
      <c r="X28" s="53"/>
      <c r="Y28" s="79"/>
      <c r="Z28" s="63"/>
      <c r="AA28" s="67"/>
      <c r="AB28" s="76"/>
      <c r="AC28" s="77">
        <f>AC27*4/AF27</f>
        <v>0.15480304077401522</v>
      </c>
      <c r="AD28" s="77">
        <f>AD27*9/AF27</f>
        <v>0.29232895646164481</v>
      </c>
      <c r="AE28" s="77">
        <f>AE27*4/AF27</f>
        <v>0.55286800276434001</v>
      </c>
      <c r="AF28" s="67"/>
    </row>
    <row r="29" spans="2:32" s="43" customFormat="1" ht="42" customHeight="1">
      <c r="B29" s="40">
        <v>2</v>
      </c>
      <c r="C29" s="378"/>
      <c r="D29" s="41" t="str">
        <f>'114年2月菜單'!M6</f>
        <v>地瓜飯</v>
      </c>
      <c r="E29" s="41" t="s">
        <v>81</v>
      </c>
      <c r="F29" s="2" t="s">
        <v>15</v>
      </c>
      <c r="G29" s="41" t="str">
        <f>'114年2月菜單'!M7</f>
        <v>芝麻豬排</v>
      </c>
      <c r="H29" s="41" t="s">
        <v>265</v>
      </c>
      <c r="I29" s="2" t="s">
        <v>15</v>
      </c>
      <c r="J29" s="41" t="str">
        <f>'114年2月菜單'!M8</f>
        <v>陽光玉米炒蛋</v>
      </c>
      <c r="K29" s="41" t="s">
        <v>332</v>
      </c>
      <c r="L29" s="2" t="s">
        <v>15</v>
      </c>
      <c r="M29" s="103" t="str">
        <f>'114年2月菜單'!M9</f>
        <v>魷魚竹筍羹(芡海加)</v>
      </c>
      <c r="N29" s="103" t="s">
        <v>192</v>
      </c>
      <c r="O29" s="242" t="s">
        <v>15</v>
      </c>
      <c r="P29" s="41" t="str">
        <f>'114年2月菜單'!M10</f>
        <v>淺色蔬菜</v>
      </c>
      <c r="Q29" s="1" t="s">
        <v>83</v>
      </c>
      <c r="R29" s="2" t="s">
        <v>15</v>
      </c>
      <c r="S29" s="41" t="str">
        <f>'114年2月菜單'!M11</f>
        <v>日式紫菜湯</v>
      </c>
      <c r="T29" s="41" t="s">
        <v>16</v>
      </c>
      <c r="U29" s="2" t="s">
        <v>15</v>
      </c>
      <c r="V29" s="380"/>
      <c r="W29" s="104" t="s">
        <v>7</v>
      </c>
      <c r="X29" s="42" t="s">
        <v>17</v>
      </c>
      <c r="Y29" s="78">
        <f>AB30</f>
        <v>5.7</v>
      </c>
      <c r="Z29" s="24"/>
      <c r="AA29" s="24"/>
      <c r="AB29" s="25"/>
      <c r="AC29" s="24" t="s">
        <v>18</v>
      </c>
      <c r="AD29" s="24" t="s">
        <v>19</v>
      </c>
      <c r="AE29" s="24" t="s">
        <v>20</v>
      </c>
      <c r="AF29" s="24" t="s">
        <v>21</v>
      </c>
    </row>
    <row r="30" spans="2:32" ht="27.95" customHeight="1">
      <c r="B30" s="44" t="s">
        <v>8</v>
      </c>
      <c r="C30" s="378"/>
      <c r="D30" s="165" t="s">
        <v>71</v>
      </c>
      <c r="E30" s="165"/>
      <c r="F30" s="165">
        <v>100</v>
      </c>
      <c r="G30" s="241" t="s">
        <v>137</v>
      </c>
      <c r="H30" s="241"/>
      <c r="I30" s="241">
        <v>40</v>
      </c>
      <c r="J30" s="232" t="s">
        <v>266</v>
      </c>
      <c r="K30" s="232"/>
      <c r="L30" s="232">
        <v>30</v>
      </c>
      <c r="M30" s="233" t="s">
        <v>263</v>
      </c>
      <c r="N30" s="241" t="s">
        <v>132</v>
      </c>
      <c r="O30" s="241">
        <v>30</v>
      </c>
      <c r="P30" s="165" t="str">
        <f>P29</f>
        <v>淺色蔬菜</v>
      </c>
      <c r="Q30" s="162"/>
      <c r="R30" s="165">
        <v>100</v>
      </c>
      <c r="S30" s="241" t="s">
        <v>268</v>
      </c>
      <c r="T30" s="241"/>
      <c r="U30" s="241">
        <v>10</v>
      </c>
      <c r="V30" s="381"/>
      <c r="W30" s="106">
        <f>AE35</f>
        <v>95.5</v>
      </c>
      <c r="X30" s="45" t="s">
        <v>22</v>
      </c>
      <c r="Y30" s="79">
        <f>AB31</f>
        <v>2.5</v>
      </c>
      <c r="Z30" s="23"/>
      <c r="AA30" s="46" t="s">
        <v>23</v>
      </c>
      <c r="AB30" s="25">
        <v>5.7</v>
      </c>
      <c r="AC30" s="25">
        <f>AB30*2</f>
        <v>11.4</v>
      </c>
      <c r="AD30" s="25"/>
      <c r="AE30" s="25">
        <f>AB30*15</f>
        <v>85.5</v>
      </c>
      <c r="AF30" s="25">
        <f>AC30*4+AE30*4</f>
        <v>387.6</v>
      </c>
    </row>
    <row r="31" spans="2:32" ht="27.95" customHeight="1">
      <c r="B31" s="44">
        <v>13</v>
      </c>
      <c r="C31" s="378"/>
      <c r="D31" s="165" t="s">
        <v>80</v>
      </c>
      <c r="E31" s="165"/>
      <c r="F31" s="165">
        <v>55</v>
      </c>
      <c r="G31" s="232" t="s">
        <v>264</v>
      </c>
      <c r="H31" s="239"/>
      <c r="I31" s="241">
        <v>1</v>
      </c>
      <c r="J31" s="226" t="s">
        <v>267</v>
      </c>
      <c r="K31" s="232"/>
      <c r="L31" s="232">
        <v>20</v>
      </c>
      <c r="M31" s="241" t="s">
        <v>155</v>
      </c>
      <c r="N31" s="209"/>
      <c r="O31" s="241">
        <v>20</v>
      </c>
      <c r="P31" s="165"/>
      <c r="Q31" s="165"/>
      <c r="R31" s="165"/>
      <c r="S31" s="231" t="s">
        <v>269</v>
      </c>
      <c r="T31" s="212"/>
      <c r="U31" s="241" t="s">
        <v>270</v>
      </c>
      <c r="V31" s="381"/>
      <c r="W31" s="108" t="s">
        <v>9</v>
      </c>
      <c r="X31" s="48" t="s">
        <v>24</v>
      </c>
      <c r="Y31" s="79">
        <v>2</v>
      </c>
      <c r="Z31" s="24"/>
      <c r="AA31" s="49" t="s">
        <v>25</v>
      </c>
      <c r="AB31" s="25">
        <v>2.5</v>
      </c>
      <c r="AC31" s="50">
        <f>AB31*7</f>
        <v>17.5</v>
      </c>
      <c r="AD31" s="25">
        <f>AB31*5</f>
        <v>12.5</v>
      </c>
      <c r="AE31" s="25" t="s">
        <v>26</v>
      </c>
      <c r="AF31" s="51">
        <f>AC31*4+AD31*9</f>
        <v>182.5</v>
      </c>
    </row>
    <row r="32" spans="2:32" ht="27.95" customHeight="1">
      <c r="B32" s="44" t="s">
        <v>62</v>
      </c>
      <c r="C32" s="378"/>
      <c r="D32" s="156"/>
      <c r="E32" s="156"/>
      <c r="F32" s="165"/>
      <c r="G32" s="232"/>
      <c r="H32" s="239"/>
      <c r="I32" s="241"/>
      <c r="J32" s="241"/>
      <c r="K32" s="241"/>
      <c r="L32" s="241"/>
      <c r="M32" s="241" t="s">
        <v>157</v>
      </c>
      <c r="N32" s="241"/>
      <c r="O32" s="241">
        <v>20</v>
      </c>
      <c r="P32" s="165"/>
      <c r="Q32" s="156"/>
      <c r="R32" s="165"/>
      <c r="S32" s="233"/>
      <c r="T32" s="234"/>
      <c r="U32" s="241"/>
      <c r="V32" s="381"/>
      <c r="W32" s="106">
        <f>AD35</f>
        <v>24</v>
      </c>
      <c r="X32" s="48" t="s">
        <v>27</v>
      </c>
      <c r="Y32" s="79">
        <f>AB33</f>
        <v>2.2999999999999998</v>
      </c>
      <c r="Z32" s="23"/>
      <c r="AA32" s="24" t="s">
        <v>28</v>
      </c>
      <c r="AB32" s="25">
        <v>2</v>
      </c>
      <c r="AC32" s="25">
        <f>AB32*1</f>
        <v>2</v>
      </c>
      <c r="AD32" s="25" t="s">
        <v>26</v>
      </c>
      <c r="AE32" s="25">
        <f>AB32*5</f>
        <v>10</v>
      </c>
      <c r="AF32" s="25">
        <f>AC32*4+AE32*4</f>
        <v>48</v>
      </c>
    </row>
    <row r="33" spans="2:32" ht="27.95" customHeight="1">
      <c r="B33" s="379" t="s">
        <v>158</v>
      </c>
      <c r="C33" s="378"/>
      <c r="D33" s="156"/>
      <c r="E33" s="156"/>
      <c r="F33" s="165"/>
      <c r="G33" s="232"/>
      <c r="H33" s="239"/>
      <c r="I33" s="241"/>
      <c r="J33" s="241"/>
      <c r="K33" s="234"/>
      <c r="L33" s="241"/>
      <c r="M33" s="232" t="s">
        <v>156</v>
      </c>
      <c r="N33" s="239"/>
      <c r="O33" s="241">
        <v>10</v>
      </c>
      <c r="P33" s="165"/>
      <c r="Q33" s="156"/>
      <c r="R33" s="165"/>
      <c r="S33" s="241"/>
      <c r="T33" s="234"/>
      <c r="U33" s="241"/>
      <c r="V33" s="381"/>
      <c r="W33" s="108" t="s">
        <v>11</v>
      </c>
      <c r="X33" s="48" t="s">
        <v>30</v>
      </c>
      <c r="Y33" s="79">
        <f>AB34</f>
        <v>0</v>
      </c>
      <c r="Z33" s="24"/>
      <c r="AA33" s="24" t="s">
        <v>31</v>
      </c>
      <c r="AB33" s="25">
        <v>2.2999999999999998</v>
      </c>
      <c r="AC33" s="25"/>
      <c r="AD33" s="25">
        <f>AB33*5</f>
        <v>11.5</v>
      </c>
      <c r="AE33" s="25" t="s">
        <v>26</v>
      </c>
      <c r="AF33" s="25">
        <f>AD33*9</f>
        <v>103.5</v>
      </c>
    </row>
    <row r="34" spans="2:32" ht="27.95" customHeight="1">
      <c r="B34" s="379"/>
      <c r="C34" s="378"/>
      <c r="D34" s="156"/>
      <c r="E34" s="156"/>
      <c r="F34" s="165"/>
      <c r="G34" s="165"/>
      <c r="H34" s="156"/>
      <c r="I34" s="165"/>
      <c r="J34" s="241"/>
      <c r="K34" s="234"/>
      <c r="L34" s="241"/>
      <c r="M34" s="241" t="s">
        <v>334</v>
      </c>
      <c r="N34" s="241" t="s">
        <v>333</v>
      </c>
      <c r="O34" s="241">
        <v>50</v>
      </c>
      <c r="P34" s="165"/>
      <c r="Q34" s="156"/>
      <c r="R34" s="165"/>
      <c r="S34" s="241"/>
      <c r="T34" s="234"/>
      <c r="U34" s="241"/>
      <c r="V34" s="381"/>
      <c r="W34" s="106">
        <f>AC35</f>
        <v>30.9</v>
      </c>
      <c r="X34" s="96" t="s">
        <v>39</v>
      </c>
      <c r="Y34" s="79">
        <v>0</v>
      </c>
      <c r="Z34" s="23"/>
      <c r="AA34" s="24" t="s">
        <v>32</v>
      </c>
      <c r="AE34" s="24">
        <f>AB34*15</f>
        <v>0</v>
      </c>
    </row>
    <row r="35" spans="2:32" ht="27.95" customHeight="1">
      <c r="B35" s="54" t="s">
        <v>33</v>
      </c>
      <c r="C35" s="55"/>
      <c r="D35" s="52"/>
      <c r="E35" s="52"/>
      <c r="F35" s="5"/>
      <c r="G35" s="5"/>
      <c r="H35" s="52"/>
      <c r="I35" s="5"/>
      <c r="J35" s="5"/>
      <c r="K35" s="52"/>
      <c r="L35" s="5"/>
      <c r="M35" s="213"/>
      <c r="N35" s="3"/>
      <c r="O35" s="5"/>
      <c r="P35" s="5"/>
      <c r="Q35" s="52"/>
      <c r="R35" s="5"/>
      <c r="S35" s="5"/>
      <c r="T35" s="52"/>
      <c r="U35" s="5"/>
      <c r="V35" s="381"/>
      <c r="W35" s="108" t="s">
        <v>12</v>
      </c>
      <c r="X35" s="56"/>
      <c r="Y35" s="79"/>
      <c r="Z35" s="24"/>
      <c r="AC35" s="24">
        <f>SUM(AC30:AC34)</f>
        <v>30.9</v>
      </c>
      <c r="AD35" s="24">
        <f>SUM(AD30:AD34)</f>
        <v>24</v>
      </c>
      <c r="AE35" s="24">
        <f>SUM(AE30:AE34)</f>
        <v>95.5</v>
      </c>
      <c r="AF35" s="24">
        <f>AC35*4+AD35*9+AE35*4</f>
        <v>721.6</v>
      </c>
    </row>
    <row r="36" spans="2:32" ht="27.95" customHeight="1" thickBot="1">
      <c r="B36" s="57"/>
      <c r="C36" s="58"/>
      <c r="D36" s="52"/>
      <c r="E36" s="52"/>
      <c r="F36" s="5"/>
      <c r="G36" s="5"/>
      <c r="H36" s="52"/>
      <c r="I36" s="5"/>
      <c r="J36" s="5"/>
      <c r="K36" s="52"/>
      <c r="L36" s="5"/>
      <c r="M36" s="6"/>
      <c r="N36" s="52"/>
      <c r="O36" s="5"/>
      <c r="P36" s="5"/>
      <c r="Q36" s="52"/>
      <c r="R36" s="5"/>
      <c r="S36" s="5"/>
      <c r="T36" s="52"/>
      <c r="U36" s="5"/>
      <c r="V36" s="382"/>
      <c r="W36" s="106">
        <f>(W30*4)+(W32*9)+(W34*4)</f>
        <v>721.6</v>
      </c>
      <c r="X36" s="53"/>
      <c r="Y36" s="84"/>
      <c r="Z36" s="23"/>
      <c r="AC36" s="59">
        <f>AC35*4/AF35</f>
        <v>0.17128603104212858</v>
      </c>
      <c r="AD36" s="59">
        <f>AD35*9/AF35</f>
        <v>0.29933481152993346</v>
      </c>
      <c r="AE36" s="59">
        <f>AE35*4/AF35</f>
        <v>0.52937915742793795</v>
      </c>
    </row>
    <row r="37" spans="2:32" s="43" customFormat="1" ht="42" customHeight="1">
      <c r="B37" s="40">
        <v>2</v>
      </c>
      <c r="C37" s="378"/>
      <c r="D37" s="41" t="str">
        <f>'114年2月菜單'!Q6</f>
        <v>古早味拌飯</v>
      </c>
      <c r="E37" s="41" t="s">
        <v>85</v>
      </c>
      <c r="F37" s="2" t="s">
        <v>15</v>
      </c>
      <c r="G37" s="41" t="str">
        <f>'114年2月菜單'!Q7</f>
        <v>檸檬雞翅</v>
      </c>
      <c r="H37" s="41" t="s">
        <v>265</v>
      </c>
      <c r="I37" s="2" t="s">
        <v>15</v>
      </c>
      <c r="J37" s="41" t="str">
        <f>'114年2月菜單'!Q8</f>
        <v>芝麻包(冷)</v>
      </c>
      <c r="K37" s="41" t="s">
        <v>161</v>
      </c>
      <c r="L37" s="2" t="s">
        <v>15</v>
      </c>
      <c r="M37" s="41" t="str">
        <f>'114年2月菜單'!Q9</f>
        <v>日式天婦羅(炸豆)</v>
      </c>
      <c r="N37" s="41" t="s">
        <v>105</v>
      </c>
      <c r="O37" s="2" t="s">
        <v>15</v>
      </c>
      <c r="P37" s="41" t="str">
        <f>'114年2月菜單'!Q10</f>
        <v>深色蔬菜</v>
      </c>
      <c r="Q37" s="1" t="s">
        <v>43</v>
      </c>
      <c r="R37" s="2" t="s">
        <v>15</v>
      </c>
      <c r="S37" s="41" t="str">
        <f>'114年2月菜單'!Q11</f>
        <v>筍片湯</v>
      </c>
      <c r="T37" s="41" t="s">
        <v>16</v>
      </c>
      <c r="U37" s="2" t="s">
        <v>15</v>
      </c>
      <c r="V37" s="380"/>
      <c r="W37" s="104" t="s">
        <v>7</v>
      </c>
      <c r="X37" s="42" t="s">
        <v>17</v>
      </c>
      <c r="Y37" s="78">
        <f>AB38</f>
        <v>5.7</v>
      </c>
      <c r="Z37" s="24"/>
      <c r="AA37" s="24"/>
      <c r="AB37" s="25"/>
      <c r="AC37" s="24" t="s">
        <v>18</v>
      </c>
      <c r="AD37" s="24" t="s">
        <v>19</v>
      </c>
      <c r="AE37" s="24" t="s">
        <v>20</v>
      </c>
      <c r="AF37" s="24" t="s">
        <v>21</v>
      </c>
    </row>
    <row r="38" spans="2:32" ht="27.95" customHeight="1">
      <c r="B38" s="44" t="s">
        <v>8</v>
      </c>
      <c r="C38" s="378"/>
      <c r="D38" s="165" t="s">
        <v>71</v>
      </c>
      <c r="E38" s="162"/>
      <c r="F38" s="162">
        <v>90</v>
      </c>
      <c r="G38" s="241" t="s">
        <v>271</v>
      </c>
      <c r="H38" s="241"/>
      <c r="I38" s="241">
        <v>40</v>
      </c>
      <c r="J38" s="165" t="s">
        <v>272</v>
      </c>
      <c r="K38" s="215" t="s">
        <v>273</v>
      </c>
      <c r="L38" s="165">
        <v>30</v>
      </c>
      <c r="M38" s="165" t="s">
        <v>159</v>
      </c>
      <c r="N38" s="165"/>
      <c r="O38" s="165">
        <v>30</v>
      </c>
      <c r="P38" s="165" t="str">
        <f>P37</f>
        <v>深色蔬菜</v>
      </c>
      <c r="Q38" s="162"/>
      <c r="R38" s="165">
        <v>100</v>
      </c>
      <c r="S38" s="163" t="s">
        <v>115</v>
      </c>
      <c r="T38" s="165"/>
      <c r="U38" s="165">
        <v>20</v>
      </c>
      <c r="V38" s="381"/>
      <c r="W38" s="106">
        <f>AE43</f>
        <v>96.5</v>
      </c>
      <c r="X38" s="45" t="s">
        <v>22</v>
      </c>
      <c r="Y38" s="79">
        <f>AB39</f>
        <v>2.4</v>
      </c>
      <c r="Z38" s="23"/>
      <c r="AA38" s="46" t="s">
        <v>23</v>
      </c>
      <c r="AB38" s="25">
        <v>5.7</v>
      </c>
      <c r="AC38" s="25">
        <f>AB38*2</f>
        <v>11.4</v>
      </c>
      <c r="AD38" s="25"/>
      <c r="AE38" s="25">
        <f>AB38*15</f>
        <v>85.5</v>
      </c>
      <c r="AF38" s="25">
        <f>AC38*4+AE38*4</f>
        <v>387.6</v>
      </c>
    </row>
    <row r="39" spans="2:32" ht="27.95" customHeight="1">
      <c r="B39" s="44">
        <v>14</v>
      </c>
      <c r="C39" s="378"/>
      <c r="D39" s="165" t="s">
        <v>162</v>
      </c>
      <c r="E39" s="165"/>
      <c r="F39" s="165">
        <v>10</v>
      </c>
      <c r="G39" s="236"/>
      <c r="H39" s="239"/>
      <c r="I39" s="241"/>
      <c r="J39" s="236"/>
      <c r="K39" s="239"/>
      <c r="L39" s="241"/>
      <c r="M39" s="165" t="s">
        <v>160</v>
      </c>
      <c r="N39" s="165"/>
      <c r="O39" s="165">
        <v>30</v>
      </c>
      <c r="P39" s="165"/>
      <c r="Q39" s="165"/>
      <c r="R39" s="165"/>
      <c r="S39" s="165"/>
      <c r="T39" s="165"/>
      <c r="U39" s="165"/>
      <c r="V39" s="381"/>
      <c r="W39" s="108" t="s">
        <v>9</v>
      </c>
      <c r="X39" s="48" t="s">
        <v>24</v>
      </c>
      <c r="Y39" s="79">
        <v>2</v>
      </c>
      <c r="Z39" s="24"/>
      <c r="AA39" s="49" t="s">
        <v>25</v>
      </c>
      <c r="AB39" s="25">
        <v>2.4</v>
      </c>
      <c r="AC39" s="50">
        <f>AB39*7</f>
        <v>16.8</v>
      </c>
      <c r="AD39" s="25">
        <f>AB39*5</f>
        <v>12</v>
      </c>
      <c r="AE39" s="25" t="s">
        <v>26</v>
      </c>
      <c r="AF39" s="51">
        <f>AC39*4+AD39*9</f>
        <v>175.2</v>
      </c>
    </row>
    <row r="40" spans="2:32" ht="27.95" customHeight="1">
      <c r="B40" s="44" t="s">
        <v>10</v>
      </c>
      <c r="C40" s="378"/>
      <c r="D40" s="165" t="s">
        <v>73</v>
      </c>
      <c r="E40" s="165"/>
      <c r="F40" s="165">
        <v>10</v>
      </c>
      <c r="G40" s="236"/>
      <c r="H40" s="241"/>
      <c r="I40" s="241"/>
      <c r="J40" s="236"/>
      <c r="K40" s="241"/>
      <c r="L40" s="241"/>
      <c r="M40" s="165" t="s">
        <v>331</v>
      </c>
      <c r="N40" s="165" t="s">
        <v>274</v>
      </c>
      <c r="O40" s="158">
        <v>20</v>
      </c>
      <c r="P40" s="165"/>
      <c r="Q40" s="165"/>
      <c r="R40" s="165"/>
      <c r="S40" s="165"/>
      <c r="T40" s="165"/>
      <c r="U40" s="165"/>
      <c r="V40" s="381"/>
      <c r="W40" s="106">
        <f>(Y38*5)+(Y40*5)</f>
        <v>24.5</v>
      </c>
      <c r="X40" s="48" t="s">
        <v>27</v>
      </c>
      <c r="Y40" s="79">
        <f>AB41</f>
        <v>2.5</v>
      </c>
      <c r="Z40" s="23"/>
      <c r="AA40" s="24" t="s">
        <v>28</v>
      </c>
      <c r="AB40" s="25">
        <v>2.2000000000000002</v>
      </c>
      <c r="AC40" s="25">
        <f>AB40*1</f>
        <v>2.2000000000000002</v>
      </c>
      <c r="AD40" s="25" t="s">
        <v>26</v>
      </c>
      <c r="AE40" s="25">
        <f>AB40*5</f>
        <v>11</v>
      </c>
      <c r="AF40" s="25">
        <f>AC40*4+AE40*4</f>
        <v>52.8</v>
      </c>
    </row>
    <row r="41" spans="2:32" ht="27.95" customHeight="1">
      <c r="B41" s="379" t="s">
        <v>65</v>
      </c>
      <c r="C41" s="378"/>
      <c r="D41" s="165" t="s">
        <v>107</v>
      </c>
      <c r="E41" s="165"/>
      <c r="F41" s="165">
        <v>10</v>
      </c>
      <c r="G41" s="165"/>
      <c r="H41" s="165"/>
      <c r="I41" s="165"/>
      <c r="J41" s="213"/>
      <c r="K41" s="239"/>
      <c r="L41" s="241"/>
      <c r="M41" s="213"/>
      <c r="N41" s="165"/>
      <c r="O41" s="158"/>
      <c r="P41" s="165"/>
      <c r="Q41" s="165"/>
      <c r="R41" s="165"/>
      <c r="S41" s="165"/>
      <c r="T41" s="165"/>
      <c r="U41" s="165"/>
      <c r="V41" s="381"/>
      <c r="W41" s="108" t="s">
        <v>11</v>
      </c>
      <c r="X41" s="48" t="s">
        <v>30</v>
      </c>
      <c r="Y41" s="79">
        <f>AB42</f>
        <v>0</v>
      </c>
      <c r="Z41" s="24"/>
      <c r="AA41" s="24" t="s">
        <v>31</v>
      </c>
      <c r="AB41" s="132">
        <v>2.5</v>
      </c>
      <c r="AC41" s="25"/>
      <c r="AD41" s="25">
        <f>AB41*5</f>
        <v>12.5</v>
      </c>
      <c r="AE41" s="25" t="s">
        <v>26</v>
      </c>
      <c r="AF41" s="25">
        <f>AD41*9</f>
        <v>112.5</v>
      </c>
    </row>
    <row r="42" spans="2:32" ht="27.95" customHeight="1">
      <c r="B42" s="379"/>
      <c r="C42" s="378"/>
      <c r="D42" s="165" t="s">
        <v>106</v>
      </c>
      <c r="E42" s="156"/>
      <c r="F42" s="165">
        <v>5</v>
      </c>
      <c r="G42" s="153"/>
      <c r="H42" s="156"/>
      <c r="I42" s="165"/>
      <c r="J42" s="133"/>
      <c r="K42" s="156"/>
      <c r="L42" s="165"/>
      <c r="M42" s="165"/>
      <c r="N42" s="165"/>
      <c r="O42" s="158"/>
      <c r="P42" s="165"/>
      <c r="Q42" s="156"/>
      <c r="R42" s="165"/>
      <c r="S42" s="165"/>
      <c r="T42" s="156"/>
      <c r="U42" s="165"/>
      <c r="V42" s="381"/>
      <c r="W42" s="106">
        <f>(Y38*7)+(Y37*2)+(Y39*1)</f>
        <v>30.200000000000003</v>
      </c>
      <c r="X42" s="96" t="s">
        <v>39</v>
      </c>
      <c r="Y42" s="79">
        <v>0</v>
      </c>
      <c r="Z42" s="23"/>
      <c r="AA42" s="24" t="s">
        <v>32</v>
      </c>
      <c r="AE42" s="24">
        <f>AB42*15</f>
        <v>0</v>
      </c>
    </row>
    <row r="43" spans="2:32" ht="27.95" customHeight="1">
      <c r="B43" s="54" t="s">
        <v>33</v>
      </c>
      <c r="C43" s="55"/>
      <c r="D43" s="165"/>
      <c r="E43" s="156"/>
      <c r="F43" s="165"/>
      <c r="G43" s="165"/>
      <c r="H43" s="156"/>
      <c r="I43" s="165"/>
      <c r="J43" s="264"/>
      <c r="K43" s="156"/>
      <c r="L43" s="165"/>
      <c r="M43" s="137"/>
      <c r="N43" s="156"/>
      <c r="O43" s="137"/>
      <c r="P43" s="165"/>
      <c r="Q43" s="156"/>
      <c r="R43" s="165"/>
      <c r="S43" s="165"/>
      <c r="T43" s="156"/>
      <c r="U43" s="165"/>
      <c r="V43" s="381"/>
      <c r="W43" s="108" t="s">
        <v>12</v>
      </c>
      <c r="X43" s="56"/>
      <c r="Y43" s="79"/>
      <c r="Z43" s="24"/>
      <c r="AC43" s="24">
        <f>SUM(AC38:AC42)</f>
        <v>30.400000000000002</v>
      </c>
      <c r="AD43" s="24">
        <f>SUM(AD38:AD42)</f>
        <v>24.5</v>
      </c>
      <c r="AE43" s="24">
        <f>SUM(AE38:AE42)</f>
        <v>96.5</v>
      </c>
      <c r="AF43" s="24">
        <f>AC43*4+AD43*9+AE43*4</f>
        <v>728.1</v>
      </c>
    </row>
    <row r="44" spans="2:32" ht="27.95" customHeight="1" thickBot="1">
      <c r="B44" s="122"/>
      <c r="C44" s="123"/>
      <c r="D44" s="205"/>
      <c r="E44" s="206"/>
      <c r="F44" s="125"/>
      <c r="G44" s="82"/>
      <c r="H44" s="207"/>
      <c r="I44" s="82"/>
      <c r="J44" s="82"/>
      <c r="K44" s="207"/>
      <c r="L44" s="82"/>
      <c r="M44" s="208"/>
      <c r="N44" s="207"/>
      <c r="O44" s="82"/>
      <c r="P44" s="82"/>
      <c r="Q44" s="207"/>
      <c r="R44" s="82"/>
      <c r="S44" s="82"/>
      <c r="T44" s="207"/>
      <c r="U44" s="82"/>
      <c r="V44" s="382"/>
      <c r="W44" s="106">
        <f>(W38*4)+(W40*9)+(W42*4)</f>
        <v>727.3</v>
      </c>
      <c r="X44" s="83"/>
      <c r="Y44" s="84"/>
      <c r="Z44" s="23"/>
      <c r="AC44" s="59">
        <f>AC43*4/AF43</f>
        <v>0.16701002609531659</v>
      </c>
      <c r="AD44" s="59">
        <f>AD43*9/AF43</f>
        <v>0.30284301606922126</v>
      </c>
      <c r="AE44" s="59">
        <f>AE43*4/AF43</f>
        <v>0.53014695783546217</v>
      </c>
    </row>
    <row r="45" spans="2:32" s="88" customFormat="1" ht="21.75" customHeight="1">
      <c r="B45" s="85"/>
      <c r="C45" s="24"/>
      <c r="D45" s="120"/>
      <c r="E45" s="121"/>
      <c r="F45" s="47"/>
      <c r="G45" s="47"/>
      <c r="H45" s="86"/>
      <c r="I45" s="47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87"/>
      <c r="AA45" s="71"/>
      <c r="AB45" s="65"/>
      <c r="AC45" s="71"/>
      <c r="AD45" s="71"/>
      <c r="AE45" s="71"/>
      <c r="AF45" s="71"/>
    </row>
    <row r="46" spans="2:32">
      <c r="B46" s="65"/>
      <c r="C46" s="88"/>
      <c r="D46" s="376"/>
      <c r="E46" s="376"/>
      <c r="F46" s="377"/>
      <c r="G46" s="377"/>
      <c r="H46" s="89"/>
      <c r="I46" s="24"/>
      <c r="J46" s="24"/>
      <c r="K46" s="89"/>
      <c r="L46" s="24"/>
      <c r="N46" s="89"/>
      <c r="O46" s="24"/>
      <c r="Q46" s="89"/>
      <c r="R46" s="24"/>
      <c r="T46" s="89"/>
      <c r="U46" s="24"/>
      <c r="V46" s="90"/>
      <c r="Y46" s="93"/>
    </row>
    <row r="47" spans="2:32" ht="27.75">
      <c r="P47" s="66"/>
      <c r="Y47" s="93"/>
    </row>
    <row r="48" spans="2:32">
      <c r="Y48" s="93"/>
    </row>
    <row r="49" spans="5:25">
      <c r="Y49" s="93"/>
    </row>
    <row r="50" spans="5:25">
      <c r="Y50" s="93"/>
    </row>
    <row r="51" spans="5:25">
      <c r="Y51" s="93"/>
    </row>
    <row r="52" spans="5:25">
      <c r="Y52" s="93"/>
    </row>
    <row r="53" spans="5:25" ht="40.5">
      <c r="E53" s="52"/>
      <c r="F53" s="5">
        <v>737.9</v>
      </c>
      <c r="G53" s="5"/>
      <c r="H53" s="52">
        <v>25.5</v>
      </c>
    </row>
    <row r="54" spans="5:25" ht="41.25" thickBot="1">
      <c r="E54" s="124"/>
      <c r="F54" s="125">
        <v>95.5</v>
      </c>
      <c r="G54" s="82"/>
      <c r="H54" s="81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20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P15" sqref="P15"/>
    </sheetView>
  </sheetViews>
  <sheetFormatPr defaultColWidth="9" defaultRowHeight="20.25"/>
  <cols>
    <col min="1" max="1" width="1.875" style="47" customWidth="1"/>
    <col min="2" max="2" width="4.875" style="85" customWidth="1"/>
    <col min="3" max="3" width="0" style="47" hidden="1" customWidth="1"/>
    <col min="4" max="4" width="18.625" style="47" customWidth="1"/>
    <col min="5" max="5" width="5.625" style="86" customWidth="1"/>
    <col min="6" max="6" width="9.625" style="47" customWidth="1"/>
    <col min="7" max="7" width="18.625" style="47" customWidth="1"/>
    <col min="8" max="8" width="5.625" style="86" customWidth="1"/>
    <col min="9" max="9" width="9.625" style="47" customWidth="1"/>
    <col min="10" max="10" width="18.625" style="47" customWidth="1"/>
    <col min="11" max="11" width="5.625" style="86" customWidth="1"/>
    <col min="12" max="12" width="9.625" style="47" customWidth="1"/>
    <col min="13" max="13" width="18.625" style="47" customWidth="1"/>
    <col min="14" max="14" width="5.625" style="86" customWidth="1"/>
    <col min="15" max="15" width="9.625" style="47" customWidth="1"/>
    <col min="16" max="16" width="18.625" style="47" customWidth="1"/>
    <col min="17" max="17" width="5.625" style="86" customWidth="1"/>
    <col min="18" max="18" width="9.625" style="47" customWidth="1"/>
    <col min="19" max="19" width="18.625" style="47" customWidth="1"/>
    <col min="20" max="20" width="5.625" style="86" customWidth="1"/>
    <col min="21" max="21" width="9.625" style="47" customWidth="1"/>
    <col min="22" max="22" width="5.25" style="94" customWidth="1"/>
    <col min="23" max="23" width="11.75" style="91" customWidth="1"/>
    <col min="24" max="24" width="11.25" style="92" customWidth="1"/>
    <col min="25" max="25" width="6.625" style="95" customWidth="1"/>
    <col min="26" max="26" width="6.625" style="47" customWidth="1"/>
    <col min="27" max="27" width="6.375" style="24" bestFit="1" customWidth="1"/>
    <col min="28" max="28" width="6.375" style="25" bestFit="1" customWidth="1"/>
    <col min="29" max="29" width="8.375" style="24" bestFit="1" customWidth="1"/>
    <col min="30" max="31" width="6.375" style="24" bestFit="1" customWidth="1"/>
    <col min="32" max="32" width="7.375" style="24" bestFit="1" customWidth="1"/>
    <col min="33" max="33" width="9" style="47" customWidth="1"/>
    <col min="34" max="16384" width="9" style="47"/>
  </cols>
  <sheetData>
    <row r="1" spans="2:32" s="11" customFormat="1" ht="38.25">
      <c r="B1" s="385" t="s">
        <v>372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10"/>
      <c r="AB1" s="12"/>
    </row>
    <row r="2" spans="2:32" s="11" customFormat="1" ht="9.75" customHeight="1">
      <c r="B2" s="386"/>
      <c r="C2" s="387"/>
      <c r="D2" s="387"/>
      <c r="E2" s="387"/>
      <c r="F2" s="387"/>
      <c r="G2" s="387"/>
      <c r="H2" s="13"/>
      <c r="I2" s="10"/>
      <c r="J2" s="10"/>
      <c r="K2" s="13"/>
      <c r="L2" s="10"/>
      <c r="M2" s="10"/>
      <c r="N2" s="13"/>
      <c r="O2" s="10"/>
      <c r="P2" s="10"/>
      <c r="Q2" s="13"/>
      <c r="R2" s="10"/>
      <c r="S2" s="10"/>
      <c r="T2" s="13"/>
      <c r="U2" s="10"/>
      <c r="V2" s="14"/>
      <c r="W2" s="15"/>
      <c r="X2" s="16"/>
      <c r="Y2" s="15"/>
      <c r="Z2" s="10"/>
      <c r="AB2" s="12"/>
    </row>
    <row r="3" spans="2:32" s="24" customFormat="1" ht="31.5" customHeight="1" thickBot="1">
      <c r="B3" s="97" t="s">
        <v>40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"/>
      <c r="T3" s="18"/>
      <c r="U3" s="18"/>
      <c r="V3" s="19"/>
      <c r="W3" s="20"/>
      <c r="X3" s="21"/>
      <c r="Y3" s="22"/>
      <c r="Z3" s="23"/>
      <c r="AB3" s="25"/>
    </row>
    <row r="4" spans="2:32" s="39" customFormat="1" ht="157.5">
      <c r="B4" s="26" t="s">
        <v>0</v>
      </c>
      <c r="C4" s="27" t="s">
        <v>1</v>
      </c>
      <c r="D4" s="28" t="s">
        <v>2</v>
      </c>
      <c r="E4" s="29" t="s">
        <v>38</v>
      </c>
      <c r="F4" s="28"/>
      <c r="G4" s="28" t="s">
        <v>3</v>
      </c>
      <c r="H4" s="29" t="s">
        <v>38</v>
      </c>
      <c r="I4" s="28"/>
      <c r="J4" s="28" t="s">
        <v>4</v>
      </c>
      <c r="K4" s="29" t="s">
        <v>38</v>
      </c>
      <c r="L4" s="30"/>
      <c r="M4" s="28" t="s">
        <v>4</v>
      </c>
      <c r="N4" s="144" t="s">
        <v>38</v>
      </c>
      <c r="O4" s="28"/>
      <c r="P4" s="28" t="s">
        <v>4</v>
      </c>
      <c r="Q4" s="29" t="s">
        <v>38</v>
      </c>
      <c r="R4" s="28"/>
      <c r="S4" s="31" t="s">
        <v>5</v>
      </c>
      <c r="T4" s="29" t="s">
        <v>38</v>
      </c>
      <c r="U4" s="28"/>
      <c r="V4" s="99" t="s">
        <v>47</v>
      </c>
      <c r="W4" s="32" t="s">
        <v>6</v>
      </c>
      <c r="X4" s="33" t="s">
        <v>13</v>
      </c>
      <c r="Y4" s="34" t="s">
        <v>14</v>
      </c>
      <c r="Z4" s="35"/>
      <c r="AA4" s="36"/>
      <c r="AB4" s="37"/>
      <c r="AC4" s="38"/>
      <c r="AD4" s="38"/>
      <c r="AE4" s="38"/>
      <c r="AF4" s="38"/>
    </row>
    <row r="5" spans="2:32" s="43" customFormat="1" ht="42" customHeight="1">
      <c r="B5" s="40">
        <v>2</v>
      </c>
      <c r="C5" s="378"/>
      <c r="D5" s="41" t="str">
        <f>'114年2月菜單'!A16</f>
        <v>白米飯+可可麻糬包</v>
      </c>
      <c r="E5" s="1" t="s">
        <v>70</v>
      </c>
      <c r="F5" s="2" t="s">
        <v>15</v>
      </c>
      <c r="G5" s="41" t="str">
        <f>'114年2月菜單'!A17</f>
        <v>椒鹽北京烤鴨</v>
      </c>
      <c r="H5" s="41" t="s">
        <v>164</v>
      </c>
      <c r="I5" s="2" t="s">
        <v>15</v>
      </c>
      <c r="J5" s="41" t="str">
        <f>'114年2月菜單'!A18</f>
        <v>滷香豆腐(豆)</v>
      </c>
      <c r="K5" s="41" t="s">
        <v>16</v>
      </c>
      <c r="L5" s="2" t="s">
        <v>15</v>
      </c>
      <c r="M5" s="142" t="str">
        <f>'114年2月菜單'!A19</f>
        <v>高麗豬血鍋</v>
      </c>
      <c r="N5" s="145" t="s">
        <v>323</v>
      </c>
      <c r="O5" s="143" t="s">
        <v>15</v>
      </c>
      <c r="P5" s="41" t="str">
        <f>'114年2月菜單'!A20</f>
        <v>深色蔬菜</v>
      </c>
      <c r="Q5" s="1" t="s">
        <v>63</v>
      </c>
      <c r="R5" s="2" t="s">
        <v>15</v>
      </c>
      <c r="S5" s="41" t="str">
        <f>'114年2月菜單'!A21</f>
        <v>結頭菜湯</v>
      </c>
      <c r="T5" s="41" t="s">
        <v>16</v>
      </c>
      <c r="U5" s="2" t="s">
        <v>15</v>
      </c>
      <c r="V5" s="380"/>
      <c r="W5" s="104" t="s">
        <v>7</v>
      </c>
      <c r="X5" s="105" t="s">
        <v>17</v>
      </c>
      <c r="Y5" s="113">
        <f>AB6</f>
        <v>5.7</v>
      </c>
      <c r="Z5" s="24"/>
      <c r="AA5" s="24"/>
      <c r="AB5" s="25"/>
      <c r="AC5" s="24" t="s">
        <v>18</v>
      </c>
      <c r="AD5" s="24" t="s">
        <v>19</v>
      </c>
      <c r="AE5" s="24" t="s">
        <v>20</v>
      </c>
      <c r="AF5" s="24" t="s">
        <v>21</v>
      </c>
    </row>
    <row r="6" spans="2:32" ht="27.95" customHeight="1">
      <c r="B6" s="44" t="s">
        <v>8</v>
      </c>
      <c r="C6" s="378"/>
      <c r="D6" s="165" t="s">
        <v>71</v>
      </c>
      <c r="E6" s="162"/>
      <c r="F6" s="162">
        <v>110</v>
      </c>
      <c r="G6" s="165" t="s">
        <v>275</v>
      </c>
      <c r="H6" s="164"/>
      <c r="I6" s="165">
        <v>60</v>
      </c>
      <c r="J6" s="165" t="s">
        <v>165</v>
      </c>
      <c r="K6" s="162" t="s">
        <v>166</v>
      </c>
      <c r="L6" s="165">
        <v>30</v>
      </c>
      <c r="M6" s="232" t="s">
        <v>288</v>
      </c>
      <c r="N6" s="232"/>
      <c r="O6" s="241">
        <v>30</v>
      </c>
      <c r="P6" s="165" t="str">
        <f>P5</f>
        <v>深色蔬菜</v>
      </c>
      <c r="Q6" s="162"/>
      <c r="R6" s="165">
        <v>100</v>
      </c>
      <c r="S6" s="217" t="s">
        <v>276</v>
      </c>
      <c r="T6" s="241"/>
      <c r="U6" s="241">
        <v>20</v>
      </c>
      <c r="V6" s="381"/>
      <c r="W6" s="106">
        <f>AE11</f>
        <v>96.5</v>
      </c>
      <c r="X6" s="107" t="s">
        <v>22</v>
      </c>
      <c r="Y6" s="114">
        <f>AB7</f>
        <v>2.7</v>
      </c>
      <c r="Z6" s="23"/>
      <c r="AA6" s="46" t="s">
        <v>23</v>
      </c>
      <c r="AB6" s="25">
        <v>5.7</v>
      </c>
      <c r="AC6" s="25">
        <f>AB6*2</f>
        <v>11.4</v>
      </c>
      <c r="AD6" s="25"/>
      <c r="AE6" s="25">
        <f>AB6*15</f>
        <v>85.5</v>
      </c>
      <c r="AF6" s="25">
        <f>AC6*4+AE6*4</f>
        <v>387.6</v>
      </c>
    </row>
    <row r="7" spans="2:32" ht="27.95" customHeight="1">
      <c r="B7" s="44">
        <v>17</v>
      </c>
      <c r="C7" s="378"/>
      <c r="D7" s="165"/>
      <c r="E7" s="165"/>
      <c r="F7" s="165"/>
      <c r="G7" s="165"/>
      <c r="H7" s="164"/>
      <c r="I7" s="165"/>
      <c r="J7" s="215"/>
      <c r="K7" s="162"/>
      <c r="L7" s="165"/>
      <c r="M7" s="241" t="s">
        <v>321</v>
      </c>
      <c r="N7" s="239"/>
      <c r="O7" s="241">
        <v>30</v>
      </c>
      <c r="P7" s="165"/>
      <c r="Q7" s="165"/>
      <c r="R7" s="165"/>
      <c r="S7" s="241"/>
      <c r="T7" s="241"/>
      <c r="U7" s="241"/>
      <c r="V7" s="381"/>
      <c r="W7" s="108" t="s">
        <v>9</v>
      </c>
      <c r="X7" s="109" t="s">
        <v>24</v>
      </c>
      <c r="Y7" s="114">
        <v>2</v>
      </c>
      <c r="Z7" s="24"/>
      <c r="AA7" s="49" t="s">
        <v>25</v>
      </c>
      <c r="AB7" s="25">
        <v>2.7</v>
      </c>
      <c r="AC7" s="50">
        <f>AB7*7</f>
        <v>18.900000000000002</v>
      </c>
      <c r="AD7" s="25">
        <f>AB7*5</f>
        <v>13.5</v>
      </c>
      <c r="AE7" s="25" t="s">
        <v>26</v>
      </c>
      <c r="AF7" s="51">
        <f>AC7*4+AD7*9</f>
        <v>197.10000000000002</v>
      </c>
    </row>
    <row r="8" spans="2:32" ht="27.95" customHeight="1">
      <c r="B8" s="44" t="s">
        <v>10</v>
      </c>
      <c r="C8" s="378"/>
      <c r="D8" s="165"/>
      <c r="E8" s="165"/>
      <c r="F8" s="165"/>
      <c r="G8" s="165"/>
      <c r="H8" s="156"/>
      <c r="I8" s="165"/>
      <c r="J8" s="165"/>
      <c r="K8" s="164"/>
      <c r="L8" s="165"/>
      <c r="M8" s="232" t="s">
        <v>322</v>
      </c>
      <c r="N8" s="241"/>
      <c r="O8" s="232">
        <v>10</v>
      </c>
      <c r="P8" s="165"/>
      <c r="Q8" s="156"/>
      <c r="R8" s="165"/>
      <c r="S8" s="241"/>
      <c r="T8" s="241"/>
      <c r="U8" s="241"/>
      <c r="V8" s="381"/>
      <c r="W8" s="106">
        <f>AD11</f>
        <v>25.5</v>
      </c>
      <c r="X8" s="109" t="s">
        <v>27</v>
      </c>
      <c r="Y8" s="114">
        <f>AB9</f>
        <v>2.4</v>
      </c>
      <c r="Z8" s="23"/>
      <c r="AA8" s="24" t="s">
        <v>28</v>
      </c>
      <c r="AB8" s="25">
        <v>2.2000000000000002</v>
      </c>
      <c r="AC8" s="25">
        <f>AB8*1</f>
        <v>2.2000000000000002</v>
      </c>
      <c r="AD8" s="25" t="s">
        <v>26</v>
      </c>
      <c r="AE8" s="25">
        <f>AB8*5</f>
        <v>11</v>
      </c>
      <c r="AF8" s="25">
        <f>AC8*4+AE8*4</f>
        <v>52.8</v>
      </c>
    </row>
    <row r="9" spans="2:32" ht="27.95" customHeight="1">
      <c r="B9" s="379" t="s">
        <v>34</v>
      </c>
      <c r="C9" s="378"/>
      <c r="D9" s="165"/>
      <c r="E9" s="165"/>
      <c r="F9" s="165"/>
      <c r="G9" s="165"/>
      <c r="H9" s="156"/>
      <c r="I9" s="165"/>
      <c r="J9" s="241"/>
      <c r="K9" s="239"/>
      <c r="L9" s="241"/>
      <c r="M9" s="241"/>
      <c r="N9" s="239"/>
      <c r="O9" s="241"/>
      <c r="P9" s="165"/>
      <c r="Q9" s="156"/>
      <c r="R9" s="165"/>
      <c r="S9" s="241"/>
      <c r="T9" s="241"/>
      <c r="U9" s="241"/>
      <c r="V9" s="381"/>
      <c r="W9" s="108" t="s">
        <v>11</v>
      </c>
      <c r="X9" s="109" t="s">
        <v>30</v>
      </c>
      <c r="Y9" s="114">
        <f>AB10</f>
        <v>0</v>
      </c>
      <c r="Z9" s="24"/>
      <c r="AA9" s="24" t="s">
        <v>31</v>
      </c>
      <c r="AB9" s="25">
        <v>2.4</v>
      </c>
      <c r="AC9" s="25"/>
      <c r="AD9" s="25">
        <f>AB9*5</f>
        <v>12</v>
      </c>
      <c r="AE9" s="25" t="s">
        <v>26</v>
      </c>
      <c r="AF9" s="25">
        <f>AD9*9</f>
        <v>108</v>
      </c>
    </row>
    <row r="10" spans="2:32" ht="27.95" customHeight="1">
      <c r="B10" s="379"/>
      <c r="C10" s="378"/>
      <c r="D10" s="165"/>
      <c r="E10" s="165"/>
      <c r="F10" s="165"/>
      <c r="G10" s="165"/>
      <c r="H10" s="156"/>
      <c r="I10" s="165"/>
      <c r="J10" s="165"/>
      <c r="K10" s="156"/>
      <c r="L10" s="165"/>
      <c r="M10" s="241"/>
      <c r="N10" s="239"/>
      <c r="O10" s="241"/>
      <c r="P10" s="165"/>
      <c r="Q10" s="156"/>
      <c r="R10" s="165"/>
      <c r="S10" s="165"/>
      <c r="T10" s="165"/>
      <c r="U10" s="165"/>
      <c r="V10" s="381"/>
      <c r="W10" s="106">
        <f>AC11</f>
        <v>32.500000000000007</v>
      </c>
      <c r="X10" s="110" t="s">
        <v>39</v>
      </c>
      <c r="Y10" s="114">
        <v>0</v>
      </c>
      <c r="Z10" s="23"/>
      <c r="AA10" s="24" t="s">
        <v>32</v>
      </c>
      <c r="AE10" s="24">
        <f>AB10*15</f>
        <v>0</v>
      </c>
    </row>
    <row r="11" spans="2:32" ht="27.95" customHeight="1">
      <c r="B11" s="54" t="s">
        <v>33</v>
      </c>
      <c r="C11" s="55"/>
      <c r="D11" s="6"/>
      <c r="E11" s="52"/>
      <c r="F11" s="6"/>
      <c r="G11" s="149"/>
      <c r="H11" s="150"/>
      <c r="I11" s="149"/>
      <c r="J11" s="149"/>
      <c r="K11" s="150"/>
      <c r="L11" s="149"/>
      <c r="M11" s="218"/>
      <c r="N11" s="233"/>
      <c r="O11" s="235"/>
      <c r="P11" s="5"/>
      <c r="Q11" s="52"/>
      <c r="R11" s="5"/>
      <c r="S11" s="5"/>
      <c r="T11" s="52"/>
      <c r="U11" s="5"/>
      <c r="V11" s="381"/>
      <c r="W11" s="108" t="s">
        <v>12</v>
      </c>
      <c r="X11" s="111"/>
      <c r="Y11" s="114"/>
      <c r="Z11" s="24"/>
      <c r="AC11" s="24">
        <f>SUM(AC6:AC10)</f>
        <v>32.500000000000007</v>
      </c>
      <c r="AD11" s="24">
        <f>SUM(AD6:AD10)</f>
        <v>25.5</v>
      </c>
      <c r="AE11" s="24">
        <f>SUM(AE6:AE10)</f>
        <v>96.5</v>
      </c>
      <c r="AF11" s="24">
        <f>AC11*4+AD11*9+AE11*4</f>
        <v>745.5</v>
      </c>
    </row>
    <row r="12" spans="2:32" ht="27.95" customHeight="1" thickBot="1">
      <c r="B12" s="57"/>
      <c r="C12" s="58"/>
      <c r="D12" s="5"/>
      <c r="E12" s="52"/>
      <c r="F12" s="5"/>
      <c r="G12" s="5"/>
      <c r="H12" s="52"/>
      <c r="I12" s="5"/>
      <c r="J12" s="128"/>
      <c r="K12" s="52"/>
      <c r="L12" s="5"/>
      <c r="M12" s="101"/>
      <c r="N12" s="6"/>
      <c r="O12" s="102"/>
      <c r="P12" s="5"/>
      <c r="Q12" s="52"/>
      <c r="R12" s="5"/>
      <c r="S12" s="5"/>
      <c r="T12" s="52"/>
      <c r="U12" s="5"/>
      <c r="V12" s="382"/>
      <c r="W12" s="106">
        <f>(W6*4)+(W8*9)+(W10*4)</f>
        <v>745.5</v>
      </c>
      <c r="X12" s="112"/>
      <c r="Y12" s="116"/>
      <c r="Z12" s="23"/>
      <c r="AC12" s="59">
        <f>AC11*4/AF11</f>
        <v>0.17437961099932936</v>
      </c>
      <c r="AD12" s="59">
        <f>AD11*9/AF11</f>
        <v>0.30784708249496984</v>
      </c>
      <c r="AE12" s="59">
        <f>AE11*4/AF11</f>
        <v>0.51777330650570086</v>
      </c>
    </row>
    <row r="13" spans="2:32" s="43" customFormat="1" ht="42" customHeight="1">
      <c r="B13" s="40">
        <v>2</v>
      </c>
      <c r="C13" s="378"/>
      <c r="D13" s="41" t="str">
        <f>'114年2月菜單'!E16</f>
        <v>胚芽飯</v>
      </c>
      <c r="E13" s="1" t="s">
        <v>70</v>
      </c>
      <c r="F13" s="2" t="s">
        <v>15</v>
      </c>
      <c r="G13" s="41" t="str">
        <f>'114年2月菜單'!E17</f>
        <v>米血雞丁(冷)</v>
      </c>
      <c r="H13" s="246" t="s">
        <v>104</v>
      </c>
      <c r="I13" s="2" t="s">
        <v>15</v>
      </c>
      <c r="J13" s="41" t="str">
        <f>'114年2月菜單'!E18</f>
        <v>五香滷蛋</v>
      </c>
      <c r="K13" s="41" t="s">
        <v>280</v>
      </c>
      <c r="L13" s="2" t="s">
        <v>15</v>
      </c>
      <c r="M13" s="252" t="str">
        <f>'114年2月菜單'!E19</f>
        <v>絞肉豆干(豆)</v>
      </c>
      <c r="N13" s="145" t="s">
        <v>323</v>
      </c>
      <c r="O13" s="143" t="s">
        <v>15</v>
      </c>
      <c r="P13" s="41" t="str">
        <f>'114年2月菜單'!E20</f>
        <v>淺色蔬菜</v>
      </c>
      <c r="Q13" s="1" t="s">
        <v>63</v>
      </c>
      <c r="R13" s="2" t="s">
        <v>15</v>
      </c>
      <c r="S13" s="41" t="str">
        <f>'114年2月菜單'!E21</f>
        <v>肉絲竹筍湯+豆漿</v>
      </c>
      <c r="T13" s="41" t="s">
        <v>16</v>
      </c>
      <c r="U13" s="2" t="s">
        <v>15</v>
      </c>
      <c r="V13" s="380" t="s">
        <v>174</v>
      </c>
      <c r="W13" s="104" t="s">
        <v>7</v>
      </c>
      <c r="X13" s="105" t="s">
        <v>17</v>
      </c>
      <c r="Y13" s="113">
        <f>AB14</f>
        <v>5.8</v>
      </c>
      <c r="Z13" s="24"/>
      <c r="AA13" s="24"/>
      <c r="AB13" s="25"/>
      <c r="AC13" s="24" t="s">
        <v>18</v>
      </c>
      <c r="AD13" s="24" t="s">
        <v>19</v>
      </c>
      <c r="AE13" s="24" t="s">
        <v>20</v>
      </c>
      <c r="AF13" s="24" t="s">
        <v>21</v>
      </c>
    </row>
    <row r="14" spans="2:32" ht="27.95" customHeight="1">
      <c r="B14" s="44" t="s">
        <v>8</v>
      </c>
      <c r="C14" s="378"/>
      <c r="D14" s="165" t="s">
        <v>71</v>
      </c>
      <c r="E14" s="165"/>
      <c r="F14" s="165">
        <v>80</v>
      </c>
      <c r="G14" s="211" t="s">
        <v>277</v>
      </c>
      <c r="H14" s="247"/>
      <c r="I14" s="235">
        <v>40</v>
      </c>
      <c r="J14" s="233" t="s">
        <v>279</v>
      </c>
      <c r="K14" s="241"/>
      <c r="L14" s="241">
        <v>40</v>
      </c>
      <c r="M14" s="233" t="s">
        <v>335</v>
      </c>
      <c r="N14" s="232"/>
      <c r="O14" s="241">
        <v>20</v>
      </c>
      <c r="P14" s="165" t="str">
        <f>P13</f>
        <v>淺色蔬菜</v>
      </c>
      <c r="Q14" s="162"/>
      <c r="R14" s="165">
        <v>100</v>
      </c>
      <c r="S14" s="165" t="s">
        <v>139</v>
      </c>
      <c r="T14" s="164"/>
      <c r="U14" s="165">
        <v>10</v>
      </c>
      <c r="V14" s="381"/>
      <c r="W14" s="106">
        <f>AE19</f>
        <v>97.5</v>
      </c>
      <c r="X14" s="107" t="s">
        <v>22</v>
      </c>
      <c r="Y14" s="114">
        <f>AB15</f>
        <v>2.7</v>
      </c>
      <c r="Z14" s="23"/>
      <c r="AA14" s="46" t="s">
        <v>23</v>
      </c>
      <c r="AB14" s="25">
        <v>5.8</v>
      </c>
      <c r="AC14" s="25">
        <f>AB14*2</f>
        <v>11.6</v>
      </c>
      <c r="AD14" s="25"/>
      <c r="AE14" s="25">
        <f>AB14*15</f>
        <v>87</v>
      </c>
      <c r="AF14" s="25">
        <f>AC14*4+AE14*4</f>
        <v>394.4</v>
      </c>
    </row>
    <row r="15" spans="2:32" ht="27.95" customHeight="1">
      <c r="B15" s="44">
        <v>18</v>
      </c>
      <c r="C15" s="378"/>
      <c r="D15" s="165" t="s">
        <v>168</v>
      </c>
      <c r="E15" s="165"/>
      <c r="F15" s="165">
        <v>40</v>
      </c>
      <c r="G15" s="218" t="s">
        <v>278</v>
      </c>
      <c r="H15" s="248" t="s">
        <v>254</v>
      </c>
      <c r="I15" s="235">
        <v>20</v>
      </c>
      <c r="J15" s="241"/>
      <c r="K15" s="241"/>
      <c r="L15" s="241"/>
      <c r="M15" s="241" t="s">
        <v>338</v>
      </c>
      <c r="N15" s="241" t="s">
        <v>339</v>
      </c>
      <c r="O15" s="241">
        <v>30</v>
      </c>
      <c r="P15" s="165"/>
      <c r="Q15" s="165"/>
      <c r="R15" s="165"/>
      <c r="S15" s="165" t="s">
        <v>169</v>
      </c>
      <c r="T15" s="164"/>
      <c r="U15" s="165">
        <v>20</v>
      </c>
      <c r="V15" s="381"/>
      <c r="W15" s="108" t="s">
        <v>9</v>
      </c>
      <c r="X15" s="109" t="s">
        <v>24</v>
      </c>
      <c r="Y15" s="114">
        <v>2</v>
      </c>
      <c r="Z15" s="24"/>
      <c r="AA15" s="49" t="s">
        <v>25</v>
      </c>
      <c r="AB15" s="25">
        <v>2.7</v>
      </c>
      <c r="AC15" s="50">
        <f>AB15*7</f>
        <v>18.900000000000002</v>
      </c>
      <c r="AD15" s="25">
        <f>AB15*5</f>
        <v>13.5</v>
      </c>
      <c r="AE15" s="25" t="s">
        <v>26</v>
      </c>
      <c r="AF15" s="51">
        <f>AC15*4+AD15*9</f>
        <v>197.10000000000002</v>
      </c>
    </row>
    <row r="16" spans="2:32" ht="27.95" customHeight="1">
      <c r="B16" s="44" t="s">
        <v>10</v>
      </c>
      <c r="C16" s="378"/>
      <c r="D16" s="156"/>
      <c r="E16" s="156"/>
      <c r="F16" s="165"/>
      <c r="G16" s="235" t="s">
        <v>73</v>
      </c>
      <c r="H16" s="249"/>
      <c r="I16" s="235">
        <v>10</v>
      </c>
      <c r="J16" s="232"/>
      <c r="K16" s="231"/>
      <c r="L16" s="232"/>
      <c r="M16" s="235" t="s">
        <v>322</v>
      </c>
      <c r="N16" s="241"/>
      <c r="O16" s="241">
        <v>10</v>
      </c>
      <c r="P16" s="159"/>
      <c r="Q16" s="156"/>
      <c r="R16" s="165"/>
      <c r="S16" s="165"/>
      <c r="T16" s="156"/>
      <c r="U16" s="165"/>
      <c r="V16" s="381"/>
      <c r="W16" s="106">
        <v>23</v>
      </c>
      <c r="X16" s="109" t="s">
        <v>27</v>
      </c>
      <c r="Y16" s="114">
        <f>AB17</f>
        <v>2.4</v>
      </c>
      <c r="Z16" s="23"/>
      <c r="AA16" s="24" t="s">
        <v>28</v>
      </c>
      <c r="AB16" s="25">
        <v>2.1</v>
      </c>
      <c r="AC16" s="25">
        <f>AB16*1</f>
        <v>2.1</v>
      </c>
      <c r="AD16" s="25" t="s">
        <v>26</v>
      </c>
      <c r="AE16" s="25">
        <f>AB16*5</f>
        <v>10.5</v>
      </c>
      <c r="AF16" s="25">
        <f>AC16*4+AE16*4</f>
        <v>50.4</v>
      </c>
    </row>
    <row r="17" spans="2:32" ht="27.95" customHeight="1">
      <c r="B17" s="379" t="s">
        <v>35</v>
      </c>
      <c r="C17" s="378"/>
      <c r="D17" s="156"/>
      <c r="E17" s="156"/>
      <c r="F17" s="165"/>
      <c r="G17" s="219"/>
      <c r="H17" s="204"/>
      <c r="I17" s="235"/>
      <c r="J17" s="165"/>
      <c r="K17" s="156"/>
      <c r="L17" s="165"/>
      <c r="M17" s="165"/>
      <c r="N17" s="165"/>
      <c r="O17" s="165"/>
      <c r="P17" s="159"/>
      <c r="Q17" s="156"/>
      <c r="R17" s="165"/>
      <c r="S17" s="165"/>
      <c r="T17" s="100"/>
      <c r="U17" s="165"/>
      <c r="V17" s="381"/>
      <c r="W17" s="108" t="s">
        <v>11</v>
      </c>
      <c r="X17" s="109" t="s">
        <v>30</v>
      </c>
      <c r="Y17" s="114">
        <f>AB18</f>
        <v>0</v>
      </c>
      <c r="Z17" s="24"/>
      <c r="AA17" s="24" t="s">
        <v>31</v>
      </c>
      <c r="AB17" s="25">
        <v>2.4</v>
      </c>
      <c r="AC17" s="25"/>
      <c r="AD17" s="25">
        <f>AB17*5</f>
        <v>12</v>
      </c>
      <c r="AE17" s="25" t="s">
        <v>26</v>
      </c>
      <c r="AF17" s="25">
        <f>AD17*9</f>
        <v>108</v>
      </c>
    </row>
    <row r="18" spans="2:32" ht="27.95" customHeight="1">
      <c r="B18" s="379"/>
      <c r="C18" s="378"/>
      <c r="D18" s="156"/>
      <c r="E18" s="156"/>
      <c r="F18" s="165"/>
      <c r="G18" s="240"/>
      <c r="H18" s="204"/>
      <c r="I18" s="235"/>
      <c r="J18" s="165"/>
      <c r="K18" s="156"/>
      <c r="L18" s="165"/>
      <c r="M18" s="165"/>
      <c r="N18" s="156"/>
      <c r="O18" s="165"/>
      <c r="P18" s="165"/>
      <c r="Q18" s="156"/>
      <c r="R18" s="165"/>
      <c r="S18" s="165"/>
      <c r="T18" s="165"/>
      <c r="U18" s="165"/>
      <c r="V18" s="381"/>
      <c r="W18" s="106">
        <f>AC19</f>
        <v>32.6</v>
      </c>
      <c r="X18" s="110" t="s">
        <v>39</v>
      </c>
      <c r="Y18" s="114">
        <v>0</v>
      </c>
      <c r="Z18" s="23"/>
      <c r="AA18" s="24" t="s">
        <v>32</v>
      </c>
      <c r="AE18" s="24">
        <f>AB18*15</f>
        <v>0</v>
      </c>
    </row>
    <row r="19" spans="2:32" ht="27.95" customHeight="1">
      <c r="B19" s="54" t="s">
        <v>33</v>
      </c>
      <c r="C19" s="55"/>
      <c r="D19" s="52"/>
      <c r="E19" s="6"/>
      <c r="F19" s="5"/>
      <c r="G19" s="218"/>
      <c r="H19" s="250"/>
      <c r="I19" s="235"/>
      <c r="J19" s="130"/>
      <c r="K19" s="6"/>
      <c r="L19" s="5"/>
      <c r="M19" s="133"/>
      <c r="N19" s="52"/>
      <c r="O19" s="5"/>
      <c r="P19" s="5"/>
      <c r="Q19" s="6"/>
      <c r="R19" s="5"/>
      <c r="S19" s="5"/>
      <c r="T19" s="52"/>
      <c r="U19" s="5"/>
      <c r="V19" s="381"/>
      <c r="W19" s="108" t="s">
        <v>12</v>
      </c>
      <c r="X19" s="111"/>
      <c r="Y19" s="114"/>
      <c r="Z19" s="24"/>
      <c r="AC19" s="24">
        <f>SUM(AC14:AC18)</f>
        <v>32.6</v>
      </c>
      <c r="AD19" s="24">
        <f>SUM(AD14:AD18)</f>
        <v>25.5</v>
      </c>
      <c r="AE19" s="24">
        <f>SUM(AE14:AE18)</f>
        <v>97.5</v>
      </c>
      <c r="AF19" s="24">
        <f>AC19*4+AD19*9+AE19*4</f>
        <v>749.9</v>
      </c>
    </row>
    <row r="20" spans="2:32" ht="27.95" customHeight="1" thickBot="1">
      <c r="B20" s="57"/>
      <c r="C20" s="58"/>
      <c r="D20" s="52"/>
      <c r="E20" s="52"/>
      <c r="F20" s="5"/>
      <c r="G20" s="218"/>
      <c r="H20" s="251"/>
      <c r="I20" s="235"/>
      <c r="K20" s="52"/>
      <c r="L20" s="5"/>
      <c r="M20" s="6"/>
      <c r="N20" s="52"/>
      <c r="O20" s="5"/>
      <c r="P20" s="5"/>
      <c r="Q20" s="52"/>
      <c r="R20" s="5"/>
      <c r="S20" s="5"/>
      <c r="T20" s="52"/>
      <c r="U20" s="5"/>
      <c r="V20" s="382"/>
      <c r="W20" s="106">
        <f>AF19</f>
        <v>749.9</v>
      </c>
      <c r="X20" s="117"/>
      <c r="Y20" s="116"/>
      <c r="Z20" s="23"/>
      <c r="AC20" s="59">
        <f>AC19*4/AF19</f>
        <v>0.17388985198026405</v>
      </c>
      <c r="AD20" s="59">
        <f>AD19*9/AF19</f>
        <v>0.30604080544072543</v>
      </c>
      <c r="AE20" s="59">
        <f>AE19*4/AF19</f>
        <v>0.5200693425790105</v>
      </c>
    </row>
    <row r="21" spans="2:32" s="43" customFormat="1" ht="42" customHeight="1">
      <c r="B21" s="40">
        <v>2</v>
      </c>
      <c r="C21" s="378"/>
      <c r="D21" s="41" t="str">
        <f>'114年2月菜單'!I16</f>
        <v>白米飯</v>
      </c>
      <c r="E21" s="41" t="s">
        <v>74</v>
      </c>
      <c r="F21" s="2" t="s">
        <v>15</v>
      </c>
      <c r="G21" s="41" t="str">
        <f>'114年2月菜單'!I17</f>
        <v>卡啦雞排(炸加)</v>
      </c>
      <c r="H21" s="103" t="s">
        <v>75</v>
      </c>
      <c r="I21" s="2" t="s">
        <v>15</v>
      </c>
      <c r="J21" s="41" t="str">
        <f>'114年2月菜單'!I18</f>
        <v>泰式打拋豬</v>
      </c>
      <c r="K21" s="41" t="s">
        <v>72</v>
      </c>
      <c r="L21" s="2" t="s">
        <v>15</v>
      </c>
      <c r="M21" s="41" t="str">
        <f>'114年2月菜單'!I19</f>
        <v>焗烤青花洋芋</v>
      </c>
      <c r="N21" s="41" t="s">
        <v>99</v>
      </c>
      <c r="O21" s="2" t="s">
        <v>15</v>
      </c>
      <c r="P21" s="41" t="str">
        <f>'114年2月菜單'!I20</f>
        <v>深色蔬菜</v>
      </c>
      <c r="Q21" s="1" t="s">
        <v>43</v>
      </c>
      <c r="R21" s="2" t="s">
        <v>15</v>
      </c>
      <c r="S21" s="41" t="str">
        <f>'114年2月菜單'!I21</f>
        <v>菜頭湯</v>
      </c>
      <c r="T21" s="41" t="s">
        <v>68</v>
      </c>
      <c r="U21" s="2" t="s">
        <v>15</v>
      </c>
      <c r="V21" s="380"/>
      <c r="W21" s="104" t="s">
        <v>67</v>
      </c>
      <c r="X21" s="42" t="s">
        <v>17</v>
      </c>
      <c r="Y21" s="78">
        <f>AB22</f>
        <v>5.7</v>
      </c>
      <c r="Z21" s="24"/>
      <c r="AA21" s="24"/>
      <c r="AB21" s="25"/>
      <c r="AC21" s="24" t="s">
        <v>18</v>
      </c>
      <c r="AD21" s="24" t="s">
        <v>19</v>
      </c>
      <c r="AE21" s="24" t="s">
        <v>20</v>
      </c>
      <c r="AF21" s="24" t="s">
        <v>21</v>
      </c>
    </row>
    <row r="22" spans="2:32" s="66" customFormat="1" ht="27.75" customHeight="1">
      <c r="B22" s="62" t="s">
        <v>44</v>
      </c>
      <c r="C22" s="378"/>
      <c r="D22" s="165" t="s">
        <v>71</v>
      </c>
      <c r="E22" s="162"/>
      <c r="F22" s="162">
        <v>110</v>
      </c>
      <c r="G22" s="165" t="s">
        <v>340</v>
      </c>
      <c r="H22" s="165" t="s">
        <v>260</v>
      </c>
      <c r="I22" s="165">
        <v>40</v>
      </c>
      <c r="J22" s="241" t="s">
        <v>282</v>
      </c>
      <c r="K22" s="227"/>
      <c r="L22" s="241">
        <v>20</v>
      </c>
      <c r="M22" s="233" t="s">
        <v>170</v>
      </c>
      <c r="N22" s="165"/>
      <c r="O22" s="165">
        <v>30</v>
      </c>
      <c r="P22" s="165" t="str">
        <f>P21</f>
        <v>深色蔬菜</v>
      </c>
      <c r="Q22" s="162"/>
      <c r="R22" s="165">
        <v>100</v>
      </c>
      <c r="S22" s="233" t="s">
        <v>113</v>
      </c>
      <c r="T22" s="165"/>
      <c r="U22" s="165">
        <v>10</v>
      </c>
      <c r="V22" s="381"/>
      <c r="W22" s="106">
        <f>AE27</f>
        <v>95.5</v>
      </c>
      <c r="X22" s="45" t="s">
        <v>22</v>
      </c>
      <c r="Y22" s="79">
        <f>AB23</f>
        <v>2.7</v>
      </c>
      <c r="Z22" s="63"/>
      <c r="AA22" s="64" t="s">
        <v>23</v>
      </c>
      <c r="AB22" s="65">
        <v>5.7</v>
      </c>
      <c r="AC22" s="65">
        <f>AB22*2</f>
        <v>11.4</v>
      </c>
      <c r="AD22" s="65"/>
      <c r="AE22" s="65">
        <f>AB22*15</f>
        <v>85.5</v>
      </c>
      <c r="AF22" s="65">
        <f>AC22*4+AE22*4</f>
        <v>387.6</v>
      </c>
    </row>
    <row r="23" spans="2:32" s="66" customFormat="1" ht="27.95" customHeight="1">
      <c r="B23" s="62">
        <v>19</v>
      </c>
      <c r="C23" s="378"/>
      <c r="D23" s="165"/>
      <c r="E23" s="165"/>
      <c r="F23" s="165"/>
      <c r="G23" s="165"/>
      <c r="H23" s="165"/>
      <c r="I23" s="165"/>
      <c r="J23" s="241" t="s">
        <v>283</v>
      </c>
      <c r="K23" s="241"/>
      <c r="L23" s="241">
        <v>30</v>
      </c>
      <c r="M23" s="165" t="s">
        <v>171</v>
      </c>
      <c r="N23" s="165"/>
      <c r="O23" s="165">
        <v>20</v>
      </c>
      <c r="P23" s="165"/>
      <c r="Q23" s="165"/>
      <c r="R23" s="165"/>
      <c r="S23" s="215" t="s">
        <v>73</v>
      </c>
      <c r="T23" s="241"/>
      <c r="U23" s="165">
        <v>10</v>
      </c>
      <c r="V23" s="381"/>
      <c r="W23" s="108" t="s">
        <v>9</v>
      </c>
      <c r="X23" s="48" t="s">
        <v>24</v>
      </c>
      <c r="Y23" s="79">
        <f>AB24</f>
        <v>2</v>
      </c>
      <c r="Z23" s="67"/>
      <c r="AA23" s="68" t="s">
        <v>25</v>
      </c>
      <c r="AB23" s="65">
        <v>2.7</v>
      </c>
      <c r="AC23" s="69">
        <f>AB23*7</f>
        <v>18.900000000000002</v>
      </c>
      <c r="AD23" s="65">
        <f>AB23*5</f>
        <v>13.5</v>
      </c>
      <c r="AE23" s="65" t="s">
        <v>26</v>
      </c>
      <c r="AF23" s="70">
        <f>AC23*4+AD23*9</f>
        <v>197.10000000000002</v>
      </c>
    </row>
    <row r="24" spans="2:32" s="66" customFormat="1" ht="27.95" customHeight="1">
      <c r="B24" s="62" t="s">
        <v>10</v>
      </c>
      <c r="C24" s="378"/>
      <c r="D24" s="165"/>
      <c r="E24" s="156"/>
      <c r="F24" s="165"/>
      <c r="G24" s="165"/>
      <c r="H24" s="165"/>
      <c r="I24" s="165"/>
      <c r="J24" s="232" t="s">
        <v>167</v>
      </c>
      <c r="K24" s="231"/>
      <c r="L24" s="232">
        <v>10</v>
      </c>
      <c r="M24" s="232" t="s">
        <v>172</v>
      </c>
      <c r="N24" s="231"/>
      <c r="O24" s="232">
        <v>10</v>
      </c>
      <c r="P24" s="232"/>
      <c r="Q24" s="232"/>
      <c r="R24" s="232"/>
      <c r="S24" s="165"/>
      <c r="T24" s="156"/>
      <c r="U24" s="165"/>
      <c r="V24" s="381"/>
      <c r="W24" s="106">
        <f>AD27</f>
        <v>26</v>
      </c>
      <c r="X24" s="48" t="s">
        <v>27</v>
      </c>
      <c r="Y24" s="79">
        <f>AB25</f>
        <v>2.5</v>
      </c>
      <c r="Z24" s="63"/>
      <c r="AA24" s="71" t="s">
        <v>28</v>
      </c>
      <c r="AB24" s="65">
        <v>2</v>
      </c>
      <c r="AC24" s="65">
        <f>AB24*1</f>
        <v>2</v>
      </c>
      <c r="AD24" s="65" t="s">
        <v>26</v>
      </c>
      <c r="AE24" s="65">
        <f>AB24*5</f>
        <v>10</v>
      </c>
      <c r="AF24" s="65">
        <f>AC24*4+AE24*4</f>
        <v>48</v>
      </c>
    </row>
    <row r="25" spans="2:32" s="66" customFormat="1" ht="27.95" customHeight="1">
      <c r="B25" s="384" t="s">
        <v>36</v>
      </c>
      <c r="C25" s="378"/>
      <c r="D25" s="165"/>
      <c r="E25" s="156"/>
      <c r="F25" s="165"/>
      <c r="G25" s="133"/>
      <c r="H25" s="165"/>
      <c r="I25" s="165"/>
      <c r="J25" s="241" t="s">
        <v>325</v>
      </c>
      <c r="K25" s="228"/>
      <c r="L25" s="241">
        <v>20</v>
      </c>
      <c r="M25" s="241" t="s">
        <v>173</v>
      </c>
      <c r="N25" s="228"/>
      <c r="O25" s="241">
        <v>10</v>
      </c>
      <c r="P25" s="232"/>
      <c r="Q25" s="232"/>
      <c r="R25" s="232"/>
      <c r="S25" s="213"/>
      <c r="T25" s="100"/>
      <c r="U25" s="165"/>
      <c r="V25" s="381"/>
      <c r="W25" s="108" t="s">
        <v>11</v>
      </c>
      <c r="X25" s="48" t="s">
        <v>30</v>
      </c>
      <c r="Y25" s="79">
        <f>AB26</f>
        <v>0</v>
      </c>
      <c r="Z25" s="67"/>
      <c r="AA25" s="71" t="s">
        <v>31</v>
      </c>
      <c r="AB25" s="65">
        <v>2.5</v>
      </c>
      <c r="AC25" s="65"/>
      <c r="AD25" s="65">
        <f>AB25*5</f>
        <v>12.5</v>
      </c>
      <c r="AE25" s="65" t="s">
        <v>26</v>
      </c>
      <c r="AF25" s="65">
        <f>AD25*9</f>
        <v>112.5</v>
      </c>
    </row>
    <row r="26" spans="2:32" s="66" customFormat="1" ht="27.95" customHeight="1">
      <c r="B26" s="384"/>
      <c r="C26" s="378"/>
      <c r="D26" s="165"/>
      <c r="E26" s="156"/>
      <c r="F26" s="165"/>
      <c r="G26" s="153"/>
      <c r="H26" s="156"/>
      <c r="I26" s="165"/>
      <c r="J26" s="241"/>
      <c r="K26" s="239"/>
      <c r="L26" s="241"/>
      <c r="M26" s="165"/>
      <c r="N26" s="165"/>
      <c r="O26" s="165"/>
      <c r="P26" s="160"/>
      <c r="Q26" s="232"/>
      <c r="R26" s="232"/>
      <c r="S26" s="213"/>
      <c r="T26" s="156"/>
      <c r="U26" s="165"/>
      <c r="V26" s="381"/>
      <c r="W26" s="106">
        <f>AC27</f>
        <v>32.300000000000004</v>
      </c>
      <c r="X26" s="96" t="s">
        <v>39</v>
      </c>
      <c r="Y26" s="79">
        <v>0.3</v>
      </c>
      <c r="Z26" s="63"/>
      <c r="AA26" s="71" t="s">
        <v>32</v>
      </c>
      <c r="AB26" s="65"/>
      <c r="AC26" s="71"/>
      <c r="AD26" s="71"/>
      <c r="AE26" s="71">
        <f>AB26*15</f>
        <v>0</v>
      </c>
      <c r="AF26" s="71"/>
    </row>
    <row r="27" spans="2:32" s="66" customFormat="1" ht="27.95" customHeight="1">
      <c r="B27" s="72" t="s">
        <v>33</v>
      </c>
      <c r="C27" s="73"/>
      <c r="D27" s="5"/>
      <c r="E27" s="52"/>
      <c r="F27" s="5"/>
      <c r="G27" s="5"/>
      <c r="H27" s="52"/>
      <c r="I27" s="5"/>
      <c r="J27" s="241"/>
      <c r="K27" s="239"/>
      <c r="L27" s="241"/>
      <c r="M27" s="148"/>
      <c r="N27" s="52"/>
      <c r="O27" s="5"/>
      <c r="P27" s="241"/>
      <c r="Q27" s="239"/>
      <c r="R27" s="241"/>
      <c r="S27" s="5"/>
      <c r="T27" s="52"/>
      <c r="U27" s="5"/>
      <c r="V27" s="381"/>
      <c r="W27" s="118" t="s">
        <v>12</v>
      </c>
      <c r="X27" s="56"/>
      <c r="Y27" s="79"/>
      <c r="Z27" s="67"/>
      <c r="AA27" s="71"/>
      <c r="AB27" s="65"/>
      <c r="AC27" s="71">
        <f>SUM(AC22:AC26)</f>
        <v>32.300000000000004</v>
      </c>
      <c r="AD27" s="71">
        <f>SUM(AD22:AD26)</f>
        <v>26</v>
      </c>
      <c r="AE27" s="71">
        <f>SUM(AE22:AE26)</f>
        <v>95.5</v>
      </c>
      <c r="AF27" s="71">
        <f>AC27*4+AD27*9+AE27*4</f>
        <v>745.2</v>
      </c>
    </row>
    <row r="28" spans="2:32" s="66" customFormat="1" ht="27.95" customHeight="1" thickBot="1">
      <c r="B28" s="74"/>
      <c r="C28" s="75"/>
      <c r="D28" s="52"/>
      <c r="E28" s="52"/>
      <c r="F28" s="5"/>
      <c r="G28" s="5"/>
      <c r="H28" s="52"/>
      <c r="I28" s="5"/>
      <c r="J28" s="5"/>
      <c r="K28" s="52"/>
      <c r="L28" s="5"/>
      <c r="M28" s="5"/>
      <c r="N28" s="52"/>
      <c r="O28" s="5"/>
      <c r="P28" s="5"/>
      <c r="Q28" s="52"/>
      <c r="R28" s="5"/>
      <c r="S28" s="5"/>
      <c r="T28" s="52"/>
      <c r="U28" s="5"/>
      <c r="V28" s="382"/>
      <c r="W28" s="119">
        <f>(W22*4)+(W24*9)+(W26*4)</f>
        <v>745.2</v>
      </c>
      <c r="X28" s="53"/>
      <c r="Y28" s="79"/>
      <c r="Z28" s="63"/>
      <c r="AA28" s="67"/>
      <c r="AB28" s="76"/>
      <c r="AC28" s="77">
        <f>AC27*4/AF27</f>
        <v>0.17337627482555021</v>
      </c>
      <c r="AD28" s="77">
        <f>AD27*9/AF27</f>
        <v>0.3140096618357488</v>
      </c>
      <c r="AE28" s="77">
        <f>AE27*4/AF27</f>
        <v>0.51261406333870096</v>
      </c>
      <c r="AF28" s="67"/>
    </row>
    <row r="29" spans="2:32" s="43" customFormat="1" ht="42" customHeight="1">
      <c r="B29" s="40">
        <v>2</v>
      </c>
      <c r="C29" s="378"/>
      <c r="D29" s="41" t="str">
        <f>'114年2月菜單'!M16</f>
        <v>地瓜飯</v>
      </c>
      <c r="E29" s="1" t="s">
        <v>70</v>
      </c>
      <c r="F29" s="2" t="s">
        <v>15</v>
      </c>
      <c r="G29" s="41" t="str">
        <f>'114年2月菜單'!M17</f>
        <v>蒜泥白肉</v>
      </c>
      <c r="H29" s="41" t="s">
        <v>284</v>
      </c>
      <c r="I29" s="2" t="s">
        <v>15</v>
      </c>
      <c r="J29" s="41" t="str">
        <f>'114年2月菜單'!M18</f>
        <v>家常滷三寶(豆冷)</v>
      </c>
      <c r="K29" s="41" t="s">
        <v>72</v>
      </c>
      <c r="L29" s="2" t="s">
        <v>15</v>
      </c>
      <c r="M29" s="41" t="str">
        <f>'114年2月菜單'!M19</f>
        <v>滑嫩蒸蛋</v>
      </c>
      <c r="N29" s="41" t="s">
        <v>287</v>
      </c>
      <c r="O29" s="2" t="s">
        <v>15</v>
      </c>
      <c r="P29" s="41" t="str">
        <f>'114年2月菜單'!M20</f>
        <v>淺色蔬菜</v>
      </c>
      <c r="Q29" s="1" t="s">
        <v>63</v>
      </c>
      <c r="R29" s="2" t="s">
        <v>15</v>
      </c>
      <c r="S29" s="41" t="str">
        <f>'114年2月菜單'!M21</f>
        <v>豬血湯(醃)</v>
      </c>
      <c r="T29" s="41" t="s">
        <v>16</v>
      </c>
      <c r="U29" s="2" t="s">
        <v>15</v>
      </c>
      <c r="V29" s="380"/>
      <c r="W29" s="104" t="s">
        <v>7</v>
      </c>
      <c r="X29" s="105" t="s">
        <v>17</v>
      </c>
      <c r="Y29" s="78">
        <f>AB30</f>
        <v>5.7</v>
      </c>
      <c r="Z29" s="24"/>
      <c r="AA29" s="24"/>
      <c r="AB29" s="25"/>
      <c r="AC29" s="24" t="s">
        <v>18</v>
      </c>
      <c r="AD29" s="24" t="s">
        <v>19</v>
      </c>
      <c r="AE29" s="24" t="s">
        <v>20</v>
      </c>
      <c r="AF29" s="24" t="s">
        <v>21</v>
      </c>
    </row>
    <row r="30" spans="2:32" ht="27.95" customHeight="1">
      <c r="B30" s="44" t="s">
        <v>8</v>
      </c>
      <c r="C30" s="378"/>
      <c r="D30" s="165" t="s">
        <v>71</v>
      </c>
      <c r="E30" s="165"/>
      <c r="F30" s="165">
        <v>90</v>
      </c>
      <c r="G30" s="223" t="s">
        <v>98</v>
      </c>
      <c r="H30" s="221"/>
      <c r="I30" s="221">
        <v>50</v>
      </c>
      <c r="J30" s="241" t="s">
        <v>175</v>
      </c>
      <c r="K30" s="241" t="s">
        <v>166</v>
      </c>
      <c r="L30" s="241">
        <v>30</v>
      </c>
      <c r="M30" s="241" t="s">
        <v>266</v>
      </c>
      <c r="N30" s="232"/>
      <c r="O30" s="241">
        <v>30</v>
      </c>
      <c r="P30" s="165" t="str">
        <f>P29</f>
        <v>淺色蔬菜</v>
      </c>
      <c r="Q30" s="162"/>
      <c r="R30" s="165">
        <v>110</v>
      </c>
      <c r="S30" s="233" t="s">
        <v>288</v>
      </c>
      <c r="T30" s="241"/>
      <c r="U30" s="241">
        <v>20</v>
      </c>
      <c r="V30" s="381"/>
      <c r="W30" s="106">
        <f>AE35</f>
        <v>96.5</v>
      </c>
      <c r="X30" s="107" t="s">
        <v>22</v>
      </c>
      <c r="Y30" s="79">
        <f>AB31</f>
        <v>2.8</v>
      </c>
      <c r="Z30" s="23"/>
      <c r="AA30" s="46" t="s">
        <v>23</v>
      </c>
      <c r="AB30" s="25">
        <v>5.7</v>
      </c>
      <c r="AC30" s="25">
        <f>AB30*2</f>
        <v>11.4</v>
      </c>
      <c r="AD30" s="25"/>
      <c r="AE30" s="25">
        <f>AB30*15</f>
        <v>85.5</v>
      </c>
      <c r="AF30" s="25">
        <f>AC30*4+AE30*4</f>
        <v>387.6</v>
      </c>
    </row>
    <row r="31" spans="2:32" ht="27.95" customHeight="1">
      <c r="B31" s="44">
        <v>20</v>
      </c>
      <c r="C31" s="378"/>
      <c r="D31" s="165" t="s">
        <v>80</v>
      </c>
      <c r="E31" s="165"/>
      <c r="F31" s="165">
        <v>55</v>
      </c>
      <c r="G31" s="220"/>
      <c r="H31" s="221"/>
      <c r="I31" s="221"/>
      <c r="J31" s="241" t="s">
        <v>176</v>
      </c>
      <c r="K31" s="241"/>
      <c r="L31" s="241">
        <v>30</v>
      </c>
      <c r="M31" s="160"/>
      <c r="N31" s="232"/>
      <c r="O31" s="232"/>
      <c r="P31" s="165"/>
      <c r="Q31" s="165"/>
      <c r="R31" s="165"/>
      <c r="S31" s="241" t="s">
        <v>289</v>
      </c>
      <c r="T31" s="241" t="s">
        <v>343</v>
      </c>
      <c r="U31" s="241">
        <v>10</v>
      </c>
      <c r="V31" s="381"/>
      <c r="W31" s="108" t="s">
        <v>9</v>
      </c>
      <c r="X31" s="109" t="s">
        <v>24</v>
      </c>
      <c r="Y31" s="79">
        <v>2.5</v>
      </c>
      <c r="Z31" s="24"/>
      <c r="AA31" s="49" t="s">
        <v>25</v>
      </c>
      <c r="AB31" s="25">
        <v>2.8</v>
      </c>
      <c r="AC31" s="50">
        <f>AB31*7</f>
        <v>19.599999999999998</v>
      </c>
      <c r="AD31" s="25">
        <f>AB31*5</f>
        <v>14</v>
      </c>
      <c r="AE31" s="25" t="s">
        <v>26</v>
      </c>
      <c r="AF31" s="51">
        <f>AC31*4+AD31*9</f>
        <v>204.39999999999998</v>
      </c>
    </row>
    <row r="32" spans="2:32" ht="27.95" customHeight="1">
      <c r="B32" s="44" t="s">
        <v>10</v>
      </c>
      <c r="C32" s="378"/>
      <c r="D32" s="156"/>
      <c r="E32" s="156"/>
      <c r="F32" s="165"/>
      <c r="G32" s="223"/>
      <c r="H32" s="224"/>
      <c r="I32" s="222"/>
      <c r="J32" s="233" t="s">
        <v>167</v>
      </c>
      <c r="K32" s="234"/>
      <c r="L32" s="241">
        <v>20</v>
      </c>
      <c r="M32" s="160"/>
      <c r="N32" s="232"/>
      <c r="O32" s="232"/>
      <c r="P32" s="165"/>
      <c r="Q32" s="156"/>
      <c r="R32" s="165"/>
      <c r="S32" s="241"/>
      <c r="T32" s="239"/>
      <c r="U32" s="241"/>
      <c r="V32" s="381"/>
      <c r="W32" s="106">
        <f>AD35</f>
        <v>26.5</v>
      </c>
      <c r="X32" s="109" t="s">
        <v>27</v>
      </c>
      <c r="Y32" s="79">
        <f>AB33</f>
        <v>2.5</v>
      </c>
      <c r="Z32" s="23"/>
      <c r="AA32" s="24" t="s">
        <v>28</v>
      </c>
      <c r="AB32" s="25">
        <v>2.2000000000000002</v>
      </c>
      <c r="AC32" s="25">
        <f>AB32*1</f>
        <v>2.2000000000000002</v>
      </c>
      <c r="AD32" s="25" t="s">
        <v>26</v>
      </c>
      <c r="AE32" s="25">
        <f>AB32*5</f>
        <v>11</v>
      </c>
      <c r="AF32" s="25">
        <f>AC32*4+AE32*4</f>
        <v>52.8</v>
      </c>
    </row>
    <row r="33" spans="2:32" ht="27.95" customHeight="1">
      <c r="B33" s="379" t="s">
        <v>37</v>
      </c>
      <c r="C33" s="378"/>
      <c r="D33" s="156"/>
      <c r="E33" s="156"/>
      <c r="F33" s="165"/>
      <c r="G33" s="165"/>
      <c r="H33" s="156"/>
      <c r="I33" s="165"/>
      <c r="J33" s="232" t="s">
        <v>285</v>
      </c>
      <c r="K33" s="232" t="s">
        <v>286</v>
      </c>
      <c r="L33" s="232">
        <v>20</v>
      </c>
      <c r="M33" s="241"/>
      <c r="N33" s="239"/>
      <c r="O33" s="241"/>
      <c r="P33" s="165"/>
      <c r="Q33" s="156"/>
      <c r="R33" s="165"/>
      <c r="S33" s="213"/>
      <c r="T33" s="156"/>
      <c r="U33" s="165"/>
      <c r="V33" s="381"/>
      <c r="W33" s="108" t="s">
        <v>11</v>
      </c>
      <c r="X33" s="109" t="s">
        <v>30</v>
      </c>
      <c r="Y33" s="79">
        <f>AB34</f>
        <v>0</v>
      </c>
      <c r="Z33" s="24"/>
      <c r="AA33" s="24" t="s">
        <v>31</v>
      </c>
      <c r="AB33" s="25">
        <v>2.5</v>
      </c>
      <c r="AC33" s="25"/>
      <c r="AD33" s="25">
        <f>AB33*5</f>
        <v>12.5</v>
      </c>
      <c r="AE33" s="25" t="s">
        <v>26</v>
      </c>
      <c r="AF33" s="25">
        <f>AD33*9</f>
        <v>112.5</v>
      </c>
    </row>
    <row r="34" spans="2:32" ht="27.95" customHeight="1">
      <c r="B34" s="379"/>
      <c r="C34" s="378"/>
      <c r="D34" s="156"/>
      <c r="E34" s="156"/>
      <c r="F34" s="165"/>
      <c r="G34" s="165"/>
      <c r="H34" s="156"/>
      <c r="I34" s="165"/>
      <c r="J34" s="232"/>
      <c r="K34" s="232"/>
      <c r="L34" s="232"/>
      <c r="M34" s="162"/>
      <c r="N34" s="162"/>
      <c r="O34" s="162"/>
      <c r="P34" s="165"/>
      <c r="Q34" s="156"/>
      <c r="R34" s="165"/>
      <c r="S34" s="165"/>
      <c r="T34" s="156"/>
      <c r="U34" s="165"/>
      <c r="V34" s="381"/>
      <c r="W34" s="106">
        <f>AC35</f>
        <v>33.200000000000003</v>
      </c>
      <c r="X34" s="110" t="s">
        <v>39</v>
      </c>
      <c r="Y34" s="79">
        <v>0</v>
      </c>
      <c r="Z34" s="23"/>
      <c r="AA34" s="24" t="s">
        <v>32</v>
      </c>
      <c r="AE34" s="24">
        <f>AB34*15</f>
        <v>0</v>
      </c>
    </row>
    <row r="35" spans="2:32" ht="27.95" customHeight="1">
      <c r="B35" s="54" t="s">
        <v>33</v>
      </c>
      <c r="C35" s="55"/>
      <c r="D35" s="156"/>
      <c r="E35" s="156"/>
      <c r="F35" s="165"/>
      <c r="G35" s="165"/>
      <c r="H35" s="156"/>
      <c r="I35" s="165"/>
      <c r="J35" s="213"/>
      <c r="K35" s="239"/>
      <c r="L35" s="241"/>
      <c r="M35" s="133"/>
      <c r="N35" s="156"/>
      <c r="O35" s="165"/>
      <c r="P35" s="165"/>
      <c r="Q35" s="156"/>
      <c r="R35" s="165"/>
      <c r="S35" s="165"/>
      <c r="T35" s="156"/>
      <c r="U35" s="165"/>
      <c r="V35" s="381"/>
      <c r="W35" s="108" t="s">
        <v>12</v>
      </c>
      <c r="X35" s="111"/>
      <c r="Y35" s="79"/>
      <c r="Z35" s="24"/>
      <c r="AC35" s="24">
        <f>SUM(AC30:AC34)</f>
        <v>33.200000000000003</v>
      </c>
      <c r="AD35" s="24">
        <f>SUM(AD30:AD34)</f>
        <v>26.5</v>
      </c>
      <c r="AE35" s="24">
        <f>SUM(AE30:AE34)</f>
        <v>96.5</v>
      </c>
      <c r="AF35" s="24">
        <f>AC35*4+AD35*9+AE35*4</f>
        <v>757.3</v>
      </c>
    </row>
    <row r="36" spans="2:32" ht="27.95" customHeight="1">
      <c r="B36" s="57"/>
      <c r="C36" s="58"/>
      <c r="D36" s="52"/>
      <c r="E36" s="52"/>
      <c r="F36" s="5"/>
      <c r="G36" s="5"/>
      <c r="H36" s="52"/>
      <c r="I36" s="5"/>
      <c r="J36" s="161"/>
      <c r="K36" s="162"/>
      <c r="L36" s="166"/>
      <c r="M36" s="146"/>
      <c r="N36" s="52"/>
      <c r="O36" s="5"/>
      <c r="P36" s="5"/>
      <c r="Q36" s="52"/>
      <c r="R36" s="5"/>
      <c r="S36" s="5"/>
      <c r="T36" s="52"/>
      <c r="U36" s="5"/>
      <c r="V36" s="382"/>
      <c r="W36" s="106">
        <f>(W30*4)+(W32*9)+(W34*4)</f>
        <v>757.3</v>
      </c>
      <c r="X36" s="117"/>
      <c r="Y36" s="79"/>
      <c r="Z36" s="23"/>
      <c r="AC36" s="59">
        <f>AC35*4/AF35</f>
        <v>0.17535983097847618</v>
      </c>
      <c r="AD36" s="59">
        <f>AD35*9/AF35</f>
        <v>0.31493463620757955</v>
      </c>
      <c r="AE36" s="59">
        <f>AE35*4/AF35</f>
        <v>0.50970553281394426</v>
      </c>
    </row>
    <row r="37" spans="2:32" s="43" customFormat="1" ht="42" customHeight="1">
      <c r="B37" s="40">
        <v>2</v>
      </c>
      <c r="C37" s="378"/>
      <c r="D37" s="41" t="str">
        <f>'114年2月菜單'!Q16</f>
        <v>日式烏龍麵</v>
      </c>
      <c r="E37" s="1" t="s">
        <v>76</v>
      </c>
      <c r="F37" s="2" t="s">
        <v>15</v>
      </c>
      <c r="G37" s="41" t="str">
        <f>'114年2月菜單'!Q17</f>
        <v>生鮮水產品-香酥魚排(海炸)</v>
      </c>
      <c r="H37" s="41" t="s">
        <v>291</v>
      </c>
      <c r="I37" s="2" t="s">
        <v>15</v>
      </c>
      <c r="J37" s="41" t="str">
        <f>'114年2月菜單'!Q18</f>
        <v>雞汁湯包*2(冷)</v>
      </c>
      <c r="K37" s="41" t="s">
        <v>161</v>
      </c>
      <c r="L37" s="2" t="s">
        <v>15</v>
      </c>
      <c r="M37" s="41" t="str">
        <f>'114年2月菜單'!Q19</f>
        <v>BBQ烤翅小腿</v>
      </c>
      <c r="N37" s="41" t="s">
        <v>330</v>
      </c>
      <c r="O37" s="2" t="s">
        <v>15</v>
      </c>
      <c r="P37" s="41" t="str">
        <f>'114年2月菜單'!Q20</f>
        <v>深色蔬菜</v>
      </c>
      <c r="Q37" s="1" t="s">
        <v>63</v>
      </c>
      <c r="R37" s="2" t="s">
        <v>15</v>
      </c>
      <c r="S37" s="41" t="str">
        <f>'114年2月菜單'!Q21</f>
        <v>日式味噌湯(豆)</v>
      </c>
      <c r="T37" s="41" t="s">
        <v>16</v>
      </c>
      <c r="U37" s="2" t="s">
        <v>15</v>
      </c>
      <c r="V37" s="380"/>
      <c r="W37" s="104" t="s">
        <v>7</v>
      </c>
      <c r="X37" s="105" t="s">
        <v>17</v>
      </c>
      <c r="Y37" s="78">
        <f>AB38</f>
        <v>5.8</v>
      </c>
      <c r="Z37" s="24"/>
      <c r="AA37" s="24"/>
      <c r="AB37" s="25"/>
      <c r="AC37" s="24" t="s">
        <v>18</v>
      </c>
      <c r="AD37" s="24" t="s">
        <v>19</v>
      </c>
      <c r="AE37" s="24" t="s">
        <v>20</v>
      </c>
      <c r="AF37" s="24" t="s">
        <v>21</v>
      </c>
    </row>
    <row r="38" spans="2:32" ht="27.6" customHeight="1">
      <c r="B38" s="44" t="s">
        <v>8</v>
      </c>
      <c r="C38" s="378"/>
      <c r="D38" s="165" t="s">
        <v>292</v>
      </c>
      <c r="E38" s="162"/>
      <c r="F38" s="162">
        <v>120</v>
      </c>
      <c r="G38" s="165" t="s">
        <v>290</v>
      </c>
      <c r="H38" s="241" t="s">
        <v>193</v>
      </c>
      <c r="I38" s="165">
        <v>40</v>
      </c>
      <c r="J38" s="233" t="s">
        <v>294</v>
      </c>
      <c r="K38" s="165" t="s">
        <v>178</v>
      </c>
      <c r="L38" s="165">
        <v>30</v>
      </c>
      <c r="M38" s="232" t="s">
        <v>324</v>
      </c>
      <c r="N38" s="232"/>
      <c r="O38" s="232">
        <v>30</v>
      </c>
      <c r="P38" s="165" t="str">
        <f>P37</f>
        <v>深色蔬菜</v>
      </c>
      <c r="Q38" s="162"/>
      <c r="R38" s="165">
        <v>100</v>
      </c>
      <c r="S38" s="241" t="s">
        <v>133</v>
      </c>
      <c r="T38" s="241" t="s">
        <v>134</v>
      </c>
      <c r="U38" s="241">
        <v>20</v>
      </c>
      <c r="V38" s="381"/>
      <c r="W38" s="106">
        <f>AE43</f>
        <v>98.2</v>
      </c>
      <c r="X38" s="107" t="s">
        <v>22</v>
      </c>
      <c r="Y38" s="79">
        <f>AB39</f>
        <v>2.6</v>
      </c>
      <c r="Z38" s="23"/>
      <c r="AA38" s="46" t="s">
        <v>23</v>
      </c>
      <c r="AB38" s="25">
        <v>5.8</v>
      </c>
      <c r="AC38" s="25">
        <f>AB38*2</f>
        <v>11.6</v>
      </c>
      <c r="AD38" s="25"/>
      <c r="AE38" s="25">
        <f>AB38*15</f>
        <v>87</v>
      </c>
      <c r="AF38" s="25">
        <f>AC38*4+AE38*4</f>
        <v>394.4</v>
      </c>
    </row>
    <row r="39" spans="2:32" ht="27.95" customHeight="1">
      <c r="B39" s="44">
        <v>21</v>
      </c>
      <c r="C39" s="378"/>
      <c r="D39" s="165" t="s">
        <v>293</v>
      </c>
      <c r="E39" s="156"/>
      <c r="F39" s="165">
        <v>30</v>
      </c>
      <c r="G39" s="165"/>
      <c r="H39" s="165"/>
      <c r="I39" s="165"/>
      <c r="J39" s="165"/>
      <c r="K39" s="156"/>
      <c r="L39" s="165"/>
      <c r="M39" s="232"/>
      <c r="N39" s="232"/>
      <c r="O39" s="232"/>
      <c r="P39" s="165"/>
      <c r="Q39" s="165"/>
      <c r="R39" s="165"/>
      <c r="S39" s="231" t="s">
        <v>179</v>
      </c>
      <c r="T39" s="212"/>
      <c r="U39" s="241" t="s">
        <v>177</v>
      </c>
      <c r="V39" s="381"/>
      <c r="W39" s="108" t="s">
        <v>9</v>
      </c>
      <c r="X39" s="109" t="s">
        <v>24</v>
      </c>
      <c r="Y39" s="79">
        <v>2</v>
      </c>
      <c r="Z39" s="24"/>
      <c r="AA39" s="49" t="s">
        <v>25</v>
      </c>
      <c r="AB39" s="132">
        <v>2.6</v>
      </c>
      <c r="AC39" s="50">
        <f>AB39*7</f>
        <v>18.2</v>
      </c>
      <c r="AD39" s="25">
        <f>AB39*5</f>
        <v>13</v>
      </c>
      <c r="AE39" s="25" t="s">
        <v>26</v>
      </c>
      <c r="AF39" s="51">
        <f>AC39*4+AD39*9</f>
        <v>189.8</v>
      </c>
    </row>
    <row r="40" spans="2:32" ht="27.95" customHeight="1">
      <c r="B40" s="44" t="s">
        <v>10</v>
      </c>
      <c r="C40" s="378"/>
      <c r="D40" s="165" t="s">
        <v>73</v>
      </c>
      <c r="E40" s="156"/>
      <c r="F40" s="165">
        <v>10</v>
      </c>
      <c r="G40" s="165"/>
      <c r="H40" s="156"/>
      <c r="I40" s="165"/>
      <c r="J40" s="213"/>
      <c r="K40" s="156"/>
      <c r="L40" s="165"/>
      <c r="M40" s="160"/>
      <c r="N40" s="232"/>
      <c r="O40" s="232"/>
      <c r="P40" s="165"/>
      <c r="Q40" s="165"/>
      <c r="R40" s="165"/>
      <c r="S40" s="233"/>
      <c r="T40" s="234"/>
      <c r="U40" s="241"/>
      <c r="V40" s="381"/>
      <c r="W40" s="106">
        <f>(Y38*5)+(Y40*5)</f>
        <v>25</v>
      </c>
      <c r="X40" s="109" t="s">
        <v>27</v>
      </c>
      <c r="Y40" s="79">
        <f>AB41</f>
        <v>2.4</v>
      </c>
      <c r="Z40" s="23"/>
      <c r="AA40" s="24" t="s">
        <v>28</v>
      </c>
      <c r="AB40" s="25">
        <v>2</v>
      </c>
      <c r="AC40" s="25">
        <f>AB40*1</f>
        <v>2</v>
      </c>
      <c r="AD40" s="25" t="s">
        <v>26</v>
      </c>
      <c r="AE40" s="25">
        <f>AB40*5</f>
        <v>10</v>
      </c>
      <c r="AF40" s="25">
        <f>AC40*4+AE40*4</f>
        <v>48</v>
      </c>
    </row>
    <row r="41" spans="2:32" ht="27.95" customHeight="1">
      <c r="B41" s="379" t="s">
        <v>29</v>
      </c>
      <c r="C41" s="378"/>
      <c r="D41" s="165"/>
      <c r="E41" s="156"/>
      <c r="F41" s="165"/>
      <c r="G41" s="165"/>
      <c r="H41" s="165"/>
      <c r="I41" s="165"/>
      <c r="J41" s="164"/>
      <c r="K41" s="156"/>
      <c r="L41" s="165"/>
      <c r="M41" s="241"/>
      <c r="N41" s="239"/>
      <c r="O41" s="241"/>
      <c r="P41" s="165"/>
      <c r="Q41" s="165"/>
      <c r="R41" s="165"/>
      <c r="S41" s="165"/>
      <c r="T41" s="165"/>
      <c r="U41" s="165"/>
      <c r="V41" s="381"/>
      <c r="W41" s="108" t="s">
        <v>11</v>
      </c>
      <c r="X41" s="109" t="s">
        <v>30</v>
      </c>
      <c r="Y41" s="79">
        <f>AB42</f>
        <v>0.08</v>
      </c>
      <c r="Z41" s="24"/>
      <c r="AA41" s="24" t="s">
        <v>31</v>
      </c>
      <c r="AB41" s="25">
        <v>2.4</v>
      </c>
      <c r="AC41" s="25"/>
      <c r="AD41" s="25">
        <f>AB41*5</f>
        <v>12</v>
      </c>
      <c r="AE41" s="25" t="s">
        <v>26</v>
      </c>
      <c r="AF41" s="25">
        <f>AD41*9</f>
        <v>108</v>
      </c>
    </row>
    <row r="42" spans="2:32" ht="27.95" customHeight="1">
      <c r="B42" s="379"/>
      <c r="C42" s="378"/>
      <c r="D42" s="165"/>
      <c r="E42" s="232"/>
      <c r="F42" s="162"/>
      <c r="G42" s="165"/>
      <c r="H42" s="156"/>
      <c r="I42" s="165"/>
      <c r="J42" s="164"/>
      <c r="K42" s="156"/>
      <c r="L42" s="165"/>
      <c r="M42" s="241"/>
      <c r="N42" s="239"/>
      <c r="O42" s="241"/>
      <c r="P42" s="165"/>
      <c r="Q42" s="156"/>
      <c r="R42" s="165"/>
      <c r="S42" s="164"/>
      <c r="T42" s="156"/>
      <c r="U42" s="165"/>
      <c r="V42" s="381"/>
      <c r="W42" s="106">
        <f>(Y38*7)+(Y37*2)+(Y39*1)</f>
        <v>31.799999999999997</v>
      </c>
      <c r="X42" s="110" t="s">
        <v>39</v>
      </c>
      <c r="Y42" s="79">
        <v>0</v>
      </c>
      <c r="Z42" s="23"/>
      <c r="AA42" s="24" t="s">
        <v>32</v>
      </c>
      <c r="AB42" s="25">
        <v>0.08</v>
      </c>
      <c r="AE42" s="24">
        <f>AB42*15</f>
        <v>1.2</v>
      </c>
    </row>
    <row r="43" spans="2:32" ht="27.95" customHeight="1">
      <c r="B43" s="54" t="s">
        <v>33</v>
      </c>
      <c r="C43" s="55"/>
      <c r="D43" s="165"/>
      <c r="E43" s="156"/>
      <c r="F43" s="165"/>
      <c r="G43" s="165"/>
      <c r="H43" s="156"/>
      <c r="I43" s="165"/>
      <c r="J43" s="165"/>
      <c r="K43" s="156"/>
      <c r="L43" s="165"/>
      <c r="M43" s="133"/>
      <c r="N43" s="156"/>
      <c r="O43" s="165"/>
      <c r="P43" s="165"/>
      <c r="Q43" s="156"/>
      <c r="R43" s="165"/>
      <c r="S43" s="165"/>
      <c r="T43" s="156"/>
      <c r="U43" s="165"/>
      <c r="V43" s="381"/>
      <c r="W43" s="108" t="s">
        <v>12</v>
      </c>
      <c r="X43" s="111"/>
      <c r="Y43" s="79"/>
      <c r="Z43" s="24"/>
      <c r="AC43" s="24">
        <f>SUM(AC38:AC42)</f>
        <v>31.799999999999997</v>
      </c>
      <c r="AD43" s="24">
        <f>SUM(AD38:AD42)</f>
        <v>25</v>
      </c>
      <c r="AE43" s="24">
        <f>SUM(AE38:AE42)</f>
        <v>98.2</v>
      </c>
      <c r="AF43" s="24">
        <f>AC43*4+AD43*9+AE43*4</f>
        <v>745</v>
      </c>
    </row>
    <row r="44" spans="2:32" ht="27.95" customHeight="1" thickBot="1">
      <c r="B44" s="80"/>
      <c r="C44" s="58"/>
      <c r="D44" s="81"/>
      <c r="E44" s="81"/>
      <c r="F44" s="82"/>
      <c r="G44" s="82"/>
      <c r="H44" s="81"/>
      <c r="I44" s="82"/>
      <c r="J44" s="82"/>
      <c r="K44" s="81"/>
      <c r="L44" s="82"/>
      <c r="M44" s="126"/>
      <c r="N44" s="81"/>
      <c r="O44" s="82"/>
      <c r="P44" s="82"/>
      <c r="Q44" s="81"/>
      <c r="R44" s="82"/>
      <c r="S44" s="82"/>
      <c r="T44" s="81"/>
      <c r="U44" s="82"/>
      <c r="V44" s="382"/>
      <c r="W44" s="106">
        <f>(W38*4)+(W40*9)+(W42*4)</f>
        <v>745</v>
      </c>
      <c r="X44" s="117"/>
      <c r="Y44" s="84"/>
      <c r="Z44" s="23"/>
      <c r="AC44" s="59">
        <f>AC43*4/AF43</f>
        <v>0.17073825503355702</v>
      </c>
      <c r="AD44" s="59">
        <f>AD43*9/AF43</f>
        <v>0.30201342281879195</v>
      </c>
      <c r="AE44" s="59">
        <f>AE43*4/AF43</f>
        <v>0.52724832214765105</v>
      </c>
    </row>
    <row r="45" spans="2:32" s="88" customFormat="1" ht="21.75" customHeight="1">
      <c r="B45" s="85"/>
      <c r="C45" s="24"/>
      <c r="D45" s="47"/>
      <c r="E45" s="86"/>
      <c r="F45" s="47"/>
      <c r="G45" s="47"/>
      <c r="H45" s="86"/>
      <c r="I45" s="47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87"/>
      <c r="AA45" s="71"/>
      <c r="AB45" s="65"/>
      <c r="AC45" s="71"/>
      <c r="AD45" s="71"/>
      <c r="AE45" s="71"/>
      <c r="AF45" s="71"/>
    </row>
    <row r="46" spans="2:32">
      <c r="B46" s="65"/>
      <c r="C46" s="88"/>
      <c r="D46" s="376"/>
      <c r="E46" s="376"/>
      <c r="F46" s="377"/>
      <c r="G46" s="377"/>
      <c r="H46" s="89"/>
      <c r="I46" s="24"/>
      <c r="J46" s="24"/>
      <c r="K46" s="89"/>
      <c r="L46" s="24"/>
      <c r="N46" s="89"/>
      <c r="O46" s="24"/>
      <c r="Q46" s="89"/>
      <c r="R46" s="24"/>
      <c r="T46" s="89"/>
      <c r="U46" s="24"/>
      <c r="V46" s="90"/>
      <c r="Y46" s="93"/>
    </row>
    <row r="47" spans="2:32">
      <c r="Y47" s="93"/>
    </row>
    <row r="48" spans="2:32">
      <c r="Y48" s="93"/>
    </row>
    <row r="49" spans="5:32">
      <c r="Y49" s="93"/>
    </row>
    <row r="50" spans="5:32">
      <c r="Y50" s="93"/>
    </row>
    <row r="51" spans="5:32">
      <c r="L51" s="86"/>
      <c r="N51" s="47"/>
      <c r="O51" s="86"/>
      <c r="Q51" s="94"/>
      <c r="R51" s="91"/>
      <c r="S51" s="92"/>
      <c r="T51" s="93"/>
      <c r="V51" s="24"/>
      <c r="W51" s="25"/>
      <c r="X51" s="24"/>
      <c r="Y51" s="24"/>
      <c r="Z51" s="24"/>
      <c r="AB51" s="47"/>
      <c r="AC51" s="47"/>
      <c r="AD51" s="47"/>
      <c r="AE51" s="47"/>
      <c r="AF51" s="47"/>
    </row>
    <row r="52" spans="5:32">
      <c r="L52" s="86"/>
      <c r="N52" s="47"/>
      <c r="O52" s="86"/>
      <c r="Q52" s="94"/>
      <c r="R52" s="91"/>
      <c r="S52" s="92"/>
      <c r="T52" s="93"/>
      <c r="V52" s="24"/>
      <c r="W52" s="25"/>
      <c r="X52" s="24"/>
      <c r="Y52" s="24"/>
      <c r="Z52" s="24"/>
      <c r="AB52" s="47"/>
      <c r="AC52" s="47"/>
      <c r="AD52" s="47"/>
      <c r="AE52" s="47"/>
      <c r="AF52" s="47"/>
    </row>
    <row r="53" spans="5:32" ht="40.5">
      <c r="E53" s="52"/>
      <c r="F53" s="5">
        <v>737.9</v>
      </c>
      <c r="G53" s="5"/>
      <c r="H53" s="52">
        <v>25.5</v>
      </c>
      <c r="L53" s="86"/>
      <c r="N53" s="47"/>
      <c r="O53" s="86"/>
      <c r="Q53" s="94"/>
      <c r="R53" s="91"/>
      <c r="S53" s="92"/>
      <c r="T53" s="95"/>
      <c r="V53" s="24"/>
      <c r="W53" s="25"/>
      <c r="X53" s="24"/>
      <c r="Y53" s="24"/>
      <c r="Z53" s="24"/>
      <c r="AB53" s="47"/>
      <c r="AC53" s="47"/>
      <c r="AD53" s="47"/>
      <c r="AE53" s="47"/>
      <c r="AF53" s="47"/>
    </row>
    <row r="54" spans="5:32" ht="41.25" thickBot="1">
      <c r="E54" s="81"/>
      <c r="F54" s="82">
        <v>95.5</v>
      </c>
      <c r="G54" s="82"/>
      <c r="H54" s="81">
        <v>31.6</v>
      </c>
      <c r="L54" s="86"/>
      <c r="N54" s="47"/>
      <c r="O54" s="86"/>
      <c r="Q54" s="94"/>
      <c r="R54" s="91"/>
      <c r="S54" s="92"/>
      <c r="T54" s="95"/>
      <c r="V54" s="24"/>
      <c r="W54" s="25"/>
      <c r="X54" s="24"/>
      <c r="Y54" s="24"/>
      <c r="Z54" s="24"/>
      <c r="AB54" s="47"/>
      <c r="AC54" s="47"/>
      <c r="AD54" s="47"/>
      <c r="AE54" s="47"/>
      <c r="AF54" s="47"/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</mergeCells>
  <phoneticPr fontId="20" type="noConversion"/>
  <pageMargins left="0.97" right="0.17" top="0.18" bottom="0.17" header="0.5" footer="0.23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view="pageBreakPreview" zoomScale="55" zoomScaleNormal="55" zoomScaleSheetLayoutView="55" workbookViewId="0">
      <selection activeCell="B1" sqref="B1:Y1"/>
    </sheetView>
  </sheetViews>
  <sheetFormatPr defaultColWidth="9" defaultRowHeight="20.25"/>
  <cols>
    <col min="1" max="1" width="1.875" style="47" customWidth="1"/>
    <col min="2" max="2" width="4.875" style="85" customWidth="1"/>
    <col min="3" max="3" width="0" style="47" hidden="1" customWidth="1"/>
    <col min="4" max="4" width="17.125" style="47" customWidth="1"/>
    <col min="5" max="5" width="7.125" style="86" customWidth="1"/>
    <col min="6" max="6" width="9.625" style="47" customWidth="1"/>
    <col min="7" max="7" width="18.625" style="47" customWidth="1"/>
    <col min="8" max="8" width="5.625" style="86" customWidth="1"/>
    <col min="9" max="9" width="9.625" style="47" customWidth="1"/>
    <col min="10" max="10" width="18.625" style="47" customWidth="1"/>
    <col min="11" max="11" width="5.625" style="86" customWidth="1"/>
    <col min="12" max="12" width="9.625" style="47" customWidth="1"/>
    <col min="13" max="13" width="18.625" style="47" customWidth="1"/>
    <col min="14" max="14" width="5.625" style="86" customWidth="1"/>
    <col min="15" max="15" width="9.625" style="47" customWidth="1"/>
    <col min="16" max="16" width="18.625" style="47" customWidth="1"/>
    <col min="17" max="17" width="5.625" style="86" customWidth="1"/>
    <col min="18" max="18" width="9.625" style="47" customWidth="1"/>
    <col min="19" max="19" width="18.625" style="47" customWidth="1"/>
    <col min="20" max="20" width="5.625" style="86" customWidth="1"/>
    <col min="21" max="21" width="9.625" style="47" customWidth="1"/>
    <col min="22" max="22" width="5.25" style="94" customWidth="1"/>
    <col min="23" max="23" width="11.75" style="91" customWidth="1"/>
    <col min="24" max="24" width="11.25" style="92" customWidth="1"/>
    <col min="25" max="25" width="6.625" style="95" customWidth="1"/>
    <col min="26" max="26" width="6.625" style="47" customWidth="1"/>
    <col min="27" max="27" width="6.375" style="24" bestFit="1" customWidth="1"/>
    <col min="28" max="28" width="5.375" style="25" bestFit="1" customWidth="1"/>
    <col min="29" max="29" width="8.375" style="24" bestFit="1" customWidth="1"/>
    <col min="30" max="31" width="6.375" style="24" bestFit="1" customWidth="1"/>
    <col min="32" max="32" width="7.375" style="24" bestFit="1" customWidth="1"/>
    <col min="33" max="34" width="9" style="47" customWidth="1"/>
    <col min="35" max="16384" width="9" style="47"/>
  </cols>
  <sheetData>
    <row r="1" spans="2:32" s="11" customFormat="1" ht="38.25">
      <c r="B1" s="385" t="s">
        <v>373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10"/>
      <c r="AB1" s="12"/>
    </row>
    <row r="2" spans="2:32" s="11" customFormat="1" ht="13.5" customHeight="1">
      <c r="B2" s="386"/>
      <c r="C2" s="387"/>
      <c r="D2" s="387"/>
      <c r="E2" s="387"/>
      <c r="F2" s="387"/>
      <c r="G2" s="387"/>
      <c r="H2" s="13"/>
      <c r="I2" s="10"/>
      <c r="J2" s="10"/>
      <c r="K2" s="13"/>
      <c r="L2" s="10"/>
      <c r="M2" s="10"/>
      <c r="N2" s="13"/>
      <c r="O2" s="10"/>
      <c r="P2" s="10"/>
      <c r="Q2" s="13"/>
      <c r="R2" s="10"/>
      <c r="S2" s="10"/>
      <c r="T2" s="13"/>
      <c r="U2" s="10"/>
      <c r="V2" s="14"/>
      <c r="W2" s="15"/>
      <c r="X2" s="16"/>
      <c r="Y2" s="15"/>
      <c r="Z2" s="10"/>
      <c r="AB2" s="12"/>
    </row>
    <row r="3" spans="2:32" s="24" customFormat="1" ht="32.25" customHeight="1" thickBot="1">
      <c r="B3" s="97" t="s">
        <v>40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"/>
      <c r="T3" s="18"/>
      <c r="U3" s="18"/>
      <c r="V3" s="19"/>
      <c r="W3" s="20"/>
      <c r="X3" s="21"/>
      <c r="Y3" s="22"/>
      <c r="Z3" s="23"/>
      <c r="AB3" s="25"/>
    </row>
    <row r="4" spans="2:32" s="39" customFormat="1" ht="157.5">
      <c r="B4" s="26" t="s">
        <v>0</v>
      </c>
      <c r="C4" s="27" t="s">
        <v>1</v>
      </c>
      <c r="D4" s="28" t="s">
        <v>2</v>
      </c>
      <c r="E4" s="29" t="s">
        <v>38</v>
      </c>
      <c r="F4" s="28"/>
      <c r="G4" s="28" t="s">
        <v>3</v>
      </c>
      <c r="H4" s="29" t="s">
        <v>38</v>
      </c>
      <c r="I4" s="28"/>
      <c r="J4" s="28" t="s">
        <v>4</v>
      </c>
      <c r="K4" s="29" t="s">
        <v>38</v>
      </c>
      <c r="L4" s="30"/>
      <c r="M4" s="28" t="s">
        <v>4</v>
      </c>
      <c r="N4" s="29" t="s">
        <v>38</v>
      </c>
      <c r="O4" s="28"/>
      <c r="P4" s="28" t="s">
        <v>4</v>
      </c>
      <c r="Q4" s="29" t="s">
        <v>38</v>
      </c>
      <c r="R4" s="28"/>
      <c r="S4" s="31" t="s">
        <v>5</v>
      </c>
      <c r="T4" s="29" t="s">
        <v>38</v>
      </c>
      <c r="U4" s="28"/>
      <c r="V4" s="99" t="s">
        <v>48</v>
      </c>
      <c r="W4" s="32" t="s">
        <v>6</v>
      </c>
      <c r="X4" s="33" t="s">
        <v>13</v>
      </c>
      <c r="Y4" s="34" t="s">
        <v>14</v>
      </c>
      <c r="Z4" s="35"/>
      <c r="AA4" s="36"/>
      <c r="AB4" s="37"/>
      <c r="AC4" s="38"/>
      <c r="AD4" s="38"/>
      <c r="AE4" s="38"/>
      <c r="AF4" s="38"/>
    </row>
    <row r="5" spans="2:32" s="43" customFormat="1" ht="42" customHeight="1">
      <c r="B5" s="40">
        <v>2</v>
      </c>
      <c r="C5" s="378"/>
      <c r="D5" s="41" t="str">
        <f>'114年2月菜單'!A26</f>
        <v>白米飯+小可頌</v>
      </c>
      <c r="E5" s="1" t="s">
        <v>70</v>
      </c>
      <c r="F5" s="2" t="s">
        <v>15</v>
      </c>
      <c r="G5" s="41" t="str">
        <f>'114年2月菜單'!A27</f>
        <v>板烤雞排</v>
      </c>
      <c r="H5" s="41" t="s">
        <v>108</v>
      </c>
      <c r="I5" s="2" t="s">
        <v>15</v>
      </c>
      <c r="J5" s="41" t="str">
        <f>'114年2月菜單'!A28</f>
        <v>蘑菇肉片</v>
      </c>
      <c r="K5" s="41" t="s">
        <v>114</v>
      </c>
      <c r="L5" s="2" t="s">
        <v>57</v>
      </c>
      <c r="M5" s="41" t="str">
        <f>'114年2月菜單'!A29</f>
        <v>白菜海茸</v>
      </c>
      <c r="N5" s="41" t="s">
        <v>138</v>
      </c>
      <c r="O5" s="2" t="s">
        <v>15</v>
      </c>
      <c r="P5" s="41" t="str">
        <f>'114年2月菜單'!A30</f>
        <v>深色蔬菜</v>
      </c>
      <c r="Q5" s="1" t="s">
        <v>43</v>
      </c>
      <c r="R5" s="2" t="s">
        <v>49</v>
      </c>
      <c r="S5" s="41" t="str">
        <f>'114年2月菜單'!A31</f>
        <v>白玉貢丸湯(加)</v>
      </c>
      <c r="T5" s="41" t="s">
        <v>16</v>
      </c>
      <c r="U5" s="2" t="s">
        <v>15</v>
      </c>
      <c r="V5" s="380"/>
      <c r="W5" s="104" t="s">
        <v>7</v>
      </c>
      <c r="X5" s="42" t="s">
        <v>17</v>
      </c>
      <c r="Y5" s="113">
        <f>AB6</f>
        <v>5.7</v>
      </c>
      <c r="Z5" s="24"/>
      <c r="AA5" s="24"/>
      <c r="AB5" s="25"/>
      <c r="AC5" s="24" t="s">
        <v>18</v>
      </c>
      <c r="AD5" s="24" t="s">
        <v>19</v>
      </c>
      <c r="AE5" s="24" t="s">
        <v>20</v>
      </c>
      <c r="AF5" s="24" t="s">
        <v>21</v>
      </c>
    </row>
    <row r="6" spans="2:32" ht="27.95" customHeight="1">
      <c r="B6" s="44" t="s">
        <v>8</v>
      </c>
      <c r="C6" s="378"/>
      <c r="D6" s="165" t="s">
        <v>71</v>
      </c>
      <c r="E6" s="165"/>
      <c r="F6" s="165">
        <v>110</v>
      </c>
      <c r="G6" s="165" t="s">
        <v>140</v>
      </c>
      <c r="H6" s="165"/>
      <c r="I6" s="165">
        <v>40</v>
      </c>
      <c r="J6" s="232" t="s">
        <v>98</v>
      </c>
      <c r="K6" s="232"/>
      <c r="L6" s="232">
        <v>15</v>
      </c>
      <c r="M6" s="233" t="s">
        <v>296</v>
      </c>
      <c r="N6" s="232"/>
      <c r="O6" s="241">
        <v>30</v>
      </c>
      <c r="P6" s="165" t="str">
        <f>P5</f>
        <v>深色蔬菜</v>
      </c>
      <c r="Q6" s="165"/>
      <c r="R6" s="165">
        <v>100</v>
      </c>
      <c r="S6" s="163" t="s">
        <v>185</v>
      </c>
      <c r="T6" s="165"/>
      <c r="U6" s="165">
        <v>20</v>
      </c>
      <c r="V6" s="381"/>
      <c r="W6" s="106">
        <f>AE11</f>
        <v>97</v>
      </c>
      <c r="X6" s="45" t="s">
        <v>22</v>
      </c>
      <c r="Y6" s="114">
        <f>AB7</f>
        <v>2.4</v>
      </c>
      <c r="Z6" s="23"/>
      <c r="AA6" s="46" t="s">
        <v>23</v>
      </c>
      <c r="AB6" s="25">
        <v>5.7</v>
      </c>
      <c r="AC6" s="25">
        <f>AB6*2</f>
        <v>11.4</v>
      </c>
      <c r="AD6" s="25"/>
      <c r="AE6" s="25">
        <f>AB6*15</f>
        <v>85.5</v>
      </c>
      <c r="AF6" s="25">
        <f>AC6*4+AE6*4</f>
        <v>387.6</v>
      </c>
    </row>
    <row r="7" spans="2:32" ht="27.95" customHeight="1">
      <c r="B7" s="44">
        <v>24</v>
      </c>
      <c r="C7" s="378"/>
      <c r="D7" s="165"/>
      <c r="E7" s="165"/>
      <c r="F7" s="165"/>
      <c r="G7" s="165"/>
      <c r="H7" s="165"/>
      <c r="I7" s="165"/>
      <c r="J7" s="232" t="s">
        <v>295</v>
      </c>
      <c r="K7" s="232"/>
      <c r="L7" s="232">
        <v>30</v>
      </c>
      <c r="M7" s="241" t="s">
        <v>297</v>
      </c>
      <c r="N7" s="232"/>
      <c r="O7" s="241">
        <v>30</v>
      </c>
      <c r="P7" s="165"/>
      <c r="Q7" s="165"/>
      <c r="R7" s="165"/>
      <c r="S7" s="225" t="s">
        <v>186</v>
      </c>
      <c r="T7" s="165" t="s">
        <v>187</v>
      </c>
      <c r="U7" s="165">
        <v>10</v>
      </c>
      <c r="V7" s="381"/>
      <c r="W7" s="108" t="s">
        <v>9</v>
      </c>
      <c r="X7" s="48" t="s">
        <v>24</v>
      </c>
      <c r="Y7" s="114">
        <v>2</v>
      </c>
      <c r="Z7" s="24"/>
      <c r="AA7" s="49" t="s">
        <v>25</v>
      </c>
      <c r="AB7" s="25">
        <v>2.4</v>
      </c>
      <c r="AC7" s="50">
        <f>AB7*7</f>
        <v>16.8</v>
      </c>
      <c r="AD7" s="25">
        <f>AB7*5</f>
        <v>12</v>
      </c>
      <c r="AE7" s="25" t="s">
        <v>26</v>
      </c>
      <c r="AF7" s="51">
        <f>AC7*4+AD7*9</f>
        <v>175.2</v>
      </c>
    </row>
    <row r="8" spans="2:32" ht="27.95" customHeight="1">
      <c r="B8" s="44" t="s">
        <v>10</v>
      </c>
      <c r="C8" s="378"/>
      <c r="D8" s="156"/>
      <c r="E8" s="156"/>
      <c r="F8" s="165"/>
      <c r="G8" s="165"/>
      <c r="H8" s="156"/>
      <c r="I8" s="165"/>
      <c r="J8" s="160" t="s">
        <v>257</v>
      </c>
      <c r="K8" s="232"/>
      <c r="L8" s="232">
        <v>10</v>
      </c>
      <c r="M8" s="241" t="s">
        <v>326</v>
      </c>
      <c r="N8" s="210"/>
      <c r="O8" s="241">
        <v>10</v>
      </c>
      <c r="P8" s="165"/>
      <c r="Q8" s="156"/>
      <c r="R8" s="165"/>
      <c r="S8" s="162"/>
      <c r="T8" s="155"/>
      <c r="U8" s="162"/>
      <c r="V8" s="381"/>
      <c r="W8" s="106">
        <f>AD11</f>
        <v>24.5</v>
      </c>
      <c r="X8" s="48" t="s">
        <v>27</v>
      </c>
      <c r="Y8" s="114">
        <f>AB9</f>
        <v>2.5</v>
      </c>
      <c r="Z8" s="23"/>
      <c r="AA8" s="24" t="s">
        <v>28</v>
      </c>
      <c r="AB8" s="25">
        <v>2.2999999999999998</v>
      </c>
      <c r="AC8" s="25">
        <f>AB8*1</f>
        <v>2.2999999999999998</v>
      </c>
      <c r="AD8" s="25" t="s">
        <v>26</v>
      </c>
      <c r="AE8" s="25">
        <f>AB8*5</f>
        <v>11.5</v>
      </c>
      <c r="AF8" s="25">
        <f>AC8*4+AE8*4</f>
        <v>55.2</v>
      </c>
    </row>
    <row r="9" spans="2:32" ht="27.95" customHeight="1">
      <c r="B9" s="379" t="s">
        <v>69</v>
      </c>
      <c r="C9" s="378"/>
      <c r="D9" s="156"/>
      <c r="E9" s="156"/>
      <c r="F9" s="165"/>
      <c r="G9" s="165"/>
      <c r="H9" s="209"/>
      <c r="I9" s="165"/>
      <c r="J9" s="241" t="s">
        <v>281</v>
      </c>
      <c r="K9" s="239"/>
      <c r="L9" s="241">
        <v>10</v>
      </c>
      <c r="M9" s="165"/>
      <c r="N9" s="156"/>
      <c r="O9" s="165"/>
      <c r="P9" s="241"/>
      <c r="Q9" s="232"/>
      <c r="R9" s="241"/>
      <c r="S9" s="162"/>
      <c r="T9" s="155"/>
      <c r="U9" s="162"/>
      <c r="V9" s="381"/>
      <c r="W9" s="108" t="s">
        <v>11</v>
      </c>
      <c r="X9" s="48" t="s">
        <v>30</v>
      </c>
      <c r="Y9" s="114">
        <v>0.3</v>
      </c>
      <c r="Z9" s="24"/>
      <c r="AA9" s="24" t="s">
        <v>31</v>
      </c>
      <c r="AB9" s="25">
        <v>2.5</v>
      </c>
      <c r="AC9" s="25"/>
      <c r="AD9" s="25">
        <f>AB9*5</f>
        <v>12.5</v>
      </c>
      <c r="AE9" s="25" t="s">
        <v>26</v>
      </c>
      <c r="AF9" s="25">
        <f>AD9*9</f>
        <v>112.5</v>
      </c>
    </row>
    <row r="10" spans="2:32" ht="27.95" customHeight="1">
      <c r="B10" s="379"/>
      <c r="C10" s="378"/>
      <c r="D10" s="156"/>
      <c r="E10" s="156"/>
      <c r="F10" s="165"/>
      <c r="G10" s="165"/>
      <c r="H10" s="156"/>
      <c r="I10" s="165"/>
      <c r="J10" s="241"/>
      <c r="K10" s="239"/>
      <c r="L10" s="241"/>
      <c r="M10" s="165"/>
      <c r="N10" s="156"/>
      <c r="O10" s="165"/>
      <c r="P10" s="241"/>
      <c r="Q10" s="232"/>
      <c r="R10" s="241"/>
      <c r="S10" s="133"/>
      <c r="T10" s="156"/>
      <c r="U10" s="165"/>
      <c r="V10" s="381"/>
      <c r="W10" s="106">
        <f>AC11</f>
        <v>30.500000000000004</v>
      </c>
      <c r="X10" s="96" t="s">
        <v>39</v>
      </c>
      <c r="Y10" s="114">
        <v>0</v>
      </c>
      <c r="Z10" s="23"/>
      <c r="AA10" s="24" t="s">
        <v>32</v>
      </c>
      <c r="AE10" s="24">
        <f>AB10*15</f>
        <v>0</v>
      </c>
    </row>
    <row r="11" spans="2:32" ht="27.95" customHeight="1">
      <c r="B11" s="54" t="s">
        <v>33</v>
      </c>
      <c r="C11" s="55"/>
      <c r="D11" s="3"/>
      <c r="E11" s="7"/>
      <c r="F11" s="3"/>
      <c r="G11" s="5"/>
      <c r="H11" s="52"/>
      <c r="I11" s="5"/>
      <c r="J11" s="5"/>
      <c r="K11" s="52"/>
      <c r="L11" s="4"/>
      <c r="M11" s="6"/>
      <c r="N11" s="4"/>
      <c r="O11" s="5"/>
      <c r="P11" s="213"/>
      <c r="Q11" s="210"/>
      <c r="R11" s="241"/>
      <c r="S11" s="3"/>
      <c r="T11" s="3"/>
      <c r="U11" s="3"/>
      <c r="V11" s="381"/>
      <c r="W11" s="108" t="s">
        <v>12</v>
      </c>
      <c r="X11" s="56"/>
      <c r="Y11" s="114"/>
      <c r="Z11" s="24"/>
      <c r="AC11" s="24">
        <f>SUM(AC6:AC10)</f>
        <v>30.500000000000004</v>
      </c>
      <c r="AD11" s="24">
        <f>SUM(AD6:AD10)</f>
        <v>24.5</v>
      </c>
      <c r="AE11" s="24">
        <f>SUM(AE6:AE10)</f>
        <v>97</v>
      </c>
      <c r="AF11" s="24">
        <f>AC11*4+AD11*9+AE11*4</f>
        <v>730.5</v>
      </c>
    </row>
    <row r="12" spans="2:32" ht="27.95" customHeight="1">
      <c r="B12" s="57"/>
      <c r="C12" s="58"/>
      <c r="D12" s="52"/>
      <c r="E12" s="52"/>
      <c r="F12" s="5"/>
      <c r="G12" s="5"/>
      <c r="H12" s="52"/>
      <c r="I12" s="5"/>
      <c r="J12" s="5"/>
      <c r="K12" s="52"/>
      <c r="L12" s="5"/>
      <c r="M12" s="4"/>
      <c r="N12" s="7"/>
      <c r="O12" s="4"/>
      <c r="P12" s="5"/>
      <c r="Q12" s="52"/>
      <c r="R12" s="5"/>
      <c r="S12" s="3"/>
      <c r="T12" s="5"/>
      <c r="U12" s="6"/>
      <c r="V12" s="382"/>
      <c r="W12" s="106">
        <f>(W6*4)+(W8*9)+(W10*4)</f>
        <v>730.5</v>
      </c>
      <c r="X12" s="61"/>
      <c r="Y12" s="114"/>
      <c r="Z12" s="23"/>
      <c r="AC12" s="59">
        <f>AC11*4/AF11</f>
        <v>0.16700889801505819</v>
      </c>
      <c r="AD12" s="59">
        <f>AD11*9/AF11</f>
        <v>0.30184804928131415</v>
      </c>
      <c r="AE12" s="59">
        <f>AE11*4/AF11</f>
        <v>0.53114305270362761</v>
      </c>
    </row>
    <row r="13" spans="2:32" s="43" customFormat="1" ht="42" customHeight="1">
      <c r="B13" s="40">
        <v>2</v>
      </c>
      <c r="C13" s="378"/>
      <c r="D13" s="41" t="str">
        <f>'114年2月菜單'!E26</f>
        <v>糙米飯</v>
      </c>
      <c r="E13" s="1" t="s">
        <v>70</v>
      </c>
      <c r="F13" s="2" t="s">
        <v>15</v>
      </c>
      <c r="G13" s="41" t="str">
        <f>'114年2月菜單'!E27</f>
        <v>日式洋芋燉肉</v>
      </c>
      <c r="H13" s="41" t="s">
        <v>82</v>
      </c>
      <c r="I13" s="2" t="s">
        <v>15</v>
      </c>
      <c r="J13" s="41" t="str">
        <f>'114年2月菜單'!E28</f>
        <v>炫烤翅小腿</v>
      </c>
      <c r="K13" s="41" t="s">
        <v>164</v>
      </c>
      <c r="L13" s="2" t="s">
        <v>15</v>
      </c>
      <c r="M13" s="41" t="str">
        <f>'114年2月菜單'!E29</f>
        <v>聰明鮪魚炒蛋(海加)</v>
      </c>
      <c r="N13" s="41" t="s">
        <v>146</v>
      </c>
      <c r="O13" s="2" t="s">
        <v>15</v>
      </c>
      <c r="P13" s="41" t="str">
        <f>'114年2月菜單'!E30</f>
        <v>淺色蔬菜</v>
      </c>
      <c r="Q13" s="1" t="s">
        <v>43</v>
      </c>
      <c r="R13" s="2" t="s">
        <v>15</v>
      </c>
      <c r="S13" s="41" t="str">
        <f>'114年2月菜單'!E31</f>
        <v>冬瓜山粉圓</v>
      </c>
      <c r="T13" s="41" t="s">
        <v>16</v>
      </c>
      <c r="U13" s="2" t="s">
        <v>15</v>
      </c>
      <c r="V13" s="380"/>
      <c r="W13" s="104" t="s">
        <v>7</v>
      </c>
      <c r="X13" s="42" t="s">
        <v>50</v>
      </c>
      <c r="Y13" s="113">
        <f>AB14</f>
        <v>5.8</v>
      </c>
      <c r="Z13" s="24"/>
      <c r="AA13" s="24"/>
      <c r="AB13" s="25"/>
      <c r="AC13" s="24" t="s">
        <v>18</v>
      </c>
      <c r="AD13" s="24" t="s">
        <v>19</v>
      </c>
      <c r="AE13" s="24" t="s">
        <v>20</v>
      </c>
      <c r="AF13" s="24" t="s">
        <v>21</v>
      </c>
    </row>
    <row r="14" spans="2:32" ht="27.95" customHeight="1">
      <c r="B14" s="44" t="s">
        <v>8</v>
      </c>
      <c r="C14" s="378"/>
      <c r="D14" s="165" t="s">
        <v>71</v>
      </c>
      <c r="E14" s="162"/>
      <c r="F14" s="162">
        <v>80</v>
      </c>
      <c r="G14" s="165" t="s">
        <v>98</v>
      </c>
      <c r="H14" s="165"/>
      <c r="I14" s="165">
        <v>50</v>
      </c>
      <c r="J14" s="241" t="s">
        <v>100</v>
      </c>
      <c r="K14" s="241"/>
      <c r="L14" s="241">
        <v>40</v>
      </c>
      <c r="M14" s="165" t="s">
        <v>299</v>
      </c>
      <c r="N14" s="165" t="s">
        <v>300</v>
      </c>
      <c r="O14" s="165">
        <v>20</v>
      </c>
      <c r="P14" s="165" t="str">
        <f>P13</f>
        <v>淺色蔬菜</v>
      </c>
      <c r="Q14" s="162"/>
      <c r="R14" s="165">
        <v>100</v>
      </c>
      <c r="S14" s="241" t="s">
        <v>360</v>
      </c>
      <c r="T14" s="241"/>
      <c r="U14" s="241">
        <v>10</v>
      </c>
      <c r="V14" s="381"/>
      <c r="W14" s="106">
        <f>AE19</f>
        <v>98</v>
      </c>
      <c r="X14" s="45" t="s">
        <v>51</v>
      </c>
      <c r="Y14" s="114">
        <f>AB15</f>
        <v>2.8</v>
      </c>
      <c r="Z14" s="23"/>
      <c r="AA14" s="46" t="s">
        <v>23</v>
      </c>
      <c r="AB14" s="25">
        <v>5.8</v>
      </c>
      <c r="AC14" s="25">
        <f>AB14*2</f>
        <v>11.6</v>
      </c>
      <c r="AD14" s="25"/>
      <c r="AE14" s="25">
        <f>AB14*15</f>
        <v>87</v>
      </c>
      <c r="AF14" s="25">
        <f>AC14*4+AE14*4</f>
        <v>394.4</v>
      </c>
    </row>
    <row r="15" spans="2:32" ht="27.95" customHeight="1">
      <c r="B15" s="44">
        <v>25</v>
      </c>
      <c r="C15" s="378"/>
      <c r="D15" s="165" t="s">
        <v>298</v>
      </c>
      <c r="E15" s="165"/>
      <c r="F15" s="165">
        <v>40</v>
      </c>
      <c r="G15" s="241" t="s">
        <v>180</v>
      </c>
      <c r="H15" s="241"/>
      <c r="I15" s="241">
        <v>20</v>
      </c>
      <c r="J15" s="241"/>
      <c r="K15" s="241"/>
      <c r="L15" s="241"/>
      <c r="M15" s="165" t="s">
        <v>251</v>
      </c>
      <c r="N15" s="165"/>
      <c r="O15" s="165">
        <v>30</v>
      </c>
      <c r="P15" s="165"/>
      <c r="Q15" s="165"/>
      <c r="R15" s="165"/>
      <c r="S15" s="233" t="s">
        <v>361</v>
      </c>
      <c r="T15" s="227"/>
      <c r="U15" s="241" t="s">
        <v>362</v>
      </c>
      <c r="V15" s="381"/>
      <c r="W15" s="108" t="s">
        <v>9</v>
      </c>
      <c r="X15" s="48" t="s">
        <v>52</v>
      </c>
      <c r="Y15" s="114">
        <v>2</v>
      </c>
      <c r="Z15" s="24"/>
      <c r="AA15" s="49" t="s">
        <v>25</v>
      </c>
      <c r="AB15" s="25">
        <v>2.8</v>
      </c>
      <c r="AC15" s="50">
        <f>AB15*7</f>
        <v>19.599999999999998</v>
      </c>
      <c r="AD15" s="25">
        <f>AB15*5</f>
        <v>14</v>
      </c>
      <c r="AE15" s="25" t="s">
        <v>26</v>
      </c>
      <c r="AF15" s="51">
        <f>AC15*4+AD15*9</f>
        <v>204.39999999999998</v>
      </c>
    </row>
    <row r="16" spans="2:32" ht="27.95" customHeight="1">
      <c r="B16" s="44" t="s">
        <v>10</v>
      </c>
      <c r="C16" s="378"/>
      <c r="D16" s="165"/>
      <c r="E16" s="156"/>
      <c r="F16" s="165"/>
      <c r="G16" s="226" t="s">
        <v>181</v>
      </c>
      <c r="H16" s="232"/>
      <c r="I16" s="232">
        <v>20</v>
      </c>
      <c r="J16" s="241"/>
      <c r="K16" s="241"/>
      <c r="L16" s="241"/>
      <c r="M16" s="241" t="s">
        <v>281</v>
      </c>
      <c r="N16" s="156"/>
      <c r="O16" s="165">
        <v>10</v>
      </c>
      <c r="P16" s="165"/>
      <c r="Q16" s="156"/>
      <c r="R16" s="165"/>
      <c r="S16" s="165"/>
      <c r="T16" s="156"/>
      <c r="U16" s="165"/>
      <c r="V16" s="381"/>
      <c r="W16" s="106">
        <v>23</v>
      </c>
      <c r="X16" s="48" t="s">
        <v>53</v>
      </c>
      <c r="Y16" s="114">
        <f>AB17</f>
        <v>2.5</v>
      </c>
      <c r="Z16" s="23"/>
      <c r="AA16" s="24" t="s">
        <v>28</v>
      </c>
      <c r="AB16" s="25">
        <v>2.2000000000000002</v>
      </c>
      <c r="AC16" s="25">
        <f>AB16*1</f>
        <v>2.2000000000000002</v>
      </c>
      <c r="AD16" s="25" t="s">
        <v>26</v>
      </c>
      <c r="AE16" s="25">
        <f>AB16*5</f>
        <v>11</v>
      </c>
      <c r="AF16" s="25">
        <f>AC16*4+AE16*4</f>
        <v>52.8</v>
      </c>
    </row>
    <row r="17" spans="2:34" ht="27.95" customHeight="1">
      <c r="B17" s="379" t="s">
        <v>35</v>
      </c>
      <c r="C17" s="378"/>
      <c r="D17" s="165"/>
      <c r="E17" s="156"/>
      <c r="F17" s="165"/>
      <c r="G17" s="165"/>
      <c r="H17" s="165"/>
      <c r="I17" s="165"/>
      <c r="J17" s="241"/>
      <c r="K17" s="234"/>
      <c r="L17" s="241"/>
      <c r="M17" s="165"/>
      <c r="N17" s="165"/>
      <c r="O17" s="165"/>
      <c r="P17" s="165"/>
      <c r="Q17" s="156"/>
      <c r="R17" s="165"/>
      <c r="S17" s="292"/>
      <c r="T17" s="156"/>
      <c r="U17" s="165"/>
      <c r="V17" s="381"/>
      <c r="W17" s="108" t="s">
        <v>11</v>
      </c>
      <c r="X17" s="48" t="s">
        <v>54</v>
      </c>
      <c r="Y17" s="114">
        <f>AB18</f>
        <v>0</v>
      </c>
      <c r="Z17" s="24"/>
      <c r="AA17" s="24" t="s">
        <v>31</v>
      </c>
      <c r="AB17" s="25">
        <v>2.5</v>
      </c>
      <c r="AC17" s="25"/>
      <c r="AD17" s="25">
        <f>AB17*5</f>
        <v>12.5</v>
      </c>
      <c r="AE17" s="25" t="s">
        <v>26</v>
      </c>
      <c r="AF17" s="25">
        <f>AD17*9</f>
        <v>112.5</v>
      </c>
    </row>
    <row r="18" spans="2:34" ht="27.95" customHeight="1">
      <c r="B18" s="379"/>
      <c r="C18" s="378"/>
      <c r="D18" s="7"/>
      <c r="E18" s="7"/>
      <c r="F18" s="4"/>
      <c r="G18" s="146"/>
      <c r="H18" s="7"/>
      <c r="I18" s="4"/>
      <c r="J18" s="241"/>
      <c r="K18" s="234"/>
      <c r="L18" s="241"/>
      <c r="M18" s="6"/>
      <c r="N18" s="6"/>
      <c r="O18" s="5"/>
      <c r="P18" s="4"/>
      <c r="Q18" s="7"/>
      <c r="R18" s="4"/>
      <c r="S18" s="3"/>
      <c r="T18" s="7"/>
      <c r="U18" s="4"/>
      <c r="V18" s="381"/>
      <c r="W18" s="106">
        <f>AC19</f>
        <v>33.4</v>
      </c>
      <c r="X18" s="96" t="s">
        <v>55</v>
      </c>
      <c r="Y18" s="114">
        <v>0</v>
      </c>
      <c r="Z18" s="23"/>
      <c r="AA18" s="24" t="s">
        <v>32</v>
      </c>
      <c r="AE18" s="24">
        <f>AB18*15</f>
        <v>0</v>
      </c>
    </row>
    <row r="19" spans="2:34" ht="27.95" customHeight="1">
      <c r="B19" s="54" t="s">
        <v>33</v>
      </c>
      <c r="C19" s="55"/>
      <c r="D19" s="7"/>
      <c r="E19" s="7"/>
      <c r="F19" s="4"/>
      <c r="G19" s="146"/>
      <c r="H19" s="7"/>
      <c r="I19" s="4"/>
      <c r="J19" s="241"/>
      <c r="K19" s="234"/>
      <c r="L19" s="241"/>
      <c r="M19" s="133"/>
      <c r="N19" s="52"/>
      <c r="O19" s="5"/>
      <c r="P19" s="4"/>
      <c r="Q19" s="7"/>
      <c r="R19" s="4"/>
      <c r="S19" s="4"/>
      <c r="T19" s="7"/>
      <c r="U19" s="4"/>
      <c r="V19" s="381"/>
      <c r="W19" s="108" t="s">
        <v>12</v>
      </c>
      <c r="X19" s="56"/>
      <c r="Y19" s="114"/>
      <c r="Z19" s="24"/>
      <c r="AC19" s="24">
        <f>SUM(AC14:AC18)</f>
        <v>33.4</v>
      </c>
      <c r="AD19" s="24">
        <f>SUM(AD14:AD18)</f>
        <v>26.5</v>
      </c>
      <c r="AE19" s="24">
        <f>SUM(AE14:AE18)</f>
        <v>98</v>
      </c>
      <c r="AF19" s="24">
        <f>AC19*4+AD19*9+AE19*4</f>
        <v>764.1</v>
      </c>
    </row>
    <row r="20" spans="2:34" ht="27.95" customHeight="1" thickBot="1">
      <c r="B20" s="57"/>
      <c r="C20" s="58"/>
      <c r="D20" s="52"/>
      <c r="E20" s="52"/>
      <c r="F20" s="5"/>
      <c r="G20" s="5"/>
      <c r="H20" s="52"/>
      <c r="I20" s="5"/>
      <c r="J20" s="5"/>
      <c r="K20" s="52"/>
      <c r="L20" s="5"/>
      <c r="M20" s="5"/>
      <c r="N20" s="52"/>
      <c r="O20" s="5"/>
      <c r="P20" s="5"/>
      <c r="Q20" s="52"/>
      <c r="R20" s="5"/>
      <c r="S20" s="5"/>
      <c r="T20" s="52"/>
      <c r="U20" s="5"/>
      <c r="V20" s="382"/>
      <c r="W20" s="106">
        <f>AF19</f>
        <v>764.1</v>
      </c>
      <c r="X20" s="53"/>
      <c r="Y20" s="116"/>
      <c r="Z20" s="23"/>
      <c r="AC20" s="59">
        <f>AC19*4/AF19</f>
        <v>0.17484622431618896</v>
      </c>
      <c r="AD20" s="59">
        <f>AD19*9/AF19</f>
        <v>0.31213191990577149</v>
      </c>
      <c r="AE20" s="59">
        <f>AE19*4/AF19</f>
        <v>0.51302185577803949</v>
      </c>
    </row>
    <row r="21" spans="2:34" s="43" customFormat="1" ht="42" customHeight="1">
      <c r="B21" s="40">
        <v>2</v>
      </c>
      <c r="C21" s="378"/>
      <c r="D21" s="41" t="str">
        <f>'114年2月菜單'!I26</f>
        <v>白米飯</v>
      </c>
      <c r="E21" s="41" t="s">
        <v>77</v>
      </c>
      <c r="F21" s="2" t="s">
        <v>15</v>
      </c>
      <c r="G21" s="41" t="str">
        <f>'114年2月菜單'!I27</f>
        <v>香酥雞翅(炸)</v>
      </c>
      <c r="H21" s="41" t="s">
        <v>78</v>
      </c>
      <c r="I21" s="2" t="s">
        <v>15</v>
      </c>
      <c r="J21" s="41" t="str">
        <f>'114年2月菜單'!I28</f>
        <v>香Q滷蛋</v>
      </c>
      <c r="K21" s="41" t="s">
        <v>328</v>
      </c>
      <c r="L21" s="2" t="s">
        <v>15</v>
      </c>
      <c r="M21" s="41" t="str">
        <f>'114年2月菜單'!I29</f>
        <v>麻婆豆腐(豆)</v>
      </c>
      <c r="N21" s="41" t="s">
        <v>284</v>
      </c>
      <c r="O21" s="2" t="s">
        <v>15</v>
      </c>
      <c r="P21" s="41" t="str">
        <f>'114年2月菜單'!I30</f>
        <v>深色蔬菜</v>
      </c>
      <c r="Q21" s="1" t="s">
        <v>43</v>
      </c>
      <c r="R21" s="2" t="s">
        <v>15</v>
      </c>
      <c r="S21" s="41" t="str">
        <f>'114年2月菜單'!I31</f>
        <v>三絲湯</v>
      </c>
      <c r="T21" s="41" t="s">
        <v>16</v>
      </c>
      <c r="U21" s="2" t="s">
        <v>15</v>
      </c>
      <c r="V21" s="380"/>
      <c r="W21" s="104" t="s">
        <v>67</v>
      </c>
      <c r="X21" s="42" t="s">
        <v>17</v>
      </c>
      <c r="Y21" s="78">
        <f>AB22</f>
        <v>5.7</v>
      </c>
      <c r="Z21" s="24"/>
      <c r="AA21" s="24"/>
      <c r="AB21" s="25"/>
      <c r="AC21" s="24" t="s">
        <v>18</v>
      </c>
      <c r="AD21" s="24" t="s">
        <v>19</v>
      </c>
      <c r="AE21" s="24" t="s">
        <v>20</v>
      </c>
      <c r="AF21" s="24" t="s">
        <v>21</v>
      </c>
    </row>
    <row r="22" spans="2:34" s="66" customFormat="1" ht="27.75" customHeight="1">
      <c r="B22" s="44" t="s">
        <v>8</v>
      </c>
      <c r="C22" s="378"/>
      <c r="D22" s="165" t="s">
        <v>255</v>
      </c>
      <c r="E22" s="165"/>
      <c r="F22" s="165">
        <v>110</v>
      </c>
      <c r="G22" s="165" t="s">
        <v>301</v>
      </c>
      <c r="H22" s="165"/>
      <c r="I22" s="165">
        <v>40</v>
      </c>
      <c r="J22" s="231" t="s">
        <v>327</v>
      </c>
      <c r="K22" s="232"/>
      <c r="L22" s="232">
        <v>30</v>
      </c>
      <c r="M22" s="154" t="s">
        <v>302</v>
      </c>
      <c r="N22" s="229"/>
      <c r="O22" s="229">
        <v>15</v>
      </c>
      <c r="P22" s="165" t="s">
        <v>352</v>
      </c>
      <c r="Q22" s="162"/>
      <c r="R22" s="165">
        <v>100</v>
      </c>
      <c r="S22" s="217" t="s">
        <v>304</v>
      </c>
      <c r="T22" s="241"/>
      <c r="U22" s="241">
        <v>10</v>
      </c>
      <c r="V22" s="381"/>
      <c r="W22" s="106">
        <f>AE27</f>
        <v>95.5</v>
      </c>
      <c r="X22" s="45" t="s">
        <v>22</v>
      </c>
      <c r="Y22" s="79">
        <f>AB23</f>
        <v>2.5</v>
      </c>
      <c r="Z22" s="63"/>
      <c r="AA22" s="64" t="s">
        <v>23</v>
      </c>
      <c r="AB22" s="65">
        <v>5.7</v>
      </c>
      <c r="AC22" s="65">
        <f>AB22*2</f>
        <v>11.4</v>
      </c>
      <c r="AD22" s="65"/>
      <c r="AE22" s="65">
        <f>AB22*15</f>
        <v>85.5</v>
      </c>
      <c r="AF22" s="65">
        <f>AC22*4+AE22*4</f>
        <v>387.6</v>
      </c>
    </row>
    <row r="23" spans="2:34" s="66" customFormat="1" ht="27.95" customHeight="1">
      <c r="B23" s="62">
        <v>26</v>
      </c>
      <c r="C23" s="378"/>
      <c r="D23" s="165"/>
      <c r="E23" s="165"/>
      <c r="F23" s="165"/>
      <c r="G23" s="165"/>
      <c r="H23" s="165"/>
      <c r="I23" s="165"/>
      <c r="J23" s="241"/>
      <c r="K23" s="231"/>
      <c r="L23" s="232"/>
      <c r="M23" s="229" t="s">
        <v>303</v>
      </c>
      <c r="N23" s="229" t="s">
        <v>274</v>
      </c>
      <c r="O23" s="229">
        <v>30</v>
      </c>
      <c r="P23" s="165"/>
      <c r="Q23" s="165"/>
      <c r="R23" s="165"/>
      <c r="S23" s="241" t="s">
        <v>305</v>
      </c>
      <c r="T23" s="241"/>
      <c r="U23" s="241">
        <v>10</v>
      </c>
      <c r="V23" s="381"/>
      <c r="W23" s="108" t="s">
        <v>9</v>
      </c>
      <c r="X23" s="48" t="s">
        <v>24</v>
      </c>
      <c r="Y23" s="79">
        <f>AB24</f>
        <v>2</v>
      </c>
      <c r="Z23" s="67"/>
      <c r="AA23" s="68" t="s">
        <v>25</v>
      </c>
      <c r="AB23" s="65">
        <v>2.5</v>
      </c>
      <c r="AC23" s="69">
        <f>AB23*7</f>
        <v>17.5</v>
      </c>
      <c r="AD23" s="65">
        <f>AB23*5</f>
        <v>12.5</v>
      </c>
      <c r="AE23" s="65" t="s">
        <v>26</v>
      </c>
      <c r="AF23" s="70">
        <f>AC23*4+AD23*9</f>
        <v>182.5</v>
      </c>
    </row>
    <row r="24" spans="2:34" s="66" customFormat="1" ht="27.95" customHeight="1">
      <c r="B24" s="62" t="s">
        <v>10</v>
      </c>
      <c r="C24" s="378"/>
      <c r="D24" s="156"/>
      <c r="E24" s="156"/>
      <c r="F24" s="165"/>
      <c r="G24" s="165"/>
      <c r="H24" s="156"/>
      <c r="I24" s="165"/>
      <c r="J24" s="241"/>
      <c r="K24" s="232"/>
      <c r="L24" s="233"/>
      <c r="M24" s="236" t="s">
        <v>306</v>
      </c>
      <c r="N24" s="241"/>
      <c r="O24" s="241">
        <v>10</v>
      </c>
      <c r="P24" s="165"/>
      <c r="Q24" s="156"/>
      <c r="R24" s="165"/>
      <c r="S24" s="241" t="s">
        <v>257</v>
      </c>
      <c r="T24" s="241"/>
      <c r="U24" s="241">
        <v>10</v>
      </c>
      <c r="V24" s="381"/>
      <c r="W24" s="106">
        <f>AD27</f>
        <v>25</v>
      </c>
      <c r="X24" s="48" t="s">
        <v>27</v>
      </c>
      <c r="Y24" s="79">
        <f>AB25</f>
        <v>2.5</v>
      </c>
      <c r="Z24" s="63"/>
      <c r="AA24" s="71" t="s">
        <v>28</v>
      </c>
      <c r="AB24" s="65">
        <v>2</v>
      </c>
      <c r="AC24" s="65">
        <f>AB24*1</f>
        <v>2</v>
      </c>
      <c r="AD24" s="65" t="s">
        <v>26</v>
      </c>
      <c r="AE24" s="65">
        <f>AB24*5</f>
        <v>10</v>
      </c>
      <c r="AF24" s="65">
        <f>AC24*4+AE24*4</f>
        <v>48</v>
      </c>
    </row>
    <row r="25" spans="2:34" s="66" customFormat="1" ht="27.95" customHeight="1">
      <c r="B25" s="384" t="s">
        <v>36</v>
      </c>
      <c r="C25" s="378"/>
      <c r="D25" s="156"/>
      <c r="E25" s="156"/>
      <c r="F25" s="165"/>
      <c r="G25" s="165"/>
      <c r="H25" s="156"/>
      <c r="I25" s="165"/>
      <c r="J25" s="232"/>
      <c r="K25" s="232"/>
      <c r="L25" s="232"/>
      <c r="M25" s="233"/>
      <c r="N25" s="234"/>
      <c r="O25" s="241"/>
      <c r="P25" s="165"/>
      <c r="Q25" s="156"/>
      <c r="R25" s="165"/>
      <c r="S25" s="165"/>
      <c r="T25" s="156"/>
      <c r="U25" s="165"/>
      <c r="V25" s="381"/>
      <c r="W25" s="108" t="s">
        <v>11</v>
      </c>
      <c r="X25" s="48" t="s">
        <v>30</v>
      </c>
      <c r="Y25" s="79">
        <f>AB26</f>
        <v>0</v>
      </c>
      <c r="Z25" s="67"/>
      <c r="AA25" s="71" t="s">
        <v>31</v>
      </c>
      <c r="AB25" s="65">
        <v>2.5</v>
      </c>
      <c r="AC25" s="65"/>
      <c r="AD25" s="65">
        <f>AB25*5</f>
        <v>12.5</v>
      </c>
      <c r="AE25" s="65" t="s">
        <v>26</v>
      </c>
      <c r="AF25" s="65">
        <f>AD25*9</f>
        <v>112.5</v>
      </c>
    </row>
    <row r="26" spans="2:34" s="66" customFormat="1" ht="27.95" customHeight="1">
      <c r="B26" s="384"/>
      <c r="C26" s="378"/>
      <c r="D26" s="156"/>
      <c r="E26" s="156"/>
      <c r="F26" s="165"/>
      <c r="G26" s="165"/>
      <c r="H26" s="156"/>
      <c r="I26" s="165"/>
      <c r="J26" s="127"/>
      <c r="K26" s="234"/>
      <c r="L26" s="241"/>
      <c r="M26" s="233"/>
      <c r="N26" s="234"/>
      <c r="O26" s="241"/>
      <c r="P26" s="165"/>
      <c r="Q26" s="156"/>
      <c r="R26" s="165"/>
      <c r="S26" s="165"/>
      <c r="T26" s="156"/>
      <c r="U26" s="165"/>
      <c r="V26" s="381"/>
      <c r="W26" s="106">
        <f>AC27</f>
        <v>30.9</v>
      </c>
      <c r="X26" s="96" t="s">
        <v>39</v>
      </c>
      <c r="Y26" s="79">
        <v>0</v>
      </c>
      <c r="Z26" s="63"/>
      <c r="AA26" s="71" t="s">
        <v>32</v>
      </c>
      <c r="AB26" s="65"/>
      <c r="AC26" s="71"/>
      <c r="AD26" s="71"/>
      <c r="AE26" s="71">
        <f>AB26*15</f>
        <v>0</v>
      </c>
      <c r="AF26" s="71"/>
    </row>
    <row r="27" spans="2:34" s="66" customFormat="1" ht="27.95" customHeight="1">
      <c r="B27" s="72" t="s">
        <v>33</v>
      </c>
      <c r="C27" s="73"/>
      <c r="D27" s="156"/>
      <c r="E27" s="156"/>
      <c r="F27" s="165"/>
      <c r="G27" s="165"/>
      <c r="H27" s="156"/>
      <c r="I27" s="165"/>
      <c r="J27" s="241"/>
      <c r="K27" s="234"/>
      <c r="L27" s="241"/>
      <c r="M27" s="233"/>
      <c r="N27" s="234"/>
      <c r="O27" s="241"/>
      <c r="P27" s="165"/>
      <c r="Q27" s="156"/>
      <c r="R27" s="165"/>
      <c r="S27" s="165"/>
      <c r="T27" s="156"/>
      <c r="U27" s="165"/>
      <c r="V27" s="381"/>
      <c r="W27" s="118" t="s">
        <v>12</v>
      </c>
      <c r="X27" s="56"/>
      <c r="Y27" s="79"/>
      <c r="Z27" s="67"/>
      <c r="AA27" s="71"/>
      <c r="AB27" s="65"/>
      <c r="AC27" s="71">
        <f>SUM(AC22:AC26)</f>
        <v>30.9</v>
      </c>
      <c r="AD27" s="71">
        <f>SUM(AD22:AD26)</f>
        <v>25</v>
      </c>
      <c r="AE27" s="71">
        <f>SUM(AE22:AE26)</f>
        <v>95.5</v>
      </c>
      <c r="AF27" s="71">
        <f>AC27*4+AD27*9+AE27*4</f>
        <v>730.6</v>
      </c>
    </row>
    <row r="28" spans="2:34" s="66" customFormat="1" ht="27.95" customHeight="1" thickBot="1">
      <c r="B28" s="74"/>
      <c r="C28" s="75"/>
      <c r="D28" s="52"/>
      <c r="E28" s="52"/>
      <c r="F28" s="5"/>
      <c r="G28" s="5"/>
      <c r="H28" s="52"/>
      <c r="I28" s="5"/>
      <c r="J28" s="5"/>
      <c r="K28" s="52"/>
      <c r="L28" s="5"/>
      <c r="M28" s="127"/>
      <c r="N28" s="52"/>
      <c r="O28" s="5"/>
      <c r="P28" s="5"/>
      <c r="Q28" s="52"/>
      <c r="R28" s="5"/>
      <c r="S28" s="5"/>
      <c r="T28" s="52"/>
      <c r="U28" s="5"/>
      <c r="V28" s="382"/>
      <c r="W28" s="119">
        <f>(W22*4)+(W24*9)+(W26*4)</f>
        <v>730.6</v>
      </c>
      <c r="X28" s="53"/>
      <c r="Y28" s="79"/>
      <c r="Z28" s="63"/>
      <c r="AA28" s="67"/>
      <c r="AB28" s="76"/>
      <c r="AC28" s="77">
        <f>AC27*4/AF27</f>
        <v>0.16917601970982751</v>
      </c>
      <c r="AD28" s="77">
        <f>AD27*9/AF27</f>
        <v>0.30796605529701615</v>
      </c>
      <c r="AE28" s="77">
        <f>AE27*4/AF27</f>
        <v>0.52285792499315631</v>
      </c>
      <c r="AF28" s="67"/>
    </row>
    <row r="29" spans="2:34" s="43" customFormat="1" ht="42" customHeight="1">
      <c r="B29" s="40">
        <v>2</v>
      </c>
      <c r="C29" s="378"/>
      <c r="D29" s="41" t="str">
        <f>'114年2月菜單'!M26</f>
        <v>地瓜飯</v>
      </c>
      <c r="E29" s="1" t="s">
        <v>70</v>
      </c>
      <c r="F29" s="2" t="s">
        <v>15</v>
      </c>
      <c r="G29" s="41" t="str">
        <f>'114年2月菜單'!M27</f>
        <v>香炸豬里肌(炸)</v>
      </c>
      <c r="H29" s="41" t="s">
        <v>191</v>
      </c>
      <c r="I29" s="2" t="s">
        <v>15</v>
      </c>
      <c r="J29" s="41" t="str">
        <f>'114年2月菜單'!M28</f>
        <v>番茄蔬菜鍋(豆)</v>
      </c>
      <c r="K29" s="41" t="s">
        <v>135</v>
      </c>
      <c r="L29" s="2" t="s">
        <v>15</v>
      </c>
      <c r="M29" s="41" t="str">
        <f>'114年2月菜單'!M29</f>
        <v>五香碎肉(醃)</v>
      </c>
      <c r="N29" s="41" t="s">
        <v>147</v>
      </c>
      <c r="O29" s="2" t="s">
        <v>15</v>
      </c>
      <c r="P29" s="41" t="str">
        <f>'114年2月菜單'!M30</f>
        <v>深色蔬菜</v>
      </c>
      <c r="Q29" s="1" t="s">
        <v>60</v>
      </c>
      <c r="R29" s="2" t="s">
        <v>15</v>
      </c>
      <c r="S29" s="41" t="str">
        <f>'114年2月菜單'!M31</f>
        <v>味噌紫菜湯</v>
      </c>
      <c r="T29" s="41" t="s">
        <v>59</v>
      </c>
      <c r="U29" s="2" t="s">
        <v>15</v>
      </c>
      <c r="V29" s="388"/>
      <c r="W29" s="104" t="s">
        <v>7</v>
      </c>
      <c r="X29" s="105" t="s">
        <v>17</v>
      </c>
      <c r="Y29" s="78">
        <f>AB30</f>
        <v>5.7</v>
      </c>
      <c r="Z29" s="24"/>
      <c r="AA29" s="24"/>
      <c r="AB29" s="25"/>
      <c r="AC29" s="24" t="s">
        <v>18</v>
      </c>
      <c r="AD29" s="24" t="s">
        <v>19</v>
      </c>
      <c r="AE29" s="24" t="s">
        <v>20</v>
      </c>
      <c r="AF29" s="24" t="s">
        <v>21</v>
      </c>
      <c r="AH29" s="129"/>
    </row>
    <row r="30" spans="2:34" ht="27.95" customHeight="1">
      <c r="B30" s="44" t="s">
        <v>8</v>
      </c>
      <c r="C30" s="378"/>
      <c r="D30" s="6" t="s">
        <v>79</v>
      </c>
      <c r="E30" s="6"/>
      <c r="F30" s="6">
        <v>90</v>
      </c>
      <c r="G30" s="233" t="s">
        <v>346</v>
      </c>
      <c r="H30" s="4"/>
      <c r="I30" s="4">
        <v>40</v>
      </c>
      <c r="J30" s="236" t="s">
        <v>283</v>
      </c>
      <c r="K30" s="236"/>
      <c r="L30" s="236">
        <v>30</v>
      </c>
      <c r="M30" s="241" t="s">
        <v>311</v>
      </c>
      <c r="N30" s="157"/>
      <c r="O30" s="152">
        <v>20</v>
      </c>
      <c r="P30" s="5" t="str">
        <f>P29</f>
        <v>深色蔬菜</v>
      </c>
      <c r="Q30" s="6"/>
      <c r="R30" s="5">
        <v>100</v>
      </c>
      <c r="S30" s="217" t="s">
        <v>189</v>
      </c>
      <c r="T30" s="215"/>
      <c r="U30" s="215">
        <v>10</v>
      </c>
      <c r="V30" s="389"/>
      <c r="W30" s="106">
        <f>AE35</f>
        <v>95.5</v>
      </c>
      <c r="X30" s="107" t="s">
        <v>22</v>
      </c>
      <c r="Y30" s="79">
        <f>AB31</f>
        <v>2</v>
      </c>
      <c r="Z30" s="23"/>
      <c r="AA30" s="46" t="s">
        <v>23</v>
      </c>
      <c r="AB30" s="25">
        <v>5.7</v>
      </c>
      <c r="AC30" s="25">
        <f>AB30*2</f>
        <v>11.4</v>
      </c>
      <c r="AD30" s="25"/>
      <c r="AE30" s="25">
        <f>AB30*15</f>
        <v>85.5</v>
      </c>
      <c r="AF30" s="25">
        <f>AC30*4+AE30*4</f>
        <v>387.6</v>
      </c>
    </row>
    <row r="31" spans="2:34" ht="27.95" customHeight="1">
      <c r="B31" s="44">
        <v>27</v>
      </c>
      <c r="C31" s="378"/>
      <c r="D31" s="6" t="s">
        <v>80</v>
      </c>
      <c r="E31" s="6"/>
      <c r="F31" s="6">
        <v>55</v>
      </c>
      <c r="G31" s="3"/>
      <c r="H31" s="4"/>
      <c r="I31" s="4"/>
      <c r="J31" s="236" t="s">
        <v>293</v>
      </c>
      <c r="K31" s="236"/>
      <c r="L31" s="236">
        <v>30</v>
      </c>
      <c r="M31" s="241" t="s">
        <v>310</v>
      </c>
      <c r="N31" s="157"/>
      <c r="O31" s="152">
        <v>10</v>
      </c>
      <c r="P31" s="5"/>
      <c r="Q31" s="52"/>
      <c r="R31" s="5"/>
      <c r="S31" s="215" t="s">
        <v>188</v>
      </c>
      <c r="T31" s="215"/>
      <c r="U31" s="215" t="s">
        <v>190</v>
      </c>
      <c r="V31" s="389"/>
      <c r="W31" s="108" t="s">
        <v>9</v>
      </c>
      <c r="X31" s="109" t="s">
        <v>24</v>
      </c>
      <c r="Y31" s="79">
        <v>2</v>
      </c>
      <c r="Z31" s="24"/>
      <c r="AA31" s="49" t="s">
        <v>25</v>
      </c>
      <c r="AB31" s="25">
        <v>2</v>
      </c>
      <c r="AC31" s="50">
        <f>AB31*7</f>
        <v>14</v>
      </c>
      <c r="AD31" s="25">
        <f>AB31*5</f>
        <v>10</v>
      </c>
      <c r="AE31" s="25" t="s">
        <v>26</v>
      </c>
      <c r="AF31" s="51">
        <f>AC31*4+AD31*9</f>
        <v>146</v>
      </c>
    </row>
    <row r="32" spans="2:34" ht="27.95" customHeight="1">
      <c r="B32" s="44" t="s">
        <v>10</v>
      </c>
      <c r="C32" s="378"/>
      <c r="D32" s="7"/>
      <c r="E32" s="7"/>
      <c r="F32" s="4"/>
      <c r="G32" s="6"/>
      <c r="H32" s="52"/>
      <c r="I32" s="5"/>
      <c r="J32" s="236" t="s">
        <v>167</v>
      </c>
      <c r="K32" s="236"/>
      <c r="L32" s="236">
        <v>20</v>
      </c>
      <c r="M32" s="162" t="s">
        <v>182</v>
      </c>
      <c r="N32" s="236" t="s">
        <v>309</v>
      </c>
      <c r="O32" s="162">
        <v>10</v>
      </c>
      <c r="P32" s="5"/>
      <c r="Q32" s="52"/>
      <c r="R32" s="5"/>
      <c r="S32" s="6"/>
      <c r="T32" s="52"/>
      <c r="U32" s="5"/>
      <c r="V32" s="389"/>
      <c r="W32" s="106">
        <f>AD35</f>
        <v>23.5</v>
      </c>
      <c r="X32" s="109" t="s">
        <v>27</v>
      </c>
      <c r="Y32" s="79">
        <f>AB33</f>
        <v>2.7</v>
      </c>
      <c r="Z32" s="23"/>
      <c r="AA32" s="24" t="s">
        <v>28</v>
      </c>
      <c r="AB32" s="25">
        <v>2</v>
      </c>
      <c r="AC32" s="25">
        <f>AB32*1</f>
        <v>2</v>
      </c>
      <c r="AD32" s="25" t="s">
        <v>26</v>
      </c>
      <c r="AE32" s="25">
        <f>AB32*5</f>
        <v>10</v>
      </c>
      <c r="AF32" s="25">
        <f>AC32*4+AE32*4</f>
        <v>48</v>
      </c>
    </row>
    <row r="33" spans="2:32" ht="27.95" customHeight="1">
      <c r="B33" s="379" t="s">
        <v>37</v>
      </c>
      <c r="C33" s="378"/>
      <c r="D33" s="7"/>
      <c r="E33" s="7"/>
      <c r="F33" s="4"/>
      <c r="G33" s="3"/>
      <c r="H33" s="7"/>
      <c r="I33" s="4"/>
      <c r="J33" s="236" t="s">
        <v>307</v>
      </c>
      <c r="K33" s="236" t="s">
        <v>308</v>
      </c>
      <c r="L33" s="236">
        <v>10</v>
      </c>
      <c r="M33" s="162"/>
      <c r="N33" s="155"/>
      <c r="O33" s="162"/>
      <c r="P33" s="4"/>
      <c r="Q33" s="7"/>
      <c r="R33" s="4"/>
      <c r="S33" s="3"/>
      <c r="T33" s="4"/>
      <c r="U33" s="4"/>
      <c r="V33" s="389"/>
      <c r="W33" s="108" t="s">
        <v>11</v>
      </c>
      <c r="X33" s="109" t="s">
        <v>30</v>
      </c>
      <c r="Y33" s="79">
        <f>AB34</f>
        <v>0</v>
      </c>
      <c r="Z33" s="24"/>
      <c r="AA33" s="24" t="s">
        <v>31</v>
      </c>
      <c r="AB33" s="25">
        <v>2.7</v>
      </c>
      <c r="AC33" s="25"/>
      <c r="AD33" s="25">
        <f>AB33*5</f>
        <v>13.5</v>
      </c>
      <c r="AE33" s="25" t="s">
        <v>26</v>
      </c>
      <c r="AF33" s="25">
        <f>AD33*9</f>
        <v>121.5</v>
      </c>
    </row>
    <row r="34" spans="2:32" ht="27.95" customHeight="1">
      <c r="B34" s="379"/>
      <c r="C34" s="378"/>
      <c r="D34" s="7"/>
      <c r="E34" s="7"/>
      <c r="F34" s="4"/>
      <c r="G34" s="133"/>
      <c r="H34" s="7"/>
      <c r="I34" s="4"/>
      <c r="J34" s="236"/>
      <c r="K34" s="230"/>
      <c r="L34" s="236"/>
      <c r="M34" s="5"/>
      <c r="N34" s="7"/>
      <c r="O34" s="5"/>
      <c r="P34" s="4"/>
      <c r="Q34" s="7"/>
      <c r="R34" s="4"/>
      <c r="S34" s="3"/>
      <c r="T34" s="7"/>
      <c r="U34" s="4"/>
      <c r="V34" s="389"/>
      <c r="W34" s="106">
        <f>AC35</f>
        <v>27.4</v>
      </c>
      <c r="X34" s="110" t="s">
        <v>39</v>
      </c>
      <c r="Y34" s="79">
        <v>0</v>
      </c>
      <c r="Z34" s="23"/>
      <c r="AA34" s="24" t="s">
        <v>32</v>
      </c>
      <c r="AE34" s="24">
        <f>AB34*15</f>
        <v>0</v>
      </c>
    </row>
    <row r="35" spans="2:32" ht="27.95" customHeight="1">
      <c r="B35" s="54" t="s">
        <v>33</v>
      </c>
      <c r="C35" s="55"/>
      <c r="D35" s="52"/>
      <c r="E35" s="52"/>
      <c r="F35" s="5"/>
      <c r="G35" s="5"/>
      <c r="H35" s="52"/>
      <c r="I35" s="5"/>
      <c r="J35" s="241"/>
      <c r="K35" s="234"/>
      <c r="L35" s="241"/>
      <c r="M35" s="5"/>
      <c r="N35" s="52"/>
      <c r="O35" s="5"/>
      <c r="P35" s="5"/>
      <c r="Q35" s="52"/>
      <c r="R35" s="5"/>
      <c r="S35" s="5"/>
      <c r="T35" s="52"/>
      <c r="U35" s="5"/>
      <c r="V35" s="389"/>
      <c r="W35" s="108" t="s">
        <v>12</v>
      </c>
      <c r="X35" s="111"/>
      <c r="Y35" s="79"/>
      <c r="Z35" s="24"/>
      <c r="AC35" s="24">
        <f>SUM(AC30:AC34)</f>
        <v>27.4</v>
      </c>
      <c r="AD35" s="24">
        <f>SUM(AD30:AD34)</f>
        <v>23.5</v>
      </c>
      <c r="AE35" s="24">
        <f>SUM(AE30:AE34)</f>
        <v>95.5</v>
      </c>
      <c r="AF35" s="24">
        <f>AC35*4+AD35*9+AE35*4</f>
        <v>703.1</v>
      </c>
    </row>
    <row r="36" spans="2:32" ht="27.95" customHeight="1">
      <c r="B36" s="57"/>
      <c r="C36" s="58"/>
      <c r="D36" s="52"/>
      <c r="E36" s="52"/>
      <c r="F36" s="5"/>
      <c r="G36" s="5"/>
      <c r="H36" s="52"/>
      <c r="I36" s="5"/>
      <c r="J36" s="5"/>
      <c r="K36" s="52"/>
      <c r="L36" s="5"/>
      <c r="M36" s="5"/>
      <c r="N36" s="52"/>
      <c r="O36" s="5"/>
      <c r="P36" s="5"/>
      <c r="Q36" s="52"/>
      <c r="R36" s="5"/>
      <c r="S36" s="5"/>
      <c r="T36" s="52"/>
      <c r="U36" s="5"/>
      <c r="V36" s="390"/>
      <c r="W36" s="106">
        <f>(W30*4)+(W32*9)+(W34*4)</f>
        <v>703.1</v>
      </c>
      <c r="X36" s="112"/>
      <c r="Y36" s="79"/>
      <c r="Z36" s="23"/>
      <c r="AC36" s="59">
        <f>AC35*4/AF35</f>
        <v>0.15588109799459535</v>
      </c>
      <c r="AD36" s="59">
        <f>AD35*9/AF35</f>
        <v>0.30081069549139522</v>
      </c>
      <c r="AE36" s="59">
        <f>AE35*4/AF35</f>
        <v>0.54330820651400935</v>
      </c>
    </row>
    <row r="37" spans="2:32" s="43" customFormat="1" ht="42" customHeight="1">
      <c r="B37" s="40"/>
      <c r="C37" s="378"/>
      <c r="D37" s="41">
        <f>'114年2月菜單'!Q26</f>
        <v>0</v>
      </c>
      <c r="E37" s="214" t="s">
        <v>141</v>
      </c>
      <c r="F37" s="2" t="s">
        <v>15</v>
      </c>
      <c r="G37" s="41">
        <f>'114年2月菜單'!Q27</f>
        <v>0</v>
      </c>
      <c r="H37" s="41" t="s">
        <v>138</v>
      </c>
      <c r="I37" s="2" t="s">
        <v>15</v>
      </c>
      <c r="J37" s="41">
        <f>'114年2月菜單'!Q28</f>
        <v>0</v>
      </c>
      <c r="K37" s="41" t="s">
        <v>142</v>
      </c>
      <c r="L37" s="2" t="s">
        <v>15</v>
      </c>
      <c r="M37" s="41" t="str">
        <f>'114年2月菜單'!Q29</f>
        <v>228放假</v>
      </c>
      <c r="N37" s="41" t="s">
        <v>148</v>
      </c>
      <c r="O37" s="2" t="s">
        <v>15</v>
      </c>
      <c r="P37" s="41">
        <f>'114年2月菜單'!Q30</f>
        <v>0</v>
      </c>
      <c r="Q37" s="214" t="s">
        <v>143</v>
      </c>
      <c r="R37" s="2" t="s">
        <v>15</v>
      </c>
      <c r="S37" s="41">
        <f>'114年2月菜單'!Q31</f>
        <v>0</v>
      </c>
      <c r="T37" s="41" t="s">
        <v>138</v>
      </c>
      <c r="U37" s="2" t="s">
        <v>15</v>
      </c>
      <c r="V37" s="388"/>
      <c r="W37" s="104" t="s">
        <v>7</v>
      </c>
      <c r="X37" s="105" t="s">
        <v>17</v>
      </c>
      <c r="Y37" s="78">
        <f>AB38</f>
        <v>0</v>
      </c>
      <c r="Z37" s="24"/>
      <c r="AA37" s="24"/>
      <c r="AB37" s="25"/>
      <c r="AC37" s="24" t="s">
        <v>18</v>
      </c>
      <c r="AD37" s="24" t="s">
        <v>19</v>
      </c>
      <c r="AE37" s="24" t="s">
        <v>20</v>
      </c>
      <c r="AF37" s="24" t="s">
        <v>21</v>
      </c>
    </row>
    <row r="38" spans="2:32" ht="27.95" customHeight="1">
      <c r="B38" s="44" t="s">
        <v>8</v>
      </c>
      <c r="C38" s="378"/>
      <c r="D38" s="241"/>
      <c r="E38" s="232"/>
      <c r="F38" s="232"/>
      <c r="G38" s="233"/>
      <c r="H38" s="232"/>
      <c r="I38" s="232"/>
      <c r="J38" s="236"/>
      <c r="K38" s="236"/>
      <c r="L38" s="236"/>
      <c r="M38" s="236"/>
      <c r="N38" s="236"/>
      <c r="O38" s="236"/>
      <c r="P38" s="241"/>
      <c r="Q38" s="233"/>
      <c r="R38" s="241"/>
      <c r="S38" s="217"/>
      <c r="T38" s="241"/>
      <c r="U38" s="241"/>
      <c r="V38" s="389"/>
      <c r="W38" s="106">
        <f>AE43</f>
        <v>0</v>
      </c>
      <c r="X38" s="107" t="s">
        <v>22</v>
      </c>
      <c r="Y38" s="79">
        <f>AB39</f>
        <v>0</v>
      </c>
      <c r="Z38" s="23"/>
      <c r="AA38" s="46" t="s">
        <v>23</v>
      </c>
      <c r="AB38" s="25">
        <v>0</v>
      </c>
      <c r="AC38" s="25">
        <f>AB38*2</f>
        <v>0</v>
      </c>
      <c r="AD38" s="25"/>
      <c r="AE38" s="25">
        <f>AB38*15</f>
        <v>0</v>
      </c>
      <c r="AF38" s="25">
        <f>AC38*4+AE38*4</f>
        <v>0</v>
      </c>
    </row>
    <row r="39" spans="2:32" ht="27.95" customHeight="1">
      <c r="B39" s="44"/>
      <c r="C39" s="378"/>
      <c r="D39" s="241"/>
      <c r="E39" s="239"/>
      <c r="F39" s="241"/>
      <c r="G39" s="231"/>
      <c r="H39" s="232"/>
      <c r="I39" s="232"/>
      <c r="J39" s="236"/>
      <c r="K39" s="236"/>
      <c r="L39" s="236"/>
      <c r="M39" s="236"/>
      <c r="N39" s="236"/>
      <c r="O39" s="236"/>
      <c r="P39" s="236"/>
      <c r="Q39" s="236"/>
      <c r="R39" s="236"/>
      <c r="S39" s="157"/>
      <c r="T39" s="151"/>
      <c r="U39" s="236"/>
      <c r="V39" s="389"/>
      <c r="W39" s="108" t="s">
        <v>9</v>
      </c>
      <c r="X39" s="109" t="s">
        <v>24</v>
      </c>
      <c r="Y39" s="79">
        <v>2</v>
      </c>
      <c r="Z39" s="24"/>
      <c r="AA39" s="49" t="s">
        <v>25</v>
      </c>
      <c r="AB39" s="25">
        <v>0</v>
      </c>
      <c r="AC39" s="50">
        <f>AB39*7</f>
        <v>0</v>
      </c>
      <c r="AD39" s="25">
        <f>AB39*5</f>
        <v>0</v>
      </c>
      <c r="AE39" s="25" t="s">
        <v>26</v>
      </c>
      <c r="AF39" s="51">
        <f>AC39*4+AD39*9</f>
        <v>0</v>
      </c>
    </row>
    <row r="40" spans="2:32" ht="27.95" customHeight="1">
      <c r="B40" s="44" t="s">
        <v>10</v>
      </c>
      <c r="C40" s="378"/>
      <c r="D40" s="241"/>
      <c r="E40" s="239"/>
      <c r="F40" s="241"/>
      <c r="G40" s="233"/>
      <c r="H40" s="234"/>
      <c r="I40" s="241"/>
      <c r="J40" s="236"/>
      <c r="K40" s="236"/>
      <c r="L40" s="236"/>
      <c r="M40" s="232"/>
      <c r="N40" s="228"/>
      <c r="O40" s="232"/>
      <c r="P40" s="236"/>
      <c r="Q40" s="236"/>
      <c r="R40" s="236"/>
      <c r="S40" s="232"/>
      <c r="T40" s="228"/>
      <c r="U40" s="236"/>
      <c r="V40" s="389"/>
      <c r="W40" s="106">
        <f>(Y38*5)+(Y40*5)</f>
        <v>0</v>
      </c>
      <c r="X40" s="109" t="s">
        <v>27</v>
      </c>
      <c r="Y40" s="79">
        <f>AB41</f>
        <v>0</v>
      </c>
      <c r="Z40" s="23"/>
      <c r="AA40" s="24" t="s">
        <v>28</v>
      </c>
      <c r="AB40" s="25">
        <v>0</v>
      </c>
      <c r="AC40" s="25">
        <f>AB40*1</f>
        <v>0</v>
      </c>
      <c r="AD40" s="25" t="s">
        <v>26</v>
      </c>
      <c r="AE40" s="25">
        <f>AB40*5</f>
        <v>0</v>
      </c>
      <c r="AF40" s="25">
        <f>AC40*4+AE40*4</f>
        <v>0</v>
      </c>
    </row>
    <row r="41" spans="2:32" ht="27.95" customHeight="1">
      <c r="B41" s="379" t="s">
        <v>144</v>
      </c>
      <c r="C41" s="378"/>
      <c r="D41" s="241"/>
      <c r="E41" s="239"/>
      <c r="F41" s="241"/>
      <c r="G41" s="231"/>
      <c r="H41" s="216"/>
      <c r="I41" s="232"/>
      <c r="J41" s="236"/>
      <c r="K41" s="236"/>
      <c r="L41" s="236"/>
      <c r="M41" s="232"/>
      <c r="N41" s="228"/>
      <c r="O41" s="232"/>
      <c r="P41" s="236"/>
      <c r="Q41" s="236"/>
      <c r="R41" s="236"/>
      <c r="S41" s="232"/>
      <c r="T41" s="228"/>
      <c r="U41" s="236"/>
      <c r="V41" s="389"/>
      <c r="W41" s="108" t="s">
        <v>11</v>
      </c>
      <c r="X41" s="109" t="s">
        <v>30</v>
      </c>
      <c r="Y41" s="79">
        <f>AB42</f>
        <v>0</v>
      </c>
      <c r="Z41" s="24"/>
      <c r="AA41" s="24" t="s">
        <v>31</v>
      </c>
      <c r="AB41" s="25">
        <v>0</v>
      </c>
      <c r="AC41" s="25"/>
      <c r="AD41" s="25">
        <f>AB41*5</f>
        <v>0</v>
      </c>
      <c r="AE41" s="25" t="s">
        <v>26</v>
      </c>
      <c r="AF41" s="25">
        <f>AD41*9</f>
        <v>0</v>
      </c>
    </row>
    <row r="42" spans="2:32" ht="27.95" customHeight="1">
      <c r="B42" s="379"/>
      <c r="C42" s="378"/>
      <c r="D42" s="241"/>
      <c r="E42" s="232"/>
      <c r="F42" s="232"/>
      <c r="G42" s="133"/>
      <c r="H42" s="216"/>
      <c r="I42" s="232"/>
      <c r="J42" s="236"/>
      <c r="K42" s="230"/>
      <c r="L42" s="236"/>
      <c r="M42" s="241"/>
      <c r="N42" s="216"/>
      <c r="O42" s="241"/>
      <c r="P42" s="236"/>
      <c r="Q42" s="230"/>
      <c r="R42" s="236"/>
      <c r="S42" s="241"/>
      <c r="T42" s="216"/>
      <c r="U42" s="236"/>
      <c r="V42" s="389"/>
      <c r="W42" s="106">
        <f>(Y38*7)+(Y37*2)+(Y39*1)</f>
        <v>2</v>
      </c>
      <c r="X42" s="110" t="s">
        <v>39</v>
      </c>
      <c r="Y42" s="79">
        <v>0</v>
      </c>
      <c r="Z42" s="23"/>
      <c r="AA42" s="24" t="s">
        <v>32</v>
      </c>
      <c r="AE42" s="24">
        <f>AB42*15</f>
        <v>0</v>
      </c>
    </row>
    <row r="43" spans="2:32" ht="27.95" customHeight="1">
      <c r="B43" s="54" t="s">
        <v>33</v>
      </c>
      <c r="C43" s="55"/>
      <c r="D43" s="234"/>
      <c r="E43" s="234"/>
      <c r="F43" s="241"/>
      <c r="G43" s="241"/>
      <c r="H43" s="234"/>
      <c r="I43" s="241"/>
      <c r="J43" s="241"/>
      <c r="K43" s="234"/>
      <c r="L43" s="241"/>
      <c r="M43" s="241"/>
      <c r="N43" s="234"/>
      <c r="O43" s="241"/>
      <c r="P43" s="236"/>
      <c r="Q43" s="236"/>
      <c r="R43" s="236"/>
      <c r="S43" s="157"/>
      <c r="T43" s="151"/>
      <c r="U43" s="236"/>
      <c r="V43" s="389"/>
      <c r="W43" s="108" t="s">
        <v>12</v>
      </c>
      <c r="X43" s="111"/>
      <c r="Y43" s="79"/>
      <c r="Z43" s="24"/>
      <c r="AC43" s="24">
        <f>SUM(AC38:AC42)</f>
        <v>0</v>
      </c>
      <c r="AD43" s="24">
        <f>SUM(AD38:AD42)</f>
        <v>0</v>
      </c>
      <c r="AE43" s="24">
        <f>SUM(AE38:AE42)</f>
        <v>0</v>
      </c>
      <c r="AF43" s="24">
        <f>AC43*4+AD43*9+AE43*4</f>
        <v>0</v>
      </c>
    </row>
    <row r="44" spans="2:32" ht="27.95" customHeight="1" thickBot="1">
      <c r="B44" s="57"/>
      <c r="C44" s="58"/>
      <c r="D44" s="236"/>
      <c r="E44" s="289"/>
      <c r="F44" s="290"/>
      <c r="G44" s="291"/>
      <c r="H44" s="289"/>
      <c r="I44" s="290"/>
      <c r="J44" s="291"/>
      <c r="K44" s="236"/>
      <c r="L44" s="236"/>
      <c r="M44" s="289"/>
      <c r="N44" s="290"/>
      <c r="O44" s="291"/>
      <c r="P44" s="236"/>
      <c r="Q44" s="236"/>
      <c r="R44" s="236"/>
      <c r="S44" s="232"/>
      <c r="T44" s="228"/>
      <c r="U44" s="236"/>
      <c r="V44" s="390"/>
      <c r="W44" s="106">
        <f>(W38*4)+(W40*9)+(W42*4)</f>
        <v>8</v>
      </c>
      <c r="X44" s="117"/>
      <c r="Y44" s="84"/>
      <c r="Z44" s="23"/>
      <c r="AC44" s="59" t="e">
        <f>AC43*4/AF43</f>
        <v>#DIV/0!</v>
      </c>
      <c r="AD44" s="59" t="e">
        <f>AD43*9/AF43</f>
        <v>#DIV/0!</v>
      </c>
      <c r="AE44" s="59" t="e">
        <f>AE43*4/AF43</f>
        <v>#DIV/0!</v>
      </c>
    </row>
    <row r="45" spans="2:32" s="88" customFormat="1" ht="21.75" customHeight="1">
      <c r="B45" s="85"/>
      <c r="C45" s="24"/>
      <c r="D45" s="131"/>
      <c r="E45" s="86"/>
      <c r="F45" s="47"/>
      <c r="G45" s="47"/>
      <c r="H45" s="86"/>
      <c r="I45" s="47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87"/>
      <c r="AA45" s="71"/>
      <c r="AB45" s="65"/>
      <c r="AC45" s="71"/>
      <c r="AD45" s="71"/>
      <c r="AE45" s="71"/>
      <c r="AF45" s="71"/>
    </row>
    <row r="46" spans="2:32">
      <c r="B46" s="65"/>
      <c r="C46" s="88"/>
      <c r="D46" s="376"/>
      <c r="E46" s="376"/>
      <c r="F46" s="377"/>
      <c r="G46" s="377"/>
      <c r="H46" s="89"/>
      <c r="I46" s="24"/>
      <c r="J46" s="24"/>
      <c r="K46" s="89"/>
      <c r="L46" s="24"/>
      <c r="N46" s="89"/>
      <c r="O46" s="24"/>
      <c r="Q46" s="89"/>
      <c r="R46" s="24"/>
      <c r="T46" s="89"/>
      <c r="U46" s="24"/>
      <c r="V46" s="90"/>
      <c r="Y46" s="93"/>
    </row>
    <row r="47" spans="2:32">
      <c r="Y47" s="93"/>
    </row>
    <row r="48" spans="2:32">
      <c r="Y48" s="93"/>
    </row>
    <row r="49" spans="5:25">
      <c r="Y49" s="93"/>
    </row>
    <row r="50" spans="5:25">
      <c r="Y50" s="93"/>
    </row>
    <row r="51" spans="5:25">
      <c r="Y51" s="93"/>
    </row>
    <row r="52" spans="5:25">
      <c r="Y52" s="93"/>
    </row>
    <row r="53" spans="5:25" ht="40.5">
      <c r="E53" s="52"/>
      <c r="F53" s="5">
        <v>737.9</v>
      </c>
      <c r="G53" s="3"/>
      <c r="H53" s="7">
        <v>25.5</v>
      </c>
    </row>
    <row r="54" spans="5:25" ht="41.25" thickBot="1">
      <c r="E54" s="81"/>
      <c r="F54" s="82">
        <v>95.5</v>
      </c>
      <c r="G54" s="82"/>
      <c r="H54" s="81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20" type="noConversion"/>
  <pageMargins left="1.23" right="0.17" top="0.18" bottom="0.17" header="0.5" footer="0.23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114年2月菜單</vt:lpstr>
      <vt:lpstr>2月第一週明細</vt:lpstr>
      <vt:lpstr>2月第二週明細</vt:lpstr>
      <vt:lpstr>2月第三週明細</vt:lpstr>
      <vt:lpstr>'114年2月菜單'!Print_Area</vt:lpstr>
      <vt:lpstr>'2月第一週明細'!Print_Area</vt:lpstr>
      <vt:lpstr>'2月第二週明細'!Print_Area</vt:lpstr>
      <vt:lpstr>'2月第三週明細'!Print_Area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2024-12-10T06:11:59Z</cp:lastPrinted>
  <dcterms:created xsi:type="dcterms:W3CDTF">2013-10-17T10:44:48Z</dcterms:created>
  <dcterms:modified xsi:type="dcterms:W3CDTF">2024-12-16T07:43:04Z</dcterms:modified>
</cp:coreProperties>
</file>