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3945" windowWidth="20520" windowHeight="3990"/>
  </bookViews>
  <sheets>
    <sheet name="113年11月菜單" sheetId="6" r:id="rId1"/>
    <sheet name="第一週明細" sheetId="2" r:id="rId2"/>
    <sheet name="第二週明細" sheetId="3" r:id="rId3"/>
    <sheet name="第三週明細" sheetId="4" r:id="rId4"/>
    <sheet name="第四周明細" sheetId="5" r:id="rId5"/>
    <sheet name="第五周明細 " sheetId="7" r:id="rId6"/>
  </sheets>
  <definedNames>
    <definedName name="_xlnm.Print_Area" localSheetId="0">'113年11月菜單'!$A$1:$T$54</definedName>
    <definedName name="_xlnm.Print_Area" localSheetId="1">第一週明細!$A$1:$Z$46</definedName>
    <definedName name="_xlnm.Print_Area" localSheetId="2">第二週明細!$A$1:$Z$46</definedName>
    <definedName name="_xlnm.Print_Area" localSheetId="3">第三週明細!$A$1:$Z$46</definedName>
    <definedName name="_xlnm.Print_Area" localSheetId="5">'第五周明細 '!$A$1:$Z$44</definedName>
    <definedName name="_xlnm.Print_Area" localSheetId="4">第四周明細!$A$1:$Z$46</definedName>
  </definedNames>
  <calcPr calcId="144525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40" i="4" l="1"/>
  <c r="W6" i="3"/>
  <c r="W14" i="3"/>
  <c r="W6" i="4"/>
  <c r="W22" i="4"/>
  <c r="W38" i="7"/>
  <c r="R54" i="6"/>
  <c r="W22" i="2"/>
  <c r="W38" i="2"/>
  <c r="W40" i="2"/>
  <c r="W42" i="2"/>
  <c r="W42" i="7"/>
  <c r="W40" i="7"/>
  <c r="T53" i="6"/>
  <c r="W24" i="7"/>
  <c r="W26" i="4"/>
  <c r="W10" i="3"/>
  <c r="W32" i="2"/>
  <c r="W26" i="2"/>
  <c r="W24" i="2"/>
  <c r="W16" i="2"/>
  <c r="H13" i="6"/>
  <c r="W14" i="2"/>
  <c r="F14" i="6"/>
  <c r="M21" i="5"/>
  <c r="W18" i="2"/>
  <c r="H14" i="6"/>
  <c r="W44" i="7"/>
  <c r="R53" i="6"/>
  <c r="T54" i="6"/>
  <c r="W44" i="2"/>
  <c r="W28" i="2"/>
  <c r="J13" i="6"/>
  <c r="D29" i="7"/>
  <c r="G5" i="4"/>
  <c r="M37" i="2"/>
  <c r="S37" i="7"/>
  <c r="P37" i="7"/>
  <c r="M37" i="7"/>
  <c r="J37" i="7"/>
  <c r="G37" i="7"/>
  <c r="D37" i="7"/>
  <c r="Y41" i="7"/>
  <c r="P13" i="2"/>
  <c r="S29" i="7"/>
  <c r="S13" i="4"/>
  <c r="P29" i="7"/>
  <c r="P30" i="7"/>
  <c r="M29" i="7"/>
  <c r="J29" i="7"/>
  <c r="G29" i="7"/>
  <c r="S21" i="7"/>
  <c r="P21" i="7"/>
  <c r="P22" i="7"/>
  <c r="M21" i="7"/>
  <c r="J21" i="7"/>
  <c r="G21" i="7"/>
  <c r="D21" i="7"/>
  <c r="AC16" i="2"/>
  <c r="D5" i="7"/>
  <c r="S13" i="7"/>
  <c r="P13" i="7"/>
  <c r="P14" i="7"/>
  <c r="M13" i="7"/>
  <c r="J13" i="7"/>
  <c r="G13" i="7"/>
  <c r="D13" i="7"/>
  <c r="S5" i="3"/>
  <c r="G5" i="7"/>
  <c r="J5" i="7"/>
  <c r="M5" i="7"/>
  <c r="P5" i="7"/>
  <c r="P6" i="7"/>
  <c r="S5" i="7"/>
  <c r="Y5" i="7"/>
  <c r="Y6" i="7"/>
  <c r="W8" i="7"/>
  <c r="AC6" i="7"/>
  <c r="AE6" i="7"/>
  <c r="AC7" i="7"/>
  <c r="AD7" i="7"/>
  <c r="Y8" i="7"/>
  <c r="AC8" i="7"/>
  <c r="AE8" i="7"/>
  <c r="Y9" i="7"/>
  <c r="AD9" i="7"/>
  <c r="AF9" i="7"/>
  <c r="AE10" i="7"/>
  <c r="Y13" i="7"/>
  <c r="Y14" i="7"/>
  <c r="AC14" i="7"/>
  <c r="AE14" i="7"/>
  <c r="Y15" i="7"/>
  <c r="AC15" i="7"/>
  <c r="AD15" i="7"/>
  <c r="Y16" i="7"/>
  <c r="AC16" i="7"/>
  <c r="AE16" i="7"/>
  <c r="Y17" i="7"/>
  <c r="AD17" i="7"/>
  <c r="AF17" i="7"/>
  <c r="AE18" i="7"/>
  <c r="Y21" i="7"/>
  <c r="AC22" i="7"/>
  <c r="AE22" i="7"/>
  <c r="AC23" i="7"/>
  <c r="AD23" i="7"/>
  <c r="AC24" i="7"/>
  <c r="AE24" i="7"/>
  <c r="Y25" i="7"/>
  <c r="AD25" i="7"/>
  <c r="AF25" i="7"/>
  <c r="AE26" i="7"/>
  <c r="Y29" i="7"/>
  <c r="Y30" i="7"/>
  <c r="AC30" i="7"/>
  <c r="AE30" i="7"/>
  <c r="Y31" i="7"/>
  <c r="AC31" i="7"/>
  <c r="AD31" i="7"/>
  <c r="Y32" i="7"/>
  <c r="AC32" i="7"/>
  <c r="AE32" i="7"/>
  <c r="Y33" i="7"/>
  <c r="AD33" i="7"/>
  <c r="AF33" i="7"/>
  <c r="AE34" i="7"/>
  <c r="AC38" i="7"/>
  <c r="AE38" i="7"/>
  <c r="AC39" i="7"/>
  <c r="AD39" i="7"/>
  <c r="AC40" i="7"/>
  <c r="AE40" i="7"/>
  <c r="AD41" i="7"/>
  <c r="AE42" i="7"/>
  <c r="D5" i="5"/>
  <c r="G5" i="5"/>
  <c r="J5" i="5"/>
  <c r="M5" i="5"/>
  <c r="P5" i="5"/>
  <c r="P6" i="5"/>
  <c r="S5" i="5"/>
  <c r="Y5" i="5"/>
  <c r="Y6" i="5"/>
  <c r="W8" i="5"/>
  <c r="AC6" i="5"/>
  <c r="AE6" i="5"/>
  <c r="AC7" i="5"/>
  <c r="AD7" i="5"/>
  <c r="Y8" i="5"/>
  <c r="AC8" i="5"/>
  <c r="AE8" i="5"/>
  <c r="Y9" i="5"/>
  <c r="AD9" i="5"/>
  <c r="AF9" i="5"/>
  <c r="AE10" i="5"/>
  <c r="D13" i="5"/>
  <c r="G13" i="5"/>
  <c r="J13" i="5"/>
  <c r="M13" i="5"/>
  <c r="P13" i="5"/>
  <c r="P14" i="5"/>
  <c r="S13" i="5"/>
  <c r="Y13" i="5"/>
  <c r="Y14" i="5"/>
  <c r="AC14" i="5"/>
  <c r="AE14" i="5"/>
  <c r="AC15" i="5"/>
  <c r="AD15" i="5"/>
  <c r="Y16" i="5"/>
  <c r="AC16" i="5"/>
  <c r="AE16" i="5"/>
  <c r="Y17" i="5"/>
  <c r="AD17" i="5"/>
  <c r="AF17" i="5"/>
  <c r="AE18" i="5"/>
  <c r="D21" i="5"/>
  <c r="G21" i="5"/>
  <c r="J21" i="5"/>
  <c r="P21" i="5"/>
  <c r="P22" i="5"/>
  <c r="S21" i="5"/>
  <c r="Y21" i="5"/>
  <c r="Y22" i="5"/>
  <c r="W24" i="5"/>
  <c r="AC22" i="5"/>
  <c r="AE22" i="5"/>
  <c r="AC23" i="5"/>
  <c r="AD23" i="5"/>
  <c r="AC24" i="5"/>
  <c r="AE24" i="5"/>
  <c r="Y25" i="5"/>
  <c r="AD25" i="5"/>
  <c r="AF25" i="5"/>
  <c r="AE26" i="5"/>
  <c r="D29" i="5"/>
  <c r="G29" i="5"/>
  <c r="J29" i="5"/>
  <c r="M29" i="5"/>
  <c r="P29" i="5"/>
  <c r="P30" i="5"/>
  <c r="S29" i="5"/>
  <c r="Y29" i="5"/>
  <c r="Y30" i="5"/>
  <c r="AC30" i="5"/>
  <c r="AE30" i="5"/>
  <c r="AF30" i="5"/>
  <c r="Y31" i="5"/>
  <c r="AC31" i="5"/>
  <c r="AD31" i="5"/>
  <c r="Y32" i="5"/>
  <c r="AC32" i="5"/>
  <c r="AE32" i="5"/>
  <c r="Y33" i="5"/>
  <c r="AD33" i="5"/>
  <c r="AF33" i="5"/>
  <c r="AE34" i="5"/>
  <c r="D37" i="5"/>
  <c r="G37" i="5"/>
  <c r="J37" i="5"/>
  <c r="M37" i="5"/>
  <c r="P37" i="5"/>
  <c r="P38" i="5"/>
  <c r="S37" i="5"/>
  <c r="Y37" i="5"/>
  <c r="Y38" i="5"/>
  <c r="W40" i="5"/>
  <c r="AC38" i="5"/>
  <c r="AE38" i="5"/>
  <c r="AC39" i="5"/>
  <c r="AD39" i="5"/>
  <c r="AC40" i="5"/>
  <c r="AE40" i="5"/>
  <c r="Y41" i="5"/>
  <c r="AD41" i="5"/>
  <c r="AF41" i="5"/>
  <c r="AE42" i="5"/>
  <c r="D5" i="4"/>
  <c r="J5" i="4"/>
  <c r="M5" i="4"/>
  <c r="P5" i="4"/>
  <c r="P6" i="4"/>
  <c r="S5" i="4"/>
  <c r="AC6" i="4"/>
  <c r="AE6" i="4"/>
  <c r="AC7" i="4"/>
  <c r="AD7" i="4"/>
  <c r="AC8" i="4"/>
  <c r="AE8" i="4"/>
  <c r="Y9" i="4"/>
  <c r="AD9" i="4"/>
  <c r="AE10" i="4"/>
  <c r="D13" i="4"/>
  <c r="G13" i="4"/>
  <c r="J13" i="4"/>
  <c r="M13" i="4"/>
  <c r="P13" i="4"/>
  <c r="P14" i="4"/>
  <c r="Y13" i="4"/>
  <c r="Y14" i="4"/>
  <c r="AC14" i="4"/>
  <c r="AE14" i="4"/>
  <c r="AC15" i="4"/>
  <c r="AC19" i="4"/>
  <c r="AD15" i="4"/>
  <c r="Y16" i="4"/>
  <c r="AC16" i="4"/>
  <c r="AE16" i="4"/>
  <c r="Y17" i="4"/>
  <c r="AD17" i="4"/>
  <c r="AE18" i="4"/>
  <c r="D21" i="4"/>
  <c r="G21" i="4"/>
  <c r="J21" i="4"/>
  <c r="M21" i="4"/>
  <c r="P21" i="4"/>
  <c r="S21" i="4"/>
  <c r="AC22" i="4"/>
  <c r="AE22" i="4"/>
  <c r="AC23" i="4"/>
  <c r="AC27" i="4"/>
  <c r="L34" i="6"/>
  <c r="AD23" i="4"/>
  <c r="Y24" i="4"/>
  <c r="W24" i="4"/>
  <c r="W28" i="4"/>
  <c r="J33" i="6"/>
  <c r="AC24" i="4"/>
  <c r="AE24" i="4"/>
  <c r="Y25" i="4"/>
  <c r="AD25" i="4"/>
  <c r="AF25" i="4"/>
  <c r="AE26" i="4"/>
  <c r="D29" i="4"/>
  <c r="G29" i="4"/>
  <c r="J29" i="4"/>
  <c r="M29" i="4"/>
  <c r="P29" i="4"/>
  <c r="P30" i="4"/>
  <c r="S29" i="4"/>
  <c r="Y29" i="4"/>
  <c r="AC30" i="4"/>
  <c r="AE30" i="4"/>
  <c r="AC31" i="4"/>
  <c r="AD31" i="4"/>
  <c r="Y32" i="4"/>
  <c r="AC32" i="4"/>
  <c r="AE32" i="4"/>
  <c r="Y33" i="4"/>
  <c r="AD33" i="4"/>
  <c r="AF33" i="4"/>
  <c r="AE34" i="4"/>
  <c r="D37" i="4"/>
  <c r="G37" i="4"/>
  <c r="J37" i="4"/>
  <c r="M37" i="4"/>
  <c r="P37" i="4"/>
  <c r="P38" i="4"/>
  <c r="S37" i="4"/>
  <c r="Y37" i="4"/>
  <c r="Y38" i="4"/>
  <c r="W40" i="4"/>
  <c r="AC38" i="4"/>
  <c r="AE38" i="4"/>
  <c r="AC39" i="4"/>
  <c r="AD39" i="4"/>
  <c r="AC40" i="4"/>
  <c r="AE40" i="4"/>
  <c r="AD41" i="4"/>
  <c r="AF41" i="4"/>
  <c r="AE42" i="4"/>
  <c r="D5" i="3"/>
  <c r="G5" i="3"/>
  <c r="J5" i="3"/>
  <c r="M5" i="3"/>
  <c r="P5" i="3"/>
  <c r="P6" i="3"/>
  <c r="AC6" i="3"/>
  <c r="AE6" i="3"/>
  <c r="AC7" i="3"/>
  <c r="AD7" i="3"/>
  <c r="Y8" i="3"/>
  <c r="W8" i="3"/>
  <c r="W12" i="3"/>
  <c r="AC8" i="3"/>
  <c r="AE8" i="3"/>
  <c r="Y9" i="3"/>
  <c r="AD9" i="3"/>
  <c r="AF9" i="3"/>
  <c r="AE10" i="3"/>
  <c r="D13" i="3"/>
  <c r="G13" i="3"/>
  <c r="J13" i="3"/>
  <c r="M13" i="3"/>
  <c r="P13" i="3"/>
  <c r="S13" i="3"/>
  <c r="Y14" i="3"/>
  <c r="AC14" i="3"/>
  <c r="AE14" i="3"/>
  <c r="AC15" i="3"/>
  <c r="AD15" i="3"/>
  <c r="Y16" i="3"/>
  <c r="AC16" i="3"/>
  <c r="AE16" i="3"/>
  <c r="Y17" i="3"/>
  <c r="AD17" i="3"/>
  <c r="AF17" i="3"/>
  <c r="AE18" i="3"/>
  <c r="D21" i="3"/>
  <c r="G21" i="3"/>
  <c r="J21" i="3"/>
  <c r="M21" i="3"/>
  <c r="P21" i="3"/>
  <c r="S21" i="3"/>
  <c r="Y22" i="3"/>
  <c r="AC22" i="3"/>
  <c r="AE22" i="3"/>
  <c r="Y23" i="3"/>
  <c r="W22" i="3"/>
  <c r="AC23" i="3"/>
  <c r="AD23" i="3"/>
  <c r="AC24" i="3"/>
  <c r="AE24" i="3"/>
  <c r="Y25" i="3"/>
  <c r="AD25" i="3"/>
  <c r="AF25" i="3"/>
  <c r="AE26" i="3"/>
  <c r="D29" i="3"/>
  <c r="G29" i="3"/>
  <c r="J29" i="3"/>
  <c r="M29" i="3"/>
  <c r="P29" i="3"/>
  <c r="P30" i="3"/>
  <c r="S29" i="3"/>
  <c r="AC30" i="3"/>
  <c r="AE30" i="3"/>
  <c r="AF30" i="3"/>
  <c r="AC31" i="3"/>
  <c r="AD31" i="3"/>
  <c r="Y32" i="3"/>
  <c r="AC32" i="3"/>
  <c r="AE32" i="3"/>
  <c r="Y33" i="3"/>
  <c r="AD33" i="3"/>
  <c r="AF33" i="3"/>
  <c r="AE34" i="3"/>
  <c r="D37" i="3"/>
  <c r="G37" i="3"/>
  <c r="J37" i="3"/>
  <c r="M37" i="3"/>
  <c r="P37" i="3"/>
  <c r="P38" i="3"/>
  <c r="S37" i="3"/>
  <c r="Y37" i="3"/>
  <c r="Y38" i="3"/>
  <c r="W40" i="3"/>
  <c r="AC38" i="3"/>
  <c r="AE38" i="3"/>
  <c r="AC39" i="3"/>
  <c r="AD39" i="3"/>
  <c r="AC40" i="3"/>
  <c r="AE40" i="3"/>
  <c r="AD41" i="3"/>
  <c r="AF41" i="3"/>
  <c r="AE42" i="3"/>
  <c r="Y5" i="2"/>
  <c r="Y6" i="2"/>
  <c r="AC6" i="2"/>
  <c r="AE6" i="2"/>
  <c r="Y7" i="2"/>
  <c r="AC7" i="2"/>
  <c r="AD7" i="2"/>
  <c r="Y8" i="2"/>
  <c r="AC8" i="2"/>
  <c r="AE8" i="2"/>
  <c r="Y9" i="2"/>
  <c r="AD9" i="2"/>
  <c r="AF9" i="2"/>
  <c r="AE10" i="2"/>
  <c r="D13" i="2"/>
  <c r="G13" i="2"/>
  <c r="J13" i="2"/>
  <c r="M13" i="2"/>
  <c r="S13" i="2"/>
  <c r="AC14" i="2"/>
  <c r="AE14" i="2"/>
  <c r="AC15" i="2"/>
  <c r="AD15" i="2"/>
  <c r="AE16" i="2"/>
  <c r="AF16" i="2"/>
  <c r="AD17" i="2"/>
  <c r="AE18" i="2"/>
  <c r="D21" i="2"/>
  <c r="G21" i="2"/>
  <c r="J21" i="2"/>
  <c r="M21" i="2"/>
  <c r="P21" i="2"/>
  <c r="S21" i="2"/>
  <c r="AC22" i="2"/>
  <c r="AE22" i="2"/>
  <c r="AC23" i="2"/>
  <c r="AD23" i="2"/>
  <c r="AC24" i="2"/>
  <c r="AE24" i="2"/>
  <c r="Y25" i="2"/>
  <c r="AD25" i="2"/>
  <c r="AF25" i="2"/>
  <c r="AE26" i="2"/>
  <c r="D29" i="2"/>
  <c r="G29" i="2"/>
  <c r="J29" i="2"/>
  <c r="M29" i="2"/>
  <c r="P29" i="2"/>
  <c r="S29" i="2"/>
  <c r="AC30" i="2"/>
  <c r="AE30" i="2"/>
  <c r="AC31" i="2"/>
  <c r="AD31" i="2"/>
  <c r="AC32" i="2"/>
  <c r="AE32" i="2"/>
  <c r="Y33" i="2"/>
  <c r="AD33" i="2"/>
  <c r="AE34" i="2"/>
  <c r="D37" i="2"/>
  <c r="G37" i="2"/>
  <c r="J37" i="2"/>
  <c r="P37" i="2"/>
  <c r="P38" i="2"/>
  <c r="S37" i="2"/>
  <c r="T14" i="6"/>
  <c r="AC38" i="2"/>
  <c r="AE38" i="2"/>
  <c r="AC39" i="2"/>
  <c r="AD39" i="2"/>
  <c r="AC40" i="2"/>
  <c r="AE40" i="2"/>
  <c r="Y41" i="2"/>
  <c r="AD41" i="2"/>
  <c r="AF41" i="2"/>
  <c r="AE42" i="2"/>
  <c r="D22" i="6"/>
  <c r="AF17" i="4"/>
  <c r="AF9" i="4"/>
  <c r="AF7" i="7"/>
  <c r="AD11" i="7"/>
  <c r="AF41" i="7"/>
  <c r="AF23" i="3"/>
  <c r="AF8" i="3"/>
  <c r="AF7" i="5"/>
  <c r="AC27" i="7"/>
  <c r="AC35" i="7"/>
  <c r="AF23" i="5"/>
  <c r="AD19" i="7"/>
  <c r="AE11" i="5"/>
  <c r="AC11" i="7"/>
  <c r="AE19" i="7"/>
  <c r="AD43" i="2"/>
  <c r="AD19" i="5"/>
  <c r="AC43" i="7"/>
  <c r="AC43" i="3"/>
  <c r="AF32" i="2"/>
  <c r="AE43" i="7"/>
  <c r="AC19" i="7"/>
  <c r="AD43" i="4"/>
  <c r="AD35" i="2"/>
  <c r="AE19" i="4"/>
  <c r="AC11" i="5"/>
  <c r="AD19" i="3"/>
  <c r="AE11" i="4"/>
  <c r="B34" i="6"/>
  <c r="AE11" i="7"/>
  <c r="W32" i="3"/>
  <c r="AD19" i="4"/>
  <c r="AC43" i="5"/>
  <c r="AF14" i="4"/>
  <c r="AC27" i="5"/>
  <c r="D53" i="6"/>
  <c r="AF22" i="5"/>
  <c r="AE19" i="5"/>
  <c r="AF39" i="7"/>
  <c r="W14" i="7"/>
  <c r="W18" i="7"/>
  <c r="H54" i="6"/>
  <c r="AE27" i="2"/>
  <c r="AF16" i="3"/>
  <c r="W16" i="5"/>
  <c r="H43" i="6"/>
  <c r="W14" i="5"/>
  <c r="W18" i="5"/>
  <c r="W38" i="3"/>
  <c r="W42" i="3"/>
  <c r="T24" i="6"/>
  <c r="AF39" i="4"/>
  <c r="AF40" i="5"/>
  <c r="AE27" i="7"/>
  <c r="W16" i="7"/>
  <c r="H53" i="6"/>
  <c r="AC11" i="3"/>
  <c r="D24" i="6"/>
  <c r="W32" i="4"/>
  <c r="AF22" i="4"/>
  <c r="AD35" i="5"/>
  <c r="AF24" i="5"/>
  <c r="W18" i="3"/>
  <c r="W16" i="3"/>
  <c r="AF22" i="2"/>
  <c r="W30" i="4"/>
  <c r="N34" i="6"/>
  <c r="W34" i="4"/>
  <c r="P34" i="6"/>
  <c r="W26" i="7"/>
  <c r="W22" i="7"/>
  <c r="AE11" i="3"/>
  <c r="AF38" i="2"/>
  <c r="W34" i="2"/>
  <c r="P14" i="6"/>
  <c r="W30" i="2"/>
  <c r="W16" i="4"/>
  <c r="H33" i="6"/>
  <c r="W10" i="4"/>
  <c r="W8" i="4"/>
  <c r="W30" i="3"/>
  <c r="W34" i="3"/>
  <c r="W26" i="3"/>
  <c r="W24" i="3"/>
  <c r="W28" i="3"/>
  <c r="W18" i="4"/>
  <c r="H34" i="6"/>
  <c r="W14" i="4"/>
  <c r="W42" i="5"/>
  <c r="T44" i="6"/>
  <c r="W38" i="5"/>
  <c r="W6" i="5"/>
  <c r="W10" i="5"/>
  <c r="D44" i="6"/>
  <c r="AF24" i="2"/>
  <c r="AC35" i="5"/>
  <c r="AE35" i="7"/>
  <c r="AE35" i="3"/>
  <c r="W32" i="5"/>
  <c r="AF40" i="7"/>
  <c r="W42" i="4"/>
  <c r="T34" i="6"/>
  <c r="W38" i="4"/>
  <c r="AF6" i="7"/>
  <c r="AD43" i="3"/>
  <c r="AF32" i="3"/>
  <c r="W34" i="5"/>
  <c r="W30" i="5"/>
  <c r="W32" i="7"/>
  <c r="W10" i="7"/>
  <c r="D54" i="6"/>
  <c r="W6" i="7"/>
  <c r="AF6" i="2"/>
  <c r="AD27" i="5"/>
  <c r="L43" i="6"/>
  <c r="AD35" i="4"/>
  <c r="W30" i="7"/>
  <c r="W34" i="7"/>
  <c r="P54" i="6"/>
  <c r="AD27" i="2"/>
  <c r="L13" i="6"/>
  <c r="W26" i="5"/>
  <c r="L44" i="6"/>
  <c r="W22" i="5"/>
  <c r="AF14" i="5"/>
  <c r="AF40" i="2"/>
  <c r="AD43" i="7"/>
  <c r="AE27" i="3"/>
  <c r="AF15" i="4"/>
  <c r="AF8" i="4"/>
  <c r="AE43" i="5"/>
  <c r="AF6" i="3"/>
  <c r="AE43" i="2"/>
  <c r="R14" i="6"/>
  <c r="AF39" i="2"/>
  <c r="AF15" i="2"/>
  <c r="AF38" i="3"/>
  <c r="AF23" i="7"/>
  <c r="AF8" i="7"/>
  <c r="AD11" i="5"/>
  <c r="AD35" i="7"/>
  <c r="T23" i="6"/>
  <c r="AF16" i="4"/>
  <c r="AF6" i="4"/>
  <c r="AF38" i="5"/>
  <c r="AF23" i="2"/>
  <c r="AE35" i="2"/>
  <c r="AE19" i="3"/>
  <c r="F24" i="6"/>
  <c r="AE35" i="4"/>
  <c r="AF24" i="4"/>
  <c r="AD43" i="5"/>
  <c r="AC35" i="2"/>
  <c r="AD11" i="2"/>
  <c r="W8" i="2"/>
  <c r="AF14" i="3"/>
  <c r="AE27" i="4"/>
  <c r="AE27" i="5"/>
  <c r="AF14" i="7"/>
  <c r="AD11" i="4"/>
  <c r="AF39" i="5"/>
  <c r="AF32" i="5"/>
  <c r="AF16" i="5"/>
  <c r="AF8" i="5"/>
  <c r="AF32" i="7"/>
  <c r="AD27" i="3"/>
  <c r="T13" i="6"/>
  <c r="AF33" i="2"/>
  <c r="AE43" i="3"/>
  <c r="AD35" i="3"/>
  <c r="AF22" i="3"/>
  <c r="AF7" i="3"/>
  <c r="T33" i="6"/>
  <c r="AE43" i="4"/>
  <c r="AF30" i="4"/>
  <c r="AF23" i="4"/>
  <c r="AF6" i="5"/>
  <c r="AF24" i="7"/>
  <c r="J24" i="6"/>
  <c r="AF40" i="3"/>
  <c r="AF32" i="4"/>
  <c r="AF30" i="2"/>
  <c r="AC19" i="5"/>
  <c r="AC35" i="3"/>
  <c r="AF38" i="4"/>
  <c r="AF31" i="4"/>
  <c r="T43" i="6"/>
  <c r="AE35" i="5"/>
  <c r="AF31" i="5"/>
  <c r="AF31" i="3"/>
  <c r="AF15" i="3"/>
  <c r="AD27" i="4"/>
  <c r="L33" i="6"/>
  <c r="AC27" i="2"/>
  <c r="AF39" i="3"/>
  <c r="AF30" i="7"/>
  <c r="AF22" i="7"/>
  <c r="AF16" i="7"/>
  <c r="AF7" i="2"/>
  <c r="AC43" i="4"/>
  <c r="AC11" i="4"/>
  <c r="AC27" i="3"/>
  <c r="AF31" i="2"/>
  <c r="AC11" i="2"/>
  <c r="W10" i="2"/>
  <c r="AF40" i="4"/>
  <c r="AF15" i="5"/>
  <c r="AF38" i="7"/>
  <c r="AC35" i="4"/>
  <c r="AD11" i="3"/>
  <c r="AD19" i="2"/>
  <c r="AF14" i="2"/>
  <c r="AF24" i="3"/>
  <c r="AF7" i="4"/>
  <c r="AC19" i="3"/>
  <c r="H24" i="6"/>
  <c r="AE19" i="2"/>
  <c r="J34" i="6"/>
  <c r="J14" i="6"/>
  <c r="P13" i="6"/>
  <c r="AC43" i="2"/>
  <c r="AF17" i="2"/>
  <c r="AE11" i="2"/>
  <c r="W6" i="2"/>
  <c r="AF8" i="2"/>
  <c r="AF15" i="7"/>
  <c r="AF31" i="7"/>
  <c r="AD27" i="7"/>
  <c r="L53" i="6"/>
  <c r="AC19" i="2"/>
  <c r="AF11" i="5"/>
  <c r="AF19" i="7"/>
  <c r="AD20" i="7"/>
  <c r="AF43" i="7"/>
  <c r="AD44" i="7"/>
  <c r="R44" i="6"/>
  <c r="W28" i="7"/>
  <c r="J53" i="6"/>
  <c r="AF19" i="4"/>
  <c r="AD20" i="4"/>
  <c r="AF11" i="7"/>
  <c r="AE12" i="7"/>
  <c r="D33" i="6"/>
  <c r="D34" i="6"/>
  <c r="W12" i="7"/>
  <c r="B53" i="6"/>
  <c r="P23" i="6"/>
  <c r="AF35" i="2"/>
  <c r="AC36" i="2"/>
  <c r="AF43" i="4"/>
  <c r="AD44" i="4"/>
  <c r="J54" i="6"/>
  <c r="AF35" i="3"/>
  <c r="AD36" i="3"/>
  <c r="W36" i="2"/>
  <c r="N13" i="6"/>
  <c r="AF27" i="7"/>
  <c r="AE28" i="7"/>
  <c r="W12" i="5"/>
  <c r="B43" i="6"/>
  <c r="W44" i="5"/>
  <c r="R43" i="6"/>
  <c r="W44" i="3"/>
  <c r="R23" i="6"/>
  <c r="AF43" i="3"/>
  <c r="AC44" i="3"/>
  <c r="P53" i="6"/>
  <c r="W28" i="5"/>
  <c r="J43" i="6"/>
  <c r="AF27" i="5"/>
  <c r="AE28" i="5"/>
  <c r="B54" i="6"/>
  <c r="W36" i="3"/>
  <c r="N23" i="6"/>
  <c r="P43" i="6"/>
  <c r="W12" i="4"/>
  <c r="B33" i="6"/>
  <c r="W20" i="4"/>
  <c r="F33" i="6"/>
  <c r="W44" i="4"/>
  <c r="R33" i="6"/>
  <c r="W20" i="5"/>
  <c r="F43" i="6"/>
  <c r="W36" i="5"/>
  <c r="N43" i="6"/>
  <c r="N24" i="6"/>
  <c r="W36" i="4"/>
  <c r="N33" i="6"/>
  <c r="P33" i="6"/>
  <c r="N54" i="6"/>
  <c r="H44" i="6"/>
  <c r="P44" i="6"/>
  <c r="F54" i="6"/>
  <c r="W20" i="7"/>
  <c r="F53" i="6"/>
  <c r="F44" i="6"/>
  <c r="W20" i="3"/>
  <c r="F23" i="6"/>
  <c r="H23" i="6"/>
  <c r="L23" i="6"/>
  <c r="B44" i="6"/>
  <c r="AF19" i="5"/>
  <c r="AD20" i="5"/>
  <c r="W36" i="7"/>
  <c r="N53" i="6"/>
  <c r="F34" i="6"/>
  <c r="N14" i="6"/>
  <c r="AF35" i="7"/>
  <c r="AC36" i="7"/>
  <c r="W12" i="2"/>
  <c r="AF19" i="3"/>
  <c r="AE20" i="3"/>
  <c r="AF43" i="5"/>
  <c r="AE44" i="5"/>
  <c r="AF27" i="4"/>
  <c r="AD28" i="4"/>
  <c r="AF35" i="5"/>
  <c r="AE36" i="5"/>
  <c r="P24" i="6"/>
  <c r="AF11" i="4"/>
  <c r="AE12" i="4"/>
  <c r="R13" i="6"/>
  <c r="D23" i="6"/>
  <c r="AF11" i="3"/>
  <c r="AD12" i="7"/>
  <c r="AE20" i="7"/>
  <c r="AF35" i="4"/>
  <c r="B24" i="6"/>
  <c r="AF27" i="3"/>
  <c r="AC28" i="3"/>
  <c r="AF27" i="2"/>
  <c r="AC12" i="5"/>
  <c r="AE12" i="5"/>
  <c r="R34" i="6"/>
  <c r="AD12" i="5"/>
  <c r="AD28" i="5"/>
  <c r="AF43" i="2"/>
  <c r="D43" i="6"/>
  <c r="N44" i="6"/>
  <c r="AF11" i="2"/>
  <c r="AC12" i="2"/>
  <c r="AC20" i="7"/>
  <c r="R24" i="6"/>
  <c r="AC44" i="7"/>
  <c r="AE44" i="7"/>
  <c r="J44" i="6"/>
  <c r="L54" i="6"/>
  <c r="AF19" i="2"/>
  <c r="AD20" i="2"/>
  <c r="AC12" i="7"/>
  <c r="AC20" i="4"/>
  <c r="AE20" i="4"/>
  <c r="AE44" i="4"/>
  <c r="AC28" i="4"/>
  <c r="AD28" i="7"/>
  <c r="AE36" i="2"/>
  <c r="AE28" i="4"/>
  <c r="AD36" i="2"/>
  <c r="AC28" i="5"/>
  <c r="AC36" i="3"/>
  <c r="AE36" i="3"/>
  <c r="AE20" i="5"/>
  <c r="AD44" i="3"/>
  <c r="AC20" i="5"/>
  <c r="AC28" i="7"/>
  <c r="AD36" i="5"/>
  <c r="AC36" i="5"/>
  <c r="AE44" i="3"/>
  <c r="AC44" i="4"/>
  <c r="AC20" i="3"/>
  <c r="AD20" i="3"/>
  <c r="AD36" i="7"/>
  <c r="AC12" i="4"/>
  <c r="AD12" i="4"/>
  <c r="AE36" i="7"/>
  <c r="AC44" i="5"/>
  <c r="AD12" i="2"/>
  <c r="B23" i="6"/>
  <c r="AD44" i="5"/>
  <c r="AE12" i="2"/>
  <c r="AC36" i="4"/>
  <c r="AD36" i="4"/>
  <c r="AE36" i="4"/>
  <c r="AE28" i="2"/>
  <c r="AD28" i="2"/>
  <c r="AC28" i="2"/>
  <c r="L24" i="6"/>
  <c r="J23" i="6"/>
  <c r="L14" i="6"/>
  <c r="AE28" i="3"/>
  <c r="AD28" i="3"/>
  <c r="AE12" i="3"/>
  <c r="AC12" i="3"/>
  <c r="AD12" i="3"/>
  <c r="AD44" i="2"/>
  <c r="AE44" i="2"/>
  <c r="AC44" i="2"/>
  <c r="AC20" i="2"/>
  <c r="AE20" i="2"/>
  <c r="W20" i="2"/>
  <c r="F13" i="6"/>
</calcChain>
</file>

<file path=xl/sharedStrings.xml><?xml version="1.0" encoding="utf-8"?>
<sst xmlns="http://schemas.openxmlformats.org/spreadsheetml/2006/main" count="1564" uniqueCount="490">
  <si>
    <t>日期</t>
  </si>
  <si>
    <t>星期</t>
  </si>
  <si>
    <t>主食</t>
  </si>
  <si>
    <t>主菜</t>
  </si>
  <si>
    <t>副菜</t>
  </si>
  <si>
    <t>湯</t>
  </si>
  <si>
    <t>營養分析</t>
  </si>
  <si>
    <t>醣類：</t>
  </si>
  <si>
    <t>月</t>
  </si>
  <si>
    <t>脂肪：</t>
  </si>
  <si>
    <t>日</t>
  </si>
  <si>
    <t>蛋白質：</t>
  </si>
  <si>
    <t>熱量：</t>
  </si>
  <si>
    <t>食物類別</t>
    <phoneticPr fontId="19" type="noConversion"/>
  </si>
  <si>
    <t>份數</t>
    <phoneticPr fontId="19" type="noConversion"/>
  </si>
  <si>
    <t>個人量(克)</t>
    <phoneticPr fontId="19" type="noConversion"/>
  </si>
  <si>
    <t>煮</t>
    <phoneticPr fontId="19" type="noConversion"/>
  </si>
  <si>
    <t>主食類</t>
    <phoneticPr fontId="19" type="noConversion"/>
  </si>
  <si>
    <t>蛋白質</t>
    <phoneticPr fontId="19" type="noConversion"/>
  </si>
  <si>
    <t>脂肪</t>
    <phoneticPr fontId="19" type="noConversion"/>
  </si>
  <si>
    <t>醣類</t>
    <phoneticPr fontId="19" type="noConversion"/>
  </si>
  <si>
    <t>熱量</t>
    <phoneticPr fontId="19" type="noConversion"/>
  </si>
  <si>
    <t>豆魚肉蛋類</t>
    <phoneticPr fontId="19" type="noConversion"/>
  </si>
  <si>
    <t>主食</t>
    <phoneticPr fontId="19" type="noConversion"/>
  </si>
  <si>
    <t>蔬菜類</t>
    <phoneticPr fontId="19" type="noConversion"/>
  </si>
  <si>
    <t>肉</t>
    <phoneticPr fontId="19" type="noConversion"/>
  </si>
  <si>
    <t xml:space="preserve"> </t>
    <phoneticPr fontId="19" type="noConversion"/>
  </si>
  <si>
    <t>油脂類</t>
    <phoneticPr fontId="19" type="noConversion"/>
  </si>
  <si>
    <t>菜</t>
    <phoneticPr fontId="19" type="noConversion"/>
  </si>
  <si>
    <t>星期五</t>
    <phoneticPr fontId="19" type="noConversion"/>
  </si>
  <si>
    <t>水果類</t>
    <phoneticPr fontId="19" type="noConversion"/>
  </si>
  <si>
    <t>油</t>
    <phoneticPr fontId="19" type="noConversion"/>
  </si>
  <si>
    <t>水果</t>
    <phoneticPr fontId="19" type="noConversion"/>
  </si>
  <si>
    <t>餐數</t>
    <phoneticPr fontId="19" type="noConversion"/>
  </si>
  <si>
    <t>星期一</t>
    <phoneticPr fontId="19" type="noConversion"/>
  </si>
  <si>
    <t>星期二</t>
    <phoneticPr fontId="19" type="noConversion"/>
  </si>
  <si>
    <t>星期三</t>
    <phoneticPr fontId="19" type="noConversion"/>
  </si>
  <si>
    <t>星期四</t>
    <phoneticPr fontId="19" type="noConversion"/>
  </si>
  <si>
    <t>備註</t>
    <phoneticPr fontId="19" type="noConversion"/>
  </si>
  <si>
    <t>奶類</t>
    <phoneticPr fontId="19" type="noConversion"/>
  </si>
  <si>
    <t>食材以可食量標示</t>
    <phoneticPr fontId="19" type="noConversion"/>
  </si>
  <si>
    <t>熱量:</t>
    <phoneticPr fontId="19" type="noConversion"/>
  </si>
  <si>
    <t>水果/乳品</t>
    <phoneticPr fontId="19" type="noConversion"/>
  </si>
  <si>
    <t>川燙</t>
    <phoneticPr fontId="19" type="noConversion"/>
  </si>
  <si>
    <t>月</t>
    <phoneticPr fontId="19" type="noConversion"/>
  </si>
  <si>
    <t>熱量:</t>
    <phoneticPr fontId="19" type="noConversion"/>
  </si>
  <si>
    <t>熱量:</t>
    <phoneticPr fontId="19" type="noConversion"/>
  </si>
  <si>
    <t>水果/乳品/饅頭</t>
    <phoneticPr fontId="19" type="noConversion"/>
  </si>
  <si>
    <t>水果/乳品/饅頭</t>
    <phoneticPr fontId="19" type="noConversion"/>
  </si>
  <si>
    <t>個人量(克)</t>
    <phoneticPr fontId="19" type="noConversion"/>
  </si>
  <si>
    <t>主食類</t>
  </si>
  <si>
    <t>豆魚肉蛋類</t>
  </si>
  <si>
    <t>蔬菜類</t>
  </si>
  <si>
    <t>油脂類</t>
  </si>
  <si>
    <t>水果類</t>
  </si>
  <si>
    <t>奶類</t>
  </si>
  <si>
    <t>醣類：</t>
    <phoneticPr fontId="19" type="noConversion"/>
  </si>
  <si>
    <t>煮</t>
    <phoneticPr fontId="19" type="noConversion"/>
  </si>
  <si>
    <t>川燙</t>
    <phoneticPr fontId="19" type="noConversion"/>
  </si>
  <si>
    <t>個人量(克)</t>
    <phoneticPr fontId="19" type="noConversion"/>
  </si>
  <si>
    <t>熱量:</t>
    <phoneticPr fontId="19" type="noConversion"/>
  </si>
  <si>
    <t>煮</t>
    <phoneticPr fontId="19" type="noConversion"/>
  </si>
  <si>
    <t>川燙</t>
    <phoneticPr fontId="19" type="noConversion"/>
  </si>
  <si>
    <t>星期一</t>
    <phoneticPr fontId="19" type="noConversion"/>
  </si>
  <si>
    <t>星期二</t>
    <phoneticPr fontId="19" type="noConversion"/>
  </si>
  <si>
    <t>星期三</t>
    <phoneticPr fontId="19" type="noConversion"/>
  </si>
  <si>
    <t>星期五</t>
    <phoneticPr fontId="19" type="noConversion"/>
  </si>
  <si>
    <t>熱量:</t>
    <phoneticPr fontId="19" type="noConversion"/>
  </si>
  <si>
    <t>日</t>
    <phoneticPr fontId="19" type="noConversion"/>
  </si>
  <si>
    <t>川燙</t>
    <phoneticPr fontId="19" type="noConversion"/>
  </si>
  <si>
    <t>主食類</t>
    <phoneticPr fontId="19" type="noConversion"/>
  </si>
  <si>
    <t>豆魚肉蛋類</t>
    <phoneticPr fontId="19" type="noConversion"/>
  </si>
  <si>
    <t>蔬菜類</t>
    <phoneticPr fontId="19" type="noConversion"/>
  </si>
  <si>
    <t>油脂類</t>
    <phoneticPr fontId="19" type="noConversion"/>
  </si>
  <si>
    <t>水果類</t>
    <phoneticPr fontId="19" type="noConversion"/>
  </si>
  <si>
    <t>奶類</t>
    <phoneticPr fontId="19" type="noConversion"/>
  </si>
  <si>
    <t xml:space="preserve"> </t>
    <phoneticPr fontId="19" type="noConversion"/>
  </si>
  <si>
    <t>星期五</t>
    <phoneticPr fontId="19" type="noConversion"/>
  </si>
  <si>
    <t>熱量:</t>
    <phoneticPr fontId="19" type="noConversion"/>
  </si>
  <si>
    <t>星期一</t>
    <phoneticPr fontId="19" type="noConversion"/>
  </si>
  <si>
    <t>熱量:</t>
    <phoneticPr fontId="19" type="noConversion"/>
  </si>
  <si>
    <t>醣類：</t>
    <phoneticPr fontId="19" type="noConversion"/>
  </si>
  <si>
    <t>脂肪：</t>
    <phoneticPr fontId="19" type="noConversion"/>
  </si>
  <si>
    <t>醣類：</t>
    <phoneticPr fontId="19" type="noConversion"/>
  </si>
  <si>
    <t>星期四</t>
    <phoneticPr fontId="19" type="noConversion"/>
  </si>
  <si>
    <t>煮</t>
    <phoneticPr fontId="19" type="noConversion"/>
  </si>
  <si>
    <t>星期一</t>
    <phoneticPr fontId="19" type="noConversion"/>
  </si>
  <si>
    <t>地瓜飯</t>
    <phoneticPr fontId="19" type="noConversion"/>
  </si>
  <si>
    <t>白米飯</t>
    <phoneticPr fontId="19" type="noConversion"/>
  </si>
  <si>
    <t>蒸</t>
    <phoneticPr fontId="19" type="noConversion"/>
  </si>
  <si>
    <t>白米</t>
    <phoneticPr fontId="19" type="noConversion"/>
  </si>
  <si>
    <t>紅蘿蔔</t>
    <phoneticPr fontId="19" type="noConversion"/>
  </si>
  <si>
    <t>炸</t>
    <phoneticPr fontId="19" type="noConversion"/>
  </si>
  <si>
    <t>蒸</t>
    <phoneticPr fontId="19" type="noConversion"/>
  </si>
  <si>
    <t>蒸</t>
    <phoneticPr fontId="19" type="noConversion"/>
  </si>
  <si>
    <t>炸</t>
    <phoneticPr fontId="19" type="noConversion"/>
  </si>
  <si>
    <t>炒</t>
    <phoneticPr fontId="19" type="noConversion"/>
  </si>
  <si>
    <t>蒸</t>
    <phoneticPr fontId="19" type="noConversion"/>
  </si>
  <si>
    <t>蒸</t>
    <phoneticPr fontId="19" type="noConversion"/>
  </si>
  <si>
    <t>滷</t>
    <phoneticPr fontId="19" type="noConversion"/>
  </si>
  <si>
    <t>醃</t>
    <phoneticPr fontId="19" type="noConversion"/>
  </si>
  <si>
    <t>白米</t>
    <phoneticPr fontId="19" type="noConversion"/>
  </si>
  <si>
    <t>地瓜</t>
    <phoneticPr fontId="19" type="noConversion"/>
  </si>
  <si>
    <t>蒸</t>
    <phoneticPr fontId="19" type="noConversion"/>
  </si>
  <si>
    <t>煮</t>
    <phoneticPr fontId="19" type="noConversion"/>
  </si>
  <si>
    <t>川燙</t>
    <phoneticPr fontId="19" type="noConversion"/>
  </si>
  <si>
    <t>炸</t>
    <phoneticPr fontId="19" type="noConversion"/>
  </si>
  <si>
    <t>五穀米</t>
    <phoneticPr fontId="19" type="noConversion"/>
  </si>
  <si>
    <t>炒</t>
    <phoneticPr fontId="19" type="noConversion"/>
  </si>
  <si>
    <t>紅蘿蔔</t>
  </si>
  <si>
    <t>星期二</t>
  </si>
  <si>
    <t>星期三</t>
  </si>
  <si>
    <t>星期四</t>
  </si>
  <si>
    <t>星期五</t>
  </si>
  <si>
    <t>生鮮豬肉</t>
    <phoneticPr fontId="19" type="noConversion"/>
  </si>
  <si>
    <t>白米</t>
  </si>
  <si>
    <t xml:space="preserve"> </t>
  </si>
  <si>
    <t>洋蔥</t>
    <phoneticPr fontId="19" type="noConversion"/>
  </si>
  <si>
    <t>加</t>
  </si>
  <si>
    <t>生鮮雞肉</t>
    <phoneticPr fontId="19" type="noConversion"/>
  </si>
  <si>
    <t>生鮮雞排</t>
    <phoneticPr fontId="19" type="noConversion"/>
  </si>
  <si>
    <t>白蘿蔔</t>
    <phoneticPr fontId="19" type="noConversion"/>
  </si>
  <si>
    <t>加</t>
    <phoneticPr fontId="19" type="noConversion"/>
  </si>
  <si>
    <t>生鮮豬肉</t>
    <phoneticPr fontId="19" type="noConversion"/>
  </si>
  <si>
    <t>玉米濃湯粉</t>
    <phoneticPr fontId="19" type="noConversion"/>
  </si>
  <si>
    <t>大白菜</t>
  </si>
  <si>
    <t>小丸子湯(加)</t>
    <phoneticPr fontId="19" type="noConversion"/>
  </si>
  <si>
    <t>熱量:</t>
    <phoneticPr fontId="19" type="noConversion"/>
  </si>
  <si>
    <t>醣類：</t>
    <phoneticPr fontId="19" type="noConversion"/>
  </si>
  <si>
    <t>主食類</t>
    <phoneticPr fontId="19" type="noConversion"/>
  </si>
  <si>
    <t>豆魚肉蛋類</t>
    <phoneticPr fontId="19" type="noConversion"/>
  </si>
  <si>
    <t>蔬菜類</t>
    <phoneticPr fontId="19" type="noConversion"/>
  </si>
  <si>
    <t>油脂類</t>
    <phoneticPr fontId="19" type="noConversion"/>
  </si>
  <si>
    <t>水果類</t>
    <phoneticPr fontId="19" type="noConversion"/>
  </si>
  <si>
    <t>奶類</t>
    <phoneticPr fontId="19" type="noConversion"/>
  </si>
  <si>
    <t>海苔拌飯</t>
    <phoneticPr fontId="19" type="noConversion"/>
  </si>
  <si>
    <t>星期六</t>
    <phoneticPr fontId="19" type="noConversion"/>
  </si>
  <si>
    <t>非基改玉米粒</t>
    <phoneticPr fontId="19" type="noConversion"/>
  </si>
  <si>
    <t>味噌</t>
    <phoneticPr fontId="19" type="noConversion"/>
  </si>
  <si>
    <t>適量</t>
    <phoneticPr fontId="19" type="noConversion"/>
  </si>
  <si>
    <t>豬血</t>
    <phoneticPr fontId="19" type="noConversion"/>
  </si>
  <si>
    <t>蒸</t>
    <phoneticPr fontId="19" type="noConversion"/>
  </si>
  <si>
    <t>QQ地瓜球(加炸)</t>
    <phoneticPr fontId="19" type="noConversion"/>
  </si>
  <si>
    <t>地瓜球</t>
    <phoneticPr fontId="19" type="noConversion"/>
  </si>
  <si>
    <t>冷凍青豆仁</t>
    <phoneticPr fontId="19" type="noConversion"/>
  </si>
  <si>
    <t>非基改玉米粒</t>
    <phoneticPr fontId="19" type="noConversion"/>
  </si>
  <si>
    <t>煮</t>
    <phoneticPr fontId="19" type="noConversion"/>
  </si>
  <si>
    <t>豆漿一瓶</t>
    <phoneticPr fontId="19" type="noConversion"/>
  </si>
  <si>
    <t>非基改玉米粒</t>
    <phoneticPr fontId="19" type="noConversion"/>
  </si>
  <si>
    <t>適量</t>
    <phoneticPr fontId="19" type="noConversion"/>
  </si>
  <si>
    <t>豆</t>
    <phoneticPr fontId="19" type="noConversion"/>
  </si>
  <si>
    <t>鮮菇</t>
    <phoneticPr fontId="19" type="noConversion"/>
  </si>
  <si>
    <t>煮</t>
    <phoneticPr fontId="19" type="noConversion"/>
  </si>
  <si>
    <t>生鮮鴨肉</t>
    <phoneticPr fontId="19" type="noConversion"/>
  </si>
  <si>
    <t>冬瓜</t>
    <phoneticPr fontId="19" type="noConversion"/>
  </si>
  <si>
    <t>雞堡</t>
    <phoneticPr fontId="19" type="noConversion"/>
  </si>
  <si>
    <t>烤</t>
    <phoneticPr fontId="19" type="noConversion"/>
  </si>
  <si>
    <t>紅蘿蔔</t>
    <phoneticPr fontId="19" type="noConversion"/>
  </si>
  <si>
    <t>炒</t>
    <phoneticPr fontId="19" type="noConversion"/>
  </si>
  <si>
    <t>榨菜</t>
    <phoneticPr fontId="19" type="noConversion"/>
  </si>
  <si>
    <t>醃</t>
    <phoneticPr fontId="19" type="noConversion"/>
  </si>
  <si>
    <t>非基改豆腐</t>
    <phoneticPr fontId="19" type="noConversion"/>
  </si>
  <si>
    <t>紫菜</t>
    <phoneticPr fontId="19" type="noConversion"/>
  </si>
  <si>
    <t>海苔</t>
  </si>
  <si>
    <t>非基改玉米粒</t>
    <phoneticPr fontId="19" type="noConversion"/>
  </si>
  <si>
    <t>生鮮豬肉</t>
    <phoneticPr fontId="19" type="noConversion"/>
  </si>
  <si>
    <t>拌</t>
    <phoneticPr fontId="19" type="noConversion"/>
  </si>
  <si>
    <t>新鮮竹筍</t>
    <phoneticPr fontId="19" type="noConversion"/>
  </si>
  <si>
    <t>芙蓉蒸蛋</t>
    <phoneticPr fontId="19" type="noConversion"/>
  </si>
  <si>
    <t>五香滷蛋</t>
    <phoneticPr fontId="19" type="noConversion"/>
  </si>
  <si>
    <t>雞肉捲</t>
    <phoneticPr fontId="19" type="noConversion"/>
  </si>
  <si>
    <t>番茄醬</t>
    <phoneticPr fontId="19" type="noConversion"/>
  </si>
  <si>
    <t>大白菜</t>
    <phoneticPr fontId="19" type="noConversion"/>
  </si>
  <si>
    <t>紅蘿蔔</t>
    <phoneticPr fontId="19" type="noConversion"/>
  </si>
  <si>
    <t>生鮮豬肉</t>
    <phoneticPr fontId="19" type="noConversion"/>
  </si>
  <si>
    <t>豆</t>
    <phoneticPr fontId="19" type="noConversion"/>
  </si>
  <si>
    <t>滷</t>
    <phoneticPr fontId="19" type="noConversion"/>
  </si>
  <si>
    <t>非基改玉米粒</t>
    <phoneticPr fontId="19" type="noConversion"/>
  </si>
  <si>
    <t>煮</t>
    <phoneticPr fontId="19" type="noConversion"/>
  </si>
  <si>
    <t>烤</t>
    <phoneticPr fontId="19" type="noConversion"/>
  </si>
  <si>
    <t>蛋白質：</t>
    <phoneticPr fontId="19" type="noConversion"/>
  </si>
  <si>
    <t>生鮮翅小腿</t>
    <phoneticPr fontId="19" type="noConversion"/>
  </si>
  <si>
    <t>高麗菜</t>
    <phoneticPr fontId="19" type="noConversion"/>
  </si>
  <si>
    <t>紅蘿蔔</t>
    <phoneticPr fontId="19" type="noConversion"/>
  </si>
  <si>
    <t>非基改豆干</t>
    <phoneticPr fontId="19" type="noConversion"/>
  </si>
  <si>
    <t>肉</t>
    <phoneticPr fontId="19" type="noConversion"/>
  </si>
  <si>
    <t>加</t>
    <phoneticPr fontId="19" type="noConversion"/>
  </si>
  <si>
    <t>秘製豬排</t>
    <phoneticPr fontId="19" type="noConversion"/>
  </si>
  <si>
    <t>非基改豆腐</t>
    <phoneticPr fontId="19" type="noConversion"/>
  </si>
  <si>
    <t>豆</t>
    <phoneticPr fontId="19" type="noConversion"/>
  </si>
  <si>
    <t>新鮮竹筍</t>
    <phoneticPr fontId="19" type="noConversion"/>
  </si>
  <si>
    <t>生鮮豬肉</t>
    <phoneticPr fontId="19" type="noConversion"/>
  </si>
  <si>
    <t>生鮮鯊魚</t>
    <phoneticPr fontId="19" type="noConversion"/>
  </si>
  <si>
    <t>杏鮑菇</t>
    <phoneticPr fontId="19" type="noConversion"/>
  </si>
  <si>
    <t>黑胡椒醬</t>
    <phoneticPr fontId="19" type="noConversion"/>
  </si>
  <si>
    <t>適量</t>
    <phoneticPr fontId="19" type="noConversion"/>
  </si>
  <si>
    <t>烤</t>
    <phoneticPr fontId="19" type="noConversion"/>
  </si>
  <si>
    <t>生鮮翅小腿</t>
    <phoneticPr fontId="19" type="noConversion"/>
  </si>
  <si>
    <t>白蘿蔔</t>
    <phoneticPr fontId="19" type="noConversion"/>
  </si>
  <si>
    <t>紅蘿蔔</t>
    <phoneticPr fontId="19" type="noConversion"/>
  </si>
  <si>
    <t>古早味翅腿</t>
    <phoneticPr fontId="19" type="noConversion"/>
  </si>
  <si>
    <t>生鮮豬肉</t>
    <phoneticPr fontId="19" type="noConversion"/>
  </si>
  <si>
    <t>海</t>
    <phoneticPr fontId="19" type="noConversion"/>
  </si>
  <si>
    <t>煮</t>
    <phoneticPr fontId="19" type="noConversion"/>
  </si>
  <si>
    <t>營養師:蕭涵</t>
    <phoneticPr fontId="19" type="noConversion"/>
  </si>
  <si>
    <t>豪大香雞排(炸)</t>
    <phoneticPr fontId="19" type="noConversion"/>
  </si>
  <si>
    <t>月</t>
    <phoneticPr fontId="19" type="noConversion"/>
  </si>
  <si>
    <t>煮</t>
    <phoneticPr fontId="19" type="noConversion"/>
  </si>
  <si>
    <t>滷</t>
    <phoneticPr fontId="19" type="noConversion"/>
  </si>
  <si>
    <t>番茄</t>
    <phoneticPr fontId="19" type="noConversion"/>
  </si>
  <si>
    <t>秀珍菇</t>
    <phoneticPr fontId="19" type="noConversion"/>
  </si>
  <si>
    <t>紅蘿蔔</t>
    <phoneticPr fontId="19" type="noConversion"/>
  </si>
  <si>
    <t>新鮮竹筍</t>
    <phoneticPr fontId="19" type="noConversion"/>
  </si>
  <si>
    <t>新鮮魷魚</t>
    <phoneticPr fontId="19" type="noConversion"/>
  </si>
  <si>
    <t>白蘿蔔</t>
    <phoneticPr fontId="19" type="noConversion"/>
  </si>
  <si>
    <t>海</t>
    <phoneticPr fontId="19" type="noConversion"/>
  </si>
  <si>
    <t>紫菜</t>
    <phoneticPr fontId="19" type="noConversion"/>
  </si>
  <si>
    <t>紅蘿蔔</t>
    <phoneticPr fontId="19" type="noConversion"/>
  </si>
  <si>
    <t>紅蘿蔔</t>
    <phoneticPr fontId="19" type="noConversion"/>
  </si>
  <si>
    <t>煮</t>
    <phoneticPr fontId="19" type="noConversion"/>
  </si>
  <si>
    <t>蒸</t>
    <phoneticPr fontId="19" type="noConversion"/>
  </si>
  <si>
    <t>生鮮豬肉</t>
    <phoneticPr fontId="19" type="noConversion"/>
  </si>
  <si>
    <t>冷</t>
    <phoneticPr fontId="19" type="noConversion"/>
  </si>
  <si>
    <t>生鮮雞排</t>
    <phoneticPr fontId="19" type="noConversion"/>
  </si>
  <si>
    <t>烤</t>
    <phoneticPr fontId="19" type="noConversion"/>
  </si>
  <si>
    <t>炸</t>
    <phoneticPr fontId="19" type="noConversion"/>
  </si>
  <si>
    <t>菜脯</t>
    <phoneticPr fontId="19" type="noConversion"/>
  </si>
  <si>
    <t>烤</t>
    <phoneticPr fontId="19" type="noConversion"/>
  </si>
  <si>
    <t>冷</t>
    <phoneticPr fontId="19" type="noConversion"/>
  </si>
  <si>
    <t>米血</t>
    <phoneticPr fontId="19" type="noConversion"/>
  </si>
  <si>
    <t>煮</t>
    <phoneticPr fontId="19" type="noConversion"/>
  </si>
  <si>
    <t>紅蘿蔔</t>
    <phoneticPr fontId="19" type="noConversion"/>
  </si>
  <si>
    <t>非基改玉米粒</t>
    <phoneticPr fontId="19" type="noConversion"/>
  </si>
  <si>
    <t>適量</t>
    <phoneticPr fontId="19" type="noConversion"/>
  </si>
  <si>
    <t>夜市鹽酥雞(炸)</t>
    <phoneticPr fontId="19" type="noConversion"/>
  </si>
  <si>
    <t>炸</t>
    <phoneticPr fontId="19" type="noConversion"/>
  </si>
  <si>
    <t>海苔日式炒麵</t>
    <phoneticPr fontId="19" type="noConversion"/>
  </si>
  <si>
    <t>傳統油蔥拌麵</t>
    <phoneticPr fontId="19" type="noConversion"/>
  </si>
  <si>
    <t>高麗菜</t>
    <phoneticPr fontId="19" type="noConversion"/>
  </si>
  <si>
    <t>鮮菇湯</t>
    <phoneticPr fontId="19" type="noConversion"/>
  </si>
  <si>
    <t>飄香滷蛋</t>
    <phoneticPr fontId="19" type="noConversion"/>
  </si>
  <si>
    <t>糙米飯</t>
    <phoneticPr fontId="19" type="noConversion"/>
  </si>
  <si>
    <t>糙米</t>
    <phoneticPr fontId="19" type="noConversion"/>
  </si>
  <si>
    <t>月</t>
    <phoneticPr fontId="19" type="noConversion"/>
  </si>
  <si>
    <t>冷</t>
    <phoneticPr fontId="19" type="noConversion"/>
  </si>
  <si>
    <t>通心麵</t>
    <phoneticPr fontId="19" type="noConversion"/>
  </si>
  <si>
    <t>新鮮竹筍</t>
    <phoneticPr fontId="19" type="noConversion"/>
  </si>
  <si>
    <t>白煮蛋</t>
    <phoneticPr fontId="19" type="noConversion"/>
  </si>
  <si>
    <t>咖哩炒飯</t>
    <phoneticPr fontId="19" type="noConversion"/>
  </si>
  <si>
    <t>冷凍青豆仁</t>
    <phoneticPr fontId="19" type="noConversion"/>
  </si>
  <si>
    <t>咖哩粉</t>
    <phoneticPr fontId="19" type="noConversion"/>
  </si>
  <si>
    <t>適量</t>
    <phoneticPr fontId="19" type="noConversion"/>
  </si>
  <si>
    <t>非基改豆腐</t>
    <phoneticPr fontId="19" type="noConversion"/>
  </si>
  <si>
    <t>味噌</t>
    <phoneticPr fontId="19" type="noConversion"/>
  </si>
  <si>
    <t>豆</t>
    <phoneticPr fontId="19" type="noConversion"/>
  </si>
  <si>
    <t>適量</t>
    <phoneticPr fontId="19" type="noConversion"/>
  </si>
  <si>
    <t>冬瓜</t>
    <phoneticPr fontId="19" type="noConversion"/>
  </si>
  <si>
    <t>薑絲</t>
    <phoneticPr fontId="19" type="noConversion"/>
  </si>
  <si>
    <t>菜脯香煎蛋(醃)</t>
    <phoneticPr fontId="19" type="noConversion"/>
  </si>
  <si>
    <t>油麵條</t>
    <phoneticPr fontId="19" type="noConversion"/>
  </si>
  <si>
    <t>拌</t>
    <phoneticPr fontId="19" type="noConversion"/>
  </si>
  <si>
    <t>紅蘿蔔</t>
    <phoneticPr fontId="19" type="noConversion"/>
  </si>
  <si>
    <t>高麗菜</t>
    <phoneticPr fontId="19" type="noConversion"/>
  </si>
  <si>
    <t>油蔥酥</t>
    <phoneticPr fontId="19" type="noConversion"/>
  </si>
  <si>
    <t>非基改玉米粒</t>
    <phoneticPr fontId="19" type="noConversion"/>
  </si>
  <si>
    <t>玉米濃湯粉</t>
    <phoneticPr fontId="19" type="noConversion"/>
  </si>
  <si>
    <t>有機油菜</t>
    <phoneticPr fontId="19" type="noConversion"/>
  </si>
  <si>
    <t>新鮮竹筍</t>
    <phoneticPr fontId="19" type="noConversion"/>
  </si>
  <si>
    <t>海苔</t>
    <phoneticPr fontId="19" type="noConversion"/>
  </si>
  <si>
    <t>洋芋</t>
    <phoneticPr fontId="19" type="noConversion"/>
  </si>
  <si>
    <t>紫菜小魚乾湯(海)</t>
    <phoneticPr fontId="19" type="noConversion"/>
  </si>
  <si>
    <t>液蛋(加工)</t>
    <phoneticPr fontId="19" type="noConversion"/>
  </si>
  <si>
    <t>小魚乾</t>
    <phoneticPr fontId="19" type="noConversion"/>
  </si>
  <si>
    <t>海</t>
    <phoneticPr fontId="19" type="noConversion"/>
  </si>
  <si>
    <t>蒜泥白肉</t>
    <phoneticPr fontId="19" type="noConversion"/>
  </si>
  <si>
    <t>生鮮豬肉</t>
    <phoneticPr fontId="19" type="noConversion"/>
  </si>
  <si>
    <t>生鮮鴨肉</t>
    <phoneticPr fontId="19" type="noConversion"/>
  </si>
  <si>
    <t>烤</t>
    <phoneticPr fontId="19" type="noConversion"/>
  </si>
  <si>
    <t>甜麵醬</t>
    <phoneticPr fontId="19" type="noConversion"/>
  </si>
  <si>
    <t>小米</t>
    <phoneticPr fontId="19" type="noConversion"/>
  </si>
  <si>
    <t>煮</t>
    <phoneticPr fontId="19" type="noConversion"/>
  </si>
  <si>
    <t>紅蘿蔔</t>
    <phoneticPr fontId="19" type="noConversion"/>
  </si>
  <si>
    <t>胚芽米</t>
    <phoneticPr fontId="19" type="noConversion"/>
  </si>
  <si>
    <t>衛管人員：黃彥誠</t>
    <phoneticPr fontId="19" type="noConversion"/>
  </si>
  <si>
    <t>高麗菜</t>
    <phoneticPr fontId="19" type="noConversion"/>
  </si>
  <si>
    <t>乾木耳</t>
    <phoneticPr fontId="19" type="noConversion"/>
  </si>
  <si>
    <t>糯米珍珠丸(加)</t>
    <phoneticPr fontId="19" type="noConversion"/>
  </si>
  <si>
    <t>珍珠丸</t>
    <phoneticPr fontId="19" type="noConversion"/>
  </si>
  <si>
    <t>加</t>
    <phoneticPr fontId="19" type="noConversion"/>
  </si>
  <si>
    <t>蒸</t>
    <phoneticPr fontId="19" type="noConversion"/>
  </si>
  <si>
    <t>紅蘿蔔</t>
    <phoneticPr fontId="19" type="noConversion"/>
  </si>
  <si>
    <t>貢丸</t>
    <phoneticPr fontId="19" type="noConversion"/>
  </si>
  <si>
    <t>白蘿蔔</t>
    <phoneticPr fontId="19" type="noConversion"/>
  </si>
  <si>
    <t>加</t>
    <phoneticPr fontId="19" type="noConversion"/>
  </si>
  <si>
    <t>海帶結</t>
    <phoneticPr fontId="19" type="noConversion"/>
  </si>
  <si>
    <t>泰式打拋豬</t>
    <phoneticPr fontId="19" type="noConversion"/>
  </si>
  <si>
    <t>生鮮豬絞肉</t>
    <phoneticPr fontId="19" type="noConversion"/>
  </si>
  <si>
    <t>番茄</t>
    <phoneticPr fontId="19" type="noConversion"/>
  </si>
  <si>
    <t>洋蔥</t>
    <phoneticPr fontId="19" type="noConversion"/>
  </si>
  <si>
    <t>豆</t>
    <phoneticPr fontId="19" type="noConversion"/>
  </si>
  <si>
    <t>蝦皮</t>
    <phoneticPr fontId="19" type="noConversion"/>
  </si>
  <si>
    <t>海</t>
    <phoneticPr fontId="19" type="noConversion"/>
  </si>
  <si>
    <t>白煮蛋</t>
    <phoneticPr fontId="19" type="noConversion"/>
  </si>
  <si>
    <t>滷</t>
    <phoneticPr fontId="19" type="noConversion"/>
  </si>
  <si>
    <t>冷</t>
    <phoneticPr fontId="19" type="noConversion"/>
  </si>
  <si>
    <t>非基改豆干</t>
    <phoneticPr fontId="19" type="noConversion"/>
  </si>
  <si>
    <t>生鮮雞翅</t>
    <phoneticPr fontId="19" type="noConversion"/>
  </si>
  <si>
    <t>新鮮竹筍</t>
    <phoneticPr fontId="19" type="noConversion"/>
  </si>
  <si>
    <t>乾木耳</t>
    <phoneticPr fontId="19" type="noConversion"/>
  </si>
  <si>
    <t>大白菜</t>
    <phoneticPr fontId="19" type="noConversion"/>
  </si>
  <si>
    <t>煮</t>
    <phoneticPr fontId="19" type="noConversion"/>
  </si>
  <si>
    <t>紅蘿蔔</t>
    <phoneticPr fontId="19" type="noConversion"/>
  </si>
  <si>
    <t>洋芋</t>
    <phoneticPr fontId="19" type="noConversion"/>
  </si>
  <si>
    <t>小黃瓜</t>
    <phoneticPr fontId="19" type="noConversion"/>
  </si>
  <si>
    <t>黑輪</t>
    <phoneticPr fontId="19" type="noConversion"/>
  </si>
  <si>
    <t>玉米筍</t>
    <phoneticPr fontId="19" type="noConversion"/>
  </si>
  <si>
    <t>紅蘿蔔</t>
    <phoneticPr fontId="19" type="noConversion"/>
  </si>
  <si>
    <t>非基改豆腐</t>
    <phoneticPr fontId="19" type="noConversion"/>
  </si>
  <si>
    <t>煮</t>
    <phoneticPr fontId="19" type="noConversion"/>
  </si>
  <si>
    <t>生鮮豬肉</t>
    <phoneticPr fontId="19" type="noConversion"/>
  </si>
  <si>
    <t>榨菜</t>
    <phoneticPr fontId="19" type="noConversion"/>
  </si>
  <si>
    <t>醃</t>
    <phoneticPr fontId="19" type="noConversion"/>
  </si>
  <si>
    <t>番茄</t>
    <phoneticPr fontId="19" type="noConversion"/>
  </si>
  <si>
    <t>生鮮豬肉</t>
    <phoneticPr fontId="19" type="noConversion"/>
  </si>
  <si>
    <t>高麗菜</t>
    <phoneticPr fontId="19" type="noConversion"/>
  </si>
  <si>
    <t>非基改豆皮</t>
    <phoneticPr fontId="19" type="noConversion"/>
  </si>
  <si>
    <t>炸</t>
    <phoneticPr fontId="19" type="noConversion"/>
  </si>
  <si>
    <t>肉包</t>
    <phoneticPr fontId="19" type="noConversion"/>
  </si>
  <si>
    <t>蒸</t>
    <phoneticPr fontId="19" type="noConversion"/>
  </si>
  <si>
    <t>青花菜</t>
    <phoneticPr fontId="19" type="noConversion"/>
  </si>
  <si>
    <t>彩椒</t>
    <phoneticPr fontId="19" type="noConversion"/>
  </si>
  <si>
    <t>鮮菇</t>
    <phoneticPr fontId="19" type="noConversion"/>
  </si>
  <si>
    <t>煮</t>
    <phoneticPr fontId="19" type="noConversion"/>
  </si>
  <si>
    <t>醬汁豆腐(豆)</t>
    <phoneticPr fontId="19" type="noConversion"/>
  </si>
  <si>
    <t>玉米濃湯(芡)</t>
    <phoneticPr fontId="19" type="noConversion"/>
  </si>
  <si>
    <t>味噌豆腐湯(豆)</t>
    <phoneticPr fontId="19" type="noConversion"/>
  </si>
  <si>
    <t>菜頭湯</t>
    <phoneticPr fontId="19" type="noConversion"/>
  </si>
  <si>
    <t>玉米粒</t>
    <phoneticPr fontId="19" type="noConversion"/>
  </si>
  <si>
    <t>榨菜肉絲湯(醃)</t>
    <phoneticPr fontId="19" type="noConversion"/>
  </si>
  <si>
    <t>冬瓜湯</t>
    <phoneticPr fontId="19" type="noConversion"/>
  </si>
  <si>
    <t>鮮筍湯</t>
    <phoneticPr fontId="19" type="noConversion"/>
  </si>
  <si>
    <t>豬血湯(醃)</t>
    <phoneticPr fontId="19" type="noConversion"/>
  </si>
  <si>
    <t>茄汁雞肉捲(加)</t>
    <phoneticPr fontId="19" type="noConversion"/>
  </si>
  <si>
    <t>蘑菇肉片</t>
    <phoneticPr fontId="19" type="noConversion"/>
  </si>
  <si>
    <t>快樂雞堡肉(加)</t>
    <phoneticPr fontId="19" type="noConversion"/>
  </si>
  <si>
    <t>三杯咕咕雞</t>
    <phoneticPr fontId="19" type="noConversion"/>
  </si>
  <si>
    <t>檸檬雞翅</t>
    <phoneticPr fontId="19" type="noConversion"/>
  </si>
  <si>
    <t>筍香煨肉</t>
    <phoneticPr fontId="19" type="noConversion"/>
  </si>
  <si>
    <t>小瓜炒黑輪(加)</t>
    <phoneticPr fontId="19" type="noConversion"/>
  </si>
  <si>
    <t>日式洋芋燉肉</t>
    <phoneticPr fontId="19" type="noConversion"/>
  </si>
  <si>
    <t>鐵路滷排</t>
    <phoneticPr fontId="19" type="noConversion"/>
  </si>
  <si>
    <t>佛蒙特咖哩豬</t>
    <phoneticPr fontId="19" type="noConversion"/>
  </si>
  <si>
    <t>板烤雞排</t>
    <phoneticPr fontId="19" type="noConversion"/>
  </si>
  <si>
    <t>甜麵醬烤鴨</t>
    <phoneticPr fontId="19" type="noConversion"/>
  </si>
  <si>
    <t>蝦皮高麗(海)</t>
    <phoneticPr fontId="19" type="noConversion"/>
  </si>
  <si>
    <t>紅燒白玉豚肉</t>
    <phoneticPr fontId="19" type="noConversion"/>
  </si>
  <si>
    <t>非基改豆皮</t>
    <phoneticPr fontId="19" type="noConversion"/>
  </si>
  <si>
    <t>煮</t>
    <phoneticPr fontId="19" type="noConversion"/>
  </si>
  <si>
    <t>沙茶魷魚(海)</t>
    <phoneticPr fontId="19" type="noConversion"/>
  </si>
  <si>
    <t>本島萵苣</t>
    <phoneticPr fontId="19" type="noConversion"/>
  </si>
  <si>
    <t>玉米海芽湯</t>
    <phoneticPr fontId="19" type="noConversion"/>
  </si>
  <si>
    <t>碎肉豆干(豆)</t>
    <phoneticPr fontId="19" type="noConversion"/>
  </si>
  <si>
    <t>酸白菜</t>
    <phoneticPr fontId="19" type="noConversion"/>
  </si>
  <si>
    <t>醃</t>
    <phoneticPr fontId="19" type="noConversion"/>
  </si>
  <si>
    <t>乾木耳</t>
    <phoneticPr fontId="19" type="noConversion"/>
  </si>
  <si>
    <t>炸</t>
    <phoneticPr fontId="19" type="noConversion"/>
  </si>
  <si>
    <t>炭烤豬里肌</t>
    <phoneticPr fontId="19" type="noConversion"/>
  </si>
  <si>
    <t>烤</t>
    <phoneticPr fontId="19" type="noConversion"/>
  </si>
  <si>
    <t>東北白菜河粉</t>
    <phoneticPr fontId="19" type="noConversion"/>
  </si>
  <si>
    <t>薑絲冬瓜湯</t>
    <phoneticPr fontId="19" type="noConversion"/>
  </si>
  <si>
    <t>日式天婦羅(炸)</t>
    <phoneticPr fontId="19" type="noConversion"/>
  </si>
  <si>
    <t>香烤地瓜條</t>
    <phoneticPr fontId="19" type="noConversion"/>
  </si>
  <si>
    <t>叉燒包(冷)</t>
    <phoneticPr fontId="19" type="noConversion"/>
  </si>
  <si>
    <t>河粉</t>
    <phoneticPr fontId="19" type="noConversion"/>
  </si>
  <si>
    <t>本島萵苣</t>
    <phoneticPr fontId="19" type="noConversion"/>
  </si>
  <si>
    <t>小白菜</t>
    <phoneticPr fontId="19" type="noConversion"/>
  </si>
  <si>
    <t>蒸</t>
    <phoneticPr fontId="19" type="noConversion"/>
  </si>
  <si>
    <t>白蘿蔔</t>
    <phoneticPr fontId="19" type="noConversion"/>
  </si>
  <si>
    <t>液蛋(加工)</t>
    <phoneticPr fontId="19" type="noConversion"/>
  </si>
  <si>
    <t>冬瓜</t>
    <phoneticPr fontId="19" type="noConversion"/>
  </si>
  <si>
    <t>乾海帶芽</t>
    <phoneticPr fontId="19" type="noConversion"/>
  </si>
  <si>
    <t>南瓜</t>
    <phoneticPr fontId="19" type="noConversion"/>
  </si>
  <si>
    <t>杏鮑菇</t>
    <phoneticPr fontId="19" type="noConversion"/>
  </si>
  <si>
    <t>地瓜條</t>
    <phoneticPr fontId="19" type="noConversion"/>
  </si>
  <si>
    <t>雪蓮子</t>
    <phoneticPr fontId="19" type="noConversion"/>
  </si>
  <si>
    <t>鮮菇</t>
    <phoneticPr fontId="19" type="noConversion"/>
  </si>
  <si>
    <t>新鮮竹筍</t>
    <phoneticPr fontId="19" type="noConversion"/>
  </si>
  <si>
    <t>高麗菜</t>
    <phoneticPr fontId="19" type="noConversion"/>
  </si>
  <si>
    <t>叉燒包</t>
    <phoneticPr fontId="19" type="noConversion"/>
  </si>
  <si>
    <t>鮮菇</t>
    <phoneticPr fontId="19" type="noConversion"/>
  </si>
  <si>
    <t>豆</t>
    <phoneticPr fontId="19" type="noConversion"/>
  </si>
  <si>
    <t>酸白菜豆腐(豆醃)</t>
    <phoneticPr fontId="19" type="noConversion"/>
  </si>
  <si>
    <t>鮮菇</t>
    <phoneticPr fontId="19" type="noConversion"/>
  </si>
  <si>
    <t>米血</t>
    <phoneticPr fontId="19" type="noConversion"/>
  </si>
  <si>
    <t>冷</t>
    <phoneticPr fontId="19" type="noConversion"/>
  </si>
  <si>
    <t>白菜壽喜燒(冷豆)</t>
    <phoneticPr fontId="19" type="noConversion"/>
  </si>
  <si>
    <t>非基改凍豆腐</t>
    <phoneticPr fontId="19" type="noConversion"/>
  </si>
  <si>
    <t>花生玉米</t>
    <phoneticPr fontId="19" type="noConversion"/>
  </si>
  <si>
    <t>熟花生</t>
    <phoneticPr fontId="19" type="noConversion"/>
  </si>
  <si>
    <t>生鮮豬絞肉</t>
    <phoneticPr fontId="19" type="noConversion"/>
  </si>
  <si>
    <t>生鮮豬肉</t>
    <phoneticPr fontId="19" type="noConversion"/>
  </si>
  <si>
    <t>生鮮豬肉</t>
    <phoneticPr fontId="19" type="noConversion"/>
  </si>
  <si>
    <t>生鮮翅小腿</t>
    <phoneticPr fontId="19" type="noConversion"/>
  </si>
  <si>
    <t>奶香通心麵</t>
    <phoneticPr fontId="19" type="noConversion"/>
  </si>
  <si>
    <t>全脂奶粉</t>
    <phoneticPr fontId="19" type="noConversion"/>
  </si>
  <si>
    <t>生鮮雞排</t>
    <phoneticPr fontId="19" type="noConversion"/>
  </si>
  <si>
    <t>煮</t>
    <phoneticPr fontId="19" type="noConversion"/>
  </si>
  <si>
    <t>花枝排</t>
    <phoneticPr fontId="19" type="noConversion"/>
  </si>
  <si>
    <t>鮪魚三明治罐頭</t>
    <phoneticPr fontId="19" type="noConversion"/>
  </si>
  <si>
    <t>海</t>
    <phoneticPr fontId="19" type="noConversion"/>
  </si>
  <si>
    <t>紅蘿蔔</t>
    <phoneticPr fontId="19" type="noConversion"/>
  </si>
  <si>
    <t>洋蔥</t>
    <phoneticPr fontId="19" type="noConversion"/>
  </si>
  <si>
    <t>海/加</t>
    <phoneticPr fontId="19" type="noConversion"/>
  </si>
  <si>
    <t>豆</t>
    <phoneticPr fontId="19" type="noConversion"/>
  </si>
  <si>
    <t>生鮮水產品-椒鹽魷魚豆腐(海豆炸)</t>
    <phoneticPr fontId="19" type="noConversion"/>
  </si>
  <si>
    <t>BBQ雞排</t>
    <phoneticPr fontId="19" type="noConversion"/>
  </si>
  <si>
    <t>烤</t>
    <phoneticPr fontId="19" type="noConversion"/>
  </si>
  <si>
    <t>生鮮魷魚圈</t>
    <phoneticPr fontId="19" type="noConversion"/>
  </si>
  <si>
    <t>非基改豆腐</t>
    <phoneticPr fontId="19" type="noConversion"/>
  </si>
  <si>
    <t>炸</t>
    <phoneticPr fontId="19" type="noConversion"/>
  </si>
  <si>
    <t>液蛋(加工)</t>
    <phoneticPr fontId="19" type="noConversion"/>
  </si>
  <si>
    <t>生鮮豬肉</t>
    <phoneticPr fontId="19" type="noConversion"/>
  </si>
  <si>
    <t>烤</t>
    <phoneticPr fontId="19" type="noConversion"/>
  </si>
  <si>
    <t>烤</t>
    <phoneticPr fontId="19" type="noConversion"/>
  </si>
  <si>
    <t>海</t>
    <phoneticPr fontId="19" type="noConversion"/>
  </si>
  <si>
    <t>五穀飯</t>
    <phoneticPr fontId="19" type="noConversion"/>
  </si>
  <si>
    <t>小米飯</t>
    <phoneticPr fontId="19" type="noConversion"/>
  </si>
  <si>
    <t>胚芽飯</t>
    <phoneticPr fontId="19" type="noConversion"/>
  </si>
  <si>
    <t>生鮮水產品-番茄洋蔥鮮魚(海)</t>
    <phoneticPr fontId="19" type="noConversion"/>
  </si>
  <si>
    <t>五香滷蛋</t>
    <phoneticPr fontId="19" type="noConversion"/>
  </si>
  <si>
    <t>筍片湯</t>
    <phoneticPr fontId="19" type="noConversion"/>
  </si>
  <si>
    <t>玉米蛋花湯</t>
    <phoneticPr fontId="19" type="noConversion"/>
  </si>
  <si>
    <t>鮮蔬湯</t>
    <phoneticPr fontId="19" type="noConversion"/>
  </si>
  <si>
    <t>紫菜湯</t>
    <phoneticPr fontId="19" type="noConversion"/>
  </si>
  <si>
    <t>玉米濃湯(芡)</t>
    <phoneticPr fontId="19" type="noConversion"/>
  </si>
  <si>
    <t>黑胡椒鮑菇</t>
    <phoneticPr fontId="19" type="noConversion"/>
  </si>
  <si>
    <t>冬瓜米血燒鴨(冷)</t>
    <phoneticPr fontId="19" type="noConversion"/>
  </si>
  <si>
    <t>豆皮高麗菜(豆)</t>
    <phoneticPr fontId="19" type="noConversion"/>
  </si>
  <si>
    <t>滑嫩蒸蛋</t>
    <phoneticPr fontId="19" type="noConversion"/>
  </si>
  <si>
    <t>繽紛椰菜</t>
    <phoneticPr fontId="19" type="noConversion"/>
  </si>
  <si>
    <t>聰明鮪魚炒蛋(海加)</t>
    <phoneticPr fontId="19" type="noConversion"/>
  </si>
  <si>
    <t>茄汁豆腐(豆)</t>
    <phoneticPr fontId="19" type="noConversion"/>
  </si>
  <si>
    <t>香酥豬柳條(炸)</t>
    <phoneticPr fontId="19" type="noConversion"/>
  </si>
  <si>
    <t>番茄蔬菜鍋(豆)</t>
    <phoneticPr fontId="19" type="noConversion"/>
  </si>
  <si>
    <t>辦桌白菜滷(芡)</t>
    <phoneticPr fontId="19" type="noConversion"/>
  </si>
  <si>
    <t>檸檬翅小腿</t>
    <phoneticPr fontId="19" type="noConversion"/>
  </si>
  <si>
    <t>茶碗蒸</t>
    <phoneticPr fontId="19" type="noConversion"/>
  </si>
  <si>
    <t>螞蟻上樹</t>
    <phoneticPr fontId="19" type="noConversion"/>
  </si>
  <si>
    <t>冰糖小滷味(豆)</t>
    <phoneticPr fontId="19" type="noConversion"/>
  </si>
  <si>
    <t>哈燒翅小腿</t>
    <phoneticPr fontId="19" type="noConversion"/>
  </si>
  <si>
    <t>深色蔬菜</t>
    <phoneticPr fontId="19" type="noConversion"/>
  </si>
  <si>
    <t>深色蔬菜</t>
    <phoneticPr fontId="19" type="noConversion"/>
  </si>
  <si>
    <t>淺色蔬菜</t>
    <phoneticPr fontId="19" type="noConversion"/>
  </si>
  <si>
    <t>深色蔬菜</t>
    <phoneticPr fontId="19" type="noConversion"/>
  </si>
  <si>
    <t>深色蔬菜</t>
    <phoneticPr fontId="19" type="noConversion"/>
  </si>
  <si>
    <t>白蘿蔔</t>
    <phoneticPr fontId="19" type="noConversion"/>
  </si>
  <si>
    <t>鮮菇</t>
    <phoneticPr fontId="19" type="noConversion"/>
  </si>
  <si>
    <t>彩椒菇菇</t>
    <phoneticPr fontId="19" type="noConversion"/>
  </si>
  <si>
    <t>彩椒</t>
    <phoneticPr fontId="19" type="noConversion"/>
  </si>
  <si>
    <t>玉米筍</t>
    <phoneticPr fontId="19" type="noConversion"/>
  </si>
  <si>
    <t>培根高麗菜(加)</t>
    <phoneticPr fontId="19" type="noConversion"/>
  </si>
  <si>
    <t>培根</t>
    <phoneticPr fontId="19" type="noConversion"/>
  </si>
  <si>
    <t>加</t>
    <phoneticPr fontId="19" type="noConversion"/>
  </si>
  <si>
    <t>生鮮水產品-香酥油甘魚(海炸)</t>
    <phoneticPr fontId="19" type="noConversion"/>
  </si>
  <si>
    <t>生鮮油甘魚</t>
    <phoneticPr fontId="19" type="noConversion"/>
  </si>
  <si>
    <t>香酥雞翅(炸)</t>
    <phoneticPr fontId="19" type="noConversion"/>
  </si>
  <si>
    <t>生鮮雞翅</t>
    <phoneticPr fontId="19" type="noConversion"/>
  </si>
  <si>
    <t>小鮮肉包(冷)</t>
    <phoneticPr fontId="19" type="noConversion"/>
  </si>
  <si>
    <t>芝麻包(冷)</t>
    <phoneticPr fontId="19" type="noConversion"/>
  </si>
  <si>
    <t>奶黃包(冷)</t>
    <phoneticPr fontId="19" type="noConversion"/>
  </si>
  <si>
    <t>奶黃包</t>
    <phoneticPr fontId="19" type="noConversion"/>
  </si>
  <si>
    <t>芝麻包</t>
    <phoneticPr fontId="19" type="noConversion"/>
  </si>
  <si>
    <t>白米飯+香香熱狗</t>
    <phoneticPr fontId="19" type="noConversion"/>
  </si>
  <si>
    <t xml:space="preserve">   員林國小-冠成113年11月菜單</t>
    <phoneticPr fontId="19" type="noConversion"/>
  </si>
  <si>
    <t>113年11月第一週菜單明細(員林國小-冠成廠商)</t>
    <phoneticPr fontId="19" type="noConversion"/>
  </si>
  <si>
    <t>113年11月第二週菜單明細(員林國小-冠成廠商)</t>
    <phoneticPr fontId="19" type="noConversion"/>
  </si>
  <si>
    <t>113年11月第三週菜單明細(員林國小-冠成廠商)</t>
    <phoneticPr fontId="19" type="noConversion"/>
  </si>
  <si>
    <t>113年11月第四週菜單明細(員林國小-冠成廠商)</t>
    <phoneticPr fontId="19" type="noConversion"/>
  </si>
  <si>
    <t>113年11月第五週菜單明細(員林國小-冠成廠商)</t>
    <phoneticPr fontId="19" type="noConversion"/>
  </si>
  <si>
    <t>白米飯+布朗尼</t>
    <phoneticPr fontId="19" type="noConversion"/>
  </si>
  <si>
    <t>白米飯+金牛角</t>
    <phoneticPr fontId="19" type="noConversion"/>
  </si>
  <si>
    <t>白米飯+可可麻糬包</t>
    <phoneticPr fontId="19" type="noConversion"/>
  </si>
  <si>
    <t>味噌豆腐湯(豆)</t>
    <phoneticPr fontId="19" type="noConversion"/>
  </si>
  <si>
    <t>筍菇湯+豆漿</t>
    <phoneticPr fontId="19" type="noConversion"/>
  </si>
  <si>
    <t>紅豆蜜甜湯</t>
    <phoneticPr fontId="19" type="noConversion"/>
  </si>
  <si>
    <t>紅豆</t>
    <phoneticPr fontId="19" type="noConversion"/>
  </si>
  <si>
    <t>冬瓜山粉圓</t>
    <phoneticPr fontId="19" type="noConversion"/>
  </si>
  <si>
    <t>山粉圓</t>
    <phoneticPr fontId="19" type="noConversion"/>
  </si>
  <si>
    <t>冬瓜磚</t>
    <phoneticPr fontId="19" type="noConversion"/>
  </si>
  <si>
    <t>適量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</si>
</sst>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76" formatCode="0;_ "/>
    <numFmt numFmtId="177" formatCode="0;_쐀"/>
    <numFmt numFmtId="178" formatCode="&quot;11 月&quot;\ #\ &quot;日（一）&quot;"/>
    <numFmt numFmtId="179" formatCode="m&quot;月&quot;d&quot;日&quot;;@"/>
  </numFmts>
  <fonts count="81"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9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20"/>
      <color indexed="8"/>
      <name val="新細明體"/>
      <family val="1"/>
      <charset val="136"/>
    </font>
    <font>
      <sz val="15"/>
      <color indexed="8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name val="標楷體"/>
      <family val="4"/>
      <charset val="136"/>
    </font>
    <font>
      <sz val="14"/>
      <color indexed="8"/>
      <name val="新細明體"/>
      <family val="1"/>
      <charset val="136"/>
    </font>
    <font>
      <sz val="16"/>
      <name val="新細明體"/>
      <family val="1"/>
      <charset val="136"/>
    </font>
    <font>
      <sz val="20"/>
      <name val="新細明體"/>
      <family val="1"/>
      <charset val="136"/>
    </font>
    <font>
      <sz val="12"/>
      <name val="新細明體"/>
      <family val="1"/>
      <charset val="136"/>
    </font>
    <font>
      <sz val="28"/>
      <name val="標楷體"/>
      <family val="4"/>
      <charset val="136"/>
    </font>
    <font>
      <sz val="24"/>
      <name val="新細明體"/>
      <family val="1"/>
      <charset val="136"/>
    </font>
    <font>
      <sz val="12"/>
      <name val="新細明體"/>
      <family val="1"/>
      <charset val="136"/>
    </font>
    <font>
      <sz val="15"/>
      <name val="新細明體"/>
      <family val="1"/>
      <charset val="136"/>
    </font>
    <font>
      <sz val="12"/>
      <name val="新細明體"/>
      <family val="1"/>
      <charset val="136"/>
    </font>
    <font>
      <sz val="14"/>
      <name val="新細明體"/>
      <family val="1"/>
      <charset val="136"/>
    </font>
    <font>
      <sz val="12"/>
      <name val="新細明體"/>
      <family val="1"/>
      <charset val="136"/>
    </font>
    <font>
      <b/>
      <sz val="18"/>
      <name val="新細明體"/>
      <family val="1"/>
      <charset val="136"/>
    </font>
    <font>
      <sz val="14"/>
      <name val="標楷體"/>
      <family val="4"/>
      <charset val="136"/>
    </font>
    <font>
      <sz val="20"/>
      <color indexed="10"/>
      <name val="新細明體"/>
      <family val="1"/>
      <charset val="136"/>
    </font>
    <font>
      <sz val="20"/>
      <color indexed="8"/>
      <name val="新細明體"/>
      <family val="1"/>
      <charset val="136"/>
    </font>
    <font>
      <b/>
      <sz val="20"/>
      <name val="新細明體"/>
      <family val="1"/>
      <charset val="136"/>
    </font>
    <font>
      <sz val="20"/>
      <color indexed="10"/>
      <name val="新細明體"/>
      <family val="1"/>
      <charset val="136"/>
    </font>
    <font>
      <b/>
      <sz val="20"/>
      <color indexed="10"/>
      <name val="新細明體"/>
      <family val="1"/>
      <charset val="136"/>
    </font>
    <font>
      <sz val="20"/>
      <color indexed="8"/>
      <name val="新細明體"/>
      <family val="1"/>
      <charset val="136"/>
    </font>
    <font>
      <sz val="20"/>
      <color indexed="17"/>
      <name val="新細明體"/>
      <family val="1"/>
      <charset val="136"/>
    </font>
    <font>
      <sz val="20"/>
      <color indexed="8"/>
      <name val="華康中圓體(P)"/>
      <family val="2"/>
    </font>
    <font>
      <sz val="20"/>
      <color indexed="8"/>
      <name val="細明體"/>
      <family val="3"/>
      <charset val="136"/>
    </font>
    <font>
      <sz val="20"/>
      <name val="華康正顏楷體W5"/>
      <family val="3"/>
      <charset val="136"/>
    </font>
    <font>
      <sz val="20"/>
      <name val="華康正顏楷體W5"/>
      <family val="3"/>
      <charset val="136"/>
    </font>
    <font>
      <sz val="20"/>
      <name val="華康正顏楷體W5"/>
      <family val="3"/>
      <charset val="136"/>
    </font>
    <font>
      <sz val="11"/>
      <color indexed="8"/>
      <name val="Calibri"/>
      <family val="2"/>
    </font>
    <font>
      <sz val="12"/>
      <color theme="1"/>
      <name val="新細明體"/>
      <family val="1"/>
      <charset val="136"/>
      <scheme val="minor"/>
    </font>
    <font>
      <sz val="20"/>
      <color rgb="FFFF0000"/>
      <name val="新細明體"/>
      <family val="1"/>
      <charset val="136"/>
    </font>
    <font>
      <sz val="20"/>
      <color theme="1"/>
      <name val="新細明體"/>
      <family val="1"/>
      <charset val="136"/>
    </font>
    <font>
      <b/>
      <sz val="20"/>
      <color rgb="FFFF0000"/>
      <name val="新細明體"/>
      <family val="1"/>
      <charset val="136"/>
    </font>
    <font>
      <sz val="20"/>
      <name val="新細明體"/>
      <family val="1"/>
      <charset val="136"/>
      <scheme val="minor"/>
    </font>
    <font>
      <b/>
      <sz val="20"/>
      <color rgb="FF00B050"/>
      <name val="新細明體"/>
      <family val="1"/>
      <charset val="136"/>
    </font>
    <font>
      <b/>
      <sz val="50"/>
      <color theme="1"/>
      <name val="標楷體"/>
      <family val="4"/>
      <charset val="136"/>
    </font>
    <font>
      <b/>
      <sz val="72"/>
      <color theme="1"/>
      <name val="標楷體"/>
      <family val="4"/>
      <charset val="136"/>
    </font>
    <font>
      <sz val="12"/>
      <color theme="1"/>
      <name val="新細明體"/>
      <family val="1"/>
      <charset val="136"/>
    </font>
    <font>
      <sz val="36"/>
      <color theme="1"/>
      <name val="華康少女文字W3"/>
      <family val="3"/>
      <charset val="136"/>
    </font>
    <font>
      <sz val="20"/>
      <color theme="1"/>
      <name val="華康少女文字W3"/>
      <family val="3"/>
      <charset val="136"/>
    </font>
    <font>
      <b/>
      <sz val="60"/>
      <color theme="1"/>
      <name val="標楷體"/>
      <family val="4"/>
      <charset val="136"/>
    </font>
    <font>
      <sz val="60"/>
      <color theme="1"/>
      <name val="新細明體"/>
      <family val="1"/>
      <charset val="136"/>
    </font>
    <font>
      <b/>
      <sz val="40"/>
      <color theme="1"/>
      <name val="微軟正黑體"/>
      <family val="2"/>
      <charset val="136"/>
    </font>
    <font>
      <sz val="40"/>
      <color theme="1"/>
      <name val="新細明體"/>
      <family val="1"/>
      <charset val="136"/>
    </font>
    <font>
      <sz val="50"/>
      <color theme="1"/>
      <name val="新細明體"/>
      <family val="1"/>
      <charset val="136"/>
    </font>
    <font>
      <b/>
      <sz val="24"/>
      <color theme="1"/>
      <name val="微軟正黑體"/>
      <family val="2"/>
      <charset val="136"/>
    </font>
    <font>
      <b/>
      <sz val="20"/>
      <color theme="1"/>
      <name val="微軟正黑體"/>
      <family val="2"/>
      <charset val="136"/>
    </font>
    <font>
      <b/>
      <sz val="28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35"/>
      <color theme="1"/>
      <name val="王漢宗綜藝體繁"/>
      <family val="1"/>
      <charset val="136"/>
    </font>
    <font>
      <b/>
      <sz val="18"/>
      <color theme="1"/>
      <name val="新細明體"/>
      <family val="1"/>
      <charset val="136"/>
    </font>
    <font>
      <b/>
      <sz val="14"/>
      <color theme="1"/>
      <name val="新細明體"/>
      <family val="1"/>
      <charset val="136"/>
    </font>
    <font>
      <sz val="28"/>
      <color theme="1"/>
      <name val="新細明體"/>
      <family val="1"/>
      <charset val="136"/>
    </font>
    <font>
      <b/>
      <sz val="50"/>
      <name val="標楷體"/>
      <family val="4"/>
      <charset val="136"/>
    </font>
    <font>
      <sz val="11"/>
      <name val="新細明體"/>
      <family val="1"/>
      <charset val="136"/>
      <scheme val="minor"/>
    </font>
    <font>
      <sz val="36"/>
      <color theme="1"/>
      <name val="標楷體"/>
      <family val="4"/>
      <charset val="13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indexed="45"/>
        <bgColor indexed="64"/>
      </patternFill>
    </fill>
  </fills>
  <borders count="9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/>
      <right style="thin">
        <color indexed="59"/>
      </right>
      <top style="thin">
        <color indexed="59"/>
      </top>
      <bottom/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thin">
        <color indexed="59"/>
      </right>
      <top/>
      <bottom style="thin">
        <color indexed="59"/>
      </bottom>
      <diagonal/>
    </border>
    <border>
      <left/>
      <right style="medium">
        <color indexed="59"/>
      </right>
      <top style="thin">
        <color indexed="59"/>
      </top>
      <bottom/>
      <diagonal/>
    </border>
    <border>
      <left/>
      <right style="medium">
        <color indexed="59"/>
      </right>
      <top/>
      <bottom/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 style="thin">
        <color indexed="59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medium">
        <color indexed="64"/>
      </bottom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59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59"/>
      </top>
      <bottom/>
      <diagonal/>
    </border>
    <border>
      <left/>
      <right style="medium">
        <color indexed="64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64"/>
      </bottom>
      <diagonal/>
    </border>
    <border>
      <left/>
      <right style="medium">
        <color indexed="59"/>
      </right>
      <top/>
      <bottom style="thin">
        <color indexed="64"/>
      </bottom>
      <diagonal/>
    </border>
    <border>
      <left/>
      <right/>
      <top style="thin">
        <color indexed="59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9"/>
      </left>
      <right style="medium">
        <color indexed="59"/>
      </right>
      <top style="thin">
        <color indexed="59"/>
      </top>
      <bottom/>
      <diagonal/>
    </border>
    <border>
      <left style="thin">
        <color indexed="59"/>
      </left>
      <right style="medium">
        <color indexed="59"/>
      </right>
      <top/>
      <bottom/>
      <diagonal/>
    </border>
    <border>
      <left style="thin">
        <color indexed="59"/>
      </left>
      <right style="medium">
        <color indexed="59"/>
      </right>
      <top/>
      <bottom style="thin">
        <color indexed="64"/>
      </bottom>
      <diagonal/>
    </border>
  </borders>
  <cellStyleXfs count="114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1" fillId="0" borderId="0" applyFill="0" applyProtection="0"/>
    <xf numFmtId="0" fontId="3" fillId="0" borderId="0">
      <alignment vertical="center"/>
    </xf>
    <xf numFmtId="0" fontId="3" fillId="0" borderId="0"/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1" fillId="0" borderId="0" applyFill="0" applyProtection="0"/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/>
    <xf numFmtId="0" fontId="1" fillId="0" borderId="0">
      <alignment vertical="center"/>
    </xf>
    <xf numFmtId="0" fontId="52" fillId="0" borderId="0">
      <alignment vertical="center"/>
    </xf>
    <xf numFmtId="0" fontId="3" fillId="0" borderId="0"/>
    <xf numFmtId="0" fontId="3" fillId="0" borderId="0">
      <alignment vertical="center"/>
    </xf>
    <xf numFmtId="0" fontId="52" fillId="0" borderId="0">
      <alignment vertical="center"/>
    </xf>
    <xf numFmtId="0" fontId="52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</cellStyleXfs>
  <cellXfs count="528">
    <xf numFmtId="0" fontId="0" fillId="0" borderId="0" xfId="0">
      <alignment vertical="center"/>
    </xf>
    <xf numFmtId="0" fontId="20" fillId="0" borderId="0" xfId="0" applyFont="1" applyBorder="1" applyAlignment="1">
      <alignment horizontal="center" shrinkToFi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left" shrinkToFit="1"/>
    </xf>
    <xf numFmtId="0" fontId="20" fillId="0" borderId="0" xfId="0" applyFont="1" applyFill="1" applyBorder="1" applyAlignment="1">
      <alignment horizontal="center" shrinkToFit="1"/>
    </xf>
    <xf numFmtId="0" fontId="23" fillId="0" borderId="0" xfId="0" applyFont="1" applyBorder="1" applyAlignment="1">
      <alignment horizontal="center" shrinkToFi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shrinkToFit="1"/>
    </xf>
    <xf numFmtId="0" fontId="1" fillId="0" borderId="0" xfId="0" applyFont="1" applyFill="1" applyBorder="1" applyAlignment="1">
      <alignment horizontal="center" shrinkToFit="1"/>
    </xf>
    <xf numFmtId="0" fontId="23" fillId="0" borderId="0" xfId="0" applyFont="1" applyBorder="1" applyAlignment="1">
      <alignment horizontal="right"/>
    </xf>
    <xf numFmtId="0" fontId="23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23" fillId="0" borderId="10" xfId="0" applyFont="1" applyBorder="1" applyAlignment="1">
      <alignment horizontal="center" vertical="center" textRotation="255"/>
    </xf>
    <xf numFmtId="0" fontId="24" fillId="0" borderId="11" xfId="0" applyFont="1" applyBorder="1" applyAlignment="1">
      <alignment vertical="center" textRotation="255"/>
    </xf>
    <xf numFmtId="0" fontId="24" fillId="0" borderId="12" xfId="0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3" fillId="0" borderId="15" xfId="0" applyFont="1" applyBorder="1" applyAlignment="1">
      <alignment horizontal="center"/>
    </xf>
    <xf numFmtId="0" fontId="22" fillId="24" borderId="16" xfId="0" applyFont="1" applyFill="1" applyBorder="1" applyAlignment="1">
      <alignment horizontal="center" vertical="center" shrinkToFit="1"/>
    </xf>
    <xf numFmtId="0" fontId="27" fillId="24" borderId="16" xfId="0" applyFont="1" applyFill="1" applyBorder="1" applyAlignment="1">
      <alignment horizontal="center" vertical="center" wrapText="1" shrinkToFit="1"/>
    </xf>
    <xf numFmtId="0" fontId="26" fillId="0" borderId="0" xfId="0" applyFont="1">
      <alignment vertical="center"/>
    </xf>
    <xf numFmtId="0" fontId="23" fillId="0" borderId="17" xfId="0" applyFont="1" applyBorder="1" applyAlignment="1">
      <alignment horizontal="center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1" fillId="0" borderId="0" xfId="0" applyFo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176" fontId="1" fillId="0" borderId="0" xfId="0" applyNumberFormat="1" applyFont="1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0" fontId="22" fillId="0" borderId="18" xfId="0" applyFont="1" applyFill="1" applyBorder="1" applyAlignment="1">
      <alignment vertical="center" textRotation="180" shrinkToFit="1"/>
    </xf>
    <xf numFmtId="0" fontId="3" fillId="0" borderId="15" xfId="0" applyFont="1" applyFill="1" applyBorder="1" applyAlignment="1">
      <alignment horizontal="center" vertical="center" shrinkToFit="1"/>
    </xf>
    <xf numFmtId="0" fontId="1" fillId="0" borderId="19" xfId="0" applyFont="1" applyBorder="1">
      <alignment vertical="center"/>
    </xf>
    <xf numFmtId="0" fontId="1" fillId="0" borderId="17" xfId="0" applyFont="1" applyFill="1" applyBorder="1" applyAlignment="1">
      <alignment horizontal="center" vertical="center" shrinkToFit="1"/>
    </xf>
    <xf numFmtId="0" fontId="1" fillId="0" borderId="20" xfId="0" applyFont="1" applyBorder="1" applyAlignment="1">
      <alignment horizontal="right"/>
    </xf>
    <xf numFmtId="9" fontId="1" fillId="0" borderId="0" xfId="0" applyNumberFormat="1" applyFont="1" applyBorder="1">
      <alignment vertical="center"/>
    </xf>
    <xf numFmtId="0" fontId="28" fillId="0" borderId="21" xfId="0" applyFont="1" applyBorder="1" applyAlignment="1">
      <alignment horizontal="left" vertical="center" shrinkToFit="1"/>
    </xf>
    <xf numFmtId="0" fontId="23" fillId="0" borderId="17" xfId="0" applyFont="1" applyFill="1" applyBorder="1" applyAlignment="1">
      <alignment horizontal="center"/>
    </xf>
    <xf numFmtId="0" fontId="22" fillId="0" borderId="0" xfId="0" applyFont="1" applyBorder="1" applyAlignment="1">
      <alignment horizontal="right"/>
    </xf>
    <xf numFmtId="0" fontId="22" fillId="0" borderId="0" xfId="0" applyFont="1">
      <alignment vertical="center"/>
    </xf>
    <xf numFmtId="0" fontId="22" fillId="0" borderId="0" xfId="0" applyFont="1" applyBorder="1">
      <alignment vertical="center"/>
    </xf>
    <xf numFmtId="0" fontId="22" fillId="0" borderId="19" xfId="0" applyFont="1" applyBorder="1">
      <alignment vertical="center"/>
    </xf>
    <xf numFmtId="0" fontId="1" fillId="0" borderId="22" xfId="0" applyFont="1" applyBorder="1" applyAlignment="1">
      <alignment horizontal="center" vertical="center" shrinkToFit="1"/>
    </xf>
    <xf numFmtId="0" fontId="22" fillId="0" borderId="23" xfId="0" applyFont="1" applyBorder="1">
      <alignment vertical="center"/>
    </xf>
    <xf numFmtId="0" fontId="22" fillId="0" borderId="0" xfId="0" applyFont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 shrinkToFit="1"/>
    </xf>
    <xf numFmtId="0" fontId="22" fillId="0" borderId="25" xfId="0" applyFont="1" applyFill="1" applyBorder="1" applyAlignment="1">
      <alignment vertical="center" textRotation="180" shrinkToFit="1"/>
    </xf>
    <xf numFmtId="0" fontId="22" fillId="0" borderId="25" xfId="0" applyFont="1" applyBorder="1" applyAlignment="1">
      <alignment horizontal="left" vertical="center" shrinkToFi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0" fontId="1" fillId="0" borderId="0" xfId="0" applyFont="1" applyBorder="1" applyAlignment="1">
      <alignment horizontal="right" vertical="top"/>
    </xf>
    <xf numFmtId="0" fontId="1" fillId="0" borderId="0" xfId="0" applyFont="1" applyBorder="1" applyAlignment="1">
      <alignment horizontal="left" vertical="center" shrinkToFit="1"/>
    </xf>
    <xf numFmtId="0" fontId="1" fillId="0" borderId="0" xfId="0" applyFont="1" applyFill="1" applyBorder="1">
      <alignment vertical="center"/>
    </xf>
    <xf numFmtId="0" fontId="23" fillId="0" borderId="0" xfId="0" applyFont="1">
      <alignment vertical="center"/>
    </xf>
    <xf numFmtId="0" fontId="23" fillId="0" borderId="0" xfId="0" applyFont="1" applyBorder="1" applyAlignment="1">
      <alignment horizontal="center" vertical="center"/>
    </xf>
    <xf numFmtId="0" fontId="1" fillId="0" borderId="0" xfId="0" applyFont="1" applyFill="1">
      <alignment vertical="center"/>
    </xf>
    <xf numFmtId="0" fontId="23" fillId="0" borderId="0" xfId="0" applyFont="1" applyAlignment="1">
      <alignment horizontal="center" vertical="center"/>
    </xf>
    <xf numFmtId="0" fontId="31" fillId="0" borderId="0" xfId="0" applyFont="1" applyBorder="1" applyAlignment="1">
      <alignment horizontal="center" shrinkToFit="1"/>
    </xf>
    <xf numFmtId="0" fontId="32" fillId="0" borderId="0" xfId="0" applyFont="1" applyBorder="1">
      <alignment vertical="center"/>
    </xf>
    <xf numFmtId="0" fontId="32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left" shrinkToFit="1"/>
    </xf>
    <xf numFmtId="0" fontId="31" fillId="0" borderId="0" xfId="0" applyFont="1" applyFill="1" applyBorder="1" applyAlignment="1">
      <alignment horizontal="center" shrinkToFit="1"/>
    </xf>
    <xf numFmtId="0" fontId="33" fillId="0" borderId="0" xfId="0" applyFont="1" applyBorder="1" applyAlignment="1">
      <alignment horizontal="center" shrinkToFit="1"/>
    </xf>
    <xf numFmtId="0" fontId="33" fillId="0" borderId="0" xfId="0" applyFont="1" applyBorder="1" applyAlignment="1">
      <alignment horizontal="left" shrinkToFit="1"/>
    </xf>
    <xf numFmtId="0" fontId="32" fillId="0" borderId="0" xfId="0" applyFont="1" applyBorder="1" applyAlignment="1">
      <alignment horizontal="left"/>
    </xf>
    <xf numFmtId="0" fontId="32" fillId="0" borderId="0" xfId="0" applyFont="1" applyBorder="1" applyAlignment="1">
      <alignment horizontal="center" shrinkToFit="1"/>
    </xf>
    <xf numFmtId="0" fontId="32" fillId="0" borderId="0" xfId="0" applyFont="1" applyFill="1" applyBorder="1" applyAlignment="1">
      <alignment horizontal="center" shrinkToFit="1"/>
    </xf>
    <xf numFmtId="0" fontId="33" fillId="0" borderId="0" xfId="0" applyFont="1" applyBorder="1" applyAlignment="1">
      <alignment horizontal="right"/>
    </xf>
    <xf numFmtId="0" fontId="33" fillId="0" borderId="0" xfId="0" applyFont="1" applyBorder="1" applyAlignment="1">
      <alignment horizontal="left"/>
    </xf>
    <xf numFmtId="0" fontId="33" fillId="0" borderId="0" xfId="0" applyFont="1" applyBorder="1" applyAlignment="1">
      <alignment horizontal="center"/>
    </xf>
    <xf numFmtId="0" fontId="34" fillId="0" borderId="0" xfId="0" applyFont="1" applyBorder="1" applyAlignment="1">
      <alignment horizontal="right"/>
    </xf>
    <xf numFmtId="0" fontId="34" fillId="0" borderId="0" xfId="0" applyFont="1" applyBorder="1">
      <alignment vertical="center"/>
    </xf>
    <xf numFmtId="0" fontId="34" fillId="0" borderId="0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 textRotation="255"/>
    </xf>
    <xf numFmtId="0" fontId="27" fillId="0" borderId="11" xfId="0" applyFont="1" applyBorder="1" applyAlignment="1">
      <alignment vertical="center" textRotation="255"/>
    </xf>
    <xf numFmtId="0" fontId="27" fillId="0" borderId="12" xfId="0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center" vertical="center" shrinkToFit="1"/>
    </xf>
    <xf numFmtId="0" fontId="27" fillId="0" borderId="12" xfId="0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applyFont="1" applyBorder="1">
      <alignment vertical="center"/>
    </xf>
    <xf numFmtId="0" fontId="27" fillId="0" borderId="0" xfId="0" applyFont="1">
      <alignment vertical="center"/>
    </xf>
    <xf numFmtId="0" fontId="33" fillId="0" borderId="15" xfId="0" applyFont="1" applyBorder="1" applyAlignment="1">
      <alignment horizontal="center"/>
    </xf>
    <xf numFmtId="0" fontId="28" fillId="24" borderId="16" xfId="0" applyFont="1" applyFill="1" applyBorder="1" applyAlignment="1">
      <alignment horizontal="center" vertical="center" shrinkToFit="1"/>
    </xf>
    <xf numFmtId="0" fontId="33" fillId="0" borderId="26" xfId="0" applyFont="1" applyBorder="1" applyAlignment="1">
      <alignment horizontal="center" vertical="center"/>
    </xf>
    <xf numFmtId="0" fontId="35" fillId="0" borderId="0" xfId="0" applyFont="1">
      <alignment vertical="center"/>
    </xf>
    <xf numFmtId="0" fontId="33" fillId="0" borderId="17" xfId="0" applyFont="1" applyBorder="1" applyAlignment="1">
      <alignment horizontal="center"/>
    </xf>
    <xf numFmtId="0" fontId="33" fillId="0" borderId="18" xfId="0" applyFont="1" applyBorder="1" applyAlignment="1">
      <alignment horizontal="center" vertical="center" shrinkToFit="1"/>
    </xf>
    <xf numFmtId="0" fontId="34" fillId="0" borderId="0" xfId="0" applyFont="1" applyFill="1" applyBorder="1" applyAlignment="1">
      <alignment horizontal="center" vertical="center"/>
    </xf>
    <xf numFmtId="0" fontId="34" fillId="0" borderId="0" xfId="0" applyFont="1">
      <alignment vertical="center"/>
    </xf>
    <xf numFmtId="0" fontId="33" fillId="0" borderId="18" xfId="0" applyFont="1" applyBorder="1" applyAlignment="1">
      <alignment horizontal="center" vertical="center"/>
    </xf>
    <xf numFmtId="0" fontId="34" fillId="0" borderId="0" xfId="0" applyFont="1" applyFill="1" applyBorder="1" applyAlignment="1">
      <alignment horizontal="left" vertical="center" wrapText="1"/>
    </xf>
    <xf numFmtId="176" fontId="34" fillId="0" borderId="0" xfId="0" applyNumberFormat="1" applyFont="1" applyBorder="1" applyAlignment="1">
      <alignment horizontal="center" vertical="center"/>
    </xf>
    <xf numFmtId="177" fontId="34" fillId="0" borderId="0" xfId="0" applyNumberFormat="1" applyFont="1" applyBorder="1" applyAlignment="1">
      <alignment horizontal="center" vertical="center"/>
    </xf>
    <xf numFmtId="0" fontId="28" fillId="0" borderId="18" xfId="0" applyFont="1" applyFill="1" applyBorder="1" applyAlignment="1">
      <alignment vertical="center" textRotation="180" shrinkToFit="1"/>
    </xf>
    <xf numFmtId="0" fontId="33" fillId="0" borderId="18" xfId="0" applyFont="1" applyBorder="1" applyAlignment="1">
      <alignment horizontal="left"/>
    </xf>
    <xf numFmtId="0" fontId="34" fillId="0" borderId="15" xfId="0" applyFont="1" applyFill="1" applyBorder="1" applyAlignment="1">
      <alignment horizontal="center" vertical="center" shrinkToFit="1"/>
    </xf>
    <xf numFmtId="0" fontId="34" fillId="0" borderId="19" xfId="0" applyFont="1" applyBorder="1">
      <alignment vertical="center"/>
    </xf>
    <xf numFmtId="0" fontId="33" fillId="0" borderId="18" xfId="0" applyFont="1" applyBorder="1" applyAlignment="1">
      <alignment horizontal="left" vertical="center"/>
    </xf>
    <xf numFmtId="0" fontId="34" fillId="0" borderId="17" xfId="0" applyFont="1" applyFill="1" applyBorder="1" applyAlignment="1">
      <alignment horizontal="center" vertical="center" shrinkToFit="1"/>
    </xf>
    <xf numFmtId="0" fontId="34" fillId="0" borderId="20" xfId="0" applyFont="1" applyBorder="1" applyAlignment="1">
      <alignment horizontal="right"/>
    </xf>
    <xf numFmtId="9" fontId="34" fillId="0" borderId="0" xfId="0" applyNumberFormat="1" applyFont="1" applyBorder="1">
      <alignment vertical="center"/>
    </xf>
    <xf numFmtId="0" fontId="34" fillId="0" borderId="27" xfId="0" applyFont="1" applyFill="1" applyBorder="1" applyAlignment="1">
      <alignment horizontal="center" vertical="center" shrinkToFit="1"/>
    </xf>
    <xf numFmtId="0" fontId="34" fillId="0" borderId="28" xfId="0" applyFont="1" applyBorder="1" applyAlignment="1">
      <alignment horizontal="right"/>
    </xf>
    <xf numFmtId="0" fontId="28" fillId="0" borderId="21" xfId="0" applyFont="1" applyFill="1" applyBorder="1" applyAlignment="1">
      <alignment vertical="center" textRotation="180" shrinkToFit="1"/>
    </xf>
    <xf numFmtId="0" fontId="33" fillId="0" borderId="21" xfId="0" applyFont="1" applyBorder="1" applyAlignment="1">
      <alignment horizontal="left"/>
    </xf>
    <xf numFmtId="0" fontId="33" fillId="0" borderId="17" xfId="0" applyFont="1" applyFill="1" applyBorder="1" applyAlignment="1">
      <alignment horizontal="center"/>
    </xf>
    <xf numFmtId="0" fontId="28" fillId="0" borderId="0" xfId="0" applyFont="1" applyBorder="1" applyAlignment="1">
      <alignment horizontal="right"/>
    </xf>
    <xf numFmtId="0" fontId="29" fillId="0" borderId="0" xfId="0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8" fillId="0" borderId="0" xfId="0" applyFont="1">
      <alignment vertical="center"/>
    </xf>
    <xf numFmtId="0" fontId="28" fillId="0" borderId="0" xfId="0" applyFont="1" applyBorder="1">
      <alignment vertical="center"/>
    </xf>
    <xf numFmtId="0" fontId="29" fillId="0" borderId="0" xfId="0" applyFont="1" applyFill="1" applyBorder="1" applyAlignment="1">
      <alignment horizontal="left" vertical="center" wrapText="1"/>
    </xf>
    <xf numFmtId="176" fontId="29" fillId="0" borderId="0" xfId="0" applyNumberFormat="1" applyFont="1" applyBorder="1" applyAlignment="1">
      <alignment horizontal="center" vertical="center"/>
    </xf>
    <xf numFmtId="177" fontId="29" fillId="0" borderId="0" xfId="0" applyNumberFormat="1" applyFont="1" applyBorder="1" applyAlignment="1">
      <alignment horizontal="center" vertical="center"/>
    </xf>
    <xf numFmtId="0" fontId="29" fillId="0" borderId="0" xfId="0" applyFont="1" applyBorder="1">
      <alignment vertical="center"/>
    </xf>
    <xf numFmtId="0" fontId="28" fillId="0" borderId="18" xfId="0" applyFont="1" applyBorder="1" applyAlignment="1">
      <alignment horizontal="left" vertical="center" wrapText="1" shrinkToFit="1"/>
    </xf>
    <xf numFmtId="0" fontId="29" fillId="0" borderId="15" xfId="0" applyFont="1" applyFill="1" applyBorder="1" applyAlignment="1">
      <alignment horizontal="center" vertical="center" shrinkToFit="1"/>
    </xf>
    <xf numFmtId="0" fontId="28" fillId="0" borderId="19" xfId="0" applyFont="1" applyBorder="1">
      <alignment vertical="center"/>
    </xf>
    <xf numFmtId="0" fontId="29" fillId="0" borderId="22" xfId="0" applyFont="1" applyBorder="1" applyAlignment="1">
      <alignment horizontal="center" vertical="center" shrinkToFit="1"/>
    </xf>
    <xf numFmtId="0" fontId="28" fillId="0" borderId="23" xfId="0" applyFont="1" applyBorder="1">
      <alignment vertical="center"/>
    </xf>
    <xf numFmtId="0" fontId="28" fillId="0" borderId="0" xfId="0" applyFont="1" applyBorder="1" applyAlignment="1">
      <alignment horizontal="center" vertical="center"/>
    </xf>
    <xf numFmtId="9" fontId="29" fillId="0" borderId="0" xfId="0" applyNumberFormat="1" applyFont="1" applyBorder="1">
      <alignment vertical="center"/>
    </xf>
    <xf numFmtId="0" fontId="33" fillId="0" borderId="29" xfId="0" applyFont="1" applyBorder="1" applyAlignment="1">
      <alignment horizontal="center" vertical="center"/>
    </xf>
    <xf numFmtId="0" fontId="33" fillId="0" borderId="30" xfId="0" applyFont="1" applyBorder="1" applyAlignment="1">
      <alignment horizontal="center" vertical="center"/>
    </xf>
    <xf numFmtId="0" fontId="28" fillId="0" borderId="26" xfId="0" applyFont="1" applyBorder="1" applyAlignment="1">
      <alignment horizontal="left" vertical="center" shrinkToFit="1"/>
    </xf>
    <xf numFmtId="0" fontId="34" fillId="0" borderId="24" xfId="0" applyFont="1" applyFill="1" applyBorder="1" applyAlignment="1">
      <alignment horizontal="center" vertical="center" shrinkToFit="1"/>
    </xf>
    <xf numFmtId="0" fontId="28" fillId="0" borderId="25" xfId="0" applyFont="1" applyFill="1" applyBorder="1" applyAlignment="1">
      <alignment vertical="center" textRotation="180" shrinkToFit="1"/>
    </xf>
    <xf numFmtId="0" fontId="28" fillId="0" borderId="25" xfId="0" applyFont="1" applyBorder="1" applyAlignment="1">
      <alignment horizontal="left" vertical="center" shrinkToFit="1"/>
    </xf>
    <xf numFmtId="0" fontId="33" fillId="0" borderId="25" xfId="0" applyFont="1" applyBorder="1" applyAlignment="1">
      <alignment horizontal="left" vertical="center"/>
    </xf>
    <xf numFmtId="0" fontId="33" fillId="0" borderId="31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vertical="center" shrinkToFit="1"/>
    </xf>
    <xf numFmtId="0" fontId="29" fillId="0" borderId="0" xfId="0" applyFont="1" applyBorder="1" applyAlignment="1">
      <alignment horizontal="right" vertical="top"/>
    </xf>
    <xf numFmtId="0" fontId="29" fillId="0" borderId="0" xfId="0" applyFont="1">
      <alignment vertical="center"/>
    </xf>
    <xf numFmtId="0" fontId="34" fillId="0" borderId="0" xfId="0" applyFont="1" applyBorder="1" applyAlignment="1">
      <alignment horizontal="left" vertical="center" shrinkToFit="1"/>
    </xf>
    <xf numFmtId="0" fontId="34" fillId="0" borderId="0" xfId="0" applyFont="1" applyFill="1" applyBorder="1">
      <alignment vertical="center"/>
    </xf>
    <xf numFmtId="0" fontId="33" fillId="0" borderId="0" xfId="0" applyFont="1">
      <alignment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Border="1" applyAlignment="1">
      <alignment horizontal="center" vertical="center"/>
    </xf>
    <xf numFmtId="0" fontId="34" fillId="0" borderId="0" xfId="0" applyFont="1" applyFill="1">
      <alignment vertical="center"/>
    </xf>
    <xf numFmtId="0" fontId="33" fillId="0" borderId="0" xfId="0" applyFont="1" applyAlignment="1">
      <alignment horizontal="center" vertical="center"/>
    </xf>
    <xf numFmtId="0" fontId="33" fillId="0" borderId="18" xfId="0" applyFont="1" applyBorder="1" applyAlignment="1">
      <alignment horizontal="center"/>
    </xf>
    <xf numFmtId="0" fontId="37" fillId="0" borderId="0" xfId="0" applyFont="1" applyBorder="1" applyAlignment="1">
      <alignment horizontal="left"/>
    </xf>
    <xf numFmtId="0" fontId="37" fillId="0" borderId="0" xfId="0" applyFont="1" applyBorder="1" applyAlignment="1">
      <alignment horizontal="center" shrinkToFit="1"/>
    </xf>
    <xf numFmtId="0" fontId="38" fillId="0" borderId="11" xfId="0" applyFont="1" applyFill="1" applyBorder="1" applyAlignment="1">
      <alignment horizontal="center" vertical="center" textRotation="255"/>
    </xf>
    <xf numFmtId="0" fontId="39" fillId="0" borderId="18" xfId="0" applyFont="1" applyBorder="1" applyAlignment="1">
      <alignment horizontal="left" vertical="center" shrinkToFit="1"/>
    </xf>
    <xf numFmtId="0" fontId="39" fillId="0" borderId="18" xfId="0" applyFont="1" applyFill="1" applyBorder="1" applyAlignment="1">
      <alignment horizontal="left" vertical="center" shrinkToFit="1"/>
    </xf>
    <xf numFmtId="0" fontId="3" fillId="0" borderId="18" xfId="0" applyFont="1" applyBorder="1" applyAlignment="1">
      <alignment horizontal="left" vertical="center" shrinkToFit="1"/>
    </xf>
    <xf numFmtId="0" fontId="28" fillId="0" borderId="32" xfId="0" applyFont="1" applyBorder="1" applyAlignment="1">
      <alignment horizontal="left" vertical="center" shrinkToFit="1"/>
    </xf>
    <xf numFmtId="0" fontId="28" fillId="0" borderId="32" xfId="0" applyFont="1" applyFill="1" applyBorder="1" applyAlignment="1">
      <alignment horizontal="left" vertical="center" shrinkToFit="1"/>
    </xf>
    <xf numFmtId="0" fontId="28" fillId="0" borderId="20" xfId="0" applyFont="1" applyBorder="1" applyAlignment="1">
      <alignment horizontal="left" vertical="center" shrinkToFit="1"/>
    </xf>
    <xf numFmtId="0" fontId="28" fillId="24" borderId="21" xfId="0" applyFont="1" applyFill="1" applyBorder="1" applyAlignment="1">
      <alignment horizontal="center" vertical="center" shrinkToFit="1"/>
    </xf>
    <xf numFmtId="0" fontId="28" fillId="0" borderId="33" xfId="0" applyFont="1" applyFill="1" applyBorder="1" applyAlignment="1">
      <alignment vertical="center" textRotation="180" shrinkToFit="1"/>
    </xf>
    <xf numFmtId="0" fontId="22" fillId="0" borderId="32" xfId="0" applyFont="1" applyBorder="1" applyAlignment="1">
      <alignment horizontal="left" vertical="center" shrinkToFit="1"/>
    </xf>
    <xf numFmtId="0" fontId="22" fillId="0" borderId="20" xfId="0" applyFont="1" applyFill="1" applyBorder="1" applyAlignment="1">
      <alignment vertical="center" textRotation="180" shrinkToFit="1"/>
    </xf>
    <xf numFmtId="0" fontId="22" fillId="24" borderId="21" xfId="0" applyFont="1" applyFill="1" applyBorder="1" applyAlignment="1">
      <alignment horizontal="center" vertical="center" shrinkToFit="1"/>
    </xf>
    <xf numFmtId="0" fontId="40" fillId="24" borderId="16" xfId="0" applyFont="1" applyFill="1" applyBorder="1" applyAlignment="1">
      <alignment horizontal="center" vertical="center" shrinkToFit="1"/>
    </xf>
    <xf numFmtId="0" fontId="33" fillId="0" borderId="34" xfId="0" applyFont="1" applyFill="1" applyBorder="1">
      <alignment vertical="center"/>
    </xf>
    <xf numFmtId="0" fontId="33" fillId="0" borderId="26" xfId="0" applyFont="1" applyFill="1" applyBorder="1" applyAlignment="1">
      <alignment horizontal="center" vertical="center"/>
    </xf>
    <xf numFmtId="0" fontId="33" fillId="0" borderId="32" xfId="0" applyFont="1" applyFill="1" applyBorder="1" applyAlignment="1">
      <alignment horizontal="right"/>
    </xf>
    <xf numFmtId="0" fontId="33" fillId="0" borderId="18" xfId="0" applyFont="1" applyFill="1" applyBorder="1" applyAlignment="1">
      <alignment horizontal="center" vertical="center" shrinkToFit="1"/>
    </xf>
    <xf numFmtId="0" fontId="33" fillId="0" borderId="32" xfId="0" applyFont="1" applyFill="1" applyBorder="1">
      <alignment vertical="center"/>
    </xf>
    <xf numFmtId="0" fontId="33" fillId="0" borderId="18" xfId="0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center"/>
    </xf>
    <xf numFmtId="0" fontId="33" fillId="0" borderId="18" xfId="0" applyFont="1" applyFill="1" applyBorder="1" applyAlignment="1">
      <alignment horizontal="left" vertical="center"/>
    </xf>
    <xf numFmtId="0" fontId="33" fillId="0" borderId="21" xfId="0" applyFont="1" applyFill="1" applyBorder="1" applyAlignment="1">
      <alignment horizontal="left"/>
    </xf>
    <xf numFmtId="0" fontId="33" fillId="0" borderId="29" xfId="0" applyFont="1" applyFill="1" applyBorder="1" applyAlignment="1">
      <alignment horizontal="center" vertical="center"/>
    </xf>
    <xf numFmtId="0" fontId="33" fillId="0" borderId="30" xfId="0" applyFont="1" applyFill="1" applyBorder="1" applyAlignment="1">
      <alignment horizontal="center" vertical="center"/>
    </xf>
    <xf numFmtId="0" fontId="33" fillId="0" borderId="25" xfId="0" applyFont="1" applyFill="1" applyBorder="1" applyAlignment="1">
      <alignment horizontal="left" vertical="center"/>
    </xf>
    <xf numFmtId="0" fontId="33" fillId="0" borderId="18" xfId="0" applyFont="1" applyFill="1" applyBorder="1" applyAlignment="1">
      <alignment horizontal="left"/>
    </xf>
    <xf numFmtId="0" fontId="28" fillId="0" borderId="20" xfId="0" applyFont="1" applyFill="1" applyBorder="1" applyAlignment="1">
      <alignment vertical="center" shrinkToFit="1"/>
    </xf>
    <xf numFmtId="0" fontId="22" fillId="25" borderId="16" xfId="0" applyFont="1" applyFill="1" applyBorder="1" applyAlignment="1">
      <alignment horizontal="center" vertical="center" shrinkToFit="1"/>
    </xf>
    <xf numFmtId="0" fontId="22" fillId="0" borderId="0" xfId="0" applyFont="1" applyFill="1" applyBorder="1" applyAlignment="1">
      <alignment horizontal="left" vertical="center" shrinkToFit="1"/>
    </xf>
    <xf numFmtId="0" fontId="34" fillId="0" borderId="0" xfId="0" applyFont="1" applyBorder="1" applyAlignment="1">
      <alignment vertical="center" shrinkToFit="1"/>
    </xf>
    <xf numFmtId="0" fontId="34" fillId="0" borderId="35" xfId="0" applyFont="1" applyFill="1" applyBorder="1" applyAlignment="1">
      <alignment horizontal="center" vertical="center" shrinkToFit="1"/>
    </xf>
    <xf numFmtId="0" fontId="34" fillId="0" borderId="36" xfId="0" applyFont="1" applyBorder="1" applyAlignment="1">
      <alignment horizontal="right"/>
    </xf>
    <xf numFmtId="0" fontId="28" fillId="0" borderId="37" xfId="0" applyFont="1" applyFill="1" applyBorder="1">
      <alignment vertical="center"/>
    </xf>
    <xf numFmtId="0" fontId="28" fillId="0" borderId="38" xfId="0" applyFont="1" applyFill="1" applyBorder="1" applyAlignment="1">
      <alignment vertical="center" textRotation="180" shrinkToFit="1"/>
    </xf>
    <xf numFmtId="0" fontId="28" fillId="0" borderId="38" xfId="0" applyFont="1" applyBorder="1" applyAlignment="1">
      <alignment horizontal="left" vertical="center" shrinkToFit="1"/>
    </xf>
    <xf numFmtId="0" fontId="28" fillId="0" borderId="39" xfId="0" applyFont="1" applyFill="1" applyBorder="1" applyAlignment="1">
      <alignment vertical="center" textRotation="180" shrinkToFit="1"/>
    </xf>
    <xf numFmtId="0" fontId="28" fillId="0" borderId="20" xfId="0" applyFont="1" applyFill="1" applyBorder="1" applyAlignment="1">
      <alignment vertical="center" textRotation="180" shrinkToFit="1"/>
    </xf>
    <xf numFmtId="0" fontId="28" fillId="0" borderId="40" xfId="0" applyFont="1" applyBorder="1" applyAlignment="1">
      <alignment horizontal="left" vertical="center" shrinkToFit="1"/>
    </xf>
    <xf numFmtId="0" fontId="42" fillId="0" borderId="25" xfId="0" applyFont="1" applyBorder="1" applyAlignment="1">
      <alignment horizontal="left" vertical="center" shrinkToFit="1"/>
    </xf>
    <xf numFmtId="0" fontId="42" fillId="0" borderId="18" xfId="0" applyFont="1" applyBorder="1" applyAlignment="1">
      <alignment horizontal="left" vertical="center" shrinkToFit="1"/>
    </xf>
    <xf numFmtId="0" fontId="42" fillId="0" borderId="18" xfId="0" applyFont="1" applyFill="1" applyBorder="1" applyAlignment="1">
      <alignment horizontal="left" vertical="center" shrinkToFit="1"/>
    </xf>
    <xf numFmtId="0" fontId="41" fillId="0" borderId="18" xfId="0" applyFont="1" applyBorder="1" applyAlignment="1">
      <alignment horizontal="left" vertical="center" shrinkToFit="1"/>
    </xf>
    <xf numFmtId="0" fontId="35" fillId="0" borderId="0" xfId="0" applyFont="1" applyAlignment="1">
      <alignment vertical="center"/>
    </xf>
    <xf numFmtId="0" fontId="43" fillId="0" borderId="18" xfId="0" applyFont="1" applyBorder="1" applyAlignment="1">
      <alignment horizontal="left" vertical="center" shrinkToFit="1"/>
    </xf>
    <xf numFmtId="0" fontId="44" fillId="0" borderId="18" xfId="0" applyFont="1" applyBorder="1" applyAlignment="1">
      <alignment horizontal="left" vertical="center" shrinkToFit="1"/>
    </xf>
    <xf numFmtId="0" fontId="45" fillId="0" borderId="41" xfId="0" applyFont="1" applyBorder="1" applyAlignment="1">
      <alignment horizontal="left" vertical="center" shrinkToFit="1"/>
    </xf>
    <xf numFmtId="0" fontId="34" fillId="0" borderId="42" xfId="0" applyFont="1" applyFill="1" applyBorder="1">
      <alignment vertical="center"/>
    </xf>
    <xf numFmtId="0" fontId="53" fillId="0" borderId="18" xfId="0" applyFont="1" applyFill="1" applyBorder="1" applyAlignment="1">
      <alignment horizontal="left" vertical="center" shrinkToFit="1"/>
    </xf>
    <xf numFmtId="0" fontId="53" fillId="0" borderId="25" xfId="0" applyFont="1" applyFill="1" applyBorder="1" applyAlignment="1">
      <alignment vertical="center" shrinkToFit="1"/>
    </xf>
    <xf numFmtId="0" fontId="22" fillId="0" borderId="32" xfId="0" applyFont="1" applyFill="1" applyBorder="1" applyAlignment="1">
      <alignment horizontal="left" vertical="center" shrinkToFit="1"/>
    </xf>
    <xf numFmtId="0" fontId="39" fillId="0" borderId="33" xfId="0" applyFont="1" applyBorder="1">
      <alignment vertical="center"/>
    </xf>
    <xf numFmtId="0" fontId="46" fillId="0" borderId="43" xfId="0" applyFont="1" applyFill="1" applyBorder="1" applyAlignment="1" applyProtection="1">
      <alignment vertical="center"/>
    </xf>
    <xf numFmtId="0" fontId="0" fillId="0" borderId="0" xfId="0" applyFont="1" applyBorder="1" applyAlignment="1">
      <alignment horizontal="center" vertical="center"/>
    </xf>
    <xf numFmtId="0" fontId="54" fillId="0" borderId="18" xfId="0" applyFont="1" applyFill="1" applyBorder="1" applyAlignment="1">
      <alignment horizontal="left" vertical="center" shrinkToFit="1"/>
    </xf>
    <xf numFmtId="0" fontId="22" fillId="0" borderId="0" xfId="0" applyFont="1" applyFill="1">
      <alignment vertical="center"/>
    </xf>
    <xf numFmtId="0" fontId="55" fillId="0" borderId="18" xfId="0" applyFont="1" applyFill="1" applyBorder="1" applyAlignment="1">
      <alignment horizontal="left" vertical="center" shrinkToFit="1"/>
    </xf>
    <xf numFmtId="0" fontId="39" fillId="0" borderId="33" xfId="0" applyFont="1" applyBorder="1" applyAlignment="1">
      <alignment horizontal="left" vertical="center" shrinkToFit="1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176" fontId="3" fillId="0" borderId="0" xfId="0" applyNumberFormat="1" applyFont="1" applyBorder="1" applyAlignment="1">
      <alignment horizontal="center" vertical="center"/>
    </xf>
    <xf numFmtId="177" fontId="3" fillId="0" borderId="0" xfId="0" applyNumberFormat="1" applyFont="1" applyBorder="1" applyAlignment="1">
      <alignment horizontal="center" vertical="center"/>
    </xf>
    <xf numFmtId="9" fontId="3" fillId="0" borderId="0" xfId="0" applyNumberFormat="1" applyFont="1" applyBorder="1">
      <alignment vertical="center"/>
    </xf>
    <xf numFmtId="0" fontId="28" fillId="24" borderId="44" xfId="0" applyFont="1" applyFill="1" applyBorder="1" applyAlignment="1">
      <alignment horizontal="center" vertical="center" shrinkToFit="1"/>
    </xf>
    <xf numFmtId="0" fontId="27" fillId="24" borderId="45" xfId="0" applyFont="1" applyFill="1" applyBorder="1" applyAlignment="1">
      <alignment horizontal="center" vertical="center" wrapText="1" shrinkToFit="1"/>
    </xf>
    <xf numFmtId="0" fontId="27" fillId="0" borderId="46" xfId="0" applyFont="1" applyFill="1" applyBorder="1" applyAlignment="1">
      <alignment horizontal="center" vertical="center" shrinkToFit="1"/>
    </xf>
    <xf numFmtId="0" fontId="28" fillId="24" borderId="47" xfId="0" applyFont="1" applyFill="1" applyBorder="1" applyAlignment="1">
      <alignment horizontal="center" vertical="center" shrinkToFit="1"/>
    </xf>
    <xf numFmtId="0" fontId="48" fillId="0" borderId="18" xfId="0" applyFont="1" applyFill="1" applyBorder="1" applyAlignment="1">
      <alignment horizontal="center" vertical="center" shrinkToFit="1"/>
    </xf>
    <xf numFmtId="0" fontId="48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vertical="center" textRotation="180" shrinkToFit="1"/>
    </xf>
    <xf numFmtId="0" fontId="49" fillId="0" borderId="18" xfId="0" applyFont="1" applyBorder="1" applyAlignment="1">
      <alignment horizontal="left" vertical="center" shrinkToFit="1"/>
    </xf>
    <xf numFmtId="0" fontId="49" fillId="0" borderId="18" xfId="0" applyFont="1" applyBorder="1" applyAlignment="1">
      <alignment horizontal="center" vertical="center" shrinkToFit="1"/>
    </xf>
    <xf numFmtId="0" fontId="55" fillId="0" borderId="18" xfId="0" applyFont="1" applyBorder="1" applyAlignment="1">
      <alignment horizontal="left" vertical="center" shrinkToFit="1"/>
    </xf>
    <xf numFmtId="0" fontId="50" fillId="0" borderId="18" xfId="0" applyFont="1" applyFill="1" applyBorder="1" applyAlignment="1">
      <alignment horizontal="center" vertical="center" shrinkToFit="1"/>
    </xf>
    <xf numFmtId="0" fontId="50" fillId="0" borderId="18" xfId="0" applyFont="1" applyFill="1" applyBorder="1" applyAlignment="1">
      <alignment horizontal="left" vertical="center" shrinkToFit="1"/>
    </xf>
    <xf numFmtId="0" fontId="56" fillId="0" borderId="18" xfId="0" applyFont="1" applyFill="1" applyBorder="1" applyAlignment="1">
      <alignment horizontal="left" vertical="center" shrinkToFit="1"/>
    </xf>
    <xf numFmtId="0" fontId="54" fillId="0" borderId="18" xfId="0" applyFont="1" applyFill="1" applyBorder="1" applyAlignment="1">
      <alignment vertical="center" shrinkToFit="1"/>
    </xf>
    <xf numFmtId="0" fontId="54" fillId="0" borderId="18" xfId="0" applyFont="1" applyFill="1" applyBorder="1" applyAlignment="1">
      <alignment vertical="center" textRotation="180" shrinkToFit="1"/>
    </xf>
    <xf numFmtId="0" fontId="54" fillId="0" borderId="18" xfId="0" applyFont="1" applyBorder="1" applyAlignment="1">
      <alignment horizontal="left" vertical="center" shrinkToFit="1"/>
    </xf>
    <xf numFmtId="0" fontId="55" fillId="0" borderId="18" xfId="0" applyFont="1" applyBorder="1" applyAlignment="1">
      <alignment horizontal="left" vertical="center" wrapText="1" shrinkToFit="1"/>
    </xf>
    <xf numFmtId="0" fontId="57" fillId="0" borderId="18" xfId="0" applyFont="1" applyBorder="1" applyAlignment="1">
      <alignment horizontal="left" vertical="center" shrinkToFit="1"/>
    </xf>
    <xf numFmtId="0" fontId="57" fillId="0" borderId="18" xfId="0" applyFont="1" applyFill="1" applyBorder="1" applyAlignment="1">
      <alignment horizontal="left" vertical="center" shrinkToFit="1"/>
    </xf>
    <xf numFmtId="0" fontId="28" fillId="0" borderId="18" xfId="36" applyFont="1" applyBorder="1" applyAlignment="1">
      <alignment horizontal="left" vertical="center" shrinkToFit="1"/>
    </xf>
    <xf numFmtId="0" fontId="28" fillId="0" borderId="18" xfId="36" applyFont="1" applyBorder="1" applyAlignment="1">
      <alignment vertical="center" textRotation="180" shrinkToFit="1"/>
    </xf>
    <xf numFmtId="0" fontId="28" fillId="0" borderId="20" xfId="36" applyFont="1" applyBorder="1" applyAlignment="1">
      <alignment horizontal="left" vertical="center" shrinkToFit="1"/>
    </xf>
    <xf numFmtId="0" fontId="46" fillId="0" borderId="43" xfId="62" applyFont="1" applyFill="1" applyBorder="1" applyAlignment="1" applyProtection="1">
      <alignment vertical="center"/>
    </xf>
    <xf numFmtId="0" fontId="46" fillId="0" borderId="43" xfId="62" applyFont="1" applyFill="1" applyBorder="1" applyAlignment="1" applyProtection="1">
      <alignment horizontal="left" vertical="center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5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180" shrinkToFit="1"/>
    </xf>
    <xf numFmtId="0" fontId="39" fillId="0" borderId="18" xfId="0" applyFont="1" applyBorder="1" applyAlignment="1">
      <alignment horizontal="left" vertical="center" shrinkToFit="1"/>
    </xf>
    <xf numFmtId="0" fontId="43" fillId="0" borderId="18" xfId="0" applyFont="1" applyFill="1" applyBorder="1" applyAlignment="1">
      <alignment vertical="center" shrinkToFit="1"/>
    </xf>
    <xf numFmtId="0" fontId="22" fillId="0" borderId="18" xfId="0" applyFont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wrapText="1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18" xfId="0" applyFont="1" applyFill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vertical="center" textRotation="180" shrinkToFit="1"/>
    </xf>
    <xf numFmtId="0" fontId="28" fillId="0" borderId="18" xfId="0" applyFont="1" applyBorder="1" applyAlignment="1">
      <alignment vertical="center" textRotation="180" shrinkToFit="1"/>
    </xf>
    <xf numFmtId="0" fontId="47" fillId="0" borderId="43" xfId="62" applyFont="1" applyFill="1" applyBorder="1" applyAlignment="1" applyProtection="1">
      <alignment vertical="center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32" xfId="0" applyFont="1" applyFill="1" applyBorder="1" applyAlignment="1">
      <alignment horizontal="left" vertical="center" shrinkToFit="1"/>
    </xf>
    <xf numFmtId="0" fontId="28" fillId="0" borderId="20" xfId="0" applyFont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5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24" borderId="16" xfId="0" applyFont="1" applyFill="1" applyBorder="1" applyAlignment="1">
      <alignment horizontal="center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20" xfId="0" applyFont="1" applyFill="1" applyBorder="1" applyAlignment="1">
      <alignment vertical="center" textRotation="180" shrinkToFit="1"/>
    </xf>
    <xf numFmtId="0" fontId="28" fillId="0" borderId="0" xfId="0" applyFont="1">
      <alignment vertical="center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24" borderId="16" xfId="0" applyFont="1" applyFill="1" applyBorder="1" applyAlignment="1">
      <alignment horizontal="center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26" xfId="0" applyFont="1" applyBorder="1" applyAlignment="1">
      <alignment horizontal="left" vertical="center" shrinkToFit="1"/>
    </xf>
    <xf numFmtId="0" fontId="39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20" xfId="0" applyFont="1" applyFill="1" applyBorder="1" applyAlignment="1">
      <alignment vertical="center" textRotation="180" shrinkToFit="1"/>
    </xf>
    <xf numFmtId="0" fontId="60" fillId="0" borderId="0" xfId="37" applyFont="1" applyFill="1"/>
    <xf numFmtId="0" fontId="60" fillId="0" borderId="0" xfId="37" applyFont="1" applyFill="1" applyAlignment="1"/>
    <xf numFmtId="0" fontId="60" fillId="0" borderId="0" xfId="37" applyFont="1" applyFill="1" applyBorder="1"/>
    <xf numFmtId="0" fontId="64" fillId="0" borderId="0" xfId="37" applyFont="1" applyFill="1" applyAlignment="1"/>
    <xf numFmtId="0" fontId="64" fillId="0" borderId="0" xfId="37" applyFont="1" applyFill="1"/>
    <xf numFmtId="0" fontId="66" fillId="0" borderId="0" xfId="37" applyFont="1" applyFill="1"/>
    <xf numFmtId="0" fontId="67" fillId="0" borderId="0" xfId="37" applyFont="1" applyFill="1"/>
    <xf numFmtId="0" fontId="69" fillId="0" borderId="48" xfId="37" applyFont="1" applyFill="1" applyBorder="1"/>
    <xf numFmtId="0" fontId="69" fillId="0" borderId="41" xfId="37" applyFont="1" applyFill="1" applyBorder="1"/>
    <xf numFmtId="0" fontId="69" fillId="0" borderId="49" xfId="37" applyFont="1" applyFill="1" applyBorder="1"/>
    <xf numFmtId="0" fontId="69" fillId="0" borderId="50" xfId="37" applyFont="1" applyFill="1" applyBorder="1"/>
    <xf numFmtId="0" fontId="69" fillId="0" borderId="51" xfId="37" applyFont="1" applyFill="1" applyBorder="1"/>
    <xf numFmtId="0" fontId="69" fillId="0" borderId="52" xfId="37" applyFont="1" applyFill="1" applyBorder="1"/>
    <xf numFmtId="0" fontId="69" fillId="0" borderId="47" xfId="37" applyFont="1" applyFill="1" applyBorder="1"/>
    <xf numFmtId="0" fontId="69" fillId="0" borderId="53" xfId="37" applyFont="1" applyFill="1" applyBorder="1"/>
    <xf numFmtId="0" fontId="69" fillId="0" borderId="54" xfId="37" applyFont="1" applyFill="1" applyBorder="1"/>
    <xf numFmtId="0" fontId="69" fillId="0" borderId="55" xfId="37" applyFont="1" applyFill="1" applyBorder="1"/>
    <xf numFmtId="0" fontId="69" fillId="0" borderId="56" xfId="37" applyFont="1" applyFill="1" applyBorder="1"/>
    <xf numFmtId="0" fontId="72" fillId="0" borderId="50" xfId="37" applyFont="1" applyFill="1" applyBorder="1"/>
    <xf numFmtId="0" fontId="72" fillId="0" borderId="47" xfId="37" applyFont="1" applyFill="1" applyBorder="1"/>
    <xf numFmtId="0" fontId="72" fillId="0" borderId="53" xfId="37" applyFont="1" applyFill="1" applyBorder="1"/>
    <xf numFmtId="0" fontId="72" fillId="0" borderId="57" xfId="37" applyFont="1" applyFill="1" applyBorder="1"/>
    <xf numFmtId="0" fontId="72" fillId="0" borderId="54" xfId="37" applyFont="1" applyFill="1" applyBorder="1"/>
    <xf numFmtId="0" fontId="72" fillId="0" borderId="55" xfId="37" applyFont="1" applyFill="1" applyBorder="1"/>
    <xf numFmtId="0" fontId="72" fillId="0" borderId="56" xfId="37" applyFont="1" applyFill="1" applyBorder="1"/>
    <xf numFmtId="0" fontId="72" fillId="0" borderId="52" xfId="37" applyFont="1" applyFill="1" applyBorder="1"/>
    <xf numFmtId="0" fontId="72" fillId="0" borderId="58" xfId="37" applyFont="1" applyFill="1" applyBorder="1"/>
    <xf numFmtId="0" fontId="72" fillId="0" borderId="59" xfId="37" applyFont="1" applyFill="1" applyBorder="1"/>
    <xf numFmtId="0" fontId="72" fillId="0" borderId="60" xfId="37" applyFont="1" applyFill="1" applyBorder="1"/>
    <xf numFmtId="0" fontId="72" fillId="0" borderId="61" xfId="37" applyFont="1" applyFill="1" applyBorder="1"/>
    <xf numFmtId="0" fontId="72" fillId="0" borderId="62" xfId="37" applyFont="1" applyFill="1" applyBorder="1"/>
    <xf numFmtId="0" fontId="72" fillId="0" borderId="63" xfId="37" applyFont="1" applyFill="1" applyBorder="1"/>
    <xf numFmtId="0" fontId="73" fillId="0" borderId="47" xfId="37" applyFont="1" applyFill="1" applyBorder="1"/>
    <xf numFmtId="0" fontId="73" fillId="0" borderId="53" xfId="37" applyFont="1" applyFill="1" applyBorder="1"/>
    <xf numFmtId="0" fontId="73" fillId="0" borderId="56" xfId="37" applyFont="1" applyFill="1" applyBorder="1"/>
    <xf numFmtId="0" fontId="73" fillId="0" borderId="55" xfId="37" applyFont="1" applyFill="1" applyBorder="1"/>
    <xf numFmtId="0" fontId="75" fillId="0" borderId="57" xfId="37" applyFont="1" applyFill="1" applyBorder="1"/>
    <xf numFmtId="0" fontId="76" fillId="0" borderId="47" xfId="37" applyFont="1" applyFill="1" applyBorder="1"/>
    <xf numFmtId="0" fontId="75" fillId="0" borderId="47" xfId="37" applyFont="1" applyFill="1" applyBorder="1"/>
    <xf numFmtId="0" fontId="76" fillId="0" borderId="53" xfId="37" applyFont="1" applyFill="1" applyBorder="1"/>
    <xf numFmtId="0" fontId="75" fillId="0" borderId="54" xfId="37" applyFont="1" applyFill="1" applyBorder="1"/>
    <xf numFmtId="0" fontId="76" fillId="0" borderId="55" xfId="37" applyFont="1" applyFill="1" applyBorder="1"/>
    <xf numFmtId="0" fontId="75" fillId="0" borderId="55" xfId="37" applyFont="1" applyFill="1" applyBorder="1"/>
    <xf numFmtId="0" fontId="76" fillId="0" borderId="56" xfId="37" applyFont="1" applyFill="1" applyBorder="1"/>
    <xf numFmtId="0" fontId="60" fillId="0" borderId="0" xfId="0" applyFont="1" applyFill="1">
      <alignment vertical="center"/>
    </xf>
    <xf numFmtId="0" fontId="28" fillId="0" borderId="18" xfId="0" applyFont="1" applyFill="1" applyBorder="1" applyAlignment="1">
      <alignment vertical="center" textRotation="255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18" xfId="0" applyFont="1" applyBorder="1" applyAlignment="1">
      <alignment horizontal="left" vertical="center" shrinkToFit="1"/>
    </xf>
    <xf numFmtId="0" fontId="62" fillId="0" borderId="0" xfId="0" applyFont="1" applyFill="1" applyBorder="1" applyAlignment="1">
      <alignment horizontal="left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54" fillId="0" borderId="18" xfId="0" applyFont="1" applyFill="1" applyBorder="1" applyAlignment="1">
      <alignment horizontal="left" vertical="center" shrinkToFit="1"/>
    </xf>
    <xf numFmtId="0" fontId="48" fillId="0" borderId="18" xfId="0" applyFont="1" applyBorder="1" applyAlignment="1">
      <alignment horizontal="left" vertical="center" shrinkToFit="1"/>
    </xf>
    <xf numFmtId="0" fontId="22" fillId="0" borderId="18" xfId="0" applyFont="1" applyBorder="1" applyAlignment="1">
      <alignment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54" fillId="0" borderId="18" xfId="0" applyFont="1" applyFill="1" applyBorder="1" applyAlignment="1">
      <alignment horizontal="left" vertical="center" shrinkToFit="1"/>
    </xf>
    <xf numFmtId="0" fontId="46" fillId="0" borderId="43" xfId="0" applyFont="1" applyBorder="1">
      <alignment vertical="center"/>
    </xf>
    <xf numFmtId="0" fontId="46" fillId="0" borderId="43" xfId="0" applyFont="1" applyBorder="1" applyAlignment="1">
      <alignment horizontal="left" vertical="center"/>
    </xf>
    <xf numFmtId="0" fontId="47" fillId="0" borderId="43" xfId="0" applyFont="1" applyBorder="1">
      <alignment vertical="center"/>
    </xf>
    <xf numFmtId="0" fontId="55" fillId="0" borderId="18" xfId="0" applyFont="1" applyBorder="1" applyAlignment="1">
      <alignment horizontal="left" vertical="center" shrinkToFit="1"/>
    </xf>
    <xf numFmtId="0" fontId="0" fillId="0" borderId="0" xfId="0">
      <alignment vertical="center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255" shrinkToFit="1"/>
    </xf>
    <xf numFmtId="0" fontId="33" fillId="0" borderId="81" xfId="0" applyFont="1" applyBorder="1" applyAlignment="1">
      <alignment horizontal="center" vertical="center"/>
    </xf>
    <xf numFmtId="0" fontId="33" fillId="0" borderId="68" xfId="0" applyFont="1" applyBorder="1" applyAlignment="1">
      <alignment horizontal="center" vertical="center"/>
    </xf>
    <xf numFmtId="0" fontId="33" fillId="0" borderId="38" xfId="0" applyFont="1" applyBorder="1" applyAlignment="1">
      <alignment horizontal="left"/>
    </xf>
    <xf numFmtId="0" fontId="33" fillId="0" borderId="73" xfId="0" applyFont="1" applyBorder="1" applyAlignment="1">
      <alignment horizontal="center" vertical="center"/>
    </xf>
    <xf numFmtId="0" fontId="28" fillId="0" borderId="59" xfId="0" applyFont="1" applyFill="1" applyBorder="1" applyAlignment="1">
      <alignment horizontal="left" vertical="center" shrinkToFit="1"/>
    </xf>
    <xf numFmtId="0" fontId="22" fillId="0" borderId="33" xfId="0" applyFont="1" applyFill="1" applyBorder="1" applyAlignment="1">
      <alignment horizontal="left" vertical="center" shrinkToFit="1"/>
    </xf>
    <xf numFmtId="0" fontId="28" fillId="0" borderId="33" xfId="0" applyFont="1" applyBorder="1" applyAlignment="1">
      <alignment horizontal="left" vertical="center" shrinkToFit="1"/>
    </xf>
    <xf numFmtId="0" fontId="28" fillId="0" borderId="38" xfId="0" applyFont="1" applyFill="1" applyBorder="1" applyAlignment="1">
      <alignment horizontal="left" vertical="center" shrinkToFit="1"/>
    </xf>
    <xf numFmtId="0" fontId="79" fillId="0" borderId="0" xfId="0" applyFont="1" applyAlignment="1">
      <alignment vertical="center" shrinkToFit="1"/>
    </xf>
    <xf numFmtId="0" fontId="27" fillId="24" borderId="21" xfId="0" applyFont="1" applyFill="1" applyBorder="1" applyAlignment="1">
      <alignment horizontal="center" vertical="center" wrapText="1" shrinkToFit="1"/>
    </xf>
    <xf numFmtId="0" fontId="42" fillId="0" borderId="82" xfId="0" applyFont="1" applyBorder="1" applyAlignment="1">
      <alignment horizontal="left" vertical="center" shrinkToFit="1"/>
    </xf>
    <xf numFmtId="0" fontId="28" fillId="0" borderId="82" xfId="0" applyFont="1" applyFill="1" applyBorder="1" applyAlignment="1">
      <alignment vertical="center" textRotation="180" shrinkToFit="1"/>
    </xf>
    <xf numFmtId="0" fontId="28" fillId="0" borderId="82" xfId="0" applyFont="1" applyBorder="1" applyAlignment="1">
      <alignment horizontal="left" vertical="center" shrinkToFit="1"/>
    </xf>
    <xf numFmtId="0" fontId="28" fillId="0" borderId="26" xfId="0" applyFont="1" applyFill="1" applyBorder="1" applyAlignment="1">
      <alignment horizontal="left" vertical="center" shrinkToFit="1"/>
    </xf>
    <xf numFmtId="0" fontId="28" fillId="0" borderId="33" xfId="0" applyFont="1" applyFill="1" applyBorder="1" applyAlignment="1">
      <alignment horizontal="center" vertical="center" shrinkToFit="1"/>
    </xf>
    <xf numFmtId="0" fontId="28" fillId="0" borderId="20" xfId="0" applyFont="1" applyFill="1" applyBorder="1" applyAlignment="1">
      <alignment horizontal="left" vertical="center" shrinkToFit="1"/>
    </xf>
    <xf numFmtId="0" fontId="33" fillId="0" borderId="82" xfId="0" applyFont="1" applyFill="1" applyBorder="1" applyAlignment="1">
      <alignment horizontal="left" vertical="center"/>
    </xf>
    <xf numFmtId="0" fontId="33" fillId="0" borderId="83" xfId="0" applyFont="1" applyFill="1" applyBorder="1" applyAlignment="1">
      <alignment horizontal="center" vertical="center"/>
    </xf>
    <xf numFmtId="0" fontId="54" fillId="0" borderId="32" xfId="0" applyFont="1" applyFill="1" applyBorder="1" applyAlignment="1">
      <alignment horizontal="left" vertical="center" shrinkToFit="1"/>
    </xf>
    <xf numFmtId="0" fontId="42" fillId="0" borderId="32" xfId="0" applyFont="1" applyBorder="1" applyAlignment="1">
      <alignment horizontal="left" vertical="center" shrinkToFit="1"/>
    </xf>
    <xf numFmtId="0" fontId="54" fillId="0" borderId="20" xfId="0" applyFont="1" applyBorder="1" applyAlignment="1">
      <alignment horizontal="left" vertical="center" shrinkToFit="1"/>
    </xf>
    <xf numFmtId="0" fontId="54" fillId="0" borderId="20" xfId="0" applyFont="1" applyFill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0" fontId="28" fillId="24" borderId="26" xfId="0" applyFont="1" applyFill="1" applyBorder="1" applyAlignment="1">
      <alignment horizontal="center" vertical="center" shrinkToFit="1"/>
    </xf>
    <xf numFmtId="0" fontId="54" fillId="0" borderId="33" xfId="0" applyFont="1" applyFill="1" applyBorder="1" applyAlignment="1">
      <alignment vertical="center" textRotation="180" shrinkToFit="1"/>
    </xf>
    <xf numFmtId="0" fontId="54" fillId="0" borderId="33" xfId="0" applyFont="1" applyBorder="1" applyAlignment="1">
      <alignment horizontal="left" vertical="center" shrinkToFit="1"/>
    </xf>
    <xf numFmtId="0" fontId="22" fillId="0" borderId="33" xfId="0" applyFont="1" applyFill="1" applyBorder="1" applyAlignment="1">
      <alignment vertical="center" textRotation="180" shrinkToFit="1"/>
    </xf>
    <xf numFmtId="0" fontId="28" fillId="0" borderId="41" xfId="0" applyFont="1" applyFill="1" applyBorder="1" applyAlignment="1">
      <alignment vertical="center" textRotation="180" shrinkToFit="1"/>
    </xf>
    <xf numFmtId="0" fontId="47" fillId="0" borderId="59" xfId="0" applyFont="1" applyBorder="1">
      <alignment vertical="center"/>
    </xf>
    <xf numFmtId="0" fontId="47" fillId="0" borderId="33" xfId="0" applyFont="1" applyBorder="1">
      <alignment vertical="center"/>
    </xf>
    <xf numFmtId="0" fontId="28" fillId="0" borderId="41" xfId="0" applyFont="1" applyBorder="1" applyAlignment="1">
      <alignment horizontal="left" vertical="center" shrinkToFit="1"/>
    </xf>
    <xf numFmtId="0" fontId="1" fillId="0" borderId="84" xfId="0" applyFont="1" applyBorder="1">
      <alignment vertical="center"/>
    </xf>
    <xf numFmtId="0" fontId="28" fillId="0" borderId="36" xfId="0" applyFont="1" applyBorder="1" applyAlignment="1">
      <alignment horizontal="left" vertical="center" shrinkToFit="1"/>
    </xf>
    <xf numFmtId="0" fontId="22" fillId="24" borderId="26" xfId="0" applyFont="1" applyFill="1" applyBorder="1" applyAlignment="1">
      <alignment horizontal="center" vertical="center" shrinkToFit="1"/>
    </xf>
    <xf numFmtId="0" fontId="27" fillId="24" borderId="26" xfId="0" applyFont="1" applyFill="1" applyBorder="1" applyAlignment="1">
      <alignment horizontal="center" vertical="center" wrapText="1" shrinkToFit="1"/>
    </xf>
    <xf numFmtId="0" fontId="28" fillId="0" borderId="0" xfId="0" applyFont="1" applyFill="1" applyBorder="1" applyAlignment="1">
      <alignment horizontal="left" vertical="center" shrinkToFit="1"/>
    </xf>
    <xf numFmtId="0" fontId="28" fillId="0" borderId="85" xfId="0" applyFont="1" applyFill="1" applyBorder="1" applyAlignment="1">
      <alignment horizontal="left" vertical="center" shrinkToFit="1"/>
    </xf>
    <xf numFmtId="0" fontId="28" fillId="0" borderId="72" xfId="0" applyFont="1" applyFill="1" applyBorder="1" applyAlignment="1">
      <alignment horizontal="left" vertical="center" shrinkToFit="1"/>
    </xf>
    <xf numFmtId="0" fontId="28" fillId="0" borderId="33" xfId="0" applyFont="1" applyFill="1" applyBorder="1" applyAlignment="1">
      <alignment horizontal="left" vertical="center" shrinkToFit="1"/>
    </xf>
    <xf numFmtId="0" fontId="22" fillId="0" borderId="59" xfId="0" applyFont="1" applyBorder="1" applyAlignment="1">
      <alignment horizontal="left" vertical="center" shrinkToFit="1"/>
    </xf>
    <xf numFmtId="0" fontId="22" fillId="0" borderId="86" xfId="0" applyFont="1" applyFill="1" applyBorder="1" applyAlignment="1">
      <alignment vertical="center" textRotation="180" shrinkToFit="1"/>
    </xf>
    <xf numFmtId="0" fontId="28" fillId="0" borderId="86" xfId="0" applyFont="1" applyBorder="1" applyAlignment="1">
      <alignment horizontal="left" vertical="center" shrinkToFit="1"/>
    </xf>
    <xf numFmtId="0" fontId="28" fillId="24" borderId="87" xfId="0" applyFont="1" applyFill="1" applyBorder="1" applyAlignment="1">
      <alignment horizontal="center" vertical="center" shrinkToFit="1"/>
    </xf>
    <xf numFmtId="0" fontId="69" fillId="0" borderId="88" xfId="37" applyFont="1" applyFill="1" applyBorder="1"/>
    <xf numFmtId="0" fontId="69" fillId="0" borderId="89" xfId="37" applyFont="1" applyFill="1" applyBorder="1"/>
    <xf numFmtId="0" fontId="69" fillId="0" borderId="90" xfId="37" applyFont="1" applyFill="1" applyBorder="1"/>
    <xf numFmtId="0" fontId="69" fillId="0" borderId="91" xfId="37" applyFont="1" applyFill="1" applyBorder="1"/>
    <xf numFmtId="0" fontId="0" fillId="0" borderId="0" xfId="0" applyFont="1" applyFill="1" applyBorder="1" applyAlignment="1">
      <alignment horizontal="left" vertical="center" wrapText="1"/>
    </xf>
    <xf numFmtId="0" fontId="33" fillId="0" borderId="92" xfId="0" applyFont="1" applyBorder="1" applyAlignment="1">
      <alignment horizontal="center" vertical="center"/>
    </xf>
    <xf numFmtId="0" fontId="33" fillId="0" borderId="93" xfId="0" applyFont="1" applyBorder="1" applyAlignment="1">
      <alignment horizontal="center" vertical="center"/>
    </xf>
    <xf numFmtId="0" fontId="33" fillId="0" borderId="94" xfId="0" applyFont="1" applyBorder="1" applyAlignment="1">
      <alignment horizontal="center" vertical="center"/>
    </xf>
    <xf numFmtId="0" fontId="22" fillId="0" borderId="82" xfId="0" applyFont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71" fillId="0" borderId="77" xfId="0" applyFont="1" applyFill="1" applyBorder="1" applyAlignment="1">
      <alignment horizontal="center" vertical="center" shrinkToFit="1"/>
    </xf>
    <xf numFmtId="0" fontId="71" fillId="0" borderId="78" xfId="0" applyFont="1" applyFill="1" applyBorder="1" applyAlignment="1">
      <alignment horizontal="center" vertical="center" shrinkToFit="1"/>
    </xf>
    <xf numFmtId="0" fontId="71" fillId="0" borderId="79" xfId="0" applyFont="1" applyFill="1" applyBorder="1" applyAlignment="1">
      <alignment horizontal="center" vertical="center" shrinkToFit="1"/>
    </xf>
    <xf numFmtId="0" fontId="58" fillId="0" borderId="67" xfId="0" applyFont="1" applyFill="1" applyBorder="1" applyAlignment="1">
      <alignment horizontal="center" vertical="center" shrinkToFit="1"/>
    </xf>
    <xf numFmtId="0" fontId="58" fillId="0" borderId="0" xfId="0" applyFont="1" applyFill="1" applyBorder="1" applyAlignment="1">
      <alignment horizontal="center" vertical="center" shrinkToFit="1"/>
    </xf>
    <xf numFmtId="0" fontId="58" fillId="0" borderId="68" xfId="0" applyFont="1" applyFill="1" applyBorder="1" applyAlignment="1">
      <alignment horizontal="center" vertical="center" shrinkToFit="1"/>
    </xf>
    <xf numFmtId="0" fontId="58" fillId="0" borderId="0" xfId="0" applyFont="1" applyFill="1" applyAlignment="1">
      <alignment horizontal="center" vertical="center" shrinkToFit="1"/>
    </xf>
    <xf numFmtId="0" fontId="58" fillId="0" borderId="71" xfId="0" applyFont="1" applyFill="1" applyBorder="1" applyAlignment="1">
      <alignment horizontal="center" vertical="center" shrinkToFit="1"/>
    </xf>
    <xf numFmtId="0" fontId="58" fillId="0" borderId="72" xfId="0" applyFont="1" applyFill="1" applyBorder="1" applyAlignment="1">
      <alignment horizontal="center" vertical="center" shrinkToFit="1"/>
    </xf>
    <xf numFmtId="0" fontId="58" fillId="0" borderId="73" xfId="0" applyFont="1" applyFill="1" applyBorder="1" applyAlignment="1">
      <alignment horizontal="center" vertical="center" shrinkToFit="1"/>
    </xf>
    <xf numFmtId="0" fontId="58" fillId="0" borderId="69" xfId="0" applyFont="1" applyFill="1" applyBorder="1" applyAlignment="1">
      <alignment horizontal="center" vertical="center" shrinkToFit="1"/>
    </xf>
    <xf numFmtId="0" fontId="58" fillId="0" borderId="42" xfId="0" applyFont="1" applyFill="1" applyBorder="1" applyAlignment="1">
      <alignment horizontal="center" vertical="center" shrinkToFit="1"/>
    </xf>
    <xf numFmtId="0" fontId="58" fillId="0" borderId="70" xfId="0" applyFont="1" applyFill="1" applyBorder="1" applyAlignment="1">
      <alignment horizontal="center" vertical="center" shrinkToFit="1"/>
    </xf>
    <xf numFmtId="179" fontId="65" fillId="0" borderId="64" xfId="0" applyNumberFormat="1" applyFont="1" applyFill="1" applyBorder="1" applyAlignment="1">
      <alignment horizontal="center" vertical="center" wrapText="1"/>
    </xf>
    <xf numFmtId="179" fontId="65" fillId="0" borderId="65" xfId="0" applyNumberFormat="1" applyFont="1" applyFill="1" applyBorder="1" applyAlignment="1">
      <alignment horizontal="center" vertical="center" wrapText="1"/>
    </xf>
    <xf numFmtId="179" fontId="65" fillId="0" borderId="66" xfId="0" applyNumberFormat="1" applyFont="1" applyFill="1" applyBorder="1" applyAlignment="1">
      <alignment horizontal="center" vertical="center" wrapText="1"/>
    </xf>
    <xf numFmtId="0" fontId="70" fillId="0" borderId="77" xfId="0" applyFont="1" applyFill="1" applyBorder="1" applyAlignment="1">
      <alignment horizontal="center" vertical="center" shrinkToFit="1"/>
    </xf>
    <xf numFmtId="0" fontId="70" fillId="0" borderId="78" xfId="0" applyFont="1" applyFill="1" applyBorder="1" applyAlignment="1">
      <alignment horizontal="center" vertical="center" shrinkToFit="1"/>
    </xf>
    <xf numFmtId="0" fontId="70" fillId="0" borderId="79" xfId="0" applyFont="1" applyFill="1" applyBorder="1" applyAlignment="1">
      <alignment horizontal="center" vertical="center" shrinkToFit="1"/>
    </xf>
    <xf numFmtId="0" fontId="78" fillId="0" borderId="71" xfId="0" applyFont="1" applyFill="1" applyBorder="1" applyAlignment="1">
      <alignment horizontal="center" vertical="center" shrinkToFit="1"/>
    </xf>
    <xf numFmtId="0" fontId="78" fillId="0" borderId="72" xfId="0" applyFont="1" applyFill="1" applyBorder="1" applyAlignment="1">
      <alignment horizontal="center" vertical="center" shrinkToFit="1"/>
    </xf>
    <xf numFmtId="0" fontId="78" fillId="0" borderId="73" xfId="0" applyFont="1" applyFill="1" applyBorder="1" applyAlignment="1">
      <alignment horizontal="center" vertical="center" shrinkToFit="1"/>
    </xf>
    <xf numFmtId="0" fontId="78" fillId="0" borderId="67" xfId="0" applyFont="1" applyFill="1" applyBorder="1" applyAlignment="1">
      <alignment horizontal="center" vertical="center" shrinkToFit="1"/>
    </xf>
    <xf numFmtId="0" fontId="78" fillId="0" borderId="0" xfId="0" applyFont="1" applyFill="1" applyAlignment="1">
      <alignment horizontal="center" vertical="center" shrinkToFit="1"/>
    </xf>
    <xf numFmtId="0" fontId="78" fillId="0" borderId="68" xfId="0" applyFont="1" applyFill="1" applyBorder="1" applyAlignment="1">
      <alignment horizontal="center" vertical="center" shrinkToFit="1"/>
    </xf>
    <xf numFmtId="0" fontId="78" fillId="0" borderId="0" xfId="0" applyFont="1" applyFill="1" applyBorder="1" applyAlignment="1">
      <alignment horizontal="center" vertical="center" shrinkToFit="1"/>
    </xf>
    <xf numFmtId="0" fontId="62" fillId="0" borderId="0" xfId="0" applyFont="1" applyFill="1" applyBorder="1" applyAlignment="1">
      <alignment horizontal="left" shrinkToFit="1"/>
    </xf>
    <xf numFmtId="178" fontId="68" fillId="0" borderId="69" xfId="0" applyNumberFormat="1" applyFont="1" applyFill="1" applyBorder="1" applyAlignment="1">
      <alignment horizontal="center" vertical="center" wrapText="1"/>
    </xf>
    <xf numFmtId="178" fontId="68" fillId="0" borderId="42" xfId="0" applyNumberFormat="1" applyFont="1" applyFill="1" applyBorder="1" applyAlignment="1">
      <alignment horizontal="center" vertical="center" wrapText="1"/>
    </xf>
    <xf numFmtId="178" fontId="68" fillId="0" borderId="70" xfId="0" applyNumberFormat="1" applyFont="1" applyFill="1" applyBorder="1" applyAlignment="1">
      <alignment horizontal="center" vertical="center" wrapText="1"/>
    </xf>
    <xf numFmtId="0" fontId="80" fillId="0" borderId="0" xfId="0" applyFont="1" applyFill="1" applyBorder="1" applyAlignment="1">
      <alignment horizontal="left" shrinkToFit="1"/>
    </xf>
    <xf numFmtId="0" fontId="61" fillId="0" borderId="0" xfId="0" applyFont="1" applyFill="1" applyBorder="1" applyAlignment="1">
      <alignment horizontal="left" shrinkToFit="1"/>
    </xf>
    <xf numFmtId="0" fontId="63" fillId="0" borderId="64" xfId="0" applyFont="1" applyFill="1" applyBorder="1" applyAlignment="1">
      <alignment horizontal="center" vertical="center"/>
    </xf>
    <xf numFmtId="0" fontId="63" fillId="0" borderId="65" xfId="0" applyFont="1" applyFill="1" applyBorder="1" applyAlignment="1">
      <alignment horizontal="center" vertical="center"/>
    </xf>
    <xf numFmtId="0" fontId="63" fillId="0" borderId="66" xfId="0" applyFont="1" applyFill="1" applyBorder="1" applyAlignment="1">
      <alignment horizontal="center" vertical="center"/>
    </xf>
    <xf numFmtId="0" fontId="77" fillId="0" borderId="0" xfId="37" applyFont="1" applyFill="1" applyAlignment="1">
      <alignment horizontal="center"/>
    </xf>
    <xf numFmtId="0" fontId="74" fillId="0" borderId="71" xfId="0" applyFont="1" applyFill="1" applyBorder="1" applyAlignment="1">
      <alignment horizontal="center" vertical="center" shrinkToFit="1"/>
    </xf>
    <xf numFmtId="0" fontId="74" fillId="0" borderId="72" xfId="0" applyFont="1" applyFill="1" applyBorder="1" applyAlignment="1">
      <alignment horizontal="center" vertical="center" shrinkToFit="1"/>
    </xf>
    <xf numFmtId="0" fontId="74" fillId="0" borderId="73" xfId="0" applyFont="1" applyFill="1" applyBorder="1" applyAlignment="1">
      <alignment horizontal="center" vertical="center" shrinkToFit="1"/>
    </xf>
    <xf numFmtId="0" fontId="74" fillId="0" borderId="67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center" vertical="center"/>
    </xf>
    <xf numFmtId="0" fontId="74" fillId="0" borderId="68" xfId="0" applyFont="1" applyFill="1" applyBorder="1" applyAlignment="1">
      <alignment horizontal="center" vertical="center"/>
    </xf>
    <xf numFmtId="0" fontId="74" fillId="0" borderId="67" xfId="0" applyFont="1" applyFill="1" applyBorder="1" applyAlignment="1">
      <alignment horizontal="center" vertical="center" shrinkToFit="1"/>
    </xf>
    <xf numFmtId="0" fontId="74" fillId="0" borderId="0" xfId="0" applyFont="1" applyFill="1" applyBorder="1" applyAlignment="1">
      <alignment horizontal="center" vertical="center" shrinkToFit="1"/>
    </xf>
    <xf numFmtId="0" fontId="74" fillId="0" borderId="68" xfId="0" applyFont="1" applyFill="1" applyBorder="1" applyAlignment="1">
      <alignment horizontal="center" vertical="center" shrinkToFit="1"/>
    </xf>
    <xf numFmtId="0" fontId="59" fillId="0" borderId="0" xfId="0" applyFont="1" applyFill="1" applyBorder="1" applyAlignment="1">
      <alignment horizontal="left" vertical="center"/>
    </xf>
    <xf numFmtId="0" fontId="70" fillId="0" borderId="69" xfId="0" applyFont="1" applyFill="1" applyBorder="1" applyAlignment="1">
      <alignment horizontal="center" vertical="center" shrinkToFit="1"/>
    </xf>
    <xf numFmtId="0" fontId="70" fillId="0" borderId="42" xfId="0" applyFont="1" applyFill="1" applyBorder="1" applyAlignment="1">
      <alignment horizontal="center" vertical="center" shrinkToFit="1"/>
    </xf>
    <xf numFmtId="0" fontId="70" fillId="0" borderId="70" xfId="0" applyFont="1" applyFill="1" applyBorder="1" applyAlignment="1">
      <alignment horizontal="center" vertical="center" shrinkToFit="1"/>
    </xf>
    <xf numFmtId="178" fontId="68" fillId="0" borderId="74" xfId="0" applyNumberFormat="1" applyFont="1" applyFill="1" applyBorder="1" applyAlignment="1">
      <alignment horizontal="center" vertical="center" wrapText="1"/>
    </xf>
    <xf numFmtId="178" fontId="68" fillId="0" borderId="75" xfId="0" applyNumberFormat="1" applyFont="1" applyFill="1" applyBorder="1" applyAlignment="1">
      <alignment horizontal="center" vertical="center" wrapText="1"/>
    </xf>
    <xf numFmtId="178" fontId="68" fillId="0" borderId="76" xfId="0" applyNumberFormat="1" applyFont="1" applyFill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textRotation="180" shrinkToFit="1"/>
    </xf>
    <xf numFmtId="0" fontId="28" fillId="0" borderId="26" xfId="0" applyFont="1" applyFill="1" applyBorder="1" applyAlignment="1">
      <alignment horizontal="center" vertical="center" wrapText="1" shrinkToFit="1"/>
    </xf>
    <xf numFmtId="0" fontId="28" fillId="0" borderId="18" xfId="0" applyFont="1" applyFill="1" applyBorder="1" applyAlignment="1">
      <alignment horizontal="center" vertical="center" wrapText="1" shrinkToFit="1"/>
    </xf>
    <xf numFmtId="0" fontId="28" fillId="0" borderId="21" xfId="0" applyFont="1" applyFill="1" applyBorder="1" applyAlignment="1">
      <alignment horizontal="center" vertical="center" wrapText="1" shrinkToFit="1"/>
    </xf>
    <xf numFmtId="0" fontId="33" fillId="0" borderId="17" xfId="0" applyFont="1" applyBorder="1" applyAlignment="1">
      <alignment horizontal="center" vertical="center" textRotation="255" shrinkToFit="1"/>
    </xf>
    <xf numFmtId="0" fontId="30" fillId="0" borderId="0" xfId="0" applyFont="1" applyBorder="1" applyAlignment="1">
      <alignment horizontal="center" shrinkToFit="1"/>
    </xf>
    <xf numFmtId="0" fontId="25" fillId="0" borderId="0" xfId="0" applyFont="1" applyBorder="1" applyAlignment="1">
      <alignment horizontal="left" shrinkToFit="1"/>
    </xf>
    <xf numFmtId="0" fontId="28" fillId="0" borderId="0" xfId="0" applyFont="1" applyBorder="1" applyAlignment="1">
      <alignment horizontal="left" shrinkToFit="1"/>
    </xf>
    <xf numFmtId="0" fontId="27" fillId="0" borderId="80" xfId="0" applyFont="1" applyBorder="1" applyAlignment="1">
      <alignment horizontal="right" vertical="top"/>
    </xf>
    <xf numFmtId="0" fontId="33" fillId="0" borderId="17" xfId="0" applyFont="1" applyFill="1" applyBorder="1" applyAlignment="1">
      <alignment horizontal="center" vertical="center" textRotation="255" shrinkToFit="1"/>
    </xf>
    <xf numFmtId="0" fontId="33" fillId="0" borderId="0" xfId="0" applyFont="1" applyBorder="1" applyAlignment="1">
      <alignment horizontal="left" vertical="center"/>
    </xf>
    <xf numFmtId="0" fontId="34" fillId="0" borderId="0" xfId="0" applyFont="1" applyBorder="1" applyAlignment="1">
      <alignment horizontal="left" vertical="center"/>
    </xf>
    <xf numFmtId="0" fontId="22" fillId="0" borderId="26" xfId="0" applyFont="1" applyFill="1" applyBorder="1" applyAlignment="1">
      <alignment horizontal="center" vertical="center" wrapText="1" shrinkToFit="1"/>
    </xf>
    <xf numFmtId="0" fontId="22" fillId="0" borderId="18" xfId="0" applyFont="1" applyFill="1" applyBorder="1" applyAlignment="1">
      <alignment horizontal="center" vertical="center" wrapText="1" shrinkToFit="1"/>
    </xf>
    <xf numFmtId="0" fontId="22" fillId="0" borderId="21" xfId="0" applyFont="1" applyFill="1" applyBorder="1" applyAlignment="1">
      <alignment horizontal="center" vertical="center" wrapText="1" shrinkToFit="1"/>
    </xf>
    <xf numFmtId="0" fontId="23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4" fillId="0" borderId="16" xfId="0" applyFont="1" applyBorder="1" applyAlignment="1">
      <alignment horizontal="center" vertical="center" textRotation="180" shrinkToFit="1"/>
    </xf>
    <xf numFmtId="0" fontId="24" fillId="0" borderId="80" xfId="0" applyFont="1" applyBorder="1" applyAlignment="1">
      <alignment horizontal="right" vertical="top"/>
    </xf>
    <xf numFmtId="0" fontId="23" fillId="0" borderId="17" xfId="0" applyFont="1" applyBorder="1" applyAlignment="1">
      <alignment horizontal="center" vertical="center" textRotation="255" shrinkToFit="1"/>
    </xf>
    <xf numFmtId="0" fontId="23" fillId="0" borderId="17" xfId="0" applyFont="1" applyFill="1" applyBorder="1" applyAlignment="1">
      <alignment horizontal="center" vertical="center" textRotation="255" shrinkToFit="1"/>
    </xf>
    <xf numFmtId="0" fontId="21" fillId="0" borderId="0" xfId="0" applyFont="1" applyBorder="1" applyAlignment="1">
      <alignment horizontal="left" shrinkToFit="1"/>
    </xf>
    <xf numFmtId="0" fontId="22" fillId="0" borderId="0" xfId="0" applyFont="1" applyBorder="1" applyAlignment="1">
      <alignment horizontal="left" shrinkToFit="1"/>
    </xf>
    <xf numFmtId="0" fontId="24" fillId="0" borderId="44" xfId="0" applyFont="1" applyBorder="1" applyAlignment="1">
      <alignment horizontal="center" vertical="center" textRotation="180" shrinkToFit="1"/>
    </xf>
  </cellXfs>
  <cellStyles count="1148">
    <cellStyle name="20% - 輔色1" xfId="1" builtinId="30" customBuiltin="1"/>
    <cellStyle name="20% - 輔色1 2" xfId="2"/>
    <cellStyle name="20% - 輔色1 3" xfId="618"/>
    <cellStyle name="20% - 輔色2" xfId="3" builtinId="34" customBuiltin="1"/>
    <cellStyle name="20% - 輔色2 2" xfId="4"/>
    <cellStyle name="20% - 輔色2 3" xfId="619"/>
    <cellStyle name="20% - 輔色3" xfId="5" builtinId="38" customBuiltin="1"/>
    <cellStyle name="20% - 輔色3 2" xfId="6"/>
    <cellStyle name="20% - 輔色3 3" xfId="620"/>
    <cellStyle name="20% - 輔色4" xfId="7" builtinId="42" customBuiltin="1"/>
    <cellStyle name="20% - 輔色4 2" xfId="8"/>
    <cellStyle name="20% - 輔色4 3" xfId="621"/>
    <cellStyle name="20% - 輔色5" xfId="9" builtinId="46" customBuiltin="1"/>
    <cellStyle name="20% - 輔色5 2" xfId="10"/>
    <cellStyle name="20% - 輔色5 3" xfId="622"/>
    <cellStyle name="20% - 輔色6" xfId="11" builtinId="50" customBuiltin="1"/>
    <cellStyle name="20% - 輔色6 2" xfId="12"/>
    <cellStyle name="20% - 輔色6 3" xfId="623"/>
    <cellStyle name="40% - 輔色1" xfId="13" builtinId="31" customBuiltin="1"/>
    <cellStyle name="40% - 輔色1 2" xfId="14"/>
    <cellStyle name="40% - 輔色1 3" xfId="624"/>
    <cellStyle name="40% - 輔色2" xfId="15" builtinId="35" customBuiltin="1"/>
    <cellStyle name="40% - 輔色2 2" xfId="16"/>
    <cellStyle name="40% - 輔色2 3" xfId="625"/>
    <cellStyle name="40% - 輔色3" xfId="17" builtinId="39" customBuiltin="1"/>
    <cellStyle name="40% - 輔色3 2" xfId="18"/>
    <cellStyle name="40% - 輔色3 3" xfId="626"/>
    <cellStyle name="40% - 輔色4" xfId="19" builtinId="43" customBuiltin="1"/>
    <cellStyle name="40% - 輔色4 2" xfId="20"/>
    <cellStyle name="40% - 輔色4 3" xfId="627"/>
    <cellStyle name="40% - 輔色5" xfId="21" builtinId="47" customBuiltin="1"/>
    <cellStyle name="40% - 輔色5 2" xfId="22"/>
    <cellStyle name="40% - 輔色5 3" xfId="628"/>
    <cellStyle name="40% - 輔色6" xfId="23" builtinId="51" customBuiltin="1"/>
    <cellStyle name="40% - 輔色6 2" xfId="24"/>
    <cellStyle name="40% - 輔色6 3" xfId="629"/>
    <cellStyle name="60% - 輔色1" xfId="25" builtinId="32" customBuiltin="1"/>
    <cellStyle name="60% - 輔色1 2" xfId="63"/>
    <cellStyle name="60% - 輔色2" xfId="26" builtinId="36" customBuiltin="1"/>
    <cellStyle name="60% - 輔色2 2" xfId="64"/>
    <cellStyle name="60% - 輔色3" xfId="27" builtinId="40" customBuiltin="1"/>
    <cellStyle name="60% - 輔色3 2" xfId="65"/>
    <cellStyle name="60% - 輔色4" xfId="28" builtinId="44" customBuiltin="1"/>
    <cellStyle name="60% - 輔色4 2" xfId="66"/>
    <cellStyle name="60% - 輔色5" xfId="29" builtinId="48" customBuiltin="1"/>
    <cellStyle name="60% - 輔色5 2" xfId="67"/>
    <cellStyle name="60% - 輔色6" xfId="30" builtinId="52" customBuiltin="1"/>
    <cellStyle name="60% - 輔色6 2" xfId="68"/>
    <cellStyle name="一般" xfId="0" builtinId="0"/>
    <cellStyle name="一般 2" xfId="31"/>
    <cellStyle name="一般 2 2" xfId="32"/>
    <cellStyle name="一般 2 2 2" xfId="70"/>
    <cellStyle name="一般 2 2 3" xfId="33"/>
    <cellStyle name="一般 2 2 3 4 2" xfId="34"/>
    <cellStyle name="一般 2 2 4" xfId="69"/>
    <cellStyle name="一般 3" xfId="35"/>
    <cellStyle name="一般 3 2" xfId="36"/>
    <cellStyle name="一般 3 2 2" xfId="72"/>
    <cellStyle name="一般 3 3" xfId="73"/>
    <cellStyle name="一般 3 4" xfId="74"/>
    <cellStyle name="一般 3 5" xfId="75"/>
    <cellStyle name="一般 3 6" xfId="71"/>
    <cellStyle name="一般 4" xfId="62"/>
    <cellStyle name="一般 5" xfId="76"/>
    <cellStyle name="一般 5 2" xfId="77"/>
    <cellStyle name="一般_新增Microsoft Excel 工作表" xfId="37"/>
    <cellStyle name="千分位 2" xfId="79"/>
    <cellStyle name="千分位 2 2" xfId="80"/>
    <cellStyle name="千分位 2 2 2" xfId="632"/>
    <cellStyle name="千分位 2 3" xfId="81"/>
    <cellStyle name="千分位 2 3 2" xfId="633"/>
    <cellStyle name="千分位 2 4" xfId="631"/>
    <cellStyle name="千分位 3" xfId="82"/>
    <cellStyle name="千分位 3 2" xfId="83"/>
    <cellStyle name="千分位 3 2 2" xfId="635"/>
    <cellStyle name="千分位 3 3" xfId="634"/>
    <cellStyle name="千分位 4" xfId="84"/>
    <cellStyle name="千分位 4 2" xfId="636"/>
    <cellStyle name="千分位 5" xfId="85"/>
    <cellStyle name="千分位 5 2" xfId="637"/>
    <cellStyle name="千分位 6" xfId="86"/>
    <cellStyle name="千分位 6 2" xfId="638"/>
    <cellStyle name="千分位 7" xfId="78"/>
    <cellStyle name="千分位 7 2" xfId="630"/>
    <cellStyle name="中等" xfId="38" builtinId="28" customBuiltin="1"/>
    <cellStyle name="中等 2" xfId="87"/>
    <cellStyle name="合計" xfId="39" builtinId="25" customBuiltin="1"/>
    <cellStyle name="合計 2" xfId="88"/>
    <cellStyle name="好" xfId="40" builtinId="26" customBuiltin="1"/>
    <cellStyle name="好 2" xfId="89"/>
    <cellStyle name="計算方式" xfId="41" builtinId="22" customBuiltin="1"/>
    <cellStyle name="計算方式 2" xfId="90"/>
    <cellStyle name="貨幣 2" xfId="91"/>
    <cellStyle name="貨幣 2 10" xfId="92"/>
    <cellStyle name="貨幣 2 10 2" xfId="93"/>
    <cellStyle name="貨幣 2 10 2 2" xfId="94"/>
    <cellStyle name="貨幣 2 10 2 2 2" xfId="642"/>
    <cellStyle name="貨幣 2 10 2 3" xfId="641"/>
    <cellStyle name="貨幣 2 10 3" xfId="95"/>
    <cellStyle name="貨幣 2 10 3 2" xfId="643"/>
    <cellStyle name="貨幣 2 10 4" xfId="96"/>
    <cellStyle name="貨幣 2 10 4 2" xfId="644"/>
    <cellStyle name="貨幣 2 10 5" xfId="640"/>
    <cellStyle name="貨幣 2 11" xfId="97"/>
    <cellStyle name="貨幣 2 11 2" xfId="98"/>
    <cellStyle name="貨幣 2 11 2 2" xfId="99"/>
    <cellStyle name="貨幣 2 11 2 2 2" xfId="647"/>
    <cellStyle name="貨幣 2 11 2 3" xfId="646"/>
    <cellStyle name="貨幣 2 11 3" xfId="100"/>
    <cellStyle name="貨幣 2 11 3 2" xfId="648"/>
    <cellStyle name="貨幣 2 11 4" xfId="101"/>
    <cellStyle name="貨幣 2 11 4 2" xfId="649"/>
    <cellStyle name="貨幣 2 11 5" xfId="645"/>
    <cellStyle name="貨幣 2 12" xfId="102"/>
    <cellStyle name="貨幣 2 12 2" xfId="103"/>
    <cellStyle name="貨幣 2 12 2 2" xfId="104"/>
    <cellStyle name="貨幣 2 12 2 2 2" xfId="652"/>
    <cellStyle name="貨幣 2 12 2 3" xfId="651"/>
    <cellStyle name="貨幣 2 12 3" xfId="105"/>
    <cellStyle name="貨幣 2 12 3 2" xfId="653"/>
    <cellStyle name="貨幣 2 12 4" xfId="106"/>
    <cellStyle name="貨幣 2 12 4 2" xfId="654"/>
    <cellStyle name="貨幣 2 12 5" xfId="650"/>
    <cellStyle name="貨幣 2 13" xfId="107"/>
    <cellStyle name="貨幣 2 13 2" xfId="108"/>
    <cellStyle name="貨幣 2 13 2 2" xfId="109"/>
    <cellStyle name="貨幣 2 13 2 2 2" xfId="657"/>
    <cellStyle name="貨幣 2 13 2 3" xfId="656"/>
    <cellStyle name="貨幣 2 13 3" xfId="110"/>
    <cellStyle name="貨幣 2 13 3 2" xfId="658"/>
    <cellStyle name="貨幣 2 13 4" xfId="111"/>
    <cellStyle name="貨幣 2 13 4 2" xfId="659"/>
    <cellStyle name="貨幣 2 13 5" xfId="655"/>
    <cellStyle name="貨幣 2 14" xfId="112"/>
    <cellStyle name="貨幣 2 14 2" xfId="113"/>
    <cellStyle name="貨幣 2 14 2 2" xfId="661"/>
    <cellStyle name="貨幣 2 14 3" xfId="114"/>
    <cellStyle name="貨幣 2 14 3 2" xfId="662"/>
    <cellStyle name="貨幣 2 14 4" xfId="660"/>
    <cellStyle name="貨幣 2 15" xfId="115"/>
    <cellStyle name="貨幣 2 15 2" xfId="116"/>
    <cellStyle name="貨幣 2 15 2 2" xfId="664"/>
    <cellStyle name="貨幣 2 15 3" xfId="663"/>
    <cellStyle name="貨幣 2 16" xfId="117"/>
    <cellStyle name="貨幣 2 16 2" xfId="665"/>
    <cellStyle name="貨幣 2 17" xfId="118"/>
    <cellStyle name="貨幣 2 17 2" xfId="666"/>
    <cellStyle name="貨幣 2 18" xfId="119"/>
    <cellStyle name="貨幣 2 18 2" xfId="667"/>
    <cellStyle name="貨幣 2 19" xfId="639"/>
    <cellStyle name="貨幣 2 2" xfId="120"/>
    <cellStyle name="貨幣 2 2 10" xfId="121"/>
    <cellStyle name="貨幣 2 2 10 2" xfId="669"/>
    <cellStyle name="貨幣 2 2 11" xfId="122"/>
    <cellStyle name="貨幣 2 2 11 2" xfId="670"/>
    <cellStyle name="貨幣 2 2 12" xfId="668"/>
    <cellStyle name="貨幣 2 2 2" xfId="123"/>
    <cellStyle name="貨幣 2 2 2 2" xfId="124"/>
    <cellStyle name="貨幣 2 2 2 2 2" xfId="125"/>
    <cellStyle name="貨幣 2 2 2 2 2 2" xfId="126"/>
    <cellStyle name="貨幣 2 2 2 2 2 2 2" xfId="127"/>
    <cellStyle name="貨幣 2 2 2 2 2 2 2 2" xfId="128"/>
    <cellStyle name="貨幣 2 2 2 2 2 2 2 2 2" xfId="676"/>
    <cellStyle name="貨幣 2 2 2 2 2 2 2 3" xfId="675"/>
    <cellStyle name="貨幣 2 2 2 2 2 2 3" xfId="129"/>
    <cellStyle name="貨幣 2 2 2 2 2 2 3 2" xfId="677"/>
    <cellStyle name="貨幣 2 2 2 2 2 2 4" xfId="130"/>
    <cellStyle name="貨幣 2 2 2 2 2 2 4 2" xfId="678"/>
    <cellStyle name="貨幣 2 2 2 2 2 2 5" xfId="674"/>
    <cellStyle name="貨幣 2 2 2 2 2 3" xfId="131"/>
    <cellStyle name="貨幣 2 2 2 2 2 3 2" xfId="132"/>
    <cellStyle name="貨幣 2 2 2 2 2 3 2 2" xfId="133"/>
    <cellStyle name="貨幣 2 2 2 2 2 3 2 2 2" xfId="681"/>
    <cellStyle name="貨幣 2 2 2 2 2 3 2 3" xfId="680"/>
    <cellStyle name="貨幣 2 2 2 2 2 3 3" xfId="134"/>
    <cellStyle name="貨幣 2 2 2 2 2 3 3 2" xfId="682"/>
    <cellStyle name="貨幣 2 2 2 2 2 3 4" xfId="135"/>
    <cellStyle name="貨幣 2 2 2 2 2 3 4 2" xfId="683"/>
    <cellStyle name="貨幣 2 2 2 2 2 3 5" xfId="679"/>
    <cellStyle name="貨幣 2 2 2 2 2 4" xfId="136"/>
    <cellStyle name="貨幣 2 2 2 2 2 4 2" xfId="137"/>
    <cellStyle name="貨幣 2 2 2 2 2 4 2 2" xfId="685"/>
    <cellStyle name="貨幣 2 2 2 2 2 4 3" xfId="684"/>
    <cellStyle name="貨幣 2 2 2 2 2 5" xfId="138"/>
    <cellStyle name="貨幣 2 2 2 2 2 5 2" xfId="686"/>
    <cellStyle name="貨幣 2 2 2 2 2 6" xfId="139"/>
    <cellStyle name="貨幣 2 2 2 2 2 6 2" xfId="687"/>
    <cellStyle name="貨幣 2 2 2 2 2 7" xfId="673"/>
    <cellStyle name="貨幣 2 2 2 2 3" xfId="140"/>
    <cellStyle name="貨幣 2 2 2 2 3 2" xfId="141"/>
    <cellStyle name="貨幣 2 2 2 2 3 2 2" xfId="142"/>
    <cellStyle name="貨幣 2 2 2 2 3 2 2 2" xfId="143"/>
    <cellStyle name="貨幣 2 2 2 2 3 2 2 2 2" xfId="691"/>
    <cellStyle name="貨幣 2 2 2 2 3 2 2 3" xfId="690"/>
    <cellStyle name="貨幣 2 2 2 2 3 2 3" xfId="144"/>
    <cellStyle name="貨幣 2 2 2 2 3 2 3 2" xfId="692"/>
    <cellStyle name="貨幣 2 2 2 2 3 2 4" xfId="145"/>
    <cellStyle name="貨幣 2 2 2 2 3 2 4 2" xfId="693"/>
    <cellStyle name="貨幣 2 2 2 2 3 2 5" xfId="689"/>
    <cellStyle name="貨幣 2 2 2 2 3 3" xfId="146"/>
    <cellStyle name="貨幣 2 2 2 2 3 3 2" xfId="147"/>
    <cellStyle name="貨幣 2 2 2 2 3 3 2 2" xfId="148"/>
    <cellStyle name="貨幣 2 2 2 2 3 3 2 2 2" xfId="696"/>
    <cellStyle name="貨幣 2 2 2 2 3 3 2 3" xfId="695"/>
    <cellStyle name="貨幣 2 2 2 2 3 3 3" xfId="149"/>
    <cellStyle name="貨幣 2 2 2 2 3 3 3 2" xfId="697"/>
    <cellStyle name="貨幣 2 2 2 2 3 3 4" xfId="150"/>
    <cellStyle name="貨幣 2 2 2 2 3 3 4 2" xfId="698"/>
    <cellStyle name="貨幣 2 2 2 2 3 3 5" xfId="694"/>
    <cellStyle name="貨幣 2 2 2 2 3 4" xfId="151"/>
    <cellStyle name="貨幣 2 2 2 2 3 4 2" xfId="152"/>
    <cellStyle name="貨幣 2 2 2 2 3 4 2 2" xfId="700"/>
    <cellStyle name="貨幣 2 2 2 2 3 4 3" xfId="699"/>
    <cellStyle name="貨幣 2 2 2 2 3 5" xfId="153"/>
    <cellStyle name="貨幣 2 2 2 2 3 5 2" xfId="701"/>
    <cellStyle name="貨幣 2 2 2 2 3 6" xfId="154"/>
    <cellStyle name="貨幣 2 2 2 2 3 6 2" xfId="702"/>
    <cellStyle name="貨幣 2 2 2 2 3 7" xfId="688"/>
    <cellStyle name="貨幣 2 2 2 2 4" xfId="155"/>
    <cellStyle name="貨幣 2 2 2 2 4 2" xfId="156"/>
    <cellStyle name="貨幣 2 2 2 2 4 2 2" xfId="157"/>
    <cellStyle name="貨幣 2 2 2 2 4 2 2 2" xfId="705"/>
    <cellStyle name="貨幣 2 2 2 2 4 2 3" xfId="704"/>
    <cellStyle name="貨幣 2 2 2 2 4 3" xfId="158"/>
    <cellStyle name="貨幣 2 2 2 2 4 3 2" xfId="706"/>
    <cellStyle name="貨幣 2 2 2 2 4 4" xfId="159"/>
    <cellStyle name="貨幣 2 2 2 2 4 4 2" xfId="707"/>
    <cellStyle name="貨幣 2 2 2 2 4 5" xfId="703"/>
    <cellStyle name="貨幣 2 2 2 2 5" xfId="160"/>
    <cellStyle name="貨幣 2 2 2 2 5 2" xfId="161"/>
    <cellStyle name="貨幣 2 2 2 2 5 2 2" xfId="162"/>
    <cellStyle name="貨幣 2 2 2 2 5 2 2 2" xfId="710"/>
    <cellStyle name="貨幣 2 2 2 2 5 2 3" xfId="709"/>
    <cellStyle name="貨幣 2 2 2 2 5 3" xfId="163"/>
    <cellStyle name="貨幣 2 2 2 2 5 3 2" xfId="711"/>
    <cellStyle name="貨幣 2 2 2 2 5 4" xfId="164"/>
    <cellStyle name="貨幣 2 2 2 2 5 4 2" xfId="712"/>
    <cellStyle name="貨幣 2 2 2 2 5 5" xfId="708"/>
    <cellStyle name="貨幣 2 2 2 2 6" xfId="165"/>
    <cellStyle name="貨幣 2 2 2 2 6 2" xfId="166"/>
    <cellStyle name="貨幣 2 2 2 2 6 2 2" xfId="714"/>
    <cellStyle name="貨幣 2 2 2 2 6 3" xfId="713"/>
    <cellStyle name="貨幣 2 2 2 2 7" xfId="167"/>
    <cellStyle name="貨幣 2 2 2 2 7 2" xfId="715"/>
    <cellStyle name="貨幣 2 2 2 2 8" xfId="168"/>
    <cellStyle name="貨幣 2 2 2 2 8 2" xfId="716"/>
    <cellStyle name="貨幣 2 2 2 2 9" xfId="672"/>
    <cellStyle name="貨幣 2 2 2 3" xfId="169"/>
    <cellStyle name="貨幣 2 2 2 3 2" xfId="170"/>
    <cellStyle name="貨幣 2 2 2 3 2 2" xfId="171"/>
    <cellStyle name="貨幣 2 2 2 3 2 2 2" xfId="172"/>
    <cellStyle name="貨幣 2 2 2 3 2 2 2 2" xfId="720"/>
    <cellStyle name="貨幣 2 2 2 3 2 2 3" xfId="719"/>
    <cellStyle name="貨幣 2 2 2 3 2 3" xfId="173"/>
    <cellStyle name="貨幣 2 2 2 3 2 3 2" xfId="721"/>
    <cellStyle name="貨幣 2 2 2 3 2 4" xfId="174"/>
    <cellStyle name="貨幣 2 2 2 3 2 4 2" xfId="722"/>
    <cellStyle name="貨幣 2 2 2 3 2 5" xfId="718"/>
    <cellStyle name="貨幣 2 2 2 3 3" xfId="175"/>
    <cellStyle name="貨幣 2 2 2 3 3 2" xfId="176"/>
    <cellStyle name="貨幣 2 2 2 3 3 2 2" xfId="177"/>
    <cellStyle name="貨幣 2 2 2 3 3 2 2 2" xfId="725"/>
    <cellStyle name="貨幣 2 2 2 3 3 2 3" xfId="724"/>
    <cellStyle name="貨幣 2 2 2 3 3 3" xfId="178"/>
    <cellStyle name="貨幣 2 2 2 3 3 3 2" xfId="726"/>
    <cellStyle name="貨幣 2 2 2 3 3 4" xfId="179"/>
    <cellStyle name="貨幣 2 2 2 3 3 4 2" xfId="727"/>
    <cellStyle name="貨幣 2 2 2 3 3 5" xfId="723"/>
    <cellStyle name="貨幣 2 2 2 3 4" xfId="180"/>
    <cellStyle name="貨幣 2 2 2 3 4 2" xfId="181"/>
    <cellStyle name="貨幣 2 2 2 3 4 2 2" xfId="729"/>
    <cellStyle name="貨幣 2 2 2 3 4 3" xfId="728"/>
    <cellStyle name="貨幣 2 2 2 3 5" xfId="182"/>
    <cellStyle name="貨幣 2 2 2 3 5 2" xfId="730"/>
    <cellStyle name="貨幣 2 2 2 3 6" xfId="183"/>
    <cellStyle name="貨幣 2 2 2 3 6 2" xfId="731"/>
    <cellStyle name="貨幣 2 2 2 3 7" xfId="717"/>
    <cellStyle name="貨幣 2 2 2 4" xfId="184"/>
    <cellStyle name="貨幣 2 2 2 4 2" xfId="185"/>
    <cellStyle name="貨幣 2 2 2 4 2 2" xfId="186"/>
    <cellStyle name="貨幣 2 2 2 4 2 2 2" xfId="734"/>
    <cellStyle name="貨幣 2 2 2 4 2 3" xfId="733"/>
    <cellStyle name="貨幣 2 2 2 4 3" xfId="187"/>
    <cellStyle name="貨幣 2 2 2 4 3 2" xfId="735"/>
    <cellStyle name="貨幣 2 2 2 4 4" xfId="188"/>
    <cellStyle name="貨幣 2 2 2 4 4 2" xfId="736"/>
    <cellStyle name="貨幣 2 2 2 4 5" xfId="732"/>
    <cellStyle name="貨幣 2 2 2 5" xfId="189"/>
    <cellStyle name="貨幣 2 2 2 5 2" xfId="190"/>
    <cellStyle name="貨幣 2 2 2 5 2 2" xfId="191"/>
    <cellStyle name="貨幣 2 2 2 5 2 2 2" xfId="739"/>
    <cellStyle name="貨幣 2 2 2 5 2 3" xfId="738"/>
    <cellStyle name="貨幣 2 2 2 5 3" xfId="192"/>
    <cellStyle name="貨幣 2 2 2 5 3 2" xfId="740"/>
    <cellStyle name="貨幣 2 2 2 5 4" xfId="193"/>
    <cellStyle name="貨幣 2 2 2 5 4 2" xfId="741"/>
    <cellStyle name="貨幣 2 2 2 5 5" xfId="737"/>
    <cellStyle name="貨幣 2 2 2 6" xfId="194"/>
    <cellStyle name="貨幣 2 2 2 6 2" xfId="195"/>
    <cellStyle name="貨幣 2 2 2 6 2 2" xfId="743"/>
    <cellStyle name="貨幣 2 2 2 6 3" xfId="742"/>
    <cellStyle name="貨幣 2 2 2 7" xfId="196"/>
    <cellStyle name="貨幣 2 2 2 7 2" xfId="744"/>
    <cellStyle name="貨幣 2 2 2 8" xfId="197"/>
    <cellStyle name="貨幣 2 2 2 8 2" xfId="745"/>
    <cellStyle name="貨幣 2 2 2 9" xfId="671"/>
    <cellStyle name="貨幣 2 2 3" xfId="198"/>
    <cellStyle name="貨幣 2 2 3 2" xfId="199"/>
    <cellStyle name="貨幣 2 2 3 2 2" xfId="200"/>
    <cellStyle name="貨幣 2 2 3 2 2 2" xfId="201"/>
    <cellStyle name="貨幣 2 2 3 2 2 2 2" xfId="202"/>
    <cellStyle name="貨幣 2 2 3 2 2 2 2 2" xfId="750"/>
    <cellStyle name="貨幣 2 2 3 2 2 2 3" xfId="749"/>
    <cellStyle name="貨幣 2 2 3 2 2 3" xfId="203"/>
    <cellStyle name="貨幣 2 2 3 2 2 3 2" xfId="751"/>
    <cellStyle name="貨幣 2 2 3 2 2 4" xfId="204"/>
    <cellStyle name="貨幣 2 2 3 2 2 4 2" xfId="752"/>
    <cellStyle name="貨幣 2 2 3 2 2 5" xfId="748"/>
    <cellStyle name="貨幣 2 2 3 2 3" xfId="205"/>
    <cellStyle name="貨幣 2 2 3 2 3 2" xfId="206"/>
    <cellStyle name="貨幣 2 2 3 2 3 2 2" xfId="207"/>
    <cellStyle name="貨幣 2 2 3 2 3 2 2 2" xfId="755"/>
    <cellStyle name="貨幣 2 2 3 2 3 2 3" xfId="754"/>
    <cellStyle name="貨幣 2 2 3 2 3 3" xfId="208"/>
    <cellStyle name="貨幣 2 2 3 2 3 3 2" xfId="756"/>
    <cellStyle name="貨幣 2 2 3 2 3 4" xfId="209"/>
    <cellStyle name="貨幣 2 2 3 2 3 4 2" xfId="757"/>
    <cellStyle name="貨幣 2 2 3 2 3 5" xfId="753"/>
    <cellStyle name="貨幣 2 2 3 2 4" xfId="210"/>
    <cellStyle name="貨幣 2 2 3 2 4 2" xfId="211"/>
    <cellStyle name="貨幣 2 2 3 2 4 2 2" xfId="759"/>
    <cellStyle name="貨幣 2 2 3 2 4 3" xfId="758"/>
    <cellStyle name="貨幣 2 2 3 2 5" xfId="212"/>
    <cellStyle name="貨幣 2 2 3 2 5 2" xfId="760"/>
    <cellStyle name="貨幣 2 2 3 2 6" xfId="213"/>
    <cellStyle name="貨幣 2 2 3 2 6 2" xfId="761"/>
    <cellStyle name="貨幣 2 2 3 2 7" xfId="747"/>
    <cellStyle name="貨幣 2 2 3 3" xfId="214"/>
    <cellStyle name="貨幣 2 2 3 3 2" xfId="215"/>
    <cellStyle name="貨幣 2 2 3 3 2 2" xfId="216"/>
    <cellStyle name="貨幣 2 2 3 3 2 2 2" xfId="764"/>
    <cellStyle name="貨幣 2 2 3 3 2 3" xfId="763"/>
    <cellStyle name="貨幣 2 2 3 3 3" xfId="217"/>
    <cellStyle name="貨幣 2 2 3 3 3 2" xfId="765"/>
    <cellStyle name="貨幣 2 2 3 3 4" xfId="218"/>
    <cellStyle name="貨幣 2 2 3 3 4 2" xfId="766"/>
    <cellStyle name="貨幣 2 2 3 3 5" xfId="762"/>
    <cellStyle name="貨幣 2 2 3 4" xfId="219"/>
    <cellStyle name="貨幣 2 2 3 4 2" xfId="220"/>
    <cellStyle name="貨幣 2 2 3 4 2 2" xfId="221"/>
    <cellStyle name="貨幣 2 2 3 4 2 2 2" xfId="769"/>
    <cellStyle name="貨幣 2 2 3 4 2 3" xfId="768"/>
    <cellStyle name="貨幣 2 2 3 4 3" xfId="222"/>
    <cellStyle name="貨幣 2 2 3 4 3 2" xfId="770"/>
    <cellStyle name="貨幣 2 2 3 4 4" xfId="223"/>
    <cellStyle name="貨幣 2 2 3 4 4 2" xfId="771"/>
    <cellStyle name="貨幣 2 2 3 4 5" xfId="767"/>
    <cellStyle name="貨幣 2 2 3 5" xfId="224"/>
    <cellStyle name="貨幣 2 2 3 5 2" xfId="225"/>
    <cellStyle name="貨幣 2 2 3 5 2 2" xfId="773"/>
    <cellStyle name="貨幣 2 2 3 5 3" xfId="772"/>
    <cellStyle name="貨幣 2 2 3 6" xfId="226"/>
    <cellStyle name="貨幣 2 2 3 6 2" xfId="774"/>
    <cellStyle name="貨幣 2 2 3 7" xfId="227"/>
    <cellStyle name="貨幣 2 2 3 7 2" xfId="775"/>
    <cellStyle name="貨幣 2 2 3 8" xfId="746"/>
    <cellStyle name="貨幣 2 2 4" xfId="228"/>
    <cellStyle name="貨幣 2 2 4 2" xfId="229"/>
    <cellStyle name="貨幣 2 2 4 2 2" xfId="230"/>
    <cellStyle name="貨幣 2 2 4 2 2 2" xfId="231"/>
    <cellStyle name="貨幣 2 2 4 2 2 2 2" xfId="232"/>
    <cellStyle name="貨幣 2 2 4 2 2 2 2 2" xfId="780"/>
    <cellStyle name="貨幣 2 2 4 2 2 2 3" xfId="779"/>
    <cellStyle name="貨幣 2 2 4 2 2 3" xfId="233"/>
    <cellStyle name="貨幣 2 2 4 2 2 3 2" xfId="781"/>
    <cellStyle name="貨幣 2 2 4 2 2 4" xfId="234"/>
    <cellStyle name="貨幣 2 2 4 2 2 4 2" xfId="782"/>
    <cellStyle name="貨幣 2 2 4 2 2 5" xfId="778"/>
    <cellStyle name="貨幣 2 2 4 2 3" xfId="235"/>
    <cellStyle name="貨幣 2 2 4 2 3 2" xfId="236"/>
    <cellStyle name="貨幣 2 2 4 2 3 2 2" xfId="237"/>
    <cellStyle name="貨幣 2 2 4 2 3 2 2 2" xfId="785"/>
    <cellStyle name="貨幣 2 2 4 2 3 2 3" xfId="784"/>
    <cellStyle name="貨幣 2 2 4 2 3 3" xfId="238"/>
    <cellStyle name="貨幣 2 2 4 2 3 3 2" xfId="786"/>
    <cellStyle name="貨幣 2 2 4 2 3 4" xfId="239"/>
    <cellStyle name="貨幣 2 2 4 2 3 4 2" xfId="787"/>
    <cellStyle name="貨幣 2 2 4 2 3 5" xfId="783"/>
    <cellStyle name="貨幣 2 2 4 2 4" xfId="240"/>
    <cellStyle name="貨幣 2 2 4 2 4 2" xfId="241"/>
    <cellStyle name="貨幣 2 2 4 2 4 2 2" xfId="789"/>
    <cellStyle name="貨幣 2 2 4 2 4 3" xfId="788"/>
    <cellStyle name="貨幣 2 2 4 2 5" xfId="242"/>
    <cellStyle name="貨幣 2 2 4 2 5 2" xfId="790"/>
    <cellStyle name="貨幣 2 2 4 2 6" xfId="243"/>
    <cellStyle name="貨幣 2 2 4 2 6 2" xfId="791"/>
    <cellStyle name="貨幣 2 2 4 2 7" xfId="777"/>
    <cellStyle name="貨幣 2 2 4 3" xfId="244"/>
    <cellStyle name="貨幣 2 2 4 3 2" xfId="245"/>
    <cellStyle name="貨幣 2 2 4 3 2 2" xfId="246"/>
    <cellStyle name="貨幣 2 2 4 3 2 2 2" xfId="247"/>
    <cellStyle name="貨幣 2 2 4 3 2 2 2 2" xfId="795"/>
    <cellStyle name="貨幣 2 2 4 3 2 2 3" xfId="794"/>
    <cellStyle name="貨幣 2 2 4 3 2 3" xfId="248"/>
    <cellStyle name="貨幣 2 2 4 3 2 3 2" xfId="796"/>
    <cellStyle name="貨幣 2 2 4 3 2 4" xfId="249"/>
    <cellStyle name="貨幣 2 2 4 3 2 4 2" xfId="797"/>
    <cellStyle name="貨幣 2 2 4 3 2 5" xfId="793"/>
    <cellStyle name="貨幣 2 2 4 3 3" xfId="250"/>
    <cellStyle name="貨幣 2 2 4 3 3 2" xfId="251"/>
    <cellStyle name="貨幣 2 2 4 3 3 2 2" xfId="252"/>
    <cellStyle name="貨幣 2 2 4 3 3 2 2 2" xfId="800"/>
    <cellStyle name="貨幣 2 2 4 3 3 2 3" xfId="799"/>
    <cellStyle name="貨幣 2 2 4 3 3 3" xfId="253"/>
    <cellStyle name="貨幣 2 2 4 3 3 3 2" xfId="801"/>
    <cellStyle name="貨幣 2 2 4 3 3 4" xfId="254"/>
    <cellStyle name="貨幣 2 2 4 3 3 4 2" xfId="802"/>
    <cellStyle name="貨幣 2 2 4 3 3 5" xfId="798"/>
    <cellStyle name="貨幣 2 2 4 3 4" xfId="255"/>
    <cellStyle name="貨幣 2 2 4 3 4 2" xfId="256"/>
    <cellStyle name="貨幣 2 2 4 3 4 2 2" xfId="804"/>
    <cellStyle name="貨幣 2 2 4 3 4 3" xfId="803"/>
    <cellStyle name="貨幣 2 2 4 3 5" xfId="257"/>
    <cellStyle name="貨幣 2 2 4 3 5 2" xfId="805"/>
    <cellStyle name="貨幣 2 2 4 3 6" xfId="258"/>
    <cellStyle name="貨幣 2 2 4 3 6 2" xfId="806"/>
    <cellStyle name="貨幣 2 2 4 3 7" xfId="792"/>
    <cellStyle name="貨幣 2 2 4 4" xfId="259"/>
    <cellStyle name="貨幣 2 2 4 4 2" xfId="260"/>
    <cellStyle name="貨幣 2 2 4 4 2 2" xfId="261"/>
    <cellStyle name="貨幣 2 2 4 4 2 2 2" xfId="809"/>
    <cellStyle name="貨幣 2 2 4 4 2 3" xfId="808"/>
    <cellStyle name="貨幣 2 2 4 4 3" xfId="262"/>
    <cellStyle name="貨幣 2 2 4 4 3 2" xfId="810"/>
    <cellStyle name="貨幣 2 2 4 4 4" xfId="263"/>
    <cellStyle name="貨幣 2 2 4 4 4 2" xfId="811"/>
    <cellStyle name="貨幣 2 2 4 4 5" xfId="807"/>
    <cellStyle name="貨幣 2 2 4 5" xfId="264"/>
    <cellStyle name="貨幣 2 2 4 5 2" xfId="265"/>
    <cellStyle name="貨幣 2 2 4 5 2 2" xfId="266"/>
    <cellStyle name="貨幣 2 2 4 5 2 2 2" xfId="814"/>
    <cellStyle name="貨幣 2 2 4 5 2 3" xfId="813"/>
    <cellStyle name="貨幣 2 2 4 5 3" xfId="267"/>
    <cellStyle name="貨幣 2 2 4 5 3 2" xfId="815"/>
    <cellStyle name="貨幣 2 2 4 5 4" xfId="268"/>
    <cellStyle name="貨幣 2 2 4 5 4 2" xfId="816"/>
    <cellStyle name="貨幣 2 2 4 5 5" xfId="812"/>
    <cellStyle name="貨幣 2 2 4 6" xfId="269"/>
    <cellStyle name="貨幣 2 2 4 6 2" xfId="270"/>
    <cellStyle name="貨幣 2 2 4 6 2 2" xfId="818"/>
    <cellStyle name="貨幣 2 2 4 6 3" xfId="817"/>
    <cellStyle name="貨幣 2 2 4 7" xfId="271"/>
    <cellStyle name="貨幣 2 2 4 7 2" xfId="819"/>
    <cellStyle name="貨幣 2 2 4 8" xfId="272"/>
    <cellStyle name="貨幣 2 2 4 8 2" xfId="820"/>
    <cellStyle name="貨幣 2 2 4 9" xfId="776"/>
    <cellStyle name="貨幣 2 2 5" xfId="273"/>
    <cellStyle name="貨幣 2 2 5 2" xfId="274"/>
    <cellStyle name="貨幣 2 2 5 2 2" xfId="275"/>
    <cellStyle name="貨幣 2 2 5 2 2 2" xfId="276"/>
    <cellStyle name="貨幣 2 2 5 2 2 2 2" xfId="824"/>
    <cellStyle name="貨幣 2 2 5 2 2 3" xfId="823"/>
    <cellStyle name="貨幣 2 2 5 2 3" xfId="277"/>
    <cellStyle name="貨幣 2 2 5 2 3 2" xfId="825"/>
    <cellStyle name="貨幣 2 2 5 2 4" xfId="278"/>
    <cellStyle name="貨幣 2 2 5 2 4 2" xfId="826"/>
    <cellStyle name="貨幣 2 2 5 2 5" xfId="822"/>
    <cellStyle name="貨幣 2 2 5 3" xfId="279"/>
    <cellStyle name="貨幣 2 2 5 3 2" xfId="280"/>
    <cellStyle name="貨幣 2 2 5 3 2 2" xfId="281"/>
    <cellStyle name="貨幣 2 2 5 3 2 2 2" xfId="829"/>
    <cellStyle name="貨幣 2 2 5 3 2 3" xfId="828"/>
    <cellStyle name="貨幣 2 2 5 3 3" xfId="282"/>
    <cellStyle name="貨幣 2 2 5 3 3 2" xfId="830"/>
    <cellStyle name="貨幣 2 2 5 3 4" xfId="283"/>
    <cellStyle name="貨幣 2 2 5 3 4 2" xfId="831"/>
    <cellStyle name="貨幣 2 2 5 3 5" xfId="827"/>
    <cellStyle name="貨幣 2 2 5 4" xfId="284"/>
    <cellStyle name="貨幣 2 2 5 4 2" xfId="285"/>
    <cellStyle name="貨幣 2 2 5 4 2 2" xfId="833"/>
    <cellStyle name="貨幣 2 2 5 4 3" xfId="832"/>
    <cellStyle name="貨幣 2 2 5 5" xfId="286"/>
    <cellStyle name="貨幣 2 2 5 5 2" xfId="834"/>
    <cellStyle name="貨幣 2 2 5 6" xfId="287"/>
    <cellStyle name="貨幣 2 2 5 6 2" xfId="835"/>
    <cellStyle name="貨幣 2 2 5 7" xfId="821"/>
    <cellStyle name="貨幣 2 2 6" xfId="288"/>
    <cellStyle name="貨幣 2 2 6 2" xfId="289"/>
    <cellStyle name="貨幣 2 2 6 2 2" xfId="290"/>
    <cellStyle name="貨幣 2 2 6 2 2 2" xfId="291"/>
    <cellStyle name="貨幣 2 2 6 2 2 2 2" xfId="839"/>
    <cellStyle name="貨幣 2 2 6 2 2 3" xfId="838"/>
    <cellStyle name="貨幣 2 2 6 2 3" xfId="292"/>
    <cellStyle name="貨幣 2 2 6 2 3 2" xfId="840"/>
    <cellStyle name="貨幣 2 2 6 2 4" xfId="293"/>
    <cellStyle name="貨幣 2 2 6 2 4 2" xfId="841"/>
    <cellStyle name="貨幣 2 2 6 2 5" xfId="837"/>
    <cellStyle name="貨幣 2 2 6 3" xfId="294"/>
    <cellStyle name="貨幣 2 2 6 3 2" xfId="295"/>
    <cellStyle name="貨幣 2 2 6 3 2 2" xfId="296"/>
    <cellStyle name="貨幣 2 2 6 3 2 2 2" xfId="844"/>
    <cellStyle name="貨幣 2 2 6 3 2 3" xfId="843"/>
    <cellStyle name="貨幣 2 2 6 3 3" xfId="297"/>
    <cellStyle name="貨幣 2 2 6 3 3 2" xfId="845"/>
    <cellStyle name="貨幣 2 2 6 3 4" xfId="298"/>
    <cellStyle name="貨幣 2 2 6 3 4 2" xfId="846"/>
    <cellStyle name="貨幣 2 2 6 3 5" xfId="842"/>
    <cellStyle name="貨幣 2 2 6 4" xfId="299"/>
    <cellStyle name="貨幣 2 2 6 4 2" xfId="300"/>
    <cellStyle name="貨幣 2 2 6 4 2 2" xfId="848"/>
    <cellStyle name="貨幣 2 2 6 4 3" xfId="847"/>
    <cellStyle name="貨幣 2 2 6 5" xfId="301"/>
    <cellStyle name="貨幣 2 2 6 5 2" xfId="849"/>
    <cellStyle name="貨幣 2 2 6 6" xfId="302"/>
    <cellStyle name="貨幣 2 2 6 6 2" xfId="850"/>
    <cellStyle name="貨幣 2 2 6 7" xfId="836"/>
    <cellStyle name="貨幣 2 2 7" xfId="303"/>
    <cellStyle name="貨幣 2 2 7 2" xfId="304"/>
    <cellStyle name="貨幣 2 2 7 2 2" xfId="305"/>
    <cellStyle name="貨幣 2 2 7 2 2 2" xfId="853"/>
    <cellStyle name="貨幣 2 2 7 2 3" xfId="852"/>
    <cellStyle name="貨幣 2 2 7 3" xfId="306"/>
    <cellStyle name="貨幣 2 2 7 3 2" xfId="854"/>
    <cellStyle name="貨幣 2 2 7 4" xfId="307"/>
    <cellStyle name="貨幣 2 2 7 4 2" xfId="855"/>
    <cellStyle name="貨幣 2 2 7 5" xfId="851"/>
    <cellStyle name="貨幣 2 2 8" xfId="308"/>
    <cellStyle name="貨幣 2 2 8 2" xfId="309"/>
    <cellStyle name="貨幣 2 2 8 2 2" xfId="310"/>
    <cellStyle name="貨幣 2 2 8 2 2 2" xfId="858"/>
    <cellStyle name="貨幣 2 2 8 2 3" xfId="857"/>
    <cellStyle name="貨幣 2 2 8 3" xfId="311"/>
    <cellStyle name="貨幣 2 2 8 3 2" xfId="859"/>
    <cellStyle name="貨幣 2 2 8 4" xfId="312"/>
    <cellStyle name="貨幣 2 2 8 4 2" xfId="860"/>
    <cellStyle name="貨幣 2 2 8 5" xfId="856"/>
    <cellStyle name="貨幣 2 2 9" xfId="313"/>
    <cellStyle name="貨幣 2 2 9 2" xfId="314"/>
    <cellStyle name="貨幣 2 2 9 2 2" xfId="862"/>
    <cellStyle name="貨幣 2 2 9 3" xfId="861"/>
    <cellStyle name="貨幣 2 3" xfId="315"/>
    <cellStyle name="貨幣 2 3 2" xfId="316"/>
    <cellStyle name="貨幣 2 3 2 2" xfId="317"/>
    <cellStyle name="貨幣 2 3 2 2 2" xfId="318"/>
    <cellStyle name="貨幣 2 3 2 2 2 2" xfId="319"/>
    <cellStyle name="貨幣 2 3 2 2 2 2 2" xfId="320"/>
    <cellStyle name="貨幣 2 3 2 2 2 2 2 2" xfId="868"/>
    <cellStyle name="貨幣 2 3 2 2 2 2 3" xfId="867"/>
    <cellStyle name="貨幣 2 3 2 2 2 3" xfId="321"/>
    <cellStyle name="貨幣 2 3 2 2 2 3 2" xfId="869"/>
    <cellStyle name="貨幣 2 3 2 2 2 4" xfId="322"/>
    <cellStyle name="貨幣 2 3 2 2 2 4 2" xfId="870"/>
    <cellStyle name="貨幣 2 3 2 2 2 5" xfId="866"/>
    <cellStyle name="貨幣 2 3 2 2 3" xfId="323"/>
    <cellStyle name="貨幣 2 3 2 2 3 2" xfId="324"/>
    <cellStyle name="貨幣 2 3 2 2 3 2 2" xfId="325"/>
    <cellStyle name="貨幣 2 3 2 2 3 2 2 2" xfId="873"/>
    <cellStyle name="貨幣 2 3 2 2 3 2 3" xfId="872"/>
    <cellStyle name="貨幣 2 3 2 2 3 3" xfId="326"/>
    <cellStyle name="貨幣 2 3 2 2 3 3 2" xfId="874"/>
    <cellStyle name="貨幣 2 3 2 2 3 4" xfId="327"/>
    <cellStyle name="貨幣 2 3 2 2 3 4 2" xfId="875"/>
    <cellStyle name="貨幣 2 3 2 2 3 5" xfId="871"/>
    <cellStyle name="貨幣 2 3 2 2 4" xfId="328"/>
    <cellStyle name="貨幣 2 3 2 2 4 2" xfId="329"/>
    <cellStyle name="貨幣 2 3 2 2 4 2 2" xfId="877"/>
    <cellStyle name="貨幣 2 3 2 2 4 3" xfId="876"/>
    <cellStyle name="貨幣 2 3 2 2 5" xfId="330"/>
    <cellStyle name="貨幣 2 3 2 2 5 2" xfId="878"/>
    <cellStyle name="貨幣 2 3 2 2 6" xfId="331"/>
    <cellStyle name="貨幣 2 3 2 2 6 2" xfId="879"/>
    <cellStyle name="貨幣 2 3 2 2 7" xfId="865"/>
    <cellStyle name="貨幣 2 3 2 3" xfId="332"/>
    <cellStyle name="貨幣 2 3 2 3 2" xfId="333"/>
    <cellStyle name="貨幣 2 3 2 3 2 2" xfId="334"/>
    <cellStyle name="貨幣 2 3 2 3 2 2 2" xfId="335"/>
    <cellStyle name="貨幣 2 3 2 3 2 2 2 2" xfId="883"/>
    <cellStyle name="貨幣 2 3 2 3 2 2 3" xfId="882"/>
    <cellStyle name="貨幣 2 3 2 3 2 3" xfId="336"/>
    <cellStyle name="貨幣 2 3 2 3 2 3 2" xfId="884"/>
    <cellStyle name="貨幣 2 3 2 3 2 4" xfId="337"/>
    <cellStyle name="貨幣 2 3 2 3 2 4 2" xfId="885"/>
    <cellStyle name="貨幣 2 3 2 3 2 5" xfId="881"/>
    <cellStyle name="貨幣 2 3 2 3 3" xfId="338"/>
    <cellStyle name="貨幣 2 3 2 3 3 2" xfId="339"/>
    <cellStyle name="貨幣 2 3 2 3 3 2 2" xfId="340"/>
    <cellStyle name="貨幣 2 3 2 3 3 2 2 2" xfId="888"/>
    <cellStyle name="貨幣 2 3 2 3 3 2 3" xfId="887"/>
    <cellStyle name="貨幣 2 3 2 3 3 3" xfId="341"/>
    <cellStyle name="貨幣 2 3 2 3 3 3 2" xfId="889"/>
    <cellStyle name="貨幣 2 3 2 3 3 4" xfId="342"/>
    <cellStyle name="貨幣 2 3 2 3 3 4 2" xfId="890"/>
    <cellStyle name="貨幣 2 3 2 3 3 5" xfId="886"/>
    <cellStyle name="貨幣 2 3 2 3 4" xfId="343"/>
    <cellStyle name="貨幣 2 3 2 3 4 2" xfId="344"/>
    <cellStyle name="貨幣 2 3 2 3 4 2 2" xfId="892"/>
    <cellStyle name="貨幣 2 3 2 3 4 3" xfId="891"/>
    <cellStyle name="貨幣 2 3 2 3 5" xfId="345"/>
    <cellStyle name="貨幣 2 3 2 3 5 2" xfId="893"/>
    <cellStyle name="貨幣 2 3 2 3 6" xfId="346"/>
    <cellStyle name="貨幣 2 3 2 3 6 2" xfId="894"/>
    <cellStyle name="貨幣 2 3 2 3 7" xfId="880"/>
    <cellStyle name="貨幣 2 3 2 4" xfId="347"/>
    <cellStyle name="貨幣 2 3 2 4 2" xfId="348"/>
    <cellStyle name="貨幣 2 3 2 4 2 2" xfId="349"/>
    <cellStyle name="貨幣 2 3 2 4 2 2 2" xfId="897"/>
    <cellStyle name="貨幣 2 3 2 4 2 3" xfId="896"/>
    <cellStyle name="貨幣 2 3 2 4 3" xfId="350"/>
    <cellStyle name="貨幣 2 3 2 4 3 2" xfId="898"/>
    <cellStyle name="貨幣 2 3 2 4 4" xfId="351"/>
    <cellStyle name="貨幣 2 3 2 4 4 2" xfId="899"/>
    <cellStyle name="貨幣 2 3 2 4 5" xfId="895"/>
    <cellStyle name="貨幣 2 3 2 5" xfId="352"/>
    <cellStyle name="貨幣 2 3 2 5 2" xfId="353"/>
    <cellStyle name="貨幣 2 3 2 5 2 2" xfId="354"/>
    <cellStyle name="貨幣 2 3 2 5 2 2 2" xfId="902"/>
    <cellStyle name="貨幣 2 3 2 5 2 3" xfId="901"/>
    <cellStyle name="貨幣 2 3 2 5 3" xfId="355"/>
    <cellStyle name="貨幣 2 3 2 5 3 2" xfId="903"/>
    <cellStyle name="貨幣 2 3 2 5 4" xfId="356"/>
    <cellStyle name="貨幣 2 3 2 5 4 2" xfId="904"/>
    <cellStyle name="貨幣 2 3 2 5 5" xfId="900"/>
    <cellStyle name="貨幣 2 3 2 6" xfId="357"/>
    <cellStyle name="貨幣 2 3 2 6 2" xfId="358"/>
    <cellStyle name="貨幣 2 3 2 6 2 2" xfId="906"/>
    <cellStyle name="貨幣 2 3 2 6 3" xfId="905"/>
    <cellStyle name="貨幣 2 3 2 7" xfId="359"/>
    <cellStyle name="貨幣 2 3 2 7 2" xfId="907"/>
    <cellStyle name="貨幣 2 3 2 8" xfId="360"/>
    <cellStyle name="貨幣 2 3 2 8 2" xfId="908"/>
    <cellStyle name="貨幣 2 3 2 9" xfId="864"/>
    <cellStyle name="貨幣 2 3 3" xfId="361"/>
    <cellStyle name="貨幣 2 3 3 2" xfId="362"/>
    <cellStyle name="貨幣 2 3 3 2 2" xfId="363"/>
    <cellStyle name="貨幣 2 3 3 2 2 2" xfId="364"/>
    <cellStyle name="貨幣 2 3 3 2 2 2 2" xfId="912"/>
    <cellStyle name="貨幣 2 3 3 2 2 3" xfId="911"/>
    <cellStyle name="貨幣 2 3 3 2 3" xfId="365"/>
    <cellStyle name="貨幣 2 3 3 2 3 2" xfId="913"/>
    <cellStyle name="貨幣 2 3 3 2 4" xfId="366"/>
    <cellStyle name="貨幣 2 3 3 2 4 2" xfId="914"/>
    <cellStyle name="貨幣 2 3 3 2 5" xfId="910"/>
    <cellStyle name="貨幣 2 3 3 3" xfId="367"/>
    <cellStyle name="貨幣 2 3 3 3 2" xfId="368"/>
    <cellStyle name="貨幣 2 3 3 3 2 2" xfId="369"/>
    <cellStyle name="貨幣 2 3 3 3 2 2 2" xfId="917"/>
    <cellStyle name="貨幣 2 3 3 3 2 3" xfId="916"/>
    <cellStyle name="貨幣 2 3 3 3 3" xfId="370"/>
    <cellStyle name="貨幣 2 3 3 3 3 2" xfId="918"/>
    <cellStyle name="貨幣 2 3 3 3 4" xfId="371"/>
    <cellStyle name="貨幣 2 3 3 3 4 2" xfId="919"/>
    <cellStyle name="貨幣 2 3 3 3 5" xfId="915"/>
    <cellStyle name="貨幣 2 3 3 4" xfId="372"/>
    <cellStyle name="貨幣 2 3 3 4 2" xfId="373"/>
    <cellStyle name="貨幣 2 3 3 4 2 2" xfId="921"/>
    <cellStyle name="貨幣 2 3 3 4 3" xfId="920"/>
    <cellStyle name="貨幣 2 3 3 5" xfId="374"/>
    <cellStyle name="貨幣 2 3 3 5 2" xfId="922"/>
    <cellStyle name="貨幣 2 3 3 6" xfId="375"/>
    <cellStyle name="貨幣 2 3 3 6 2" xfId="923"/>
    <cellStyle name="貨幣 2 3 3 7" xfId="909"/>
    <cellStyle name="貨幣 2 3 4" xfId="376"/>
    <cellStyle name="貨幣 2 3 4 2" xfId="377"/>
    <cellStyle name="貨幣 2 3 4 2 2" xfId="378"/>
    <cellStyle name="貨幣 2 3 4 2 2 2" xfId="926"/>
    <cellStyle name="貨幣 2 3 4 2 3" xfId="925"/>
    <cellStyle name="貨幣 2 3 4 3" xfId="379"/>
    <cellStyle name="貨幣 2 3 4 3 2" xfId="927"/>
    <cellStyle name="貨幣 2 3 4 4" xfId="380"/>
    <cellStyle name="貨幣 2 3 4 4 2" xfId="928"/>
    <cellStyle name="貨幣 2 3 4 5" xfId="924"/>
    <cellStyle name="貨幣 2 3 5" xfId="381"/>
    <cellStyle name="貨幣 2 3 5 2" xfId="382"/>
    <cellStyle name="貨幣 2 3 5 2 2" xfId="383"/>
    <cellStyle name="貨幣 2 3 5 2 2 2" xfId="931"/>
    <cellStyle name="貨幣 2 3 5 2 3" xfId="930"/>
    <cellStyle name="貨幣 2 3 5 3" xfId="384"/>
    <cellStyle name="貨幣 2 3 5 3 2" xfId="932"/>
    <cellStyle name="貨幣 2 3 5 4" xfId="385"/>
    <cellStyle name="貨幣 2 3 5 4 2" xfId="933"/>
    <cellStyle name="貨幣 2 3 5 5" xfId="929"/>
    <cellStyle name="貨幣 2 3 6" xfId="386"/>
    <cellStyle name="貨幣 2 3 6 2" xfId="387"/>
    <cellStyle name="貨幣 2 3 6 2 2" xfId="935"/>
    <cellStyle name="貨幣 2 3 6 3" xfId="934"/>
    <cellStyle name="貨幣 2 3 7" xfId="388"/>
    <cellStyle name="貨幣 2 3 7 2" xfId="936"/>
    <cellStyle name="貨幣 2 3 8" xfId="389"/>
    <cellStyle name="貨幣 2 3 8 2" xfId="937"/>
    <cellStyle name="貨幣 2 3 9" xfId="863"/>
    <cellStyle name="貨幣 2 4" xfId="390"/>
    <cellStyle name="貨幣 2 4 2" xfId="391"/>
    <cellStyle name="貨幣 2 4 2 2" xfId="392"/>
    <cellStyle name="貨幣 2 4 2 2 2" xfId="393"/>
    <cellStyle name="貨幣 2 4 2 2 2 2" xfId="394"/>
    <cellStyle name="貨幣 2 4 2 2 2 2 2" xfId="395"/>
    <cellStyle name="貨幣 2 4 2 2 2 2 2 2" xfId="943"/>
    <cellStyle name="貨幣 2 4 2 2 2 2 3" xfId="942"/>
    <cellStyle name="貨幣 2 4 2 2 2 3" xfId="396"/>
    <cellStyle name="貨幣 2 4 2 2 2 3 2" xfId="944"/>
    <cellStyle name="貨幣 2 4 2 2 2 4" xfId="397"/>
    <cellStyle name="貨幣 2 4 2 2 2 4 2" xfId="945"/>
    <cellStyle name="貨幣 2 4 2 2 2 5" xfId="941"/>
    <cellStyle name="貨幣 2 4 2 2 3" xfId="398"/>
    <cellStyle name="貨幣 2 4 2 2 3 2" xfId="399"/>
    <cellStyle name="貨幣 2 4 2 2 3 2 2" xfId="400"/>
    <cellStyle name="貨幣 2 4 2 2 3 2 2 2" xfId="948"/>
    <cellStyle name="貨幣 2 4 2 2 3 2 3" xfId="947"/>
    <cellStyle name="貨幣 2 4 2 2 3 3" xfId="401"/>
    <cellStyle name="貨幣 2 4 2 2 3 3 2" xfId="949"/>
    <cellStyle name="貨幣 2 4 2 2 3 4" xfId="402"/>
    <cellStyle name="貨幣 2 4 2 2 3 4 2" xfId="950"/>
    <cellStyle name="貨幣 2 4 2 2 3 5" xfId="946"/>
    <cellStyle name="貨幣 2 4 2 2 4" xfId="403"/>
    <cellStyle name="貨幣 2 4 2 2 4 2" xfId="404"/>
    <cellStyle name="貨幣 2 4 2 2 4 2 2" xfId="952"/>
    <cellStyle name="貨幣 2 4 2 2 4 3" xfId="951"/>
    <cellStyle name="貨幣 2 4 2 2 5" xfId="405"/>
    <cellStyle name="貨幣 2 4 2 2 5 2" xfId="953"/>
    <cellStyle name="貨幣 2 4 2 2 6" xfId="406"/>
    <cellStyle name="貨幣 2 4 2 2 6 2" xfId="954"/>
    <cellStyle name="貨幣 2 4 2 2 7" xfId="940"/>
    <cellStyle name="貨幣 2 4 2 3" xfId="407"/>
    <cellStyle name="貨幣 2 4 2 3 2" xfId="408"/>
    <cellStyle name="貨幣 2 4 2 3 2 2" xfId="409"/>
    <cellStyle name="貨幣 2 4 2 3 2 2 2" xfId="410"/>
    <cellStyle name="貨幣 2 4 2 3 2 2 2 2" xfId="958"/>
    <cellStyle name="貨幣 2 4 2 3 2 2 3" xfId="957"/>
    <cellStyle name="貨幣 2 4 2 3 2 3" xfId="411"/>
    <cellStyle name="貨幣 2 4 2 3 2 3 2" xfId="959"/>
    <cellStyle name="貨幣 2 4 2 3 2 4" xfId="412"/>
    <cellStyle name="貨幣 2 4 2 3 2 4 2" xfId="960"/>
    <cellStyle name="貨幣 2 4 2 3 2 5" xfId="956"/>
    <cellStyle name="貨幣 2 4 2 3 3" xfId="413"/>
    <cellStyle name="貨幣 2 4 2 3 3 2" xfId="414"/>
    <cellStyle name="貨幣 2 4 2 3 3 2 2" xfId="415"/>
    <cellStyle name="貨幣 2 4 2 3 3 2 2 2" xfId="963"/>
    <cellStyle name="貨幣 2 4 2 3 3 2 3" xfId="962"/>
    <cellStyle name="貨幣 2 4 2 3 3 3" xfId="416"/>
    <cellStyle name="貨幣 2 4 2 3 3 3 2" xfId="964"/>
    <cellStyle name="貨幣 2 4 2 3 3 4" xfId="417"/>
    <cellStyle name="貨幣 2 4 2 3 3 4 2" xfId="965"/>
    <cellStyle name="貨幣 2 4 2 3 3 5" xfId="961"/>
    <cellStyle name="貨幣 2 4 2 3 4" xfId="418"/>
    <cellStyle name="貨幣 2 4 2 3 4 2" xfId="419"/>
    <cellStyle name="貨幣 2 4 2 3 4 2 2" xfId="967"/>
    <cellStyle name="貨幣 2 4 2 3 4 3" xfId="966"/>
    <cellStyle name="貨幣 2 4 2 3 5" xfId="420"/>
    <cellStyle name="貨幣 2 4 2 3 5 2" xfId="968"/>
    <cellStyle name="貨幣 2 4 2 3 6" xfId="421"/>
    <cellStyle name="貨幣 2 4 2 3 6 2" xfId="969"/>
    <cellStyle name="貨幣 2 4 2 3 7" xfId="955"/>
    <cellStyle name="貨幣 2 4 2 4" xfId="422"/>
    <cellStyle name="貨幣 2 4 2 4 2" xfId="423"/>
    <cellStyle name="貨幣 2 4 2 4 2 2" xfId="424"/>
    <cellStyle name="貨幣 2 4 2 4 2 2 2" xfId="972"/>
    <cellStyle name="貨幣 2 4 2 4 2 3" xfId="971"/>
    <cellStyle name="貨幣 2 4 2 4 3" xfId="425"/>
    <cellStyle name="貨幣 2 4 2 4 3 2" xfId="973"/>
    <cellStyle name="貨幣 2 4 2 4 4" xfId="426"/>
    <cellStyle name="貨幣 2 4 2 4 4 2" xfId="974"/>
    <cellStyle name="貨幣 2 4 2 4 5" xfId="970"/>
    <cellStyle name="貨幣 2 4 2 5" xfId="427"/>
    <cellStyle name="貨幣 2 4 2 5 2" xfId="428"/>
    <cellStyle name="貨幣 2 4 2 5 2 2" xfId="429"/>
    <cellStyle name="貨幣 2 4 2 5 2 2 2" xfId="977"/>
    <cellStyle name="貨幣 2 4 2 5 2 3" xfId="976"/>
    <cellStyle name="貨幣 2 4 2 5 3" xfId="430"/>
    <cellStyle name="貨幣 2 4 2 5 3 2" xfId="978"/>
    <cellStyle name="貨幣 2 4 2 5 4" xfId="431"/>
    <cellStyle name="貨幣 2 4 2 5 4 2" xfId="979"/>
    <cellStyle name="貨幣 2 4 2 5 5" xfId="975"/>
    <cellStyle name="貨幣 2 4 2 6" xfId="432"/>
    <cellStyle name="貨幣 2 4 2 6 2" xfId="433"/>
    <cellStyle name="貨幣 2 4 2 6 2 2" xfId="981"/>
    <cellStyle name="貨幣 2 4 2 6 3" xfId="980"/>
    <cellStyle name="貨幣 2 4 2 7" xfId="434"/>
    <cellStyle name="貨幣 2 4 2 7 2" xfId="982"/>
    <cellStyle name="貨幣 2 4 2 8" xfId="435"/>
    <cellStyle name="貨幣 2 4 2 8 2" xfId="983"/>
    <cellStyle name="貨幣 2 4 2 9" xfId="939"/>
    <cellStyle name="貨幣 2 4 3" xfId="436"/>
    <cellStyle name="貨幣 2 4 3 2" xfId="437"/>
    <cellStyle name="貨幣 2 4 3 2 2" xfId="438"/>
    <cellStyle name="貨幣 2 4 3 2 2 2" xfId="439"/>
    <cellStyle name="貨幣 2 4 3 2 2 2 2" xfId="987"/>
    <cellStyle name="貨幣 2 4 3 2 2 3" xfId="986"/>
    <cellStyle name="貨幣 2 4 3 2 3" xfId="440"/>
    <cellStyle name="貨幣 2 4 3 2 3 2" xfId="988"/>
    <cellStyle name="貨幣 2 4 3 2 4" xfId="441"/>
    <cellStyle name="貨幣 2 4 3 2 4 2" xfId="989"/>
    <cellStyle name="貨幣 2 4 3 2 5" xfId="985"/>
    <cellStyle name="貨幣 2 4 3 3" xfId="442"/>
    <cellStyle name="貨幣 2 4 3 3 2" xfId="443"/>
    <cellStyle name="貨幣 2 4 3 3 2 2" xfId="444"/>
    <cellStyle name="貨幣 2 4 3 3 2 2 2" xfId="992"/>
    <cellStyle name="貨幣 2 4 3 3 2 3" xfId="991"/>
    <cellStyle name="貨幣 2 4 3 3 3" xfId="445"/>
    <cellStyle name="貨幣 2 4 3 3 3 2" xfId="993"/>
    <cellStyle name="貨幣 2 4 3 3 4" xfId="446"/>
    <cellStyle name="貨幣 2 4 3 3 4 2" xfId="994"/>
    <cellStyle name="貨幣 2 4 3 3 5" xfId="990"/>
    <cellStyle name="貨幣 2 4 3 4" xfId="447"/>
    <cellStyle name="貨幣 2 4 3 4 2" xfId="448"/>
    <cellStyle name="貨幣 2 4 3 4 2 2" xfId="996"/>
    <cellStyle name="貨幣 2 4 3 4 3" xfId="995"/>
    <cellStyle name="貨幣 2 4 3 5" xfId="449"/>
    <cellStyle name="貨幣 2 4 3 5 2" xfId="997"/>
    <cellStyle name="貨幣 2 4 3 6" xfId="450"/>
    <cellStyle name="貨幣 2 4 3 6 2" xfId="998"/>
    <cellStyle name="貨幣 2 4 3 7" xfId="984"/>
    <cellStyle name="貨幣 2 4 4" xfId="451"/>
    <cellStyle name="貨幣 2 4 4 2" xfId="452"/>
    <cellStyle name="貨幣 2 4 4 2 2" xfId="453"/>
    <cellStyle name="貨幣 2 4 4 2 2 2" xfId="1001"/>
    <cellStyle name="貨幣 2 4 4 2 3" xfId="1000"/>
    <cellStyle name="貨幣 2 4 4 3" xfId="454"/>
    <cellStyle name="貨幣 2 4 4 3 2" xfId="1002"/>
    <cellStyle name="貨幣 2 4 4 4" xfId="455"/>
    <cellStyle name="貨幣 2 4 4 4 2" xfId="1003"/>
    <cellStyle name="貨幣 2 4 4 5" xfId="999"/>
    <cellStyle name="貨幣 2 4 5" xfId="456"/>
    <cellStyle name="貨幣 2 4 5 2" xfId="457"/>
    <cellStyle name="貨幣 2 4 5 2 2" xfId="458"/>
    <cellStyle name="貨幣 2 4 5 2 2 2" xfId="1006"/>
    <cellStyle name="貨幣 2 4 5 2 3" xfId="1005"/>
    <cellStyle name="貨幣 2 4 5 3" xfId="459"/>
    <cellStyle name="貨幣 2 4 5 3 2" xfId="1007"/>
    <cellStyle name="貨幣 2 4 5 4" xfId="460"/>
    <cellStyle name="貨幣 2 4 5 4 2" xfId="1008"/>
    <cellStyle name="貨幣 2 4 5 5" xfId="1004"/>
    <cellStyle name="貨幣 2 4 6" xfId="461"/>
    <cellStyle name="貨幣 2 4 6 2" xfId="462"/>
    <cellStyle name="貨幣 2 4 6 2 2" xfId="1010"/>
    <cellStyle name="貨幣 2 4 6 3" xfId="1009"/>
    <cellStyle name="貨幣 2 4 7" xfId="463"/>
    <cellStyle name="貨幣 2 4 7 2" xfId="1011"/>
    <cellStyle name="貨幣 2 4 8" xfId="464"/>
    <cellStyle name="貨幣 2 4 8 2" xfId="1012"/>
    <cellStyle name="貨幣 2 4 9" xfId="938"/>
    <cellStyle name="貨幣 2 5" xfId="465"/>
    <cellStyle name="貨幣 2 5 2" xfId="466"/>
    <cellStyle name="貨幣 2 5 2 2" xfId="467"/>
    <cellStyle name="貨幣 2 5 2 2 2" xfId="468"/>
    <cellStyle name="貨幣 2 5 2 2 2 2" xfId="469"/>
    <cellStyle name="貨幣 2 5 2 2 2 2 2" xfId="1017"/>
    <cellStyle name="貨幣 2 5 2 2 2 3" xfId="1016"/>
    <cellStyle name="貨幣 2 5 2 2 3" xfId="470"/>
    <cellStyle name="貨幣 2 5 2 2 3 2" xfId="1018"/>
    <cellStyle name="貨幣 2 5 2 2 4" xfId="471"/>
    <cellStyle name="貨幣 2 5 2 2 4 2" xfId="1019"/>
    <cellStyle name="貨幣 2 5 2 2 5" xfId="1015"/>
    <cellStyle name="貨幣 2 5 2 3" xfId="472"/>
    <cellStyle name="貨幣 2 5 2 3 2" xfId="473"/>
    <cellStyle name="貨幣 2 5 2 3 2 2" xfId="474"/>
    <cellStyle name="貨幣 2 5 2 3 2 2 2" xfId="1022"/>
    <cellStyle name="貨幣 2 5 2 3 2 3" xfId="1021"/>
    <cellStyle name="貨幣 2 5 2 3 3" xfId="475"/>
    <cellStyle name="貨幣 2 5 2 3 3 2" xfId="1023"/>
    <cellStyle name="貨幣 2 5 2 3 4" xfId="476"/>
    <cellStyle name="貨幣 2 5 2 3 4 2" xfId="1024"/>
    <cellStyle name="貨幣 2 5 2 3 5" xfId="1020"/>
    <cellStyle name="貨幣 2 5 2 4" xfId="477"/>
    <cellStyle name="貨幣 2 5 2 4 2" xfId="478"/>
    <cellStyle name="貨幣 2 5 2 4 2 2" xfId="1026"/>
    <cellStyle name="貨幣 2 5 2 4 3" xfId="1025"/>
    <cellStyle name="貨幣 2 5 2 5" xfId="479"/>
    <cellStyle name="貨幣 2 5 2 5 2" xfId="1027"/>
    <cellStyle name="貨幣 2 5 2 6" xfId="480"/>
    <cellStyle name="貨幣 2 5 2 6 2" xfId="1028"/>
    <cellStyle name="貨幣 2 5 2 7" xfId="1014"/>
    <cellStyle name="貨幣 2 5 3" xfId="481"/>
    <cellStyle name="貨幣 2 5 3 2" xfId="482"/>
    <cellStyle name="貨幣 2 5 3 2 2" xfId="483"/>
    <cellStyle name="貨幣 2 5 3 2 2 2" xfId="484"/>
    <cellStyle name="貨幣 2 5 3 2 2 2 2" xfId="1032"/>
    <cellStyle name="貨幣 2 5 3 2 2 3" xfId="1031"/>
    <cellStyle name="貨幣 2 5 3 2 3" xfId="485"/>
    <cellStyle name="貨幣 2 5 3 2 3 2" xfId="1033"/>
    <cellStyle name="貨幣 2 5 3 2 4" xfId="486"/>
    <cellStyle name="貨幣 2 5 3 2 4 2" xfId="1034"/>
    <cellStyle name="貨幣 2 5 3 2 5" xfId="1030"/>
    <cellStyle name="貨幣 2 5 3 3" xfId="487"/>
    <cellStyle name="貨幣 2 5 3 3 2" xfId="488"/>
    <cellStyle name="貨幣 2 5 3 3 2 2" xfId="489"/>
    <cellStyle name="貨幣 2 5 3 3 2 2 2" xfId="1037"/>
    <cellStyle name="貨幣 2 5 3 3 2 3" xfId="1036"/>
    <cellStyle name="貨幣 2 5 3 3 3" xfId="490"/>
    <cellStyle name="貨幣 2 5 3 3 3 2" xfId="1038"/>
    <cellStyle name="貨幣 2 5 3 3 4" xfId="491"/>
    <cellStyle name="貨幣 2 5 3 3 4 2" xfId="1039"/>
    <cellStyle name="貨幣 2 5 3 3 5" xfId="1035"/>
    <cellStyle name="貨幣 2 5 3 4" xfId="492"/>
    <cellStyle name="貨幣 2 5 3 4 2" xfId="493"/>
    <cellStyle name="貨幣 2 5 3 4 2 2" xfId="1041"/>
    <cellStyle name="貨幣 2 5 3 4 3" xfId="1040"/>
    <cellStyle name="貨幣 2 5 3 5" xfId="494"/>
    <cellStyle name="貨幣 2 5 3 5 2" xfId="1042"/>
    <cellStyle name="貨幣 2 5 3 6" xfId="495"/>
    <cellStyle name="貨幣 2 5 3 6 2" xfId="1043"/>
    <cellStyle name="貨幣 2 5 3 7" xfId="1029"/>
    <cellStyle name="貨幣 2 5 4" xfId="496"/>
    <cellStyle name="貨幣 2 5 4 2" xfId="497"/>
    <cellStyle name="貨幣 2 5 4 2 2" xfId="498"/>
    <cellStyle name="貨幣 2 5 4 2 2 2" xfId="1046"/>
    <cellStyle name="貨幣 2 5 4 2 3" xfId="1045"/>
    <cellStyle name="貨幣 2 5 4 3" xfId="499"/>
    <cellStyle name="貨幣 2 5 4 3 2" xfId="1047"/>
    <cellStyle name="貨幣 2 5 4 4" xfId="500"/>
    <cellStyle name="貨幣 2 5 4 4 2" xfId="1048"/>
    <cellStyle name="貨幣 2 5 4 5" xfId="1044"/>
    <cellStyle name="貨幣 2 5 5" xfId="501"/>
    <cellStyle name="貨幣 2 5 5 2" xfId="502"/>
    <cellStyle name="貨幣 2 5 5 2 2" xfId="503"/>
    <cellStyle name="貨幣 2 5 5 2 2 2" xfId="1051"/>
    <cellStyle name="貨幣 2 5 5 2 3" xfId="1050"/>
    <cellStyle name="貨幣 2 5 5 3" xfId="504"/>
    <cellStyle name="貨幣 2 5 5 3 2" xfId="1052"/>
    <cellStyle name="貨幣 2 5 5 4" xfId="505"/>
    <cellStyle name="貨幣 2 5 5 4 2" xfId="1053"/>
    <cellStyle name="貨幣 2 5 5 5" xfId="1049"/>
    <cellStyle name="貨幣 2 5 6" xfId="506"/>
    <cellStyle name="貨幣 2 5 6 2" xfId="507"/>
    <cellStyle name="貨幣 2 5 6 2 2" xfId="1055"/>
    <cellStyle name="貨幣 2 5 6 3" xfId="1054"/>
    <cellStyle name="貨幣 2 5 7" xfId="508"/>
    <cellStyle name="貨幣 2 5 7 2" xfId="1056"/>
    <cellStyle name="貨幣 2 5 8" xfId="509"/>
    <cellStyle name="貨幣 2 5 8 2" xfId="1057"/>
    <cellStyle name="貨幣 2 5 9" xfId="1013"/>
    <cellStyle name="貨幣 2 6" xfId="510"/>
    <cellStyle name="貨幣 2 6 2" xfId="511"/>
    <cellStyle name="貨幣 2 6 2 2" xfId="512"/>
    <cellStyle name="貨幣 2 6 2 2 2" xfId="513"/>
    <cellStyle name="貨幣 2 6 2 2 2 2" xfId="514"/>
    <cellStyle name="貨幣 2 6 2 2 2 2 2" xfId="1062"/>
    <cellStyle name="貨幣 2 6 2 2 2 3" xfId="1061"/>
    <cellStyle name="貨幣 2 6 2 2 3" xfId="515"/>
    <cellStyle name="貨幣 2 6 2 2 3 2" xfId="1063"/>
    <cellStyle name="貨幣 2 6 2 2 4" xfId="516"/>
    <cellStyle name="貨幣 2 6 2 2 4 2" xfId="1064"/>
    <cellStyle name="貨幣 2 6 2 2 5" xfId="1060"/>
    <cellStyle name="貨幣 2 6 2 3" xfId="517"/>
    <cellStyle name="貨幣 2 6 2 3 2" xfId="518"/>
    <cellStyle name="貨幣 2 6 2 3 2 2" xfId="519"/>
    <cellStyle name="貨幣 2 6 2 3 2 2 2" xfId="1067"/>
    <cellStyle name="貨幣 2 6 2 3 2 3" xfId="1066"/>
    <cellStyle name="貨幣 2 6 2 3 3" xfId="520"/>
    <cellStyle name="貨幣 2 6 2 3 3 2" xfId="1068"/>
    <cellStyle name="貨幣 2 6 2 3 4" xfId="521"/>
    <cellStyle name="貨幣 2 6 2 3 4 2" xfId="1069"/>
    <cellStyle name="貨幣 2 6 2 3 5" xfId="1065"/>
    <cellStyle name="貨幣 2 6 2 4" xfId="522"/>
    <cellStyle name="貨幣 2 6 2 4 2" xfId="523"/>
    <cellStyle name="貨幣 2 6 2 4 2 2" xfId="1071"/>
    <cellStyle name="貨幣 2 6 2 4 3" xfId="1070"/>
    <cellStyle name="貨幣 2 6 2 5" xfId="524"/>
    <cellStyle name="貨幣 2 6 2 5 2" xfId="1072"/>
    <cellStyle name="貨幣 2 6 2 6" xfId="525"/>
    <cellStyle name="貨幣 2 6 2 6 2" xfId="1073"/>
    <cellStyle name="貨幣 2 6 2 7" xfId="1059"/>
    <cellStyle name="貨幣 2 6 3" xfId="526"/>
    <cellStyle name="貨幣 2 6 3 2" xfId="527"/>
    <cellStyle name="貨幣 2 6 3 2 2" xfId="528"/>
    <cellStyle name="貨幣 2 6 3 2 2 2" xfId="529"/>
    <cellStyle name="貨幣 2 6 3 2 2 2 2" xfId="1077"/>
    <cellStyle name="貨幣 2 6 3 2 2 3" xfId="1076"/>
    <cellStyle name="貨幣 2 6 3 2 3" xfId="530"/>
    <cellStyle name="貨幣 2 6 3 2 3 2" xfId="1078"/>
    <cellStyle name="貨幣 2 6 3 2 4" xfId="531"/>
    <cellStyle name="貨幣 2 6 3 2 4 2" xfId="1079"/>
    <cellStyle name="貨幣 2 6 3 2 5" xfId="1075"/>
    <cellStyle name="貨幣 2 6 3 3" xfId="532"/>
    <cellStyle name="貨幣 2 6 3 3 2" xfId="533"/>
    <cellStyle name="貨幣 2 6 3 3 2 2" xfId="534"/>
    <cellStyle name="貨幣 2 6 3 3 2 2 2" xfId="1082"/>
    <cellStyle name="貨幣 2 6 3 3 2 3" xfId="1081"/>
    <cellStyle name="貨幣 2 6 3 3 3" xfId="535"/>
    <cellStyle name="貨幣 2 6 3 3 3 2" xfId="1083"/>
    <cellStyle name="貨幣 2 6 3 3 4" xfId="536"/>
    <cellStyle name="貨幣 2 6 3 3 4 2" xfId="1084"/>
    <cellStyle name="貨幣 2 6 3 3 5" xfId="1080"/>
    <cellStyle name="貨幣 2 6 3 4" xfId="537"/>
    <cellStyle name="貨幣 2 6 3 4 2" xfId="538"/>
    <cellStyle name="貨幣 2 6 3 4 2 2" xfId="1086"/>
    <cellStyle name="貨幣 2 6 3 4 3" xfId="1085"/>
    <cellStyle name="貨幣 2 6 3 5" xfId="539"/>
    <cellStyle name="貨幣 2 6 3 5 2" xfId="1087"/>
    <cellStyle name="貨幣 2 6 3 6" xfId="540"/>
    <cellStyle name="貨幣 2 6 3 6 2" xfId="1088"/>
    <cellStyle name="貨幣 2 6 3 7" xfId="1074"/>
    <cellStyle name="貨幣 2 6 4" xfId="541"/>
    <cellStyle name="貨幣 2 6 4 2" xfId="542"/>
    <cellStyle name="貨幣 2 6 4 2 2" xfId="543"/>
    <cellStyle name="貨幣 2 6 4 2 2 2" xfId="1091"/>
    <cellStyle name="貨幣 2 6 4 2 3" xfId="1090"/>
    <cellStyle name="貨幣 2 6 4 3" xfId="544"/>
    <cellStyle name="貨幣 2 6 4 3 2" xfId="1092"/>
    <cellStyle name="貨幣 2 6 4 4" xfId="545"/>
    <cellStyle name="貨幣 2 6 4 4 2" xfId="1093"/>
    <cellStyle name="貨幣 2 6 4 5" xfId="1089"/>
    <cellStyle name="貨幣 2 6 5" xfId="546"/>
    <cellStyle name="貨幣 2 6 5 2" xfId="547"/>
    <cellStyle name="貨幣 2 6 5 2 2" xfId="548"/>
    <cellStyle name="貨幣 2 6 5 2 2 2" xfId="1096"/>
    <cellStyle name="貨幣 2 6 5 2 3" xfId="1095"/>
    <cellStyle name="貨幣 2 6 5 3" xfId="549"/>
    <cellStyle name="貨幣 2 6 5 3 2" xfId="1097"/>
    <cellStyle name="貨幣 2 6 5 4" xfId="550"/>
    <cellStyle name="貨幣 2 6 5 4 2" xfId="1098"/>
    <cellStyle name="貨幣 2 6 5 5" xfId="1094"/>
    <cellStyle name="貨幣 2 6 6" xfId="551"/>
    <cellStyle name="貨幣 2 6 6 2" xfId="552"/>
    <cellStyle name="貨幣 2 6 6 2 2" xfId="1100"/>
    <cellStyle name="貨幣 2 6 6 3" xfId="1099"/>
    <cellStyle name="貨幣 2 6 7" xfId="553"/>
    <cellStyle name="貨幣 2 6 7 2" xfId="1101"/>
    <cellStyle name="貨幣 2 6 8" xfId="554"/>
    <cellStyle name="貨幣 2 6 8 2" xfId="1102"/>
    <cellStyle name="貨幣 2 6 9" xfId="1058"/>
    <cellStyle name="貨幣 2 7" xfId="555"/>
    <cellStyle name="貨幣 2 7 2" xfId="556"/>
    <cellStyle name="貨幣 2 7 2 2" xfId="557"/>
    <cellStyle name="貨幣 2 7 2 2 2" xfId="558"/>
    <cellStyle name="貨幣 2 7 2 2 2 2" xfId="1106"/>
    <cellStyle name="貨幣 2 7 2 2 3" xfId="1105"/>
    <cellStyle name="貨幣 2 7 2 3" xfId="559"/>
    <cellStyle name="貨幣 2 7 2 3 2" xfId="1107"/>
    <cellStyle name="貨幣 2 7 2 4" xfId="560"/>
    <cellStyle name="貨幣 2 7 2 4 2" xfId="1108"/>
    <cellStyle name="貨幣 2 7 2 5" xfId="1104"/>
    <cellStyle name="貨幣 2 7 3" xfId="561"/>
    <cellStyle name="貨幣 2 7 3 2" xfId="562"/>
    <cellStyle name="貨幣 2 7 3 2 2" xfId="563"/>
    <cellStyle name="貨幣 2 7 3 2 2 2" xfId="1111"/>
    <cellStyle name="貨幣 2 7 3 2 3" xfId="1110"/>
    <cellStyle name="貨幣 2 7 3 3" xfId="564"/>
    <cellStyle name="貨幣 2 7 3 3 2" xfId="1112"/>
    <cellStyle name="貨幣 2 7 3 4" xfId="565"/>
    <cellStyle name="貨幣 2 7 3 4 2" xfId="1113"/>
    <cellStyle name="貨幣 2 7 3 5" xfId="1109"/>
    <cellStyle name="貨幣 2 7 4" xfId="566"/>
    <cellStyle name="貨幣 2 7 4 2" xfId="567"/>
    <cellStyle name="貨幣 2 7 4 2 2" xfId="1115"/>
    <cellStyle name="貨幣 2 7 4 3" xfId="1114"/>
    <cellStyle name="貨幣 2 7 5" xfId="568"/>
    <cellStyle name="貨幣 2 7 5 2" xfId="1116"/>
    <cellStyle name="貨幣 2 7 6" xfId="569"/>
    <cellStyle name="貨幣 2 7 6 2" xfId="1117"/>
    <cellStyle name="貨幣 2 7 7" xfId="1103"/>
    <cellStyle name="貨幣 2 8" xfId="570"/>
    <cellStyle name="貨幣 2 8 2" xfId="571"/>
    <cellStyle name="貨幣 2 8 2 2" xfId="572"/>
    <cellStyle name="貨幣 2 8 2 2 2" xfId="573"/>
    <cellStyle name="貨幣 2 8 2 2 2 2" xfId="1121"/>
    <cellStyle name="貨幣 2 8 2 2 3" xfId="1120"/>
    <cellStyle name="貨幣 2 8 2 3" xfId="574"/>
    <cellStyle name="貨幣 2 8 2 3 2" xfId="1122"/>
    <cellStyle name="貨幣 2 8 2 4" xfId="575"/>
    <cellStyle name="貨幣 2 8 2 4 2" xfId="1123"/>
    <cellStyle name="貨幣 2 8 2 5" xfId="1119"/>
    <cellStyle name="貨幣 2 8 3" xfId="576"/>
    <cellStyle name="貨幣 2 8 3 2" xfId="577"/>
    <cellStyle name="貨幣 2 8 3 2 2" xfId="578"/>
    <cellStyle name="貨幣 2 8 3 2 2 2" xfId="1126"/>
    <cellStyle name="貨幣 2 8 3 2 3" xfId="1125"/>
    <cellStyle name="貨幣 2 8 3 3" xfId="579"/>
    <cellStyle name="貨幣 2 8 3 3 2" xfId="1127"/>
    <cellStyle name="貨幣 2 8 3 4" xfId="580"/>
    <cellStyle name="貨幣 2 8 3 4 2" xfId="1128"/>
    <cellStyle name="貨幣 2 8 3 5" xfId="1124"/>
    <cellStyle name="貨幣 2 8 4" xfId="581"/>
    <cellStyle name="貨幣 2 8 4 2" xfId="582"/>
    <cellStyle name="貨幣 2 8 4 2 2" xfId="1130"/>
    <cellStyle name="貨幣 2 8 4 3" xfId="1129"/>
    <cellStyle name="貨幣 2 8 5" xfId="583"/>
    <cellStyle name="貨幣 2 8 5 2" xfId="1131"/>
    <cellStyle name="貨幣 2 8 6" xfId="584"/>
    <cellStyle name="貨幣 2 8 6 2" xfId="1132"/>
    <cellStyle name="貨幣 2 8 7" xfId="1118"/>
    <cellStyle name="貨幣 2 9" xfId="585"/>
    <cellStyle name="貨幣 2 9 2" xfId="586"/>
    <cellStyle name="貨幣 2 9 2 2" xfId="587"/>
    <cellStyle name="貨幣 2 9 2 2 2" xfId="588"/>
    <cellStyle name="貨幣 2 9 2 2 2 2" xfId="1136"/>
    <cellStyle name="貨幣 2 9 2 2 3" xfId="1135"/>
    <cellStyle name="貨幣 2 9 2 3" xfId="589"/>
    <cellStyle name="貨幣 2 9 2 3 2" xfId="1137"/>
    <cellStyle name="貨幣 2 9 2 4" xfId="590"/>
    <cellStyle name="貨幣 2 9 2 4 2" xfId="1138"/>
    <cellStyle name="貨幣 2 9 2 5" xfId="1134"/>
    <cellStyle name="貨幣 2 9 3" xfId="591"/>
    <cellStyle name="貨幣 2 9 3 2" xfId="592"/>
    <cellStyle name="貨幣 2 9 3 2 2" xfId="593"/>
    <cellStyle name="貨幣 2 9 3 2 2 2" xfId="1141"/>
    <cellStyle name="貨幣 2 9 3 2 3" xfId="1140"/>
    <cellStyle name="貨幣 2 9 3 3" xfId="594"/>
    <cellStyle name="貨幣 2 9 3 3 2" xfId="1142"/>
    <cellStyle name="貨幣 2 9 3 4" xfId="595"/>
    <cellStyle name="貨幣 2 9 3 4 2" xfId="1143"/>
    <cellStyle name="貨幣 2 9 3 5" xfId="1139"/>
    <cellStyle name="貨幣 2 9 4" xfId="596"/>
    <cellStyle name="貨幣 2 9 4 2" xfId="597"/>
    <cellStyle name="貨幣 2 9 4 2 2" xfId="1145"/>
    <cellStyle name="貨幣 2 9 4 3" xfId="1144"/>
    <cellStyle name="貨幣 2 9 5" xfId="598"/>
    <cellStyle name="貨幣 2 9 5 2" xfId="1146"/>
    <cellStyle name="貨幣 2 9 6" xfId="599"/>
    <cellStyle name="貨幣 2 9 6 2" xfId="1147"/>
    <cellStyle name="貨幣 2 9 7" xfId="1133"/>
    <cellStyle name="連結的儲存格" xfId="42" builtinId="24" customBuiltin="1"/>
    <cellStyle name="連結的儲存格 2" xfId="600"/>
    <cellStyle name="備註" xfId="43" builtinId="10" customBuiltin="1"/>
    <cellStyle name="備註 2" xfId="601"/>
    <cellStyle name="說明文字" xfId="44" builtinId="53" customBuiltin="1"/>
    <cellStyle name="說明文字 2" xfId="602"/>
    <cellStyle name="輔色1" xfId="45" builtinId="29" customBuiltin="1"/>
    <cellStyle name="輔色1 2" xfId="603"/>
    <cellStyle name="輔色2" xfId="46" builtinId="33" customBuiltin="1"/>
    <cellStyle name="輔色2 2" xfId="604"/>
    <cellStyle name="輔色3" xfId="47" builtinId="37" customBuiltin="1"/>
    <cellStyle name="輔色3 2" xfId="605"/>
    <cellStyle name="輔色4" xfId="48" builtinId="41" customBuiltin="1"/>
    <cellStyle name="輔色4 2" xfId="606"/>
    <cellStyle name="輔色5" xfId="49" builtinId="45" customBuiltin="1"/>
    <cellStyle name="輔色5 2" xfId="607"/>
    <cellStyle name="輔色6" xfId="50" builtinId="49" customBuiltin="1"/>
    <cellStyle name="輔色6 2" xfId="608"/>
    <cellStyle name="標題" xfId="51" builtinId="15" customBuiltin="1"/>
    <cellStyle name="標題 1" xfId="52" builtinId="16" customBuiltin="1"/>
    <cellStyle name="標題 1 2" xfId="53"/>
    <cellStyle name="標題 2" xfId="54" builtinId="17" customBuiltin="1"/>
    <cellStyle name="標題 2 2" xfId="609"/>
    <cellStyle name="標題 3" xfId="55" builtinId="18" customBuiltin="1"/>
    <cellStyle name="標題 3 2" xfId="610"/>
    <cellStyle name="標題 4" xfId="56" builtinId="19" customBuiltin="1"/>
    <cellStyle name="標題 4 2" xfId="611"/>
    <cellStyle name="標題 5" xfId="612"/>
    <cellStyle name="輸入" xfId="57" builtinId="20" customBuiltin="1"/>
    <cellStyle name="輸入 2" xfId="613"/>
    <cellStyle name="輸出" xfId="58" builtinId="21" customBuiltin="1"/>
    <cellStyle name="輸出 2" xfId="614"/>
    <cellStyle name="檢查儲存格" xfId="59" builtinId="23" customBuiltin="1"/>
    <cellStyle name="檢查儲存格 2" xfId="615"/>
    <cellStyle name="壞" xfId="60" builtinId="27" customBuiltin="1"/>
    <cellStyle name="壞 2" xfId="616"/>
    <cellStyle name="警告文字" xfId="61" builtinId="11" customBuiltin="1"/>
    <cellStyle name="警告文字 2" xfId="6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9</xdr:row>
      <xdr:rowOff>7620</xdr:rowOff>
    </xdr:from>
    <xdr:to>
      <xdr:col>20</xdr:col>
      <xdr:colOff>22860</xdr:colOff>
      <xdr:row>9</xdr:row>
      <xdr:rowOff>30480</xdr:rowOff>
    </xdr:to>
    <xdr:pic>
      <xdr:nvPicPr>
        <xdr:cNvPr id="36508" name="圖片 4">
          <a:extLst>
            <a:ext uri="{FF2B5EF4-FFF2-40B4-BE49-F238E27FC236}">
              <a16:creationId xmlns="" xmlns:a16="http://schemas.microsoft.com/office/drawing/2014/main" id="{7E127A90-BEFA-4A1C-9AB1-CAD10E8E7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611124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9</xdr:row>
      <xdr:rowOff>7620</xdr:rowOff>
    </xdr:from>
    <xdr:to>
      <xdr:col>20</xdr:col>
      <xdr:colOff>22860</xdr:colOff>
      <xdr:row>9</xdr:row>
      <xdr:rowOff>30480</xdr:rowOff>
    </xdr:to>
    <xdr:pic>
      <xdr:nvPicPr>
        <xdr:cNvPr id="36509" name="圖片 4">
          <a:extLst>
            <a:ext uri="{FF2B5EF4-FFF2-40B4-BE49-F238E27FC236}">
              <a16:creationId xmlns="" xmlns:a16="http://schemas.microsoft.com/office/drawing/2014/main" id="{86AA8AC3-482B-4333-9604-CE9BE5B96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611124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6</xdr:row>
      <xdr:rowOff>7620</xdr:rowOff>
    </xdr:from>
    <xdr:to>
      <xdr:col>20</xdr:col>
      <xdr:colOff>22860</xdr:colOff>
      <xdr:row>6</xdr:row>
      <xdr:rowOff>30480</xdr:rowOff>
    </xdr:to>
    <xdr:pic>
      <xdr:nvPicPr>
        <xdr:cNvPr id="36510" name="圖片 4">
          <a:extLst>
            <a:ext uri="{FF2B5EF4-FFF2-40B4-BE49-F238E27FC236}">
              <a16:creationId xmlns="" xmlns:a16="http://schemas.microsoft.com/office/drawing/2014/main" id="{503DADF8-6CA1-4531-A75A-14DF5FE99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403098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10</xdr:row>
      <xdr:rowOff>68580</xdr:rowOff>
    </xdr:from>
    <xdr:to>
      <xdr:col>21</xdr:col>
      <xdr:colOff>350520</xdr:colOff>
      <xdr:row>10</xdr:row>
      <xdr:rowOff>68580</xdr:rowOff>
    </xdr:to>
    <xdr:pic>
      <xdr:nvPicPr>
        <xdr:cNvPr id="36511" name="Picture 1180">
          <a:extLst>
            <a:ext uri="{FF2B5EF4-FFF2-40B4-BE49-F238E27FC236}">
              <a16:creationId xmlns="" xmlns:a16="http://schemas.microsoft.com/office/drawing/2014/main" id="{FAD146BF-BA62-4987-BA33-FEFA20FB3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52300" y="6865620"/>
          <a:ext cx="9677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2</xdr:row>
      <xdr:rowOff>7620</xdr:rowOff>
    </xdr:from>
    <xdr:to>
      <xdr:col>14</xdr:col>
      <xdr:colOff>1341120</xdr:colOff>
      <xdr:row>2</xdr:row>
      <xdr:rowOff>30480</xdr:rowOff>
    </xdr:to>
    <xdr:pic>
      <xdr:nvPicPr>
        <xdr:cNvPr id="36512" name="圖片 4">
          <a:extLst>
            <a:ext uri="{FF2B5EF4-FFF2-40B4-BE49-F238E27FC236}">
              <a16:creationId xmlns="" xmlns:a16="http://schemas.microsoft.com/office/drawing/2014/main" id="{0515DEDC-6D6C-41CB-85CC-D237E8B0F7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1318260"/>
          <a:ext cx="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2</xdr:row>
      <xdr:rowOff>7620</xdr:rowOff>
    </xdr:from>
    <xdr:to>
      <xdr:col>14</xdr:col>
      <xdr:colOff>1341120</xdr:colOff>
      <xdr:row>2</xdr:row>
      <xdr:rowOff>30480</xdr:rowOff>
    </xdr:to>
    <xdr:pic>
      <xdr:nvPicPr>
        <xdr:cNvPr id="36513" name="圖片 4">
          <a:extLst>
            <a:ext uri="{FF2B5EF4-FFF2-40B4-BE49-F238E27FC236}">
              <a16:creationId xmlns="" xmlns:a16="http://schemas.microsoft.com/office/drawing/2014/main" id="{8CA8B269-A0BA-446F-9734-925A84C65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1318260"/>
          <a:ext cx="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531756</xdr:colOff>
      <xdr:row>0</xdr:row>
      <xdr:rowOff>459740</xdr:rowOff>
    </xdr:from>
    <xdr:to>
      <xdr:col>19</xdr:col>
      <xdr:colOff>183256</xdr:colOff>
      <xdr:row>2</xdr:row>
      <xdr:rowOff>62240</xdr:rowOff>
    </xdr:to>
    <xdr:pic>
      <xdr:nvPicPr>
        <xdr:cNvPr id="36514" name="Picture 2050">
          <a:extLst>
            <a:ext uri="{FF2B5EF4-FFF2-40B4-BE49-F238E27FC236}">
              <a16:creationId xmlns="" xmlns:a16="http://schemas.microsoft.com/office/drawing/2014/main" id="{B9B0D89B-5E17-4915-ABE7-1B458DB10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7869756" y="459740"/>
          <a:ext cx="1620000" cy="93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5" name="圖片 4">
          <a:extLst>
            <a:ext uri="{FF2B5EF4-FFF2-40B4-BE49-F238E27FC236}">
              <a16:creationId xmlns="" xmlns:a16="http://schemas.microsoft.com/office/drawing/2014/main" id="{5DEDAE55-C2BA-430F-9676-323653522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6" name="圖片 4">
          <a:extLst>
            <a:ext uri="{FF2B5EF4-FFF2-40B4-BE49-F238E27FC236}">
              <a16:creationId xmlns="" xmlns:a16="http://schemas.microsoft.com/office/drawing/2014/main" id="{60ADE997-6D94-4F70-A816-42543E5EC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7" name="圖片 4">
          <a:extLst>
            <a:ext uri="{FF2B5EF4-FFF2-40B4-BE49-F238E27FC236}">
              <a16:creationId xmlns="" xmlns:a16="http://schemas.microsoft.com/office/drawing/2014/main" id="{BE52B4BF-2B50-4B47-899B-0199CA95A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358140</xdr:colOff>
      <xdr:row>4</xdr:row>
      <xdr:rowOff>0</xdr:rowOff>
    </xdr:to>
    <xdr:pic>
      <xdr:nvPicPr>
        <xdr:cNvPr id="36518" name="Picture 1180">
          <a:extLst>
            <a:ext uri="{FF2B5EF4-FFF2-40B4-BE49-F238E27FC236}">
              <a16:creationId xmlns="" xmlns:a16="http://schemas.microsoft.com/office/drawing/2014/main" id="{DA938F4E-151C-479E-95D9-5C9841E31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52300" y="2750820"/>
          <a:ext cx="975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1</xdr:row>
      <xdr:rowOff>7620</xdr:rowOff>
    </xdr:from>
    <xdr:to>
      <xdr:col>14</xdr:col>
      <xdr:colOff>1341120</xdr:colOff>
      <xdr:row>1</xdr:row>
      <xdr:rowOff>22860</xdr:rowOff>
    </xdr:to>
    <xdr:pic>
      <xdr:nvPicPr>
        <xdr:cNvPr id="36519" name="圖片 4">
          <a:extLst>
            <a:ext uri="{FF2B5EF4-FFF2-40B4-BE49-F238E27FC236}">
              <a16:creationId xmlns="" xmlns:a16="http://schemas.microsoft.com/office/drawing/2014/main" id="{64048206-1C1C-4366-8F7F-C337C3358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662940"/>
          <a:ext cx="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1</xdr:row>
      <xdr:rowOff>7620</xdr:rowOff>
    </xdr:from>
    <xdr:to>
      <xdr:col>14</xdr:col>
      <xdr:colOff>1341120</xdr:colOff>
      <xdr:row>1</xdr:row>
      <xdr:rowOff>22860</xdr:rowOff>
    </xdr:to>
    <xdr:pic>
      <xdr:nvPicPr>
        <xdr:cNvPr id="36520" name="圖片 4">
          <a:extLst>
            <a:ext uri="{FF2B5EF4-FFF2-40B4-BE49-F238E27FC236}">
              <a16:creationId xmlns="" xmlns:a16="http://schemas.microsoft.com/office/drawing/2014/main" id="{C3569DCA-C92D-484B-BEF0-CCC1B3291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662940"/>
          <a:ext cx="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1524000</xdr:colOff>
      <xdr:row>0</xdr:row>
      <xdr:rowOff>434340</xdr:rowOff>
    </xdr:from>
    <xdr:to>
      <xdr:col>8</xdr:col>
      <xdr:colOff>1135380</xdr:colOff>
      <xdr:row>3</xdr:row>
      <xdr:rowOff>205740</xdr:rowOff>
    </xdr:to>
    <xdr:grpSp>
      <xdr:nvGrpSpPr>
        <xdr:cNvPr id="36521" name="群組 33900">
          <a:extLst>
            <a:ext uri="{FF2B5EF4-FFF2-40B4-BE49-F238E27FC236}">
              <a16:creationId xmlns="" xmlns:a16="http://schemas.microsoft.com/office/drawing/2014/main" id="{E7203B1A-BC23-49DD-A481-3F702B0D08CD}"/>
            </a:ext>
          </a:extLst>
        </xdr:cNvPr>
        <xdr:cNvGrpSpPr>
          <a:grpSpLocks/>
        </xdr:cNvGrpSpPr>
      </xdr:nvGrpSpPr>
      <xdr:grpSpPr bwMode="auto">
        <a:xfrm>
          <a:off x="15843250" y="434340"/>
          <a:ext cx="2151380" cy="1612900"/>
          <a:chOff x="500262" y="22791347"/>
          <a:chExt cx="4931343" cy="3316739"/>
        </a:xfrm>
      </xdr:grpSpPr>
      <xdr:pic>
        <xdr:nvPicPr>
          <xdr:cNvPr id="36524" name="圖片 33897">
            <a:extLst>
              <a:ext uri="{FF2B5EF4-FFF2-40B4-BE49-F238E27FC236}">
                <a16:creationId xmlns="" xmlns:a16="http://schemas.microsoft.com/office/drawing/2014/main" id="{FC1D4E9F-49B2-4D97-9AD0-43450A97B3A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0262" y="22791347"/>
            <a:ext cx="4931343" cy="285578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文字方塊 17">
            <a:extLst>
              <a:ext uri="{FF2B5EF4-FFF2-40B4-BE49-F238E27FC236}">
                <a16:creationId xmlns="" xmlns:a16="http://schemas.microsoft.com/office/drawing/2014/main" id="{13256F58-CDA9-48CB-8702-BF6B17E21815}"/>
              </a:ext>
            </a:extLst>
          </xdr:cNvPr>
          <xdr:cNvSpPr txBox="1"/>
        </xdr:nvSpPr>
        <xdr:spPr>
          <a:xfrm>
            <a:off x="1474600" y="24401879"/>
            <a:ext cx="3917236" cy="170620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zh-TW" altLang="en-US" sz="3000" b="1">
                <a:solidFill>
                  <a:srgbClr val="FF0000"/>
                </a:solidFill>
              </a:rPr>
              <a:t>   </a:t>
            </a:r>
            <a:r>
              <a:rPr lang="zh-TW" altLang="en-US" sz="2600" b="1">
                <a:solidFill>
                  <a:srgbClr val="FF0000"/>
                </a:solidFill>
              </a:rPr>
              <a:t>臺   灣</a:t>
            </a:r>
          </a:p>
        </xdr:txBody>
      </xdr:sp>
    </xdr:grpSp>
    <xdr:clientData/>
  </xdr:twoCellAnchor>
  <xdr:oneCellAnchor>
    <xdr:from>
      <xdr:col>8</xdr:col>
      <xdr:colOff>1371600</xdr:colOff>
      <xdr:row>1</xdr:row>
      <xdr:rowOff>212090</xdr:rowOff>
    </xdr:from>
    <xdr:ext cx="10248900" cy="926729"/>
    <xdr:sp macro="" textlink="">
      <xdr:nvSpPr>
        <xdr:cNvPr id="19" name="文字方塊 18">
          <a:extLst>
            <a:ext uri="{FF2B5EF4-FFF2-40B4-BE49-F238E27FC236}">
              <a16:creationId xmlns="" xmlns:a16="http://schemas.microsoft.com/office/drawing/2014/main" id="{69771AEC-47C7-42F7-8543-CE1D075C2250}"/>
            </a:ext>
          </a:extLst>
        </xdr:cNvPr>
        <xdr:cNvSpPr txBox="1"/>
      </xdr:nvSpPr>
      <xdr:spPr>
        <a:xfrm>
          <a:off x="18230850" y="878840"/>
          <a:ext cx="10248900" cy="9267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5000" b="1" i="0" baseline="0">
              <a:solidFill>
                <a:schemeClr val="tx1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本公司 豬肉 「原料原產地(台灣)」</a:t>
          </a:r>
          <a:endParaRPr lang="zh-TW" altLang="zh-TW" sz="5000">
            <a:effectLst/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 editAs="oneCell">
    <xdr:from>
      <xdr:col>16</xdr:col>
      <xdr:colOff>1022349</xdr:colOff>
      <xdr:row>0</xdr:row>
      <xdr:rowOff>599468</xdr:rowOff>
    </xdr:from>
    <xdr:to>
      <xdr:col>17</xdr:col>
      <xdr:colOff>1811027</xdr:colOff>
      <xdr:row>2</xdr:row>
      <xdr:rowOff>138492</xdr:rowOff>
    </xdr:to>
    <xdr:pic>
      <xdr:nvPicPr>
        <xdr:cNvPr id="36523" name="圖片 2">
          <a:extLst>
            <a:ext uri="{FF2B5EF4-FFF2-40B4-BE49-F238E27FC236}">
              <a16:creationId xmlns="" xmlns:a16="http://schemas.microsoft.com/office/drawing/2014/main" id="{93110C0C-12AF-4D73-AAFD-B85C1C72E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4423349" y="599468"/>
          <a:ext cx="2757178" cy="872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4"/>
  <sheetViews>
    <sheetView tabSelected="1" view="pageBreakPreview" zoomScale="30" zoomScaleNormal="30" zoomScaleSheetLayoutView="30" workbookViewId="0">
      <selection activeCell="A46" sqref="A46:D46"/>
    </sheetView>
  </sheetViews>
  <sheetFormatPr defaultColWidth="9" defaultRowHeight="16.5"/>
  <cols>
    <col min="1" max="3" width="25.625" style="323" customWidth="1"/>
    <col min="4" max="4" width="33" style="323" customWidth="1"/>
    <col min="5" max="7" width="25.625" style="323" customWidth="1"/>
    <col min="8" max="8" width="33.25" style="323" customWidth="1"/>
    <col min="9" max="11" width="25.625" style="323" customWidth="1"/>
    <col min="12" max="12" width="30.75" style="323" customWidth="1"/>
    <col min="13" max="15" width="25.625" style="323" customWidth="1"/>
    <col min="16" max="16" width="31.125" style="323" customWidth="1"/>
    <col min="17" max="19" width="25.625" style="323" customWidth="1"/>
    <col min="20" max="20" width="33" style="323" customWidth="1"/>
    <col min="21" max="16384" width="9" style="323"/>
  </cols>
  <sheetData>
    <row r="1" spans="1:28" ht="51.75" customHeight="1">
      <c r="A1" s="497" t="s">
        <v>473</v>
      </c>
      <c r="B1" s="497"/>
      <c r="C1" s="497"/>
      <c r="D1" s="497"/>
      <c r="E1" s="497"/>
      <c r="F1" s="497"/>
      <c r="G1" s="497"/>
      <c r="H1" s="497"/>
      <c r="O1" s="482" t="s">
        <v>204</v>
      </c>
      <c r="P1" s="482"/>
      <c r="Q1" s="478"/>
      <c r="R1" s="478"/>
      <c r="U1" s="324"/>
      <c r="V1" s="324"/>
    </row>
    <row r="2" spans="1:28" ht="51.75" customHeight="1">
      <c r="A2" s="497"/>
      <c r="B2" s="497"/>
      <c r="C2" s="497"/>
      <c r="D2" s="497"/>
      <c r="E2" s="497"/>
      <c r="F2" s="497"/>
      <c r="G2" s="497"/>
      <c r="H2" s="497"/>
      <c r="O2" s="482" t="s">
        <v>283</v>
      </c>
      <c r="P2" s="482"/>
      <c r="Q2" s="375"/>
      <c r="R2" s="375"/>
      <c r="U2" s="324"/>
      <c r="V2" s="324"/>
    </row>
    <row r="3" spans="1:28" ht="39.75" customHeight="1" thickBot="1">
      <c r="A3" s="497"/>
      <c r="B3" s="497"/>
      <c r="C3" s="497"/>
      <c r="D3" s="497"/>
      <c r="E3" s="497"/>
      <c r="F3" s="497"/>
      <c r="G3" s="497"/>
      <c r="H3" s="497"/>
      <c r="O3" s="483"/>
      <c r="P3" s="483"/>
      <c r="Q3" s="325"/>
      <c r="R3" s="325"/>
      <c r="U3" s="324"/>
      <c r="V3" s="324"/>
    </row>
    <row r="4" spans="1:28" s="327" customFormat="1" ht="73.900000000000006" customHeight="1" thickBot="1">
      <c r="A4" s="484" t="s">
        <v>34</v>
      </c>
      <c r="B4" s="485"/>
      <c r="C4" s="485"/>
      <c r="D4" s="485"/>
      <c r="E4" s="484" t="s">
        <v>110</v>
      </c>
      <c r="F4" s="485"/>
      <c r="G4" s="485"/>
      <c r="H4" s="485"/>
      <c r="I4" s="484" t="s">
        <v>111</v>
      </c>
      <c r="J4" s="485"/>
      <c r="K4" s="485"/>
      <c r="L4" s="485"/>
      <c r="M4" s="484" t="s">
        <v>112</v>
      </c>
      <c r="N4" s="485"/>
      <c r="O4" s="485"/>
      <c r="P4" s="485"/>
      <c r="Q4" s="484" t="s">
        <v>113</v>
      </c>
      <c r="R4" s="485"/>
      <c r="S4" s="485"/>
      <c r="T4" s="486"/>
      <c r="U4" s="326"/>
      <c r="V4" s="326"/>
    </row>
    <row r="5" spans="1:28" s="328" customFormat="1" ht="45.75" customHeight="1" thickBot="1">
      <c r="A5" s="465"/>
      <c r="B5" s="466"/>
      <c r="C5" s="466"/>
      <c r="D5" s="467"/>
      <c r="E5" s="465"/>
      <c r="F5" s="466"/>
      <c r="G5" s="466"/>
      <c r="H5" s="467"/>
      <c r="I5" s="465"/>
      <c r="J5" s="466"/>
      <c r="K5" s="466"/>
      <c r="L5" s="467"/>
      <c r="M5" s="465"/>
      <c r="N5" s="466"/>
      <c r="O5" s="466"/>
      <c r="P5" s="467"/>
      <c r="Q5" s="465">
        <v>45597</v>
      </c>
      <c r="R5" s="466"/>
      <c r="S5" s="466"/>
      <c r="T5" s="467"/>
      <c r="U5" s="324"/>
      <c r="V5" s="324"/>
    </row>
    <row r="6" spans="1:28" s="329" customFormat="1" ht="54.95" customHeight="1">
      <c r="A6" s="462"/>
      <c r="B6" s="463"/>
      <c r="C6" s="463"/>
      <c r="D6" s="464"/>
      <c r="E6" s="462"/>
      <c r="F6" s="463"/>
      <c r="G6" s="463"/>
      <c r="H6" s="464"/>
      <c r="I6" s="462"/>
      <c r="J6" s="463"/>
      <c r="K6" s="463"/>
      <c r="L6" s="464"/>
      <c r="M6" s="462"/>
      <c r="N6" s="463"/>
      <c r="O6" s="463"/>
      <c r="P6" s="464"/>
      <c r="Q6" s="455" t="s">
        <v>403</v>
      </c>
      <c r="R6" s="456"/>
      <c r="S6" s="456"/>
      <c r="T6" s="457"/>
      <c r="U6" s="324"/>
      <c r="V6" s="324"/>
    </row>
    <row r="7" spans="1:28" s="329" customFormat="1" ht="54.95" customHeight="1">
      <c r="A7" s="455"/>
      <c r="B7" s="456"/>
      <c r="C7" s="456"/>
      <c r="D7" s="457"/>
      <c r="E7" s="455"/>
      <c r="F7" s="456"/>
      <c r="G7" s="456"/>
      <c r="H7" s="457"/>
      <c r="I7" s="455"/>
      <c r="J7" s="456"/>
      <c r="K7" s="456"/>
      <c r="L7" s="457"/>
      <c r="M7" s="455"/>
      <c r="N7" s="458"/>
      <c r="O7" s="458"/>
      <c r="P7" s="457"/>
      <c r="Q7" s="455" t="s">
        <v>428</v>
      </c>
      <c r="R7" s="456"/>
      <c r="S7" s="456"/>
      <c r="T7" s="457"/>
      <c r="U7" s="324"/>
      <c r="V7" s="324"/>
    </row>
    <row r="8" spans="1:28" s="329" customFormat="1" ht="54.95" customHeight="1">
      <c r="A8" s="455"/>
      <c r="B8" s="456"/>
      <c r="C8" s="456"/>
      <c r="D8" s="457"/>
      <c r="E8" s="455"/>
      <c r="F8" s="456"/>
      <c r="G8" s="456"/>
      <c r="H8" s="457"/>
      <c r="I8" s="455"/>
      <c r="J8" s="456"/>
      <c r="K8" s="456"/>
      <c r="L8" s="457"/>
      <c r="M8" s="455"/>
      <c r="N8" s="458"/>
      <c r="O8" s="458"/>
      <c r="P8" s="457"/>
      <c r="Q8" s="455" t="s">
        <v>142</v>
      </c>
      <c r="R8" s="456"/>
      <c r="S8" s="456"/>
      <c r="T8" s="457"/>
      <c r="U8" s="324"/>
      <c r="V8" s="324"/>
    </row>
    <row r="9" spans="1:28" s="329" customFormat="1" ht="54.95" customHeight="1">
      <c r="A9" s="455"/>
      <c r="B9" s="456"/>
      <c r="C9" s="456"/>
      <c r="D9" s="457"/>
      <c r="E9" s="455"/>
      <c r="F9" s="456"/>
      <c r="G9" s="456"/>
      <c r="H9" s="457"/>
      <c r="I9" s="455"/>
      <c r="J9" s="456"/>
      <c r="K9" s="456"/>
      <c r="L9" s="457"/>
      <c r="M9" s="455"/>
      <c r="N9" s="456"/>
      <c r="O9" s="456"/>
      <c r="P9" s="457"/>
      <c r="Q9" s="455" t="s">
        <v>429</v>
      </c>
      <c r="R9" s="456"/>
      <c r="S9" s="456"/>
      <c r="T9" s="457"/>
      <c r="U9" s="324"/>
      <c r="V9" s="324"/>
    </row>
    <row r="10" spans="1:28" s="329" customFormat="1" ht="54.95" customHeight="1">
      <c r="A10" s="455"/>
      <c r="B10" s="456"/>
      <c r="C10" s="456"/>
      <c r="D10" s="457"/>
      <c r="E10" s="455"/>
      <c r="F10" s="456"/>
      <c r="G10" s="456"/>
      <c r="H10" s="457"/>
      <c r="I10" s="455"/>
      <c r="J10" s="456"/>
      <c r="K10" s="456"/>
      <c r="L10" s="457"/>
      <c r="M10" s="455"/>
      <c r="N10" s="456"/>
      <c r="O10" s="456"/>
      <c r="P10" s="457"/>
      <c r="Q10" s="455" t="s">
        <v>450</v>
      </c>
      <c r="R10" s="456"/>
      <c r="S10" s="456"/>
      <c r="T10" s="457"/>
      <c r="U10" s="324"/>
      <c r="V10" s="324"/>
    </row>
    <row r="11" spans="1:28" s="329" customFormat="1" ht="54.95" customHeight="1" thickBot="1">
      <c r="A11" s="459"/>
      <c r="B11" s="460"/>
      <c r="C11" s="460"/>
      <c r="D11" s="461"/>
      <c r="E11" s="459"/>
      <c r="F11" s="460"/>
      <c r="G11" s="460"/>
      <c r="H11" s="461"/>
      <c r="I11" s="459"/>
      <c r="J11" s="460"/>
      <c r="K11" s="460"/>
      <c r="L11" s="461"/>
      <c r="M11" s="459"/>
      <c r="N11" s="460"/>
      <c r="O11" s="460"/>
      <c r="P11" s="461"/>
      <c r="Q11" s="459" t="s">
        <v>430</v>
      </c>
      <c r="R11" s="460"/>
      <c r="S11" s="460"/>
      <c r="T11" s="461"/>
      <c r="U11" s="324"/>
      <c r="V11" s="324"/>
    </row>
    <row r="12" spans="1:28" ht="31.5" hidden="1" customHeight="1" thickBot="1">
      <c r="A12" s="501"/>
      <c r="B12" s="502"/>
      <c r="C12" s="502"/>
      <c r="D12" s="503"/>
      <c r="E12" s="479"/>
      <c r="F12" s="480"/>
      <c r="G12" s="480"/>
      <c r="H12" s="481"/>
      <c r="I12" s="479"/>
      <c r="J12" s="480"/>
      <c r="K12" s="480"/>
      <c r="L12" s="481"/>
      <c r="M12" s="479"/>
      <c r="N12" s="480"/>
      <c r="O12" s="480"/>
      <c r="P12" s="481"/>
      <c r="Q12" s="479"/>
      <c r="R12" s="480"/>
      <c r="S12" s="480"/>
      <c r="T12" s="481"/>
      <c r="U12" s="324"/>
      <c r="V12" s="324"/>
    </row>
    <row r="13" spans="1:28" ht="25.5" customHeight="1">
      <c r="A13" s="330" t="s">
        <v>78</v>
      </c>
      <c r="B13" s="331"/>
      <c r="C13" s="331" t="s">
        <v>9</v>
      </c>
      <c r="D13" s="438"/>
      <c r="E13" s="333"/>
      <c r="F13" s="334">
        <f>第一週明細!W20</f>
        <v>0</v>
      </c>
      <c r="G13" s="334" t="s">
        <v>9</v>
      </c>
      <c r="H13" s="335">
        <f>第一週明細!W16</f>
        <v>0</v>
      </c>
      <c r="I13" s="440" t="s">
        <v>41</v>
      </c>
      <c r="J13" s="336">
        <f>第一週明細!W28</f>
        <v>0</v>
      </c>
      <c r="K13" s="334" t="s">
        <v>9</v>
      </c>
      <c r="L13" s="337">
        <f>第一週明細!W24</f>
        <v>0</v>
      </c>
      <c r="M13" s="333" t="s">
        <v>41</v>
      </c>
      <c r="N13" s="336">
        <f>第一週明細!W36</f>
        <v>0</v>
      </c>
      <c r="O13" s="334" t="s">
        <v>9</v>
      </c>
      <c r="P13" s="337">
        <f>第一週明細!W32</f>
        <v>0</v>
      </c>
      <c r="Q13" s="333" t="s">
        <v>41</v>
      </c>
      <c r="R13" s="336">
        <f>第一週明細!W44</f>
        <v>790.9</v>
      </c>
      <c r="S13" s="334" t="s">
        <v>9</v>
      </c>
      <c r="T13" s="337">
        <f>第一週明細!W40</f>
        <v>28.9</v>
      </c>
      <c r="U13" s="324"/>
      <c r="V13" s="324"/>
    </row>
    <row r="14" spans="1:28" ht="30.75" customHeight="1" thickBot="1">
      <c r="A14" s="338" t="s">
        <v>7</v>
      </c>
      <c r="B14" s="339"/>
      <c r="C14" s="339" t="s">
        <v>11</v>
      </c>
      <c r="D14" s="439"/>
      <c r="E14" s="338" t="s">
        <v>7</v>
      </c>
      <c r="F14" s="339">
        <f>第一週明細!W14</f>
        <v>0</v>
      </c>
      <c r="G14" s="339" t="s">
        <v>11</v>
      </c>
      <c r="H14" s="340">
        <f>第一週明細!W18</f>
        <v>0</v>
      </c>
      <c r="I14" s="441" t="s">
        <v>56</v>
      </c>
      <c r="J14" s="339">
        <f>第一週明細!W22</f>
        <v>0</v>
      </c>
      <c r="K14" s="339" t="s">
        <v>11</v>
      </c>
      <c r="L14" s="340">
        <f>第一週明細!W26</f>
        <v>0</v>
      </c>
      <c r="M14" s="338" t="s">
        <v>56</v>
      </c>
      <c r="N14" s="339">
        <f>第一週明細!W30</f>
        <v>0</v>
      </c>
      <c r="O14" s="339" t="s">
        <v>11</v>
      </c>
      <c r="P14" s="340">
        <f>第一週明細!W34</f>
        <v>0</v>
      </c>
      <c r="Q14" s="338" t="s">
        <v>56</v>
      </c>
      <c r="R14" s="339">
        <f>第一週明細!W38</f>
        <v>100.6</v>
      </c>
      <c r="S14" s="339" t="s">
        <v>11</v>
      </c>
      <c r="T14" s="340">
        <f>第一週明細!W42</f>
        <v>32.099999999999994</v>
      </c>
      <c r="U14" s="324"/>
      <c r="V14" s="324"/>
    </row>
    <row r="15" spans="1:28" s="328" customFormat="1" ht="55.5" customHeight="1" thickBot="1">
      <c r="A15" s="465">
        <v>45600</v>
      </c>
      <c r="B15" s="466"/>
      <c r="C15" s="466"/>
      <c r="D15" s="467"/>
      <c r="E15" s="465">
        <v>45601</v>
      </c>
      <c r="F15" s="466"/>
      <c r="G15" s="466"/>
      <c r="H15" s="467"/>
      <c r="I15" s="465">
        <v>45602</v>
      </c>
      <c r="J15" s="466"/>
      <c r="K15" s="466"/>
      <c r="L15" s="467"/>
      <c r="M15" s="465">
        <v>45603</v>
      </c>
      <c r="N15" s="466"/>
      <c r="O15" s="466"/>
      <c r="P15" s="467"/>
      <c r="Q15" s="465">
        <v>45604</v>
      </c>
      <c r="R15" s="466"/>
      <c r="S15" s="466"/>
      <c r="T15" s="467"/>
      <c r="U15" s="324"/>
      <c r="V15" s="324"/>
      <c r="AB15" s="328" t="s">
        <v>76</v>
      </c>
    </row>
    <row r="16" spans="1:28" s="329" customFormat="1" ht="54.95" customHeight="1">
      <c r="A16" s="462" t="s">
        <v>472</v>
      </c>
      <c r="B16" s="463"/>
      <c r="C16" s="463"/>
      <c r="D16" s="464"/>
      <c r="E16" s="462" t="s">
        <v>241</v>
      </c>
      <c r="F16" s="463"/>
      <c r="G16" s="463"/>
      <c r="H16" s="464"/>
      <c r="I16" s="462" t="s">
        <v>88</v>
      </c>
      <c r="J16" s="463"/>
      <c r="K16" s="463"/>
      <c r="L16" s="464"/>
      <c r="M16" s="462" t="s">
        <v>87</v>
      </c>
      <c r="N16" s="463"/>
      <c r="O16" s="463"/>
      <c r="P16" s="464"/>
      <c r="Q16" s="462" t="s">
        <v>248</v>
      </c>
      <c r="R16" s="463"/>
      <c r="S16" s="463"/>
      <c r="T16" s="464"/>
      <c r="U16" s="324"/>
      <c r="V16" s="324"/>
    </row>
    <row r="17" spans="1:32" s="329" customFormat="1" ht="54.95" customHeight="1">
      <c r="A17" s="455" t="s">
        <v>187</v>
      </c>
      <c r="B17" s="456"/>
      <c r="C17" s="456"/>
      <c r="D17" s="457"/>
      <c r="E17" s="455" t="s">
        <v>436</v>
      </c>
      <c r="F17" s="456"/>
      <c r="G17" s="456"/>
      <c r="H17" s="457"/>
      <c r="I17" s="455" t="s">
        <v>205</v>
      </c>
      <c r="J17" s="456"/>
      <c r="K17" s="456"/>
      <c r="L17" s="457"/>
      <c r="M17" s="455" t="s">
        <v>343</v>
      </c>
      <c r="N17" s="456"/>
      <c r="O17" s="456"/>
      <c r="P17" s="457"/>
      <c r="Q17" s="474" t="s">
        <v>463</v>
      </c>
      <c r="R17" s="477"/>
      <c r="S17" s="477"/>
      <c r="T17" s="476"/>
      <c r="U17" s="324"/>
      <c r="V17" s="324"/>
    </row>
    <row r="18" spans="1:32" s="329" customFormat="1" ht="54.95" customHeight="1">
      <c r="A18" s="455" t="s">
        <v>333</v>
      </c>
      <c r="B18" s="456"/>
      <c r="C18" s="456"/>
      <c r="D18" s="457"/>
      <c r="E18" s="455" t="s">
        <v>368</v>
      </c>
      <c r="F18" s="456"/>
      <c r="G18" s="456"/>
      <c r="H18" s="457"/>
      <c r="I18" s="455" t="s">
        <v>437</v>
      </c>
      <c r="J18" s="456"/>
      <c r="K18" s="456"/>
      <c r="L18" s="457"/>
      <c r="M18" s="455" t="s">
        <v>438</v>
      </c>
      <c r="N18" s="456"/>
      <c r="O18" s="456"/>
      <c r="P18" s="457"/>
      <c r="Q18" s="455" t="s">
        <v>439</v>
      </c>
      <c r="R18" s="456"/>
      <c r="S18" s="456"/>
      <c r="T18" s="457"/>
      <c r="U18" s="324"/>
      <c r="V18" s="324"/>
    </row>
    <row r="19" spans="1:32" s="329" customFormat="1" ht="54.95" customHeight="1">
      <c r="A19" s="455" t="s">
        <v>435</v>
      </c>
      <c r="B19" s="456"/>
      <c r="C19" s="456"/>
      <c r="D19" s="457"/>
      <c r="E19" s="455" t="s">
        <v>342</v>
      </c>
      <c r="F19" s="456"/>
      <c r="G19" s="456"/>
      <c r="H19" s="457"/>
      <c r="I19" s="455" t="s">
        <v>358</v>
      </c>
      <c r="J19" s="456"/>
      <c r="K19" s="456"/>
      <c r="L19" s="457"/>
      <c r="M19" s="455" t="s">
        <v>344</v>
      </c>
      <c r="N19" s="456"/>
      <c r="O19" s="456"/>
      <c r="P19" s="457"/>
      <c r="Q19" s="455" t="s">
        <v>467</v>
      </c>
      <c r="R19" s="456"/>
      <c r="S19" s="456"/>
      <c r="T19" s="457"/>
    </row>
    <row r="20" spans="1:32" s="329" customFormat="1" ht="54.95" customHeight="1">
      <c r="A20" s="455" t="s">
        <v>451</v>
      </c>
      <c r="B20" s="456"/>
      <c r="C20" s="456"/>
      <c r="D20" s="457"/>
      <c r="E20" s="455" t="s">
        <v>452</v>
      </c>
      <c r="F20" s="456"/>
      <c r="G20" s="456"/>
      <c r="H20" s="457"/>
      <c r="I20" s="455" t="s">
        <v>451</v>
      </c>
      <c r="J20" s="456"/>
      <c r="K20" s="456"/>
      <c r="L20" s="457"/>
      <c r="M20" s="455" t="s">
        <v>452</v>
      </c>
      <c r="N20" s="456"/>
      <c r="O20" s="456"/>
      <c r="P20" s="457"/>
      <c r="Q20" s="455" t="s">
        <v>453</v>
      </c>
      <c r="R20" s="456"/>
      <c r="S20" s="456"/>
      <c r="T20" s="457"/>
    </row>
    <row r="21" spans="1:32" s="329" customFormat="1" ht="54.95" customHeight="1" thickBot="1">
      <c r="A21" s="455" t="s">
        <v>334</v>
      </c>
      <c r="B21" s="456"/>
      <c r="C21" s="456"/>
      <c r="D21" s="457"/>
      <c r="E21" s="471" t="s">
        <v>483</v>
      </c>
      <c r="F21" s="472"/>
      <c r="G21" s="472"/>
      <c r="H21" s="473"/>
      <c r="I21" s="459" t="s">
        <v>270</v>
      </c>
      <c r="J21" s="460"/>
      <c r="K21" s="460"/>
      <c r="L21" s="461"/>
      <c r="M21" s="459" t="s">
        <v>482</v>
      </c>
      <c r="N21" s="460"/>
      <c r="O21" s="460"/>
      <c r="P21" s="461"/>
      <c r="Q21" s="471" t="s">
        <v>431</v>
      </c>
      <c r="R21" s="472"/>
      <c r="S21" s="472"/>
      <c r="T21" s="473"/>
    </row>
    <row r="22" spans="1:32" ht="1.5" customHeight="1" thickBot="1">
      <c r="A22" s="330" t="s">
        <v>41</v>
      </c>
      <c r="B22" s="331"/>
      <c r="C22" s="331" t="s">
        <v>9</v>
      </c>
      <c r="D22" s="332" t="str">
        <f>第一週明細!W17</f>
        <v>蛋白質：</v>
      </c>
      <c r="E22" s="498"/>
      <c r="F22" s="499"/>
      <c r="G22" s="499"/>
      <c r="H22" s="500"/>
      <c r="I22" s="468"/>
      <c r="J22" s="469"/>
      <c r="K22" s="469"/>
      <c r="L22" s="470"/>
      <c r="M22" s="468"/>
      <c r="N22" s="469"/>
      <c r="O22" s="469"/>
      <c r="P22" s="470"/>
      <c r="Q22" s="452"/>
      <c r="R22" s="453"/>
      <c r="S22" s="453"/>
      <c r="T22" s="454"/>
      <c r="U22" s="329"/>
      <c r="V22" s="329"/>
      <c r="W22" s="329"/>
      <c r="X22" s="329"/>
      <c r="Y22" s="329"/>
    </row>
    <row r="23" spans="1:32" ht="29.25" customHeight="1">
      <c r="A23" s="330" t="s">
        <v>41</v>
      </c>
      <c r="B23" s="331">
        <f>第二週明細!W12</f>
        <v>741.2</v>
      </c>
      <c r="C23" s="331" t="s">
        <v>9</v>
      </c>
      <c r="D23" s="332">
        <f>第二週明細!W8</f>
        <v>26</v>
      </c>
      <c r="E23" s="341" t="s">
        <v>60</v>
      </c>
      <c r="F23" s="342">
        <f>第二週明細!W20</f>
        <v>723.1</v>
      </c>
      <c r="G23" s="342" t="s">
        <v>9</v>
      </c>
      <c r="H23" s="343">
        <f>第二週明細!W16</f>
        <v>25.5</v>
      </c>
      <c r="I23" s="344" t="s">
        <v>60</v>
      </c>
      <c r="J23" s="342">
        <f>第二週明細!W28</f>
        <v>774.5</v>
      </c>
      <c r="K23" s="342" t="s">
        <v>9</v>
      </c>
      <c r="L23" s="343">
        <f>第二週明細!W24</f>
        <v>28.5</v>
      </c>
      <c r="M23" s="344" t="s">
        <v>60</v>
      </c>
      <c r="N23" s="342">
        <f>第二週明細!W36</f>
        <v>765.6</v>
      </c>
      <c r="O23" s="342" t="s">
        <v>9</v>
      </c>
      <c r="P23" s="343">
        <f>第二週明細!W32</f>
        <v>26</v>
      </c>
      <c r="Q23" s="344" t="s">
        <v>60</v>
      </c>
      <c r="R23" s="342">
        <f>第二週明細!W44</f>
        <v>744.7</v>
      </c>
      <c r="S23" s="342" t="s">
        <v>9</v>
      </c>
      <c r="T23" s="343">
        <f>第二週明細!W40</f>
        <v>25.5</v>
      </c>
      <c r="U23" s="324"/>
      <c r="V23" s="324"/>
    </row>
    <row r="24" spans="1:32" ht="28.5" customHeight="1" thickBot="1">
      <c r="A24" s="340" t="s">
        <v>56</v>
      </c>
      <c r="B24" s="340">
        <f>第二週明細!W6</f>
        <v>94</v>
      </c>
      <c r="C24" s="339" t="s">
        <v>11</v>
      </c>
      <c r="D24" s="340">
        <f>第二週明細!W10</f>
        <v>32.799999999999997</v>
      </c>
      <c r="E24" s="345" t="s">
        <v>56</v>
      </c>
      <c r="F24" s="346">
        <f>第二週明細!W14</f>
        <v>91.5</v>
      </c>
      <c r="G24" s="346" t="s">
        <v>11</v>
      </c>
      <c r="H24" s="347">
        <f>第二週明細!W18</f>
        <v>31.9</v>
      </c>
      <c r="I24" s="345" t="s">
        <v>56</v>
      </c>
      <c r="J24" s="346">
        <f>第二週明細!W22</f>
        <v>97</v>
      </c>
      <c r="K24" s="346" t="s">
        <v>11</v>
      </c>
      <c r="L24" s="346">
        <f>第二週明細!W26</f>
        <v>32.5</v>
      </c>
      <c r="M24" s="346" t="s">
        <v>56</v>
      </c>
      <c r="N24" s="346">
        <f>第二週明細!W30</f>
        <v>100</v>
      </c>
      <c r="O24" s="346" t="s">
        <v>11</v>
      </c>
      <c r="P24" s="347">
        <f>第二週明細!W34</f>
        <v>32.900000000000006</v>
      </c>
      <c r="Q24" s="345" t="s">
        <v>56</v>
      </c>
      <c r="R24" s="346">
        <f>第二週明細!W38</f>
        <v>97</v>
      </c>
      <c r="S24" s="346" t="s">
        <v>11</v>
      </c>
      <c r="T24" s="347">
        <f>第二週明細!W42</f>
        <v>31.799999999999997</v>
      </c>
      <c r="U24" s="324"/>
      <c r="V24" s="324"/>
    </row>
    <row r="25" spans="1:32" s="328" customFormat="1" ht="50.25" customHeight="1" thickBot="1">
      <c r="A25" s="465">
        <v>45607</v>
      </c>
      <c r="B25" s="466"/>
      <c r="C25" s="466"/>
      <c r="D25" s="467"/>
      <c r="E25" s="465">
        <v>45608</v>
      </c>
      <c r="F25" s="466"/>
      <c r="G25" s="466"/>
      <c r="H25" s="467"/>
      <c r="I25" s="465">
        <v>45609</v>
      </c>
      <c r="J25" s="466"/>
      <c r="K25" s="466"/>
      <c r="L25" s="467"/>
      <c r="M25" s="465">
        <v>45610</v>
      </c>
      <c r="N25" s="466"/>
      <c r="O25" s="466"/>
      <c r="P25" s="467"/>
      <c r="Q25" s="465">
        <v>45611</v>
      </c>
      <c r="R25" s="466"/>
      <c r="S25" s="466"/>
      <c r="T25" s="467"/>
      <c r="U25" s="324"/>
      <c r="V25" s="324"/>
    </row>
    <row r="26" spans="1:32" s="329" customFormat="1" ht="54.95" customHeight="1">
      <c r="A26" s="462" t="s">
        <v>481</v>
      </c>
      <c r="B26" s="463"/>
      <c r="C26" s="463"/>
      <c r="D26" s="464"/>
      <c r="E26" s="462" t="s">
        <v>425</v>
      </c>
      <c r="F26" s="463"/>
      <c r="G26" s="463"/>
      <c r="H26" s="464"/>
      <c r="I26" s="462" t="s">
        <v>88</v>
      </c>
      <c r="J26" s="463"/>
      <c r="K26" s="463"/>
      <c r="L26" s="464"/>
      <c r="M26" s="462" t="s">
        <v>87</v>
      </c>
      <c r="N26" s="463"/>
      <c r="O26" s="463"/>
      <c r="P26" s="464"/>
      <c r="Q26" s="462" t="s">
        <v>236</v>
      </c>
      <c r="R26" s="463"/>
      <c r="S26" s="463"/>
      <c r="T26" s="464"/>
      <c r="U26" s="324"/>
      <c r="V26" s="324"/>
    </row>
    <row r="27" spans="1:32" s="329" customFormat="1" ht="54.95" customHeight="1">
      <c r="A27" s="455" t="s">
        <v>346</v>
      </c>
      <c r="B27" s="456"/>
      <c r="C27" s="456"/>
      <c r="D27" s="457"/>
      <c r="E27" s="455" t="s">
        <v>345</v>
      </c>
      <c r="F27" s="456"/>
      <c r="G27" s="456"/>
      <c r="H27" s="457"/>
      <c r="I27" s="474" t="s">
        <v>442</v>
      </c>
      <c r="J27" s="477"/>
      <c r="K27" s="477"/>
      <c r="L27" s="476"/>
      <c r="M27" s="455" t="s">
        <v>274</v>
      </c>
      <c r="N27" s="456"/>
      <c r="O27" s="456"/>
      <c r="P27" s="457"/>
      <c r="Q27" s="455" t="s">
        <v>366</v>
      </c>
      <c r="R27" s="456"/>
      <c r="S27" s="456"/>
      <c r="T27" s="457"/>
      <c r="U27" s="324"/>
      <c r="V27" s="324"/>
    </row>
    <row r="28" spans="1:32" s="329" customFormat="1" ht="54.95" customHeight="1">
      <c r="A28" s="455" t="s">
        <v>347</v>
      </c>
      <c r="B28" s="456"/>
      <c r="C28" s="456"/>
      <c r="D28" s="457"/>
      <c r="E28" s="455" t="s">
        <v>441</v>
      </c>
      <c r="F28" s="456"/>
      <c r="G28" s="456"/>
      <c r="H28" s="457"/>
      <c r="I28" s="455" t="s">
        <v>443</v>
      </c>
      <c r="J28" s="456"/>
      <c r="K28" s="456"/>
      <c r="L28" s="457"/>
      <c r="M28" s="455" t="s">
        <v>444</v>
      </c>
      <c r="N28" s="456"/>
      <c r="O28" s="456"/>
      <c r="P28" s="457"/>
      <c r="Q28" s="455" t="s">
        <v>370</v>
      </c>
      <c r="R28" s="456"/>
      <c r="S28" s="456"/>
      <c r="T28" s="457"/>
      <c r="U28" s="324"/>
      <c r="V28" s="324"/>
      <c r="AA28" s="328"/>
      <c r="AB28" s="328"/>
      <c r="AC28" s="328"/>
      <c r="AD28" s="328"/>
      <c r="AE28" s="328"/>
      <c r="AF28" s="328"/>
    </row>
    <row r="29" spans="1:32" s="329" customFormat="1" ht="54.95" customHeight="1">
      <c r="A29" s="455" t="s">
        <v>440</v>
      </c>
      <c r="B29" s="456"/>
      <c r="C29" s="456"/>
      <c r="D29" s="457"/>
      <c r="E29" s="455" t="s">
        <v>348</v>
      </c>
      <c r="F29" s="456"/>
      <c r="G29" s="456"/>
      <c r="H29" s="457"/>
      <c r="I29" s="455" t="s">
        <v>169</v>
      </c>
      <c r="J29" s="456"/>
      <c r="K29" s="456"/>
      <c r="L29" s="457"/>
      <c r="M29" s="455" t="s">
        <v>445</v>
      </c>
      <c r="N29" s="456"/>
      <c r="O29" s="456"/>
      <c r="P29" s="457"/>
      <c r="Q29" s="455" t="s">
        <v>468</v>
      </c>
      <c r="R29" s="456"/>
      <c r="S29" s="456"/>
      <c r="T29" s="457"/>
      <c r="U29" s="324"/>
      <c r="V29" s="324"/>
    </row>
    <row r="30" spans="1:32" s="329" customFormat="1" ht="54.95" customHeight="1">
      <c r="A30" s="455" t="s">
        <v>451</v>
      </c>
      <c r="B30" s="456"/>
      <c r="C30" s="456"/>
      <c r="D30" s="457"/>
      <c r="E30" s="455" t="s">
        <v>452</v>
      </c>
      <c r="F30" s="456"/>
      <c r="G30" s="456"/>
      <c r="H30" s="457"/>
      <c r="I30" s="455" t="s">
        <v>451</v>
      </c>
      <c r="J30" s="456"/>
      <c r="K30" s="456"/>
      <c r="L30" s="457"/>
      <c r="M30" s="455" t="s">
        <v>452</v>
      </c>
      <c r="N30" s="456"/>
      <c r="O30" s="456"/>
      <c r="P30" s="457"/>
      <c r="Q30" s="455" t="s">
        <v>451</v>
      </c>
      <c r="R30" s="456"/>
      <c r="S30" s="456"/>
      <c r="T30" s="457"/>
      <c r="U30" s="324"/>
      <c r="V30" s="324"/>
    </row>
    <row r="31" spans="1:32" s="329" customFormat="1" ht="54.95" customHeight="1" thickBot="1">
      <c r="A31" s="459" t="s">
        <v>369</v>
      </c>
      <c r="B31" s="460"/>
      <c r="C31" s="460"/>
      <c r="D31" s="461"/>
      <c r="E31" s="459" t="s">
        <v>486</v>
      </c>
      <c r="F31" s="460"/>
      <c r="G31" s="460"/>
      <c r="H31" s="461"/>
      <c r="I31" s="459" t="s">
        <v>336</v>
      </c>
      <c r="J31" s="460"/>
      <c r="K31" s="460"/>
      <c r="L31" s="461"/>
      <c r="M31" s="459" t="s">
        <v>360</v>
      </c>
      <c r="N31" s="460"/>
      <c r="O31" s="460"/>
      <c r="P31" s="461"/>
      <c r="Q31" s="459" t="s">
        <v>432</v>
      </c>
      <c r="R31" s="460"/>
      <c r="S31" s="460"/>
      <c r="T31" s="461"/>
      <c r="U31" s="324"/>
      <c r="V31" s="324"/>
    </row>
    <row r="32" spans="1:32" ht="2.25" customHeight="1" thickBot="1">
      <c r="A32" s="498"/>
      <c r="B32" s="499"/>
      <c r="C32" s="499"/>
      <c r="D32" s="500"/>
      <c r="E32" s="468"/>
      <c r="F32" s="469"/>
      <c r="G32" s="469"/>
      <c r="H32" s="470"/>
      <c r="I32" s="468"/>
      <c r="J32" s="469"/>
      <c r="K32" s="469"/>
      <c r="L32" s="470"/>
      <c r="M32" s="468"/>
      <c r="N32" s="469"/>
      <c r="O32" s="469"/>
      <c r="P32" s="470"/>
      <c r="Q32" s="468"/>
      <c r="R32" s="469"/>
      <c r="S32" s="469"/>
      <c r="T32" s="470"/>
      <c r="U32" s="324"/>
      <c r="V32" s="324"/>
    </row>
    <row r="33" spans="1:22" ht="25.5" customHeight="1">
      <c r="A33" s="344" t="s">
        <v>46</v>
      </c>
      <c r="B33" s="342">
        <f>第三週明細!W12</f>
        <v>721.7</v>
      </c>
      <c r="C33" s="342" t="s">
        <v>9</v>
      </c>
      <c r="D33" s="348">
        <f>第三週明細!W8</f>
        <v>24.5</v>
      </c>
      <c r="E33" s="344" t="s">
        <v>60</v>
      </c>
      <c r="F33" s="342">
        <f>第三週明細!W20</f>
        <v>759.3</v>
      </c>
      <c r="G33" s="342" t="s">
        <v>9</v>
      </c>
      <c r="H33" s="343">
        <f>第三週明細!W16</f>
        <v>26.5</v>
      </c>
      <c r="I33" s="344" t="s">
        <v>60</v>
      </c>
      <c r="J33" s="342">
        <f>第三週明細!W28</f>
        <v>776.6</v>
      </c>
      <c r="K33" s="342" t="s">
        <v>9</v>
      </c>
      <c r="L33" s="343">
        <f>第三週明細!W24</f>
        <v>28.6</v>
      </c>
      <c r="M33" s="344" t="s">
        <v>60</v>
      </c>
      <c r="N33" s="342">
        <f>第三週明細!W36</f>
        <v>714.3</v>
      </c>
      <c r="O33" s="342" t="s">
        <v>9</v>
      </c>
      <c r="P33" s="343">
        <f>第三週明細!W32</f>
        <v>23.5</v>
      </c>
      <c r="Q33" s="344" t="s">
        <v>60</v>
      </c>
      <c r="R33" s="342">
        <f>第三週明細!W44</f>
        <v>782.8</v>
      </c>
      <c r="S33" s="342" t="s">
        <v>9</v>
      </c>
      <c r="T33" s="343">
        <f>第三週明細!W40</f>
        <v>28</v>
      </c>
      <c r="U33" s="324"/>
      <c r="V33" s="324"/>
    </row>
    <row r="34" spans="1:22" ht="28.5" customHeight="1" thickBot="1">
      <c r="A34" s="347" t="s">
        <v>56</v>
      </c>
      <c r="B34" s="347">
        <f>第三週明細!W6</f>
        <v>97</v>
      </c>
      <c r="C34" s="346" t="s">
        <v>11</v>
      </c>
      <c r="D34" s="347">
        <f>第三週明細!W10</f>
        <v>28.3</v>
      </c>
      <c r="E34" s="345" t="s">
        <v>56</v>
      </c>
      <c r="F34" s="346">
        <f>第三週明細!W14</f>
        <v>97</v>
      </c>
      <c r="G34" s="346" t="s">
        <v>11</v>
      </c>
      <c r="H34" s="347">
        <f>第三週明細!W18</f>
        <v>33.199999999999996</v>
      </c>
      <c r="I34" s="345" t="s">
        <v>56</v>
      </c>
      <c r="J34" s="346">
        <f>第三週明細!W22</f>
        <v>94.9</v>
      </c>
      <c r="K34" s="346" t="s">
        <v>11</v>
      </c>
      <c r="L34" s="347">
        <f>第三週明細!W26</f>
        <v>34.9</v>
      </c>
      <c r="M34" s="345" t="s">
        <v>56</v>
      </c>
      <c r="N34" s="346">
        <f>第三週明細!W30</f>
        <v>95.5</v>
      </c>
      <c r="O34" s="346" t="s">
        <v>11</v>
      </c>
      <c r="P34" s="347">
        <f>第三週明細!W34</f>
        <v>30.200000000000003</v>
      </c>
      <c r="Q34" s="345" t="s">
        <v>56</v>
      </c>
      <c r="R34" s="346">
        <f>第三週明細!W38</f>
        <v>100.5</v>
      </c>
      <c r="S34" s="346" t="s">
        <v>11</v>
      </c>
      <c r="T34" s="347">
        <f>第三週明細!W42</f>
        <v>32.199999999999996</v>
      </c>
      <c r="U34" s="324"/>
      <c r="V34" s="324"/>
    </row>
    <row r="35" spans="1:22" s="328" customFormat="1" ht="53.25" customHeight="1" thickBot="1">
      <c r="A35" s="465">
        <v>45614</v>
      </c>
      <c r="B35" s="466"/>
      <c r="C35" s="466"/>
      <c r="D35" s="467"/>
      <c r="E35" s="465">
        <v>45615</v>
      </c>
      <c r="F35" s="466"/>
      <c r="G35" s="466"/>
      <c r="H35" s="467"/>
      <c r="I35" s="465">
        <v>45616</v>
      </c>
      <c r="J35" s="466"/>
      <c r="K35" s="466"/>
      <c r="L35" s="467"/>
      <c r="M35" s="465">
        <v>45617</v>
      </c>
      <c r="N35" s="466"/>
      <c r="O35" s="466"/>
      <c r="P35" s="467"/>
      <c r="Q35" s="465">
        <v>45618</v>
      </c>
      <c r="R35" s="466"/>
      <c r="S35" s="466"/>
      <c r="T35" s="467"/>
      <c r="U35" s="324"/>
      <c r="V35" s="324"/>
    </row>
    <row r="36" spans="1:22" s="329" customFormat="1" ht="54.95" customHeight="1">
      <c r="A36" s="462" t="s">
        <v>479</v>
      </c>
      <c r="B36" s="463"/>
      <c r="C36" s="463"/>
      <c r="D36" s="464"/>
      <c r="E36" s="462" t="s">
        <v>426</v>
      </c>
      <c r="F36" s="463"/>
      <c r="G36" s="463"/>
      <c r="H36" s="464"/>
      <c r="I36" s="462" t="s">
        <v>88</v>
      </c>
      <c r="J36" s="463"/>
      <c r="K36" s="463"/>
      <c r="L36" s="464"/>
      <c r="M36" s="462" t="s">
        <v>87</v>
      </c>
      <c r="N36" s="463"/>
      <c r="O36" s="463"/>
      <c r="P36" s="464"/>
      <c r="Q36" s="455" t="s">
        <v>135</v>
      </c>
      <c r="R36" s="456"/>
      <c r="S36" s="456"/>
      <c r="T36" s="457"/>
      <c r="U36" s="324"/>
      <c r="V36" s="324"/>
    </row>
    <row r="37" spans="1:22" s="329" customFormat="1" ht="54.95" customHeight="1">
      <c r="A37" s="455" t="s">
        <v>349</v>
      </c>
      <c r="B37" s="456"/>
      <c r="C37" s="456"/>
      <c r="D37" s="457"/>
      <c r="E37" s="455" t="s">
        <v>350</v>
      </c>
      <c r="F37" s="458"/>
      <c r="G37" s="458"/>
      <c r="H37" s="457"/>
      <c r="I37" s="455" t="s">
        <v>234</v>
      </c>
      <c r="J37" s="456"/>
      <c r="K37" s="456"/>
      <c r="L37" s="457"/>
      <c r="M37" s="455" t="s">
        <v>351</v>
      </c>
      <c r="N37" s="456"/>
      <c r="O37" s="456"/>
      <c r="P37" s="457"/>
      <c r="Q37" s="455" t="s">
        <v>414</v>
      </c>
      <c r="R37" s="456"/>
      <c r="S37" s="456"/>
      <c r="T37" s="457"/>
      <c r="U37" s="324"/>
      <c r="V37" s="324"/>
    </row>
    <row r="38" spans="1:22" s="329" customFormat="1" ht="54.95" customHeight="1">
      <c r="A38" s="455" t="s">
        <v>361</v>
      </c>
      <c r="B38" s="456"/>
      <c r="C38" s="456"/>
      <c r="D38" s="457"/>
      <c r="E38" s="455" t="s">
        <v>371</v>
      </c>
      <c r="F38" s="456"/>
      <c r="G38" s="456"/>
      <c r="H38" s="457"/>
      <c r="I38" s="455" t="s">
        <v>448</v>
      </c>
      <c r="J38" s="456"/>
      <c r="K38" s="456"/>
      <c r="L38" s="457"/>
      <c r="M38" s="455" t="s">
        <v>460</v>
      </c>
      <c r="N38" s="456"/>
      <c r="O38" s="456"/>
      <c r="P38" s="457"/>
      <c r="Q38" s="455" t="s">
        <v>457</v>
      </c>
      <c r="R38" s="456"/>
      <c r="S38" s="456"/>
      <c r="T38" s="457"/>
      <c r="U38" s="324"/>
      <c r="V38" s="324"/>
    </row>
    <row r="39" spans="1:22" s="329" customFormat="1" ht="54.95" customHeight="1">
      <c r="A39" s="455" t="s">
        <v>446</v>
      </c>
      <c r="B39" s="456"/>
      <c r="C39" s="456"/>
      <c r="D39" s="457"/>
      <c r="E39" s="455" t="s">
        <v>447</v>
      </c>
      <c r="F39" s="456"/>
      <c r="G39" s="456"/>
      <c r="H39" s="457"/>
      <c r="I39" s="455" t="s">
        <v>397</v>
      </c>
      <c r="J39" s="456"/>
      <c r="K39" s="456"/>
      <c r="L39" s="457"/>
      <c r="M39" s="455" t="s">
        <v>449</v>
      </c>
      <c r="N39" s="456"/>
      <c r="O39" s="456"/>
      <c r="P39" s="457"/>
      <c r="Q39" s="455" t="s">
        <v>372</v>
      </c>
      <c r="R39" s="456"/>
      <c r="S39" s="456"/>
      <c r="T39" s="457"/>
      <c r="U39" s="324"/>
      <c r="V39" s="324"/>
    </row>
    <row r="40" spans="1:22" s="329" customFormat="1" ht="54.95" customHeight="1">
      <c r="A40" s="455" t="s">
        <v>451</v>
      </c>
      <c r="B40" s="456"/>
      <c r="C40" s="456"/>
      <c r="D40" s="457"/>
      <c r="E40" s="455" t="s">
        <v>452</v>
      </c>
      <c r="F40" s="456"/>
      <c r="G40" s="456"/>
      <c r="H40" s="457"/>
      <c r="I40" s="455" t="s">
        <v>451</v>
      </c>
      <c r="J40" s="456"/>
      <c r="K40" s="456"/>
      <c r="L40" s="457"/>
      <c r="M40" s="455" t="s">
        <v>454</v>
      </c>
      <c r="N40" s="456"/>
      <c r="O40" s="456"/>
      <c r="P40" s="457"/>
      <c r="Q40" s="455" t="s">
        <v>452</v>
      </c>
      <c r="R40" s="456"/>
      <c r="S40" s="456"/>
      <c r="T40" s="457"/>
      <c r="U40" s="324"/>
      <c r="V40" s="324"/>
    </row>
    <row r="41" spans="1:22" s="329" customFormat="1" ht="54.95" customHeight="1" thickBot="1">
      <c r="A41" s="459" t="s">
        <v>126</v>
      </c>
      <c r="B41" s="460"/>
      <c r="C41" s="460"/>
      <c r="D41" s="461"/>
      <c r="E41" s="459" t="s">
        <v>335</v>
      </c>
      <c r="F41" s="460"/>
      <c r="G41" s="460"/>
      <c r="H41" s="461"/>
      <c r="I41" s="471" t="s">
        <v>239</v>
      </c>
      <c r="J41" s="472"/>
      <c r="K41" s="472"/>
      <c r="L41" s="473"/>
      <c r="M41" s="459" t="s">
        <v>338</v>
      </c>
      <c r="N41" s="460"/>
      <c r="O41" s="460"/>
      <c r="P41" s="461"/>
      <c r="Q41" s="455" t="s">
        <v>433</v>
      </c>
      <c r="R41" s="456"/>
      <c r="S41" s="456"/>
      <c r="T41" s="457"/>
      <c r="U41" s="324"/>
      <c r="V41" s="324"/>
    </row>
    <row r="42" spans="1:22" ht="1.5" customHeight="1">
      <c r="A42" s="468"/>
      <c r="B42" s="469"/>
      <c r="C42" s="469"/>
      <c r="D42" s="470"/>
      <c r="E42" s="468"/>
      <c r="F42" s="469"/>
      <c r="G42" s="469"/>
      <c r="H42" s="470"/>
      <c r="I42" s="468"/>
      <c r="J42" s="469"/>
      <c r="K42" s="469"/>
      <c r="L42" s="470"/>
      <c r="M42" s="468"/>
      <c r="N42" s="469"/>
      <c r="O42" s="469"/>
      <c r="P42" s="470"/>
      <c r="Q42" s="468"/>
      <c r="R42" s="469"/>
      <c r="S42" s="469"/>
      <c r="T42" s="470"/>
      <c r="U42" s="324"/>
      <c r="V42" s="324"/>
    </row>
    <row r="43" spans="1:22" ht="24" customHeight="1" thickBot="1">
      <c r="A43" s="344" t="s">
        <v>60</v>
      </c>
      <c r="B43" s="342">
        <f>第四周明細!W12</f>
        <v>743</v>
      </c>
      <c r="C43" s="342" t="s">
        <v>9</v>
      </c>
      <c r="D43" s="343">
        <f>第四周明細!W8</f>
        <v>25</v>
      </c>
      <c r="E43" s="344" t="s">
        <v>46</v>
      </c>
      <c r="F43" s="342">
        <f>第四周明細!W20</f>
        <v>743</v>
      </c>
      <c r="G43" s="342" t="s">
        <v>9</v>
      </c>
      <c r="H43" s="343">
        <f>第四周明細!W16</f>
        <v>25</v>
      </c>
      <c r="I43" s="344" t="s">
        <v>41</v>
      </c>
      <c r="J43" s="342">
        <f>第四周明細!W28</f>
        <v>813.2</v>
      </c>
      <c r="K43" s="342" t="s">
        <v>9</v>
      </c>
      <c r="L43" s="343">
        <f>第四周明細!W24</f>
        <v>30.4</v>
      </c>
      <c r="M43" s="349" t="s">
        <v>80</v>
      </c>
      <c r="N43" s="350">
        <f>第四周明細!W36</f>
        <v>746</v>
      </c>
      <c r="O43" s="342" t="s">
        <v>82</v>
      </c>
      <c r="P43" s="342">
        <f>第四周明細!W32</f>
        <v>24.8</v>
      </c>
      <c r="Q43" s="349" t="s">
        <v>45</v>
      </c>
      <c r="R43" s="350">
        <f>第四周明細!W44</f>
        <v>776.4</v>
      </c>
      <c r="S43" s="350" t="s">
        <v>9</v>
      </c>
      <c r="T43" s="351">
        <f>第四周明細!W40</f>
        <v>28</v>
      </c>
      <c r="U43" s="324"/>
      <c r="V43" s="324"/>
    </row>
    <row r="44" spans="1:22" ht="24.75" customHeight="1" thickBot="1">
      <c r="A44" s="342" t="s">
        <v>56</v>
      </c>
      <c r="B44" s="342">
        <f>第四周明細!W6</f>
        <v>97</v>
      </c>
      <c r="C44" s="346" t="s">
        <v>11</v>
      </c>
      <c r="D44" s="347">
        <f>第四周明細!W10</f>
        <v>32.5</v>
      </c>
      <c r="E44" s="342" t="s">
        <v>81</v>
      </c>
      <c r="F44" s="342">
        <f>第四周明細!W14</f>
        <v>97</v>
      </c>
      <c r="G44" s="350" t="s">
        <v>11</v>
      </c>
      <c r="H44" s="351">
        <f>第四周明細!W18</f>
        <v>32.5</v>
      </c>
      <c r="I44" s="349" t="s">
        <v>7</v>
      </c>
      <c r="J44" s="350">
        <f>第四周明細!W22</f>
        <v>100.6</v>
      </c>
      <c r="K44" s="350" t="s">
        <v>11</v>
      </c>
      <c r="L44" s="351">
        <f>第四周明細!W26</f>
        <v>34.300000000000004</v>
      </c>
      <c r="M44" s="352" t="s">
        <v>7</v>
      </c>
      <c r="N44" s="353">
        <f>第四周明細!W30</f>
        <v>98.7</v>
      </c>
      <c r="O44" s="353" t="s">
        <v>11</v>
      </c>
      <c r="P44" s="354">
        <f>第四周明細!W34</f>
        <v>32</v>
      </c>
      <c r="Q44" s="352" t="s">
        <v>7</v>
      </c>
      <c r="R44" s="353">
        <f>第四周明細!W38</f>
        <v>99</v>
      </c>
      <c r="S44" s="353" t="s">
        <v>180</v>
      </c>
      <c r="T44" s="354">
        <f>第四周明細!W42</f>
        <v>32.1</v>
      </c>
      <c r="U44" s="324"/>
      <c r="V44" s="324"/>
    </row>
    <row r="45" spans="1:22" s="328" customFormat="1" ht="53.25" customHeight="1" thickBot="1">
      <c r="A45" s="465">
        <v>45621</v>
      </c>
      <c r="B45" s="466"/>
      <c r="C45" s="466"/>
      <c r="D45" s="467"/>
      <c r="E45" s="465">
        <v>45622</v>
      </c>
      <c r="F45" s="466"/>
      <c r="G45" s="466"/>
      <c r="H45" s="467"/>
      <c r="I45" s="465">
        <v>45623</v>
      </c>
      <c r="J45" s="466"/>
      <c r="K45" s="466"/>
      <c r="L45" s="467"/>
      <c r="M45" s="465">
        <v>45624</v>
      </c>
      <c r="N45" s="466"/>
      <c r="O45" s="466"/>
      <c r="P45" s="467"/>
      <c r="Q45" s="465">
        <v>45625</v>
      </c>
      <c r="R45" s="466"/>
      <c r="S45" s="466"/>
      <c r="T45" s="467"/>
      <c r="U45" s="324"/>
      <c r="V45" s="324"/>
    </row>
    <row r="46" spans="1:22" s="329" customFormat="1" ht="54.95" customHeight="1">
      <c r="A46" s="462" t="s">
        <v>480</v>
      </c>
      <c r="B46" s="463"/>
      <c r="C46" s="463"/>
      <c r="D46" s="464"/>
      <c r="E46" s="462" t="s">
        <v>427</v>
      </c>
      <c r="F46" s="463"/>
      <c r="G46" s="463"/>
      <c r="H46" s="464"/>
      <c r="I46" s="462" t="s">
        <v>88</v>
      </c>
      <c r="J46" s="463"/>
      <c r="K46" s="463"/>
      <c r="L46" s="464"/>
      <c r="M46" s="462" t="s">
        <v>87</v>
      </c>
      <c r="N46" s="463"/>
      <c r="O46" s="463"/>
      <c r="P46" s="464"/>
      <c r="Q46" s="474" t="s">
        <v>237</v>
      </c>
      <c r="R46" s="477"/>
      <c r="S46" s="477"/>
      <c r="T46" s="476"/>
      <c r="U46" s="324"/>
      <c r="V46" s="324"/>
    </row>
    <row r="47" spans="1:22" s="329" customFormat="1" ht="54.95" customHeight="1">
      <c r="A47" s="455" t="s">
        <v>352</v>
      </c>
      <c r="B47" s="456"/>
      <c r="C47" s="456"/>
      <c r="D47" s="457"/>
      <c r="E47" s="455" t="s">
        <v>353</v>
      </c>
      <c r="F47" s="456"/>
      <c r="G47" s="456"/>
      <c r="H47" s="457"/>
      <c r="I47" s="474" t="s">
        <v>465</v>
      </c>
      <c r="J47" s="477"/>
      <c r="K47" s="477"/>
      <c r="L47" s="476"/>
      <c r="M47" s="455" t="s">
        <v>355</v>
      </c>
      <c r="N47" s="456"/>
      <c r="O47" s="456"/>
      <c r="P47" s="457"/>
      <c r="Q47" s="455" t="s">
        <v>415</v>
      </c>
      <c r="R47" s="456"/>
      <c r="S47" s="456"/>
      <c r="T47" s="457"/>
      <c r="U47" s="324"/>
      <c r="V47" s="324"/>
    </row>
    <row r="48" spans="1:22" s="329" customFormat="1" ht="54.95" customHeight="1">
      <c r="A48" s="455" t="s">
        <v>391</v>
      </c>
      <c r="B48" s="456"/>
      <c r="C48" s="456"/>
      <c r="D48" s="457"/>
      <c r="E48" s="455" t="s">
        <v>258</v>
      </c>
      <c r="F48" s="456"/>
      <c r="G48" s="456"/>
      <c r="H48" s="457"/>
      <c r="I48" s="455" t="s">
        <v>295</v>
      </c>
      <c r="J48" s="456"/>
      <c r="K48" s="456"/>
      <c r="L48" s="457"/>
      <c r="M48" s="455" t="s">
        <v>200</v>
      </c>
      <c r="N48" s="456"/>
      <c r="O48" s="456"/>
      <c r="P48" s="457"/>
      <c r="Q48" s="455" t="s">
        <v>240</v>
      </c>
      <c r="R48" s="456"/>
      <c r="S48" s="456"/>
      <c r="T48" s="457"/>
      <c r="U48" s="324"/>
      <c r="V48" s="324"/>
    </row>
    <row r="49" spans="1:22" s="329" customFormat="1" ht="54.95" customHeight="1">
      <c r="A49" s="455" t="s">
        <v>286</v>
      </c>
      <c r="B49" s="456"/>
      <c r="C49" s="456"/>
      <c r="D49" s="457"/>
      <c r="E49" s="455" t="s">
        <v>354</v>
      </c>
      <c r="F49" s="456"/>
      <c r="G49" s="456"/>
      <c r="H49" s="457"/>
      <c r="I49" s="455" t="s">
        <v>395</v>
      </c>
      <c r="J49" s="456"/>
      <c r="K49" s="456"/>
      <c r="L49" s="457"/>
      <c r="M49" s="455" t="s">
        <v>168</v>
      </c>
      <c r="N49" s="456"/>
      <c r="O49" s="456"/>
      <c r="P49" s="457"/>
      <c r="Q49" s="474" t="s">
        <v>469</v>
      </c>
      <c r="R49" s="475"/>
      <c r="S49" s="475"/>
      <c r="T49" s="476"/>
      <c r="U49" s="324"/>
      <c r="V49" s="324"/>
    </row>
    <row r="50" spans="1:22" s="329" customFormat="1" ht="54.95" customHeight="1">
      <c r="A50" s="455" t="s">
        <v>451</v>
      </c>
      <c r="B50" s="456"/>
      <c r="C50" s="456"/>
      <c r="D50" s="457"/>
      <c r="E50" s="455" t="s">
        <v>451</v>
      </c>
      <c r="F50" s="456"/>
      <c r="G50" s="456"/>
      <c r="H50" s="457"/>
      <c r="I50" s="455" t="s">
        <v>451</v>
      </c>
      <c r="J50" s="456"/>
      <c r="K50" s="456"/>
      <c r="L50" s="457"/>
      <c r="M50" s="455" t="s">
        <v>452</v>
      </c>
      <c r="N50" s="456"/>
      <c r="O50" s="456"/>
      <c r="P50" s="457"/>
      <c r="Q50" s="455" t="s">
        <v>452</v>
      </c>
      <c r="R50" s="456"/>
      <c r="S50" s="456"/>
      <c r="T50" s="457"/>
      <c r="U50" s="324"/>
      <c r="V50" s="324"/>
    </row>
    <row r="51" spans="1:22" s="329" customFormat="1" ht="54.95" customHeight="1" thickBot="1">
      <c r="A51" s="459" t="s">
        <v>339</v>
      </c>
      <c r="B51" s="460"/>
      <c r="C51" s="460"/>
      <c r="D51" s="461"/>
      <c r="E51" s="459" t="s">
        <v>484</v>
      </c>
      <c r="F51" s="460"/>
      <c r="G51" s="460"/>
      <c r="H51" s="461"/>
      <c r="I51" s="459" t="s">
        <v>340</v>
      </c>
      <c r="J51" s="460"/>
      <c r="K51" s="460"/>
      <c r="L51" s="461"/>
      <c r="M51" s="459" t="s">
        <v>341</v>
      </c>
      <c r="N51" s="460"/>
      <c r="O51" s="460"/>
      <c r="P51" s="461"/>
      <c r="Q51" s="455" t="s">
        <v>434</v>
      </c>
      <c r="R51" s="456"/>
      <c r="S51" s="456"/>
      <c r="T51" s="457"/>
      <c r="U51" s="324"/>
      <c r="V51" s="324"/>
    </row>
    <row r="52" spans="1:22" ht="2.25" customHeight="1" thickBot="1">
      <c r="A52" s="468"/>
      <c r="B52" s="469"/>
      <c r="C52" s="469"/>
      <c r="D52" s="470"/>
      <c r="E52" s="468"/>
      <c r="F52" s="469"/>
      <c r="G52" s="469"/>
      <c r="H52" s="470"/>
      <c r="I52" s="468"/>
      <c r="J52" s="469"/>
      <c r="K52" s="469"/>
      <c r="L52" s="470"/>
      <c r="M52" s="468"/>
      <c r="N52" s="469"/>
      <c r="O52" s="469"/>
      <c r="P52" s="470"/>
      <c r="Q52" s="474"/>
      <c r="R52" s="477"/>
      <c r="S52" s="477"/>
      <c r="T52" s="476"/>
      <c r="U52" s="324"/>
      <c r="V52" s="324"/>
    </row>
    <row r="53" spans="1:22" ht="27" customHeight="1">
      <c r="A53" s="344" t="s">
        <v>67</v>
      </c>
      <c r="B53" s="342">
        <f>'第五周明細 '!W12</f>
        <v>798</v>
      </c>
      <c r="C53" s="342" t="s">
        <v>9</v>
      </c>
      <c r="D53" s="343">
        <f>'第五周明細 '!W8</f>
        <v>28.4</v>
      </c>
      <c r="E53" s="344" t="s">
        <v>41</v>
      </c>
      <c r="F53" s="342">
        <f>'第五周明細 '!W20</f>
        <v>752</v>
      </c>
      <c r="G53" s="342" t="s">
        <v>9</v>
      </c>
      <c r="H53" s="343">
        <f>'第五周明細 '!W16</f>
        <v>26</v>
      </c>
      <c r="I53" s="344" t="s">
        <v>41</v>
      </c>
      <c r="J53" s="355">
        <f>'第五周明細 '!W28</f>
        <v>800.2</v>
      </c>
      <c r="K53" s="342" t="s">
        <v>9</v>
      </c>
      <c r="L53" s="356">
        <f>'第五周明細 '!W24</f>
        <v>29</v>
      </c>
      <c r="M53" s="344" t="s">
        <v>41</v>
      </c>
      <c r="N53" s="355">
        <f>'第五周明細 '!W36</f>
        <v>744.7</v>
      </c>
      <c r="O53" s="342" t="s">
        <v>9</v>
      </c>
      <c r="P53" s="356">
        <f>'第五周明細 '!W32</f>
        <v>25.5</v>
      </c>
      <c r="Q53" s="333" t="s">
        <v>127</v>
      </c>
      <c r="R53" s="334">
        <f>'第五周明細 '!W44</f>
        <v>753.1</v>
      </c>
      <c r="S53" s="334" t="s">
        <v>9</v>
      </c>
      <c r="T53" s="335">
        <f>'第五周明細 '!W40</f>
        <v>27.5</v>
      </c>
      <c r="U53" s="324"/>
      <c r="V53" s="324"/>
    </row>
    <row r="54" spans="1:22" ht="26.25" customHeight="1" thickBot="1">
      <c r="A54" s="346" t="s">
        <v>7</v>
      </c>
      <c r="B54" s="347">
        <f>'第五周明細 '!W6</f>
        <v>100.1</v>
      </c>
      <c r="C54" s="346" t="s">
        <v>11</v>
      </c>
      <c r="D54" s="347">
        <f>'第五周明細 '!W10</f>
        <v>35.499999999999993</v>
      </c>
      <c r="E54" s="342" t="s">
        <v>56</v>
      </c>
      <c r="F54" s="342">
        <f>'第五周明細 '!W14</f>
        <v>97</v>
      </c>
      <c r="G54" s="350" t="s">
        <v>11</v>
      </c>
      <c r="H54" s="351">
        <f>'第五周明細 '!W18</f>
        <v>32.5</v>
      </c>
      <c r="I54" s="346" t="s">
        <v>83</v>
      </c>
      <c r="J54" s="347">
        <f>'第五周明細 '!W22</f>
        <v>101</v>
      </c>
      <c r="K54" s="346" t="s">
        <v>11</v>
      </c>
      <c r="L54" s="357">
        <f>'第五周明細 '!W26</f>
        <v>33.799999999999997</v>
      </c>
      <c r="M54" s="345" t="s">
        <v>56</v>
      </c>
      <c r="N54" s="358">
        <f>'第五周明細 '!W30</f>
        <v>97</v>
      </c>
      <c r="O54" s="346" t="s">
        <v>11</v>
      </c>
      <c r="P54" s="357">
        <f>'第五周明細 '!W34</f>
        <v>31.799999999999997</v>
      </c>
      <c r="Q54" s="338" t="s">
        <v>128</v>
      </c>
      <c r="R54" s="339">
        <f>'第五周明細 '!W38</f>
        <v>95.5</v>
      </c>
      <c r="S54" s="339" t="s">
        <v>11</v>
      </c>
      <c r="T54" s="340">
        <f>'第五周明細 '!W42</f>
        <v>30.9</v>
      </c>
      <c r="U54" s="324"/>
      <c r="V54" s="324"/>
    </row>
    <row r="55" spans="1:22" ht="24.75" customHeight="1">
      <c r="U55" s="324"/>
      <c r="V55" s="324"/>
    </row>
    <row r="56" spans="1:22" ht="45.75" hidden="1" customHeight="1">
      <c r="A56" s="491"/>
      <c r="B56" s="492"/>
      <c r="C56" s="492"/>
      <c r="D56" s="493"/>
      <c r="U56" s="324"/>
      <c r="V56" s="324"/>
    </row>
    <row r="57" spans="1:22" ht="45.75" hidden="1" customHeight="1">
      <c r="A57" s="494"/>
      <c r="B57" s="495"/>
      <c r="C57" s="495"/>
      <c r="D57" s="496"/>
      <c r="U57" s="324"/>
      <c r="V57" s="324"/>
    </row>
    <row r="58" spans="1:22" ht="45.75" hidden="1" customHeight="1">
      <c r="A58" s="494"/>
      <c r="B58" s="495"/>
      <c r="C58" s="495"/>
      <c r="D58" s="496"/>
      <c r="U58" s="324"/>
      <c r="V58" s="324"/>
    </row>
    <row r="59" spans="1:22" ht="45.75" hidden="1" customHeight="1">
      <c r="A59" s="494"/>
      <c r="B59" s="495"/>
      <c r="C59" s="495"/>
      <c r="D59" s="496"/>
      <c r="U59" s="324"/>
      <c r="V59" s="324"/>
    </row>
    <row r="60" spans="1:22" ht="46.5" hidden="1" customHeight="1" thickBot="1">
      <c r="A60" s="488"/>
      <c r="B60" s="489"/>
      <c r="C60" s="489"/>
      <c r="D60" s="490"/>
      <c r="U60" s="324"/>
      <c r="V60" s="324"/>
    </row>
    <row r="61" spans="1:22" ht="25.5" hidden="1" customHeight="1">
      <c r="A61" s="359"/>
      <c r="B61" s="360"/>
      <c r="C61" s="361"/>
      <c r="D61" s="362"/>
      <c r="U61" s="324"/>
      <c r="V61" s="324"/>
    </row>
    <row r="62" spans="1:22" ht="26.25" hidden="1" customHeight="1" thickBot="1">
      <c r="A62" s="363"/>
      <c r="B62" s="364"/>
      <c r="C62" s="365"/>
      <c r="D62" s="366"/>
      <c r="U62" s="324"/>
      <c r="V62" s="324"/>
    </row>
    <row r="63" spans="1:22" ht="16.5" hidden="1" customHeight="1">
      <c r="U63" s="324"/>
      <c r="V63" s="324"/>
    </row>
    <row r="64" spans="1:22">
      <c r="U64" s="324"/>
      <c r="V64" s="324"/>
    </row>
    <row r="65" spans="3:22">
      <c r="U65" s="324"/>
      <c r="V65" s="324"/>
    </row>
    <row r="66" spans="3:22">
      <c r="I66" s="367"/>
      <c r="J66" s="367"/>
      <c r="U66" s="324"/>
      <c r="V66" s="324"/>
    </row>
    <row r="67" spans="3:22">
      <c r="C67" s="487"/>
      <c r="D67" s="487"/>
      <c r="E67" s="487"/>
      <c r="F67" s="487"/>
      <c r="G67" s="487"/>
      <c r="H67" s="487"/>
      <c r="I67" s="487"/>
      <c r="J67" s="487"/>
      <c r="K67" s="487"/>
      <c r="L67" s="487"/>
      <c r="M67" s="487"/>
      <c r="U67" s="324"/>
      <c r="V67" s="324"/>
    </row>
    <row r="68" spans="3:22">
      <c r="C68" s="487"/>
      <c r="D68" s="487"/>
      <c r="E68" s="487"/>
      <c r="F68" s="487"/>
      <c r="G68" s="487"/>
      <c r="H68" s="487"/>
      <c r="I68" s="487"/>
      <c r="J68" s="487"/>
      <c r="K68" s="487"/>
      <c r="L68" s="487"/>
      <c r="M68" s="487"/>
      <c r="U68" s="324"/>
      <c r="V68" s="324"/>
    </row>
    <row r="69" spans="3:22">
      <c r="C69" s="487"/>
      <c r="D69" s="487"/>
      <c r="E69" s="487"/>
      <c r="F69" s="487"/>
      <c r="G69" s="487"/>
      <c r="H69" s="487"/>
      <c r="I69" s="487"/>
      <c r="J69" s="487"/>
      <c r="K69" s="487"/>
      <c r="L69" s="487"/>
      <c r="M69" s="487"/>
      <c r="U69" s="324"/>
      <c r="V69" s="324"/>
    </row>
    <row r="70" spans="3:22">
      <c r="C70" s="487"/>
      <c r="D70" s="487"/>
      <c r="E70" s="487"/>
      <c r="F70" s="487"/>
      <c r="G70" s="487"/>
      <c r="H70" s="487"/>
      <c r="I70" s="487"/>
      <c r="J70" s="487"/>
      <c r="K70" s="487"/>
      <c r="L70" s="487"/>
      <c r="M70" s="487"/>
      <c r="U70" s="324"/>
      <c r="V70" s="324"/>
    </row>
    <row r="71" spans="3:22">
      <c r="C71" s="487"/>
      <c r="D71" s="487"/>
      <c r="E71" s="487"/>
      <c r="F71" s="487"/>
      <c r="G71" s="487"/>
      <c r="H71" s="487"/>
      <c r="I71" s="487"/>
      <c r="J71" s="487"/>
      <c r="K71" s="487"/>
      <c r="L71" s="487"/>
      <c r="M71" s="487"/>
      <c r="U71" s="324"/>
      <c r="V71" s="324"/>
    </row>
    <row r="72" spans="3:22">
      <c r="C72" s="487"/>
      <c r="D72" s="487"/>
      <c r="E72" s="487"/>
      <c r="F72" s="487"/>
      <c r="G72" s="487"/>
      <c r="H72" s="487"/>
      <c r="I72" s="487"/>
      <c r="J72" s="487"/>
      <c r="K72" s="487"/>
      <c r="L72" s="487"/>
      <c r="M72" s="487"/>
      <c r="U72" s="324"/>
      <c r="V72" s="324"/>
    </row>
    <row r="73" spans="3:22">
      <c r="U73" s="324"/>
      <c r="V73" s="324"/>
    </row>
    <row r="74" spans="3:22">
      <c r="U74" s="324"/>
      <c r="V74" s="324"/>
    </row>
    <row r="75" spans="3:22">
      <c r="U75" s="324"/>
      <c r="V75" s="324"/>
    </row>
    <row r="76" spans="3:22">
      <c r="U76" s="324"/>
      <c r="V76" s="324"/>
    </row>
    <row r="77" spans="3:22">
      <c r="U77" s="324"/>
      <c r="V77" s="324"/>
    </row>
    <row r="78" spans="3:22">
      <c r="U78" s="324"/>
      <c r="V78" s="324"/>
    </row>
    <row r="79" spans="3:22">
      <c r="N79" s="324"/>
      <c r="O79" s="324"/>
      <c r="P79" s="324"/>
      <c r="Q79" s="324"/>
      <c r="R79" s="324"/>
      <c r="S79" s="324"/>
    </row>
    <row r="80" spans="3:22">
      <c r="N80" s="324"/>
      <c r="O80" s="324"/>
      <c r="P80" s="324"/>
      <c r="Q80" s="324"/>
      <c r="R80" s="324"/>
      <c r="S80" s="324"/>
    </row>
    <row r="81" spans="14:22">
      <c r="N81" s="324"/>
      <c r="O81" s="324"/>
      <c r="P81" s="324"/>
      <c r="Q81" s="324"/>
      <c r="R81" s="324"/>
      <c r="S81" s="324"/>
    </row>
    <row r="82" spans="14:22">
      <c r="N82" s="324"/>
      <c r="O82" s="324"/>
      <c r="P82" s="324"/>
      <c r="Q82" s="324"/>
      <c r="R82" s="324"/>
      <c r="S82" s="324"/>
    </row>
    <row r="83" spans="14:22">
      <c r="N83" s="324"/>
      <c r="O83" s="324"/>
      <c r="P83" s="324"/>
      <c r="Q83" s="324"/>
      <c r="R83" s="324"/>
      <c r="S83" s="324"/>
    </row>
    <row r="84" spans="14:22">
      <c r="N84" s="324"/>
      <c r="O84" s="324"/>
      <c r="P84" s="324"/>
      <c r="Q84" s="324"/>
      <c r="R84" s="324"/>
      <c r="S84" s="324"/>
    </row>
    <row r="85" spans="14:22">
      <c r="N85" s="324"/>
      <c r="O85" s="324"/>
      <c r="P85" s="324"/>
      <c r="Q85" s="324"/>
      <c r="R85" s="324"/>
      <c r="S85" s="324"/>
    </row>
    <row r="86" spans="14:22">
      <c r="N86" s="324"/>
      <c r="O86" s="324"/>
      <c r="P86" s="324"/>
      <c r="Q86" s="324"/>
      <c r="R86" s="324"/>
      <c r="S86" s="324"/>
    </row>
    <row r="87" spans="14:22">
      <c r="N87" s="324"/>
      <c r="O87" s="324"/>
      <c r="P87" s="324"/>
      <c r="Q87" s="324"/>
      <c r="R87" s="324"/>
      <c r="S87" s="324"/>
    </row>
    <row r="88" spans="14:22">
      <c r="N88" s="324"/>
      <c r="O88" s="324"/>
      <c r="P88" s="324"/>
      <c r="Q88" s="324"/>
      <c r="R88" s="324"/>
      <c r="S88" s="324"/>
    </row>
    <row r="89" spans="14:22">
      <c r="N89" s="324"/>
      <c r="O89" s="324"/>
      <c r="P89" s="324"/>
      <c r="Q89" s="324"/>
      <c r="R89" s="324"/>
      <c r="S89" s="324"/>
    </row>
    <row r="90" spans="14:22">
      <c r="N90" s="324"/>
      <c r="O90" s="324"/>
      <c r="P90" s="324"/>
      <c r="Q90" s="324"/>
      <c r="R90" s="324"/>
      <c r="S90" s="324"/>
    </row>
    <row r="91" spans="14:22">
      <c r="N91" s="324"/>
      <c r="O91" s="324"/>
      <c r="P91" s="324"/>
      <c r="Q91" s="324"/>
      <c r="R91" s="324"/>
      <c r="S91" s="324"/>
    </row>
    <row r="92" spans="14:22">
      <c r="U92" s="324"/>
      <c r="V92" s="324"/>
    </row>
    <row r="93" spans="14:22">
      <c r="U93" s="324"/>
      <c r="V93" s="324"/>
    </row>
    <row r="94" spans="14:22">
      <c r="U94" s="324"/>
      <c r="V94" s="324"/>
    </row>
    <row r="95" spans="14:22">
      <c r="U95" s="324"/>
      <c r="V95" s="324"/>
    </row>
    <row r="96" spans="14:22">
      <c r="U96" s="324"/>
      <c r="V96" s="324"/>
    </row>
    <row r="97" spans="21:22">
      <c r="U97" s="324"/>
      <c r="V97" s="324"/>
    </row>
    <row r="98" spans="21:22">
      <c r="U98" s="324"/>
      <c r="V98" s="324"/>
    </row>
    <row r="99" spans="21:22">
      <c r="U99" s="324"/>
      <c r="V99" s="324"/>
    </row>
    <row r="100" spans="21:22">
      <c r="U100" s="324"/>
      <c r="V100" s="324"/>
    </row>
    <row r="101" spans="21:22">
      <c r="U101" s="324"/>
      <c r="V101" s="324"/>
    </row>
    <row r="102" spans="21:22">
      <c r="U102" s="324"/>
      <c r="V102" s="324"/>
    </row>
    <row r="103" spans="21:22">
      <c r="U103" s="324"/>
      <c r="V103" s="324"/>
    </row>
    <row r="104" spans="21:22">
      <c r="U104" s="324"/>
      <c r="V104" s="324"/>
    </row>
    <row r="105" spans="21:22">
      <c r="U105" s="324"/>
      <c r="V105" s="324"/>
    </row>
    <row r="106" spans="21:22">
      <c r="U106" s="324"/>
      <c r="V106" s="324"/>
    </row>
    <row r="107" spans="21:22">
      <c r="U107" s="324"/>
      <c r="V107" s="324"/>
    </row>
    <row r="108" spans="21:22">
      <c r="U108" s="324"/>
      <c r="V108" s="324"/>
    </row>
    <row r="109" spans="21:22">
      <c r="U109" s="324"/>
      <c r="V109" s="324"/>
    </row>
    <row r="110" spans="21:22">
      <c r="U110" s="324"/>
      <c r="V110" s="324"/>
    </row>
    <row r="111" spans="21:22">
      <c r="U111" s="324"/>
      <c r="V111" s="324"/>
    </row>
    <row r="112" spans="21:22">
      <c r="U112" s="324"/>
      <c r="V112" s="324"/>
    </row>
    <row r="113" spans="21:22">
      <c r="U113" s="324"/>
      <c r="V113" s="324"/>
    </row>
    <row r="114" spans="21:22">
      <c r="U114" s="324"/>
      <c r="V114" s="324"/>
    </row>
    <row r="115" spans="21:22">
      <c r="U115" s="324"/>
      <c r="V115" s="324"/>
    </row>
    <row r="116" spans="21:22">
      <c r="U116" s="324"/>
      <c r="V116" s="324"/>
    </row>
    <row r="117" spans="21:22">
      <c r="U117" s="324"/>
      <c r="V117" s="324"/>
    </row>
    <row r="118" spans="21:22">
      <c r="U118" s="324"/>
      <c r="V118" s="324"/>
    </row>
    <row r="119" spans="21:22">
      <c r="U119" s="324"/>
      <c r="V119" s="324"/>
    </row>
    <row r="120" spans="21:22">
      <c r="U120" s="324"/>
      <c r="V120" s="324"/>
    </row>
    <row r="121" spans="21:22">
      <c r="U121" s="324"/>
      <c r="V121" s="324"/>
    </row>
    <row r="122" spans="21:22">
      <c r="U122" s="324"/>
      <c r="V122" s="324"/>
    </row>
    <row r="123" spans="21:22">
      <c r="U123" s="324"/>
      <c r="V123" s="324"/>
    </row>
    <row r="124" spans="21:22">
      <c r="U124" s="324"/>
      <c r="V124" s="324"/>
    </row>
    <row r="125" spans="21:22">
      <c r="U125" s="324"/>
      <c r="V125" s="324"/>
    </row>
    <row r="126" spans="21:22">
      <c r="U126" s="324"/>
      <c r="V126" s="324"/>
    </row>
    <row r="127" spans="21:22">
      <c r="U127" s="324"/>
      <c r="V127" s="324"/>
    </row>
    <row r="128" spans="21:22">
      <c r="U128" s="324"/>
      <c r="V128" s="324"/>
    </row>
    <row r="129" spans="21:22">
      <c r="U129" s="324"/>
      <c r="V129" s="324"/>
    </row>
    <row r="130" spans="21:22">
      <c r="U130" s="324"/>
      <c r="V130" s="324"/>
    </row>
    <row r="131" spans="21:22">
      <c r="U131" s="324"/>
      <c r="V131" s="324"/>
    </row>
    <row r="132" spans="21:22">
      <c r="U132" s="324"/>
      <c r="V132" s="324"/>
    </row>
    <row r="133" spans="21:22">
      <c r="U133" s="324"/>
      <c r="V133" s="324"/>
    </row>
    <row r="134" spans="21:22">
      <c r="U134" s="324"/>
      <c r="V134" s="324"/>
    </row>
    <row r="135" spans="21:22">
      <c r="U135" s="324"/>
      <c r="V135" s="324"/>
    </row>
    <row r="136" spans="21:22">
      <c r="U136" s="324"/>
      <c r="V136" s="324"/>
    </row>
    <row r="137" spans="21:22">
      <c r="U137" s="324"/>
      <c r="V137" s="324"/>
    </row>
    <row r="138" spans="21:22">
      <c r="U138" s="324"/>
      <c r="V138" s="324"/>
    </row>
    <row r="139" spans="21:22">
      <c r="U139" s="324"/>
      <c r="V139" s="324"/>
    </row>
    <row r="140" spans="21:22">
      <c r="U140" s="324"/>
      <c r="V140" s="324"/>
    </row>
    <row r="141" spans="21:22">
      <c r="U141" s="324"/>
      <c r="V141" s="324"/>
    </row>
    <row r="142" spans="21:22">
      <c r="U142" s="324"/>
      <c r="V142" s="324"/>
    </row>
    <row r="143" spans="21:22">
      <c r="U143" s="324"/>
      <c r="V143" s="324"/>
    </row>
    <row r="144" spans="21:22">
      <c r="U144" s="324"/>
      <c r="V144" s="324"/>
    </row>
    <row r="145" spans="21:22">
      <c r="U145" s="324"/>
      <c r="V145" s="324"/>
    </row>
    <row r="146" spans="21:22">
      <c r="U146" s="324"/>
      <c r="V146" s="324"/>
    </row>
    <row r="147" spans="21:22">
      <c r="U147" s="324"/>
      <c r="V147" s="324"/>
    </row>
    <row r="148" spans="21:22">
      <c r="U148" s="324"/>
      <c r="V148" s="324"/>
    </row>
    <row r="149" spans="21:22">
      <c r="U149" s="324"/>
      <c r="V149" s="324"/>
    </row>
    <row r="150" spans="21:22">
      <c r="U150" s="324"/>
      <c r="V150" s="324"/>
    </row>
    <row r="151" spans="21:22">
      <c r="U151" s="324"/>
      <c r="V151" s="324"/>
    </row>
    <row r="152" spans="21:22">
      <c r="U152" s="324"/>
      <c r="V152" s="324"/>
    </row>
    <row r="153" spans="21:22">
      <c r="U153" s="324"/>
      <c r="V153" s="324"/>
    </row>
    <row r="154" spans="21:22">
      <c r="U154" s="324"/>
      <c r="V154" s="324"/>
    </row>
    <row r="155" spans="21:22">
      <c r="U155" s="324"/>
      <c r="V155" s="324"/>
    </row>
    <row r="156" spans="21:22">
      <c r="U156" s="324"/>
      <c r="V156" s="324"/>
    </row>
    <row r="157" spans="21:22">
      <c r="U157" s="324"/>
      <c r="V157" s="324"/>
    </row>
    <row r="158" spans="21:22">
      <c r="U158" s="324"/>
      <c r="V158" s="324"/>
    </row>
    <row r="159" spans="21:22">
      <c r="U159" s="324"/>
      <c r="V159" s="324"/>
    </row>
    <row r="160" spans="21:22">
      <c r="U160" s="324"/>
      <c r="V160" s="324"/>
    </row>
    <row r="161" spans="21:22">
      <c r="U161" s="324"/>
      <c r="V161" s="324"/>
    </row>
    <row r="162" spans="21:22">
      <c r="U162" s="324"/>
      <c r="V162" s="324"/>
    </row>
    <row r="163" spans="21:22">
      <c r="U163" s="324"/>
      <c r="V163" s="324"/>
    </row>
    <row r="164" spans="21:22">
      <c r="U164" s="324"/>
      <c r="V164" s="324"/>
    </row>
    <row r="165" spans="21:22">
      <c r="U165" s="324"/>
      <c r="V165" s="324"/>
    </row>
    <row r="166" spans="21:22">
      <c r="U166" s="324"/>
      <c r="V166" s="324"/>
    </row>
    <row r="167" spans="21:22">
      <c r="U167" s="324"/>
      <c r="V167" s="324"/>
    </row>
    <row r="168" spans="21:22">
      <c r="U168" s="324"/>
      <c r="V168" s="324"/>
    </row>
    <row r="169" spans="21:22">
      <c r="U169" s="324"/>
      <c r="V169" s="324"/>
    </row>
    <row r="170" spans="21:22">
      <c r="U170" s="324"/>
      <c r="V170" s="324"/>
    </row>
    <row r="171" spans="21:22">
      <c r="U171" s="324"/>
      <c r="V171" s="324"/>
    </row>
    <row r="172" spans="21:22">
      <c r="U172" s="324"/>
      <c r="V172" s="324"/>
    </row>
    <row r="173" spans="21:22">
      <c r="U173" s="324"/>
      <c r="V173" s="324"/>
    </row>
    <row r="174" spans="21:22">
      <c r="U174" s="324"/>
      <c r="V174" s="324"/>
    </row>
    <row r="175" spans="21:22">
      <c r="U175" s="324"/>
      <c r="V175" s="324"/>
    </row>
    <row r="176" spans="21:22">
      <c r="U176" s="324"/>
      <c r="V176" s="324"/>
    </row>
    <row r="177" spans="21:22">
      <c r="U177" s="324"/>
      <c r="V177" s="324"/>
    </row>
    <row r="178" spans="21:22">
      <c r="U178" s="324"/>
      <c r="V178" s="324"/>
    </row>
    <row r="179" spans="21:22">
      <c r="U179" s="324"/>
      <c r="V179" s="324"/>
    </row>
    <row r="180" spans="21:22">
      <c r="U180" s="324"/>
      <c r="V180" s="324"/>
    </row>
    <row r="181" spans="21:22">
      <c r="U181" s="324"/>
      <c r="V181" s="324"/>
    </row>
    <row r="182" spans="21:22">
      <c r="U182" s="324"/>
      <c r="V182" s="324"/>
    </row>
    <row r="183" spans="21:22">
      <c r="U183" s="324"/>
      <c r="V183" s="324"/>
    </row>
    <row r="184" spans="21:22">
      <c r="U184" s="324"/>
      <c r="V184" s="324"/>
    </row>
    <row r="185" spans="21:22">
      <c r="U185" s="324"/>
      <c r="V185" s="324"/>
    </row>
    <row r="186" spans="21:22">
      <c r="U186" s="324"/>
      <c r="V186" s="324"/>
    </row>
    <row r="187" spans="21:22">
      <c r="U187" s="324"/>
      <c r="V187" s="324"/>
    </row>
    <row r="188" spans="21:22">
      <c r="U188" s="324"/>
      <c r="V188" s="324"/>
    </row>
    <row r="189" spans="21:22">
      <c r="U189" s="324"/>
      <c r="V189" s="324"/>
    </row>
    <row r="190" spans="21:22">
      <c r="U190" s="324"/>
      <c r="V190" s="324"/>
    </row>
    <row r="191" spans="21:22">
      <c r="U191" s="324"/>
      <c r="V191" s="324"/>
    </row>
    <row r="192" spans="21:22">
      <c r="U192" s="324"/>
      <c r="V192" s="324"/>
    </row>
    <row r="193" spans="21:22">
      <c r="U193" s="324"/>
      <c r="V193" s="324"/>
    </row>
    <row r="194" spans="21:22">
      <c r="U194" s="324"/>
      <c r="V194" s="324"/>
    </row>
    <row r="195" spans="21:22">
      <c r="U195" s="324"/>
      <c r="V195" s="324"/>
    </row>
    <row r="196" spans="21:22">
      <c r="U196" s="324"/>
      <c r="V196" s="324"/>
    </row>
    <row r="197" spans="21:22">
      <c r="U197" s="324"/>
      <c r="V197" s="324"/>
    </row>
    <row r="198" spans="21:22">
      <c r="U198" s="324"/>
      <c r="V198" s="324"/>
    </row>
    <row r="199" spans="21:22">
      <c r="U199" s="324"/>
      <c r="V199" s="324"/>
    </row>
    <row r="200" spans="21:22">
      <c r="U200" s="324"/>
      <c r="V200" s="324"/>
    </row>
    <row r="201" spans="21:22">
      <c r="U201" s="324"/>
      <c r="V201" s="324"/>
    </row>
    <row r="202" spans="21:22">
      <c r="U202" s="324"/>
      <c r="V202" s="324"/>
    </row>
    <row r="203" spans="21:22">
      <c r="U203" s="324"/>
      <c r="V203" s="324"/>
    </row>
    <row r="204" spans="21:22">
      <c r="U204" s="324"/>
      <c r="V204" s="324"/>
    </row>
    <row r="205" spans="21:22">
      <c r="U205" s="324"/>
      <c r="V205" s="324"/>
    </row>
    <row r="206" spans="21:22">
      <c r="U206" s="324"/>
      <c r="V206" s="324"/>
    </row>
    <row r="207" spans="21:22">
      <c r="U207" s="324"/>
      <c r="V207" s="324"/>
    </row>
    <row r="208" spans="21:22">
      <c r="U208" s="324"/>
      <c r="V208" s="324"/>
    </row>
    <row r="209" spans="21:22">
      <c r="U209" s="324"/>
      <c r="V209" s="324"/>
    </row>
    <row r="210" spans="21:22">
      <c r="U210" s="324"/>
      <c r="V210" s="324"/>
    </row>
    <row r="211" spans="21:22">
      <c r="U211" s="324"/>
      <c r="V211" s="324"/>
    </row>
    <row r="212" spans="21:22">
      <c r="U212" s="324"/>
      <c r="V212" s="324"/>
    </row>
    <row r="213" spans="21:22">
      <c r="U213" s="324"/>
      <c r="V213" s="324"/>
    </row>
    <row r="214" spans="21:22">
      <c r="U214" s="324"/>
      <c r="V214" s="324"/>
    </row>
    <row r="215" spans="21:22">
      <c r="U215" s="324"/>
      <c r="V215" s="324"/>
    </row>
    <row r="216" spans="21:22">
      <c r="U216" s="324"/>
      <c r="V216" s="324"/>
    </row>
    <row r="217" spans="21:22">
      <c r="U217" s="324"/>
      <c r="V217" s="324"/>
    </row>
    <row r="218" spans="21:22">
      <c r="U218" s="324"/>
      <c r="V218" s="324"/>
    </row>
    <row r="219" spans="21:22">
      <c r="U219" s="324"/>
      <c r="V219" s="324"/>
    </row>
    <row r="220" spans="21:22">
      <c r="U220" s="324"/>
      <c r="V220" s="324"/>
    </row>
    <row r="221" spans="21:22">
      <c r="U221" s="324"/>
      <c r="V221" s="324"/>
    </row>
    <row r="222" spans="21:22">
      <c r="U222" s="324"/>
      <c r="V222" s="324"/>
    </row>
    <row r="223" spans="21:22">
      <c r="U223" s="324"/>
      <c r="V223" s="324"/>
    </row>
    <row r="224" spans="21:22">
      <c r="U224" s="324"/>
      <c r="V224" s="324"/>
    </row>
  </sheetData>
  <mergeCells count="215">
    <mergeCell ref="Q28:T28"/>
    <mergeCell ref="Q29:T29"/>
    <mergeCell ref="Q27:T27"/>
    <mergeCell ref="M27:P27"/>
    <mergeCell ref="I29:L29"/>
    <mergeCell ref="I28:L28"/>
    <mergeCell ref="E28:H28"/>
    <mergeCell ref="E27:H27"/>
    <mergeCell ref="A4:D4"/>
    <mergeCell ref="E4:H4"/>
    <mergeCell ref="I4:L4"/>
    <mergeCell ref="M4:P4"/>
    <mergeCell ref="Q18:T18"/>
    <mergeCell ref="M17:P17"/>
    <mergeCell ref="Q19:T19"/>
    <mergeCell ref="Q17:T17"/>
    <mergeCell ref="A17:D17"/>
    <mergeCell ref="E17:H17"/>
    <mergeCell ref="I19:L19"/>
    <mergeCell ref="M18:P18"/>
    <mergeCell ref="M19:P19"/>
    <mergeCell ref="E7:H7"/>
    <mergeCell ref="E12:H12"/>
    <mergeCell ref="E8:H8"/>
    <mergeCell ref="E46:H46"/>
    <mergeCell ref="I5:L5"/>
    <mergeCell ref="E11:H11"/>
    <mergeCell ref="A9:D9"/>
    <mergeCell ref="A5:D5"/>
    <mergeCell ref="E6:H6"/>
    <mergeCell ref="A6:D6"/>
    <mergeCell ref="E5:H5"/>
    <mergeCell ref="Q11:T11"/>
    <mergeCell ref="E16:H16"/>
    <mergeCell ref="Q16:T16"/>
    <mergeCell ref="I6:L6"/>
    <mergeCell ref="I11:L11"/>
    <mergeCell ref="E15:H15"/>
    <mergeCell ref="E41:H41"/>
    <mergeCell ref="E42:H42"/>
    <mergeCell ref="E40:H40"/>
    <mergeCell ref="E36:H36"/>
    <mergeCell ref="A25:D25"/>
    <mergeCell ref="A27:D27"/>
    <mergeCell ref="E29:H29"/>
    <mergeCell ref="M29:P29"/>
    <mergeCell ref="I27:L27"/>
    <mergeCell ref="M28:P28"/>
    <mergeCell ref="E10:H10"/>
    <mergeCell ref="E25:H25"/>
    <mergeCell ref="E22:H22"/>
    <mergeCell ref="M8:P8"/>
    <mergeCell ref="A8:D8"/>
    <mergeCell ref="E9:H9"/>
    <mergeCell ref="M9:P9"/>
    <mergeCell ref="A18:D18"/>
    <mergeCell ref="I18:L18"/>
    <mergeCell ref="A19:D19"/>
    <mergeCell ref="E18:H18"/>
    <mergeCell ref="E19:H19"/>
    <mergeCell ref="I17:L17"/>
    <mergeCell ref="A10:D10"/>
    <mergeCell ref="I20:L20"/>
    <mergeCell ref="A11:D11"/>
    <mergeCell ref="A12:D12"/>
    <mergeCell ref="A59:D59"/>
    <mergeCell ref="A58:D58"/>
    <mergeCell ref="A52:D52"/>
    <mergeCell ref="A41:D41"/>
    <mergeCell ref="A51:D51"/>
    <mergeCell ref="A50:D50"/>
    <mergeCell ref="A30:D30"/>
    <mergeCell ref="A31:D31"/>
    <mergeCell ref="A32:D32"/>
    <mergeCell ref="A35:D35"/>
    <mergeCell ref="A40:D40"/>
    <mergeCell ref="A36:D36"/>
    <mergeCell ref="A49:D49"/>
    <mergeCell ref="A48:D48"/>
    <mergeCell ref="A47:D47"/>
    <mergeCell ref="A45:D45"/>
    <mergeCell ref="A42:D42"/>
    <mergeCell ref="I26:L26"/>
    <mergeCell ref="M22:P22"/>
    <mergeCell ref="A20:D20"/>
    <mergeCell ref="I16:L16"/>
    <mergeCell ref="M16:P16"/>
    <mergeCell ref="I15:L15"/>
    <mergeCell ref="E20:H20"/>
    <mergeCell ref="A21:D21"/>
    <mergeCell ref="E26:H26"/>
    <mergeCell ref="A26:D26"/>
    <mergeCell ref="E21:H21"/>
    <mergeCell ref="C67:M72"/>
    <mergeCell ref="A60:D60"/>
    <mergeCell ref="A56:D56"/>
    <mergeCell ref="A57:D57"/>
    <mergeCell ref="O1:P1"/>
    <mergeCell ref="I21:L21"/>
    <mergeCell ref="M11:P11"/>
    <mergeCell ref="M26:P26"/>
    <mergeCell ref="I12:L12"/>
    <mergeCell ref="I7:L7"/>
    <mergeCell ref="M25:P25"/>
    <mergeCell ref="M20:P20"/>
    <mergeCell ref="M21:P21"/>
    <mergeCell ref="I22:L22"/>
    <mergeCell ref="A15:D15"/>
    <mergeCell ref="A16:D16"/>
    <mergeCell ref="I52:L52"/>
    <mergeCell ref="M50:P50"/>
    <mergeCell ref="A7:D7"/>
    <mergeCell ref="A46:D46"/>
    <mergeCell ref="A1:H3"/>
    <mergeCell ref="I10:L10"/>
    <mergeCell ref="I9:L9"/>
    <mergeCell ref="I8:L8"/>
    <mergeCell ref="Q1:R1"/>
    <mergeCell ref="M5:P5"/>
    <mergeCell ref="M6:P6"/>
    <mergeCell ref="M15:P15"/>
    <mergeCell ref="M10:P10"/>
    <mergeCell ref="Q10:T10"/>
    <mergeCell ref="Q12:T12"/>
    <mergeCell ref="Q21:T21"/>
    <mergeCell ref="O2:P2"/>
    <mergeCell ref="O3:P3"/>
    <mergeCell ref="Q6:T6"/>
    <mergeCell ref="Q5:T5"/>
    <mergeCell ref="Q20:T20"/>
    <mergeCell ref="Q15:T15"/>
    <mergeCell ref="M12:P12"/>
    <mergeCell ref="M7:P7"/>
    <mergeCell ref="Q7:T7"/>
    <mergeCell ref="Q8:T8"/>
    <mergeCell ref="Q4:T4"/>
    <mergeCell ref="Q9:T9"/>
    <mergeCell ref="Q46:T46"/>
    <mergeCell ref="Q45:T45"/>
    <mergeCell ref="Q41:T41"/>
    <mergeCell ref="Q42:T42"/>
    <mergeCell ref="I46:L46"/>
    <mergeCell ref="M46:P46"/>
    <mergeCell ref="M45:P45"/>
    <mergeCell ref="Q48:T48"/>
    <mergeCell ref="I48:L48"/>
    <mergeCell ref="M48:P48"/>
    <mergeCell ref="I45:L45"/>
    <mergeCell ref="I49:L49"/>
    <mergeCell ref="M49:P49"/>
    <mergeCell ref="Q49:T49"/>
    <mergeCell ref="I47:L47"/>
    <mergeCell ref="M47:P47"/>
    <mergeCell ref="Q47:T47"/>
    <mergeCell ref="E52:H52"/>
    <mergeCell ref="Q52:T52"/>
    <mergeCell ref="I50:L50"/>
    <mergeCell ref="Q51:T51"/>
    <mergeCell ref="M52:P52"/>
    <mergeCell ref="I51:L51"/>
    <mergeCell ref="M51:P51"/>
    <mergeCell ref="Q50:T50"/>
    <mergeCell ref="E51:H51"/>
    <mergeCell ref="E50:H50"/>
    <mergeCell ref="E49:H49"/>
    <mergeCell ref="E47:H47"/>
    <mergeCell ref="E48:H48"/>
    <mergeCell ref="M31:P31"/>
    <mergeCell ref="E30:H30"/>
    <mergeCell ref="I30:L30"/>
    <mergeCell ref="M35:P35"/>
    <mergeCell ref="Q40:T40"/>
    <mergeCell ref="M30:P30"/>
    <mergeCell ref="E45:H45"/>
    <mergeCell ref="M41:P41"/>
    <mergeCell ref="I32:L32"/>
    <mergeCell ref="E31:H31"/>
    <mergeCell ref="I36:L36"/>
    <mergeCell ref="M36:P36"/>
    <mergeCell ref="E32:H32"/>
    <mergeCell ref="Q36:T36"/>
    <mergeCell ref="Q32:T32"/>
    <mergeCell ref="I42:L42"/>
    <mergeCell ref="Q35:T35"/>
    <mergeCell ref="M32:P32"/>
    <mergeCell ref="I35:L35"/>
    <mergeCell ref="I41:L41"/>
    <mergeCell ref="M40:P40"/>
    <mergeCell ref="I40:L40"/>
    <mergeCell ref="M42:P42"/>
    <mergeCell ref="E35:H35"/>
    <mergeCell ref="Q22:T22"/>
    <mergeCell ref="A39:D39"/>
    <mergeCell ref="I37:L37"/>
    <mergeCell ref="E38:H38"/>
    <mergeCell ref="A37:D37"/>
    <mergeCell ref="A38:D38"/>
    <mergeCell ref="Q37:T37"/>
    <mergeCell ref="M38:P38"/>
    <mergeCell ref="Q39:T39"/>
    <mergeCell ref="E39:H39"/>
    <mergeCell ref="E37:H37"/>
    <mergeCell ref="I38:L38"/>
    <mergeCell ref="I39:L39"/>
    <mergeCell ref="M37:P37"/>
    <mergeCell ref="Q38:T38"/>
    <mergeCell ref="M39:P39"/>
    <mergeCell ref="A28:D28"/>
    <mergeCell ref="A29:D29"/>
    <mergeCell ref="I31:L31"/>
    <mergeCell ref="Q26:T26"/>
    <mergeCell ref="Q31:T31"/>
    <mergeCell ref="I25:L25"/>
    <mergeCell ref="Q30:T30"/>
    <mergeCell ref="Q25:T25"/>
  </mergeCells>
  <phoneticPr fontId="19" type="noConversion"/>
  <pageMargins left="0.43307086614173229" right="0" top="0" bottom="0" header="0.31496062992125984" footer="0.31496062992125984"/>
  <pageSetup paperSize="9" scale="25" orientation="landscape" r:id="rId1"/>
  <headerFooter alignWithMargins="0"/>
  <rowBreaks count="1" manualBreakCount="1">
    <brk id="54" max="2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M54"/>
  <sheetViews>
    <sheetView view="pageBreakPreview" topLeftCell="B1" zoomScale="55" zoomScaleNormal="55" zoomScaleSheetLayoutView="55" workbookViewId="0">
      <selection activeCell="B1" sqref="B1:Y1"/>
    </sheetView>
  </sheetViews>
  <sheetFormatPr defaultColWidth="9" defaultRowHeight="20.25"/>
  <cols>
    <col min="1" max="1" width="1.875" style="100" customWidth="1"/>
    <col min="2" max="2" width="4.875" style="142" customWidth="1"/>
    <col min="3" max="3" width="0" style="100" hidden="1" customWidth="1"/>
    <col min="4" max="4" width="18.625" style="100" customWidth="1"/>
    <col min="5" max="5" width="5.625" style="143" customWidth="1"/>
    <col min="6" max="6" width="11.25" style="100" customWidth="1"/>
    <col min="7" max="7" width="18.625" style="100" customWidth="1"/>
    <col min="8" max="8" width="5.625" style="143" customWidth="1"/>
    <col min="9" max="9" width="11.875" style="100" customWidth="1"/>
    <col min="10" max="10" width="18.625" style="100" customWidth="1"/>
    <col min="11" max="11" width="5.625" style="143" customWidth="1"/>
    <col min="12" max="12" width="11.75" style="100" customWidth="1"/>
    <col min="13" max="13" width="18.625" style="100" customWidth="1"/>
    <col min="14" max="14" width="5.625" style="143" customWidth="1"/>
    <col min="15" max="15" width="12.125" style="100" customWidth="1"/>
    <col min="16" max="16" width="18.625" style="100" customWidth="1"/>
    <col min="17" max="17" width="5.625" style="143" customWidth="1"/>
    <col min="18" max="18" width="11.75" style="100" customWidth="1"/>
    <col min="19" max="19" width="18.625" style="100" customWidth="1"/>
    <col min="20" max="20" width="5.625" style="143" customWidth="1"/>
    <col min="21" max="21" width="12.75" style="100" customWidth="1"/>
    <col min="22" max="22" width="5.25" style="151" customWidth="1"/>
    <col min="23" max="23" width="11.75" style="148" customWidth="1"/>
    <col min="24" max="24" width="11.25" style="149" customWidth="1"/>
    <col min="25" max="25" width="6.625" style="152" customWidth="1"/>
    <col min="26" max="26" width="6.625" style="100" customWidth="1"/>
    <col min="27" max="27" width="6.25" style="77" bestFit="1" customWidth="1"/>
    <col min="28" max="28" width="4.875" style="78" bestFit="1" customWidth="1"/>
    <col min="29" max="31" width="8.5" style="77" bestFit="1" customWidth="1"/>
    <col min="32" max="32" width="6.75" style="77" bestFit="1" customWidth="1"/>
    <col min="33" max="34" width="9" style="100" customWidth="1"/>
    <col min="35" max="16384" width="9" style="100"/>
  </cols>
  <sheetData>
    <row r="1" spans="2:39" s="64" customFormat="1" ht="38.25">
      <c r="B1" s="509" t="s">
        <v>474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  <c r="S1" s="509"/>
      <c r="T1" s="509"/>
      <c r="U1" s="509"/>
      <c r="V1" s="509"/>
      <c r="W1" s="509"/>
      <c r="X1" s="509"/>
      <c r="Y1" s="509"/>
      <c r="Z1" s="63"/>
      <c r="AB1" s="65"/>
    </row>
    <row r="2" spans="2:39" s="64" customFormat="1" ht="18.95" customHeight="1">
      <c r="B2" s="510"/>
      <c r="C2" s="511"/>
      <c r="D2" s="511"/>
      <c r="E2" s="511"/>
      <c r="F2" s="511"/>
      <c r="G2" s="511"/>
      <c r="H2" s="66"/>
      <c r="I2" s="63"/>
      <c r="J2" s="63"/>
      <c r="K2" s="66"/>
      <c r="L2" s="63"/>
      <c r="M2" s="63"/>
      <c r="N2" s="66"/>
      <c r="O2" s="63"/>
      <c r="P2" s="63"/>
      <c r="Q2" s="66"/>
      <c r="R2" s="63"/>
      <c r="S2" s="63"/>
      <c r="T2" s="66"/>
      <c r="U2" s="63"/>
      <c r="V2" s="67"/>
      <c r="W2" s="68"/>
      <c r="X2" s="69"/>
      <c r="Y2" s="68"/>
      <c r="Z2" s="63"/>
      <c r="AB2" s="65"/>
    </row>
    <row r="3" spans="2:39" s="77" customFormat="1" ht="30" customHeight="1" thickBot="1">
      <c r="B3" s="154" t="s">
        <v>40</v>
      </c>
      <c r="C3" s="154"/>
      <c r="D3" s="155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64"/>
      <c r="T3" s="71"/>
      <c r="U3" s="71"/>
      <c r="V3" s="72"/>
      <c r="W3" s="73"/>
      <c r="X3" s="74"/>
      <c r="Y3" s="75"/>
      <c r="Z3" s="76"/>
      <c r="AB3" s="78"/>
    </row>
    <row r="4" spans="2:39" s="92" customFormat="1" ht="99">
      <c r="B4" s="79" t="s">
        <v>0</v>
      </c>
      <c r="C4" s="80" t="s">
        <v>1</v>
      </c>
      <c r="D4" s="81" t="s">
        <v>2</v>
      </c>
      <c r="E4" s="82" t="s">
        <v>38</v>
      </c>
      <c r="F4" s="81"/>
      <c r="G4" s="81" t="s">
        <v>3</v>
      </c>
      <c r="H4" s="82" t="s">
        <v>38</v>
      </c>
      <c r="I4" s="81"/>
      <c r="J4" s="81" t="s">
        <v>4</v>
      </c>
      <c r="K4" s="82" t="s">
        <v>38</v>
      </c>
      <c r="L4" s="81"/>
      <c r="M4" s="81" t="s">
        <v>4</v>
      </c>
      <c r="N4" s="82" t="s">
        <v>38</v>
      </c>
      <c r="O4" s="81"/>
      <c r="P4" s="81" t="s">
        <v>4</v>
      </c>
      <c r="Q4" s="82" t="s">
        <v>38</v>
      </c>
      <c r="R4" s="81"/>
      <c r="S4" s="84" t="s">
        <v>5</v>
      </c>
      <c r="T4" s="82" t="s">
        <v>38</v>
      </c>
      <c r="U4" s="81"/>
      <c r="V4" s="156" t="s">
        <v>42</v>
      </c>
      <c r="W4" s="85" t="s">
        <v>6</v>
      </c>
      <c r="X4" s="86" t="s">
        <v>13</v>
      </c>
      <c r="Y4" s="87" t="s">
        <v>14</v>
      </c>
      <c r="Z4" s="88"/>
      <c r="AA4" s="89"/>
      <c r="AB4" s="90"/>
      <c r="AC4" s="91"/>
      <c r="AD4" s="91"/>
      <c r="AE4" s="91"/>
      <c r="AF4" s="91"/>
      <c r="AG4" s="213"/>
      <c r="AH4" s="214"/>
      <c r="AI4" s="213"/>
      <c r="AJ4" s="213"/>
      <c r="AK4" s="213"/>
      <c r="AL4" s="213"/>
      <c r="AM4" s="96"/>
    </row>
    <row r="5" spans="2:39" s="96" customFormat="1" ht="42" customHeight="1">
      <c r="B5" s="93"/>
      <c r="C5" s="504"/>
      <c r="D5" s="94"/>
      <c r="E5" s="94"/>
      <c r="F5" s="25"/>
      <c r="G5" s="94"/>
      <c r="H5" s="94"/>
      <c r="I5" s="25"/>
      <c r="J5" s="94"/>
      <c r="K5" s="94"/>
      <c r="L5" s="25"/>
      <c r="M5" s="94"/>
      <c r="N5" s="94"/>
      <c r="O5" s="25"/>
      <c r="P5" s="94"/>
      <c r="Q5" s="24"/>
      <c r="R5" s="25"/>
      <c r="S5" s="94"/>
      <c r="T5" s="94"/>
      <c r="U5" s="25"/>
      <c r="V5" s="505"/>
      <c r="W5" s="169" t="s">
        <v>7</v>
      </c>
      <c r="X5" s="170" t="s">
        <v>17</v>
      </c>
      <c r="Y5" s="178">
        <f>AB6</f>
        <v>0</v>
      </c>
      <c r="Z5" s="77"/>
      <c r="AA5" s="77"/>
      <c r="AB5" s="78"/>
      <c r="AC5" s="77" t="s">
        <v>18</v>
      </c>
      <c r="AD5" s="77" t="s">
        <v>19</v>
      </c>
      <c r="AE5" s="77" t="s">
        <v>20</v>
      </c>
      <c r="AF5" s="77" t="s">
        <v>21</v>
      </c>
      <c r="AG5" s="215"/>
      <c r="AH5" s="214"/>
      <c r="AI5" s="214"/>
      <c r="AJ5" s="214"/>
      <c r="AK5" s="214"/>
      <c r="AL5" s="214"/>
      <c r="AM5" s="216"/>
    </row>
    <row r="6" spans="2:39" ht="27.95" customHeight="1">
      <c r="B6" s="97" t="s">
        <v>8</v>
      </c>
      <c r="C6" s="504"/>
      <c r="D6" s="31"/>
      <c r="E6" s="28"/>
      <c r="F6" s="29"/>
      <c r="G6" s="31"/>
      <c r="H6" s="31"/>
      <c r="I6" s="30"/>
      <c r="J6" s="30"/>
      <c r="K6" s="30"/>
      <c r="L6" s="30"/>
      <c r="M6" s="31"/>
      <c r="N6" s="31"/>
      <c r="O6" s="30"/>
      <c r="P6" s="30"/>
      <c r="Q6" s="31"/>
      <c r="R6" s="30"/>
      <c r="S6" s="31"/>
      <c r="T6" s="30"/>
      <c r="U6" s="30"/>
      <c r="V6" s="506"/>
      <c r="W6" s="171">
        <f>AE11</f>
        <v>0</v>
      </c>
      <c r="X6" s="172" t="s">
        <v>22</v>
      </c>
      <c r="Y6" s="179">
        <f>AB7</f>
        <v>0</v>
      </c>
      <c r="Z6" s="76"/>
      <c r="AA6" s="99" t="s">
        <v>23</v>
      </c>
      <c r="AB6" s="78">
        <v>0</v>
      </c>
      <c r="AC6" s="78">
        <f>AB6*2</f>
        <v>0</v>
      </c>
      <c r="AD6" s="78"/>
      <c r="AE6" s="78">
        <f>AB6*15</f>
        <v>0</v>
      </c>
      <c r="AF6" s="78">
        <f>AC6*4+AE6*4</f>
        <v>0</v>
      </c>
      <c r="AG6" s="217"/>
      <c r="AH6" s="214"/>
      <c r="AI6" s="218"/>
      <c r="AJ6" s="214"/>
      <c r="AK6" s="214"/>
      <c r="AL6" s="219"/>
      <c r="AM6" s="216"/>
    </row>
    <row r="7" spans="2:39" ht="27.95" customHeight="1">
      <c r="B7" s="97"/>
      <c r="C7" s="504"/>
      <c r="D7" s="31"/>
      <c r="E7" s="31"/>
      <c r="F7" s="31"/>
      <c r="G7" s="30"/>
      <c r="H7" s="105"/>
      <c r="I7" s="30"/>
      <c r="J7" s="30"/>
      <c r="K7" s="30"/>
      <c r="L7" s="30"/>
      <c r="M7" s="30"/>
      <c r="N7" s="31"/>
      <c r="O7" s="30"/>
      <c r="P7" s="30"/>
      <c r="Q7" s="30"/>
      <c r="R7" s="30"/>
      <c r="S7" s="31"/>
      <c r="T7" s="31"/>
      <c r="U7" s="30"/>
      <c r="V7" s="506"/>
      <c r="W7" s="173" t="s">
        <v>9</v>
      </c>
      <c r="X7" s="174" t="s">
        <v>24</v>
      </c>
      <c r="Y7" s="179">
        <f>AB8</f>
        <v>0</v>
      </c>
      <c r="Z7" s="77"/>
      <c r="AA7" s="102" t="s">
        <v>25</v>
      </c>
      <c r="AB7" s="78">
        <v>0</v>
      </c>
      <c r="AC7" s="103">
        <f>AB7*7</f>
        <v>0</v>
      </c>
      <c r="AD7" s="78">
        <f>AB7*5</f>
        <v>0</v>
      </c>
      <c r="AE7" s="78" t="s">
        <v>26</v>
      </c>
      <c r="AF7" s="104">
        <f>AC7*4+AD7*9</f>
        <v>0</v>
      </c>
      <c r="AG7" s="213"/>
      <c r="AH7" s="214"/>
      <c r="AI7" s="214"/>
      <c r="AJ7" s="214"/>
      <c r="AK7" s="214"/>
      <c r="AL7" s="214"/>
      <c r="AM7" s="216"/>
    </row>
    <row r="8" spans="2:39" ht="27.95" customHeight="1">
      <c r="B8" s="97" t="s">
        <v>10</v>
      </c>
      <c r="C8" s="504"/>
      <c r="D8" s="31"/>
      <c r="E8" s="31"/>
      <c r="F8" s="31"/>
      <c r="G8" s="30"/>
      <c r="H8" s="31"/>
      <c r="I8" s="30"/>
      <c r="J8" s="30"/>
      <c r="K8" s="105"/>
      <c r="L8" s="30"/>
      <c r="M8" s="31"/>
      <c r="N8" s="31"/>
      <c r="O8" s="30"/>
      <c r="P8" s="30"/>
      <c r="Q8" s="235"/>
      <c r="R8" s="236"/>
      <c r="S8" s="209"/>
      <c r="T8" s="234"/>
      <c r="U8" s="29"/>
      <c r="V8" s="506"/>
      <c r="W8" s="171">
        <f>AD11</f>
        <v>0</v>
      </c>
      <c r="X8" s="174" t="s">
        <v>27</v>
      </c>
      <c r="Y8" s="179">
        <f>AB9</f>
        <v>0</v>
      </c>
      <c r="Z8" s="76"/>
      <c r="AA8" s="77" t="s">
        <v>28</v>
      </c>
      <c r="AB8" s="78">
        <v>0</v>
      </c>
      <c r="AC8" s="78">
        <f>AB8*1</f>
        <v>0</v>
      </c>
      <c r="AD8" s="78" t="s">
        <v>26</v>
      </c>
      <c r="AE8" s="78">
        <f>AB8*5</f>
        <v>0</v>
      </c>
      <c r="AF8" s="78">
        <f>AC8*4+AE8*4</f>
        <v>0</v>
      </c>
      <c r="AG8" s="213"/>
      <c r="AH8" s="214"/>
      <c r="AI8" s="214"/>
      <c r="AJ8" s="214"/>
      <c r="AK8" s="214"/>
      <c r="AL8" s="214"/>
      <c r="AM8" s="216"/>
    </row>
    <row r="9" spans="2:39" ht="27.95" customHeight="1">
      <c r="B9" s="508" t="s">
        <v>79</v>
      </c>
      <c r="C9" s="504"/>
      <c r="D9" s="31"/>
      <c r="E9" s="31"/>
      <c r="F9" s="31"/>
      <c r="G9" s="30"/>
      <c r="H9" s="31"/>
      <c r="I9" s="30"/>
      <c r="J9" s="230"/>
      <c r="K9" s="105"/>
      <c r="L9" s="30"/>
      <c r="M9" s="31"/>
      <c r="N9" s="31"/>
      <c r="O9" s="30"/>
      <c r="P9" s="30"/>
      <c r="Q9" s="105"/>
      <c r="R9" s="30"/>
      <c r="S9" s="31"/>
      <c r="T9" s="105"/>
      <c r="U9" s="30"/>
      <c r="V9" s="506"/>
      <c r="W9" s="173" t="s">
        <v>11</v>
      </c>
      <c r="X9" s="174" t="s">
        <v>30</v>
      </c>
      <c r="Y9" s="179">
        <f>AB10</f>
        <v>0</v>
      </c>
      <c r="Z9" s="77"/>
      <c r="AA9" s="77" t="s">
        <v>31</v>
      </c>
      <c r="AB9" s="78">
        <v>0</v>
      </c>
      <c r="AC9" s="78"/>
      <c r="AD9" s="78">
        <f>AB9*5</f>
        <v>0</v>
      </c>
      <c r="AE9" s="78" t="s">
        <v>26</v>
      </c>
      <c r="AF9" s="78">
        <f>AD9*9</f>
        <v>0</v>
      </c>
      <c r="AG9" s="213"/>
      <c r="AH9" s="214"/>
      <c r="AI9" s="213"/>
      <c r="AJ9" s="213"/>
      <c r="AK9" s="213"/>
      <c r="AL9" s="213"/>
      <c r="AM9" s="216"/>
    </row>
    <row r="10" spans="2:39" ht="27.95" customHeight="1">
      <c r="B10" s="508"/>
      <c r="C10" s="504"/>
      <c r="D10" s="31"/>
      <c r="E10" s="31"/>
      <c r="F10" s="31"/>
      <c r="G10" s="30"/>
      <c r="H10" s="31"/>
      <c r="I10" s="30"/>
      <c r="J10" s="230"/>
      <c r="K10" s="105"/>
      <c r="L10" s="30"/>
      <c r="M10" s="161"/>
      <c r="N10" s="31"/>
      <c r="O10" s="162"/>
      <c r="P10" s="30"/>
      <c r="Q10" s="105"/>
      <c r="R10" s="30"/>
      <c r="S10" s="31"/>
      <c r="T10" s="105"/>
      <c r="U10" s="30"/>
      <c r="V10" s="506"/>
      <c r="W10" s="171">
        <f>AC11</f>
        <v>0</v>
      </c>
      <c r="X10" s="175" t="s">
        <v>39</v>
      </c>
      <c r="Y10" s="179">
        <v>0</v>
      </c>
      <c r="Z10" s="76"/>
      <c r="AA10" s="77" t="s">
        <v>32</v>
      </c>
      <c r="AB10" s="78">
        <v>0</v>
      </c>
      <c r="AE10" s="77">
        <f>AB10*15</f>
        <v>0</v>
      </c>
      <c r="AG10" s="213"/>
      <c r="AH10" s="214"/>
      <c r="AI10" s="213"/>
      <c r="AJ10" s="213"/>
      <c r="AK10" s="213"/>
      <c r="AL10" s="213"/>
      <c r="AM10" s="216"/>
    </row>
    <row r="11" spans="2:39" ht="27.95" customHeight="1">
      <c r="B11" s="107" t="s">
        <v>33</v>
      </c>
      <c r="C11" s="108"/>
      <c r="D11" s="31"/>
      <c r="E11" s="105"/>
      <c r="F11" s="31"/>
      <c r="G11" s="157"/>
      <c r="H11" s="105"/>
      <c r="I11" s="30"/>
      <c r="J11" s="238"/>
      <c r="K11" s="105"/>
      <c r="L11" s="30"/>
      <c r="M11" s="160"/>
      <c r="N11" s="31"/>
      <c r="O11" s="162"/>
      <c r="P11" s="30"/>
      <c r="Q11" s="105"/>
      <c r="R11" s="30"/>
      <c r="S11" s="30"/>
      <c r="T11" s="105"/>
      <c r="U11" s="30"/>
      <c r="V11" s="506"/>
      <c r="W11" s="173" t="s">
        <v>12</v>
      </c>
      <c r="X11" s="176"/>
      <c r="Y11" s="179"/>
      <c r="Z11" s="77"/>
      <c r="AC11" s="77">
        <f>SUM(AC6:AC10)</f>
        <v>0</v>
      </c>
      <c r="AD11" s="77">
        <f>SUM(AD6:AD10)</f>
        <v>0</v>
      </c>
      <c r="AE11" s="77">
        <f>SUM(AE6:AE10)</f>
        <v>0</v>
      </c>
      <c r="AF11" s="77">
        <f>AC11*4+AD11*9+AE11*4</f>
        <v>0</v>
      </c>
      <c r="AG11" s="213"/>
      <c r="AH11" s="214"/>
      <c r="AI11" s="220"/>
      <c r="AJ11" s="220"/>
      <c r="AK11" s="220"/>
      <c r="AL11" s="213"/>
      <c r="AM11" s="216"/>
    </row>
    <row r="12" spans="2:39" ht="27.95" customHeight="1">
      <c r="B12" s="113"/>
      <c r="C12" s="114"/>
      <c r="D12" s="115"/>
      <c r="E12" s="31"/>
      <c r="F12" s="42"/>
      <c r="G12" s="42"/>
      <c r="H12" s="31"/>
      <c r="I12" s="42"/>
      <c r="J12" s="42"/>
      <c r="K12" s="31"/>
      <c r="L12" s="42"/>
      <c r="M12" s="42"/>
      <c r="N12" s="31"/>
      <c r="O12" s="42"/>
      <c r="P12" s="42"/>
      <c r="Q12" s="31"/>
      <c r="R12" s="42"/>
      <c r="S12" s="42"/>
      <c r="T12" s="31"/>
      <c r="U12" s="42"/>
      <c r="V12" s="507"/>
      <c r="W12" s="171">
        <f>(W6*4)+(W8*9)+(W10*4)</f>
        <v>0</v>
      </c>
      <c r="X12" s="181"/>
      <c r="Y12" s="412"/>
      <c r="Z12" s="76"/>
      <c r="AC12" s="112" t="e">
        <f>AC11*4/AF11</f>
        <v>#DIV/0!</v>
      </c>
      <c r="AD12" s="112" t="e">
        <f>AD11*9/AF11</f>
        <v>#DIV/0!</v>
      </c>
      <c r="AE12" s="112" t="e">
        <f>AE11*4/AF11</f>
        <v>#DIV/0!</v>
      </c>
    </row>
    <row r="13" spans="2:39" s="96" customFormat="1" ht="42">
      <c r="B13" s="93"/>
      <c r="C13" s="504"/>
      <c r="D13" s="94">
        <f>'113年11月菜單'!E6</f>
        <v>0</v>
      </c>
      <c r="E13" s="94" t="s">
        <v>103</v>
      </c>
      <c r="F13" s="25" t="s">
        <v>15</v>
      </c>
      <c r="G13" s="94">
        <f>'113年11月菜單'!E7</f>
        <v>0</v>
      </c>
      <c r="H13" s="94" t="s">
        <v>104</v>
      </c>
      <c r="I13" s="25" t="s">
        <v>15</v>
      </c>
      <c r="J13" s="94">
        <f>'113年11月菜單'!E8</f>
        <v>0</v>
      </c>
      <c r="K13" s="94" t="s">
        <v>104</v>
      </c>
      <c r="L13" s="25" t="s">
        <v>15</v>
      </c>
      <c r="M13" s="94">
        <f>'113年11月菜單'!E9</f>
        <v>0</v>
      </c>
      <c r="N13" s="94" t="s">
        <v>141</v>
      </c>
      <c r="O13" s="25" t="s">
        <v>15</v>
      </c>
      <c r="P13" s="94">
        <f>'113年11月菜單'!E10</f>
        <v>0</v>
      </c>
      <c r="Q13" s="24" t="s">
        <v>105</v>
      </c>
      <c r="R13" s="25" t="s">
        <v>15</v>
      </c>
      <c r="S13" s="94">
        <f>'113年11月菜單'!E11</f>
        <v>0</v>
      </c>
      <c r="T13" s="94" t="s">
        <v>104</v>
      </c>
      <c r="U13" s="25" t="s">
        <v>15</v>
      </c>
      <c r="V13" s="505"/>
      <c r="W13" s="169" t="s">
        <v>7</v>
      </c>
      <c r="X13" s="170" t="s">
        <v>17</v>
      </c>
      <c r="Y13" s="178">
        <v>0</v>
      </c>
      <c r="Z13" s="77"/>
      <c r="AA13" s="77"/>
      <c r="AB13" s="78"/>
      <c r="AC13" s="77" t="s">
        <v>18</v>
      </c>
      <c r="AD13" s="77" t="s">
        <v>19</v>
      </c>
      <c r="AE13" s="77" t="s">
        <v>20</v>
      </c>
      <c r="AF13" s="77" t="s">
        <v>21</v>
      </c>
    </row>
    <row r="14" spans="2:39" ht="27.95" customHeight="1">
      <c r="B14" s="97" t="s">
        <v>8</v>
      </c>
      <c r="C14" s="504"/>
      <c r="D14" s="31"/>
      <c r="E14" s="31"/>
      <c r="F14" s="30"/>
      <c r="G14" s="31"/>
      <c r="H14" s="29"/>
      <c r="I14" s="29"/>
      <c r="J14" s="391"/>
      <c r="K14" s="391"/>
      <c r="L14" s="391"/>
      <c r="M14" s="31"/>
      <c r="N14" s="30"/>
      <c r="O14" s="30"/>
      <c r="P14" s="30"/>
      <c r="Q14" s="31"/>
      <c r="R14" s="30"/>
      <c r="S14" s="391"/>
      <c r="T14" s="383"/>
      <c r="U14" s="391"/>
      <c r="V14" s="506"/>
      <c r="W14" s="171">
        <f>(Y13*15)+(Y15*5)+(Y18*12)</f>
        <v>0</v>
      </c>
      <c r="X14" s="172" t="s">
        <v>22</v>
      </c>
      <c r="Y14" s="179">
        <v>0</v>
      </c>
      <c r="Z14" s="76"/>
      <c r="AA14" s="99" t="s">
        <v>23</v>
      </c>
      <c r="AB14" s="78">
        <v>5.7</v>
      </c>
      <c r="AC14" s="78">
        <f>AB14*2</f>
        <v>11.4</v>
      </c>
      <c r="AD14" s="78"/>
      <c r="AE14" s="78">
        <f>AB14*15</f>
        <v>85.5</v>
      </c>
      <c r="AF14" s="78">
        <f>AC14*4+AE14*4</f>
        <v>387.6</v>
      </c>
    </row>
    <row r="15" spans="2:39" ht="27.95" customHeight="1">
      <c r="B15" s="97"/>
      <c r="C15" s="504"/>
      <c r="D15" s="30"/>
      <c r="E15" s="31"/>
      <c r="F15" s="30"/>
      <c r="G15" s="29"/>
      <c r="H15" s="29"/>
      <c r="I15" s="29"/>
      <c r="J15" s="391"/>
      <c r="K15" s="403"/>
      <c r="L15" s="391"/>
      <c r="M15" s="30"/>
      <c r="N15" s="236"/>
      <c r="O15" s="30"/>
      <c r="P15" s="30"/>
      <c r="Q15" s="31"/>
      <c r="R15" s="30"/>
      <c r="S15" s="30"/>
      <c r="T15" s="31"/>
      <c r="U15" s="30"/>
      <c r="V15" s="506"/>
      <c r="W15" s="173" t="s">
        <v>9</v>
      </c>
      <c r="X15" s="174" t="s">
        <v>24</v>
      </c>
      <c r="Y15" s="179">
        <v>0</v>
      </c>
      <c r="Z15" s="77"/>
      <c r="AA15" s="442" t="s">
        <v>185</v>
      </c>
      <c r="AB15" s="78">
        <v>2.5</v>
      </c>
      <c r="AC15" s="103">
        <f>AB15*7</f>
        <v>17.5</v>
      </c>
      <c r="AD15" s="78">
        <f>AB15*5</f>
        <v>12.5</v>
      </c>
      <c r="AE15" s="78" t="s">
        <v>26</v>
      </c>
      <c r="AF15" s="104">
        <f>AC15*4+AD15*9</f>
        <v>182.5</v>
      </c>
    </row>
    <row r="16" spans="2:39" ht="27.95" customHeight="1">
      <c r="B16" s="97" t="s">
        <v>68</v>
      </c>
      <c r="C16" s="504"/>
      <c r="D16" s="105"/>
      <c r="E16" s="31"/>
      <c r="F16" s="30"/>
      <c r="G16" s="374"/>
      <c r="H16" s="227"/>
      <c r="I16" s="29"/>
      <c r="J16" s="391"/>
      <c r="K16" s="391"/>
      <c r="L16" s="391"/>
      <c r="M16" s="30"/>
      <c r="N16" s="31"/>
      <c r="O16" s="30"/>
      <c r="P16" s="30"/>
      <c r="Q16" s="31"/>
      <c r="R16" s="30"/>
      <c r="S16" s="30"/>
      <c r="T16" s="31"/>
      <c r="U16" s="30"/>
      <c r="V16" s="506"/>
      <c r="W16" s="171">
        <f>(Y14*5)+(Y16*5)+(Y18*8)</f>
        <v>0</v>
      </c>
      <c r="X16" s="174" t="s">
        <v>27</v>
      </c>
      <c r="Y16" s="179">
        <v>0</v>
      </c>
      <c r="Z16" s="76"/>
      <c r="AA16" s="77" t="s">
        <v>28</v>
      </c>
      <c r="AB16" s="78">
        <v>2</v>
      </c>
      <c r="AC16" s="78">
        <f>AB16*1</f>
        <v>2</v>
      </c>
      <c r="AD16" s="78" t="s">
        <v>26</v>
      </c>
      <c r="AE16" s="78">
        <f>AB16*5</f>
        <v>10</v>
      </c>
      <c r="AF16" s="78">
        <f>AC16*4+AE16*4</f>
        <v>48</v>
      </c>
    </row>
    <row r="17" spans="2:32" ht="27.95" customHeight="1">
      <c r="B17" s="508" t="s">
        <v>136</v>
      </c>
      <c r="C17" s="504"/>
      <c r="D17" s="105"/>
      <c r="E17" s="31"/>
      <c r="F17" s="30"/>
      <c r="G17" s="29"/>
      <c r="H17" s="227"/>
      <c r="I17" s="29"/>
      <c r="J17" s="391"/>
      <c r="K17" s="391"/>
      <c r="L17" s="391"/>
      <c r="M17" s="31"/>
      <c r="N17" s="31"/>
      <c r="O17" s="30"/>
      <c r="P17" s="30"/>
      <c r="Q17" s="31"/>
      <c r="R17" s="30"/>
      <c r="S17" s="203"/>
      <c r="T17" s="31"/>
      <c r="U17" s="30"/>
      <c r="V17" s="506"/>
      <c r="W17" s="173" t="s">
        <v>11</v>
      </c>
      <c r="X17" s="174" t="s">
        <v>30</v>
      </c>
      <c r="Y17" s="179">
        <v>0</v>
      </c>
      <c r="Z17" s="77"/>
      <c r="AA17" s="77" t="s">
        <v>31</v>
      </c>
      <c r="AB17" s="78">
        <v>2.5</v>
      </c>
      <c r="AC17" s="78"/>
      <c r="AD17" s="78">
        <f>AB17*5</f>
        <v>12.5</v>
      </c>
      <c r="AE17" s="78" t="s">
        <v>26</v>
      </c>
      <c r="AF17" s="78">
        <f>AD17*9</f>
        <v>112.5</v>
      </c>
    </row>
    <row r="18" spans="2:32" ht="27.95" customHeight="1">
      <c r="B18" s="508"/>
      <c r="C18" s="504"/>
      <c r="D18" s="105"/>
      <c r="E18" s="31"/>
      <c r="F18" s="30"/>
      <c r="G18" s="30"/>
      <c r="H18" s="105"/>
      <c r="I18" s="30"/>
      <c r="J18" s="391"/>
      <c r="K18" s="391"/>
      <c r="L18" s="391"/>
      <c r="M18" s="31"/>
      <c r="N18" s="31"/>
      <c r="O18" s="30"/>
      <c r="P18" s="30"/>
      <c r="Q18" s="31"/>
      <c r="R18" s="30"/>
      <c r="S18" s="31"/>
      <c r="T18" s="31"/>
      <c r="U18" s="30"/>
      <c r="V18" s="506"/>
      <c r="W18" s="171">
        <f>(Y13*2)+(Y14*7)+(Y15*1)+(Y18*8)</f>
        <v>0</v>
      </c>
      <c r="X18" s="175" t="s">
        <v>39</v>
      </c>
      <c r="Y18" s="179">
        <v>0</v>
      </c>
      <c r="Z18" s="76"/>
      <c r="AA18" s="77" t="s">
        <v>32</v>
      </c>
      <c r="AE18" s="77">
        <f>AB18*15</f>
        <v>0</v>
      </c>
    </row>
    <row r="19" spans="2:32" ht="27.95" customHeight="1">
      <c r="B19" s="107" t="s">
        <v>33</v>
      </c>
      <c r="C19" s="108"/>
      <c r="D19" s="105"/>
      <c r="E19" s="31"/>
      <c r="F19" s="30"/>
      <c r="G19" s="30"/>
      <c r="H19" s="31"/>
      <c r="I19" s="30"/>
      <c r="J19" s="302"/>
      <c r="K19" s="31"/>
      <c r="L19" s="30"/>
      <c r="M19" s="31"/>
      <c r="N19" s="105"/>
      <c r="O19" s="30"/>
      <c r="P19" s="30"/>
      <c r="Q19" s="31"/>
      <c r="R19" s="30"/>
      <c r="S19" s="30"/>
      <c r="T19" s="105"/>
      <c r="U19" s="30"/>
      <c r="V19" s="506"/>
      <c r="W19" s="173" t="s">
        <v>12</v>
      </c>
      <c r="X19" s="176"/>
      <c r="Y19" s="179"/>
      <c r="Z19" s="77"/>
      <c r="AC19" s="77">
        <f>SUM(AC14:AC18)</f>
        <v>30.9</v>
      </c>
      <c r="AD19" s="77">
        <f>SUM(AD14:AD18)</f>
        <v>25</v>
      </c>
      <c r="AE19" s="77">
        <f>SUM(AE14:AE18)</f>
        <v>95.5</v>
      </c>
      <c r="AF19" s="77">
        <f>AC19*4+AD19*9+AE19*4</f>
        <v>730.6</v>
      </c>
    </row>
    <row r="20" spans="2:32" ht="27.95" customHeight="1">
      <c r="B20" s="110"/>
      <c r="C20" s="111"/>
      <c r="D20" s="105"/>
      <c r="E20" s="105"/>
      <c r="F20" s="30"/>
      <c r="G20" s="30"/>
      <c r="H20" s="31"/>
      <c r="I20" s="30"/>
      <c r="J20" s="302"/>
      <c r="K20" s="31"/>
      <c r="L20" s="30"/>
      <c r="M20" s="30"/>
      <c r="N20" s="105"/>
      <c r="O20" s="30"/>
      <c r="P20" s="30"/>
      <c r="Q20" s="31"/>
      <c r="R20" s="30"/>
      <c r="S20" s="30"/>
      <c r="T20" s="105"/>
      <c r="U20" s="30"/>
      <c r="V20" s="507"/>
      <c r="W20" s="171">
        <f>(W14*4)+(W16*9)+(W18*4)</f>
        <v>0</v>
      </c>
      <c r="X20" s="411"/>
      <c r="Y20" s="412"/>
      <c r="Z20" s="76"/>
      <c r="AC20" s="112">
        <f>AC19*4/AF19</f>
        <v>0.16917601970982751</v>
      </c>
      <c r="AD20" s="112">
        <f>AD19*9/AF19</f>
        <v>0.30796605529701615</v>
      </c>
      <c r="AE20" s="112">
        <f>AE19*4/AF19</f>
        <v>0.52285792499315631</v>
      </c>
    </row>
    <row r="21" spans="2:32" s="96" customFormat="1" ht="42">
      <c r="B21" s="93"/>
      <c r="C21" s="504"/>
      <c r="D21" s="94">
        <f>'113年11月菜單'!I6</f>
        <v>0</v>
      </c>
      <c r="E21" s="94" t="s">
        <v>103</v>
      </c>
      <c r="F21" s="25" t="s">
        <v>15</v>
      </c>
      <c r="G21" s="94">
        <f>'113年11月菜單'!I7</f>
        <v>0</v>
      </c>
      <c r="H21" s="94" t="s">
        <v>106</v>
      </c>
      <c r="I21" s="25" t="s">
        <v>15</v>
      </c>
      <c r="J21" s="94">
        <f>'113年11月菜單'!I8</f>
        <v>0</v>
      </c>
      <c r="K21" s="94" t="s">
        <v>16</v>
      </c>
      <c r="L21" s="25" t="s">
        <v>15</v>
      </c>
      <c r="M21" s="94">
        <f>'113年11月菜單'!I9</f>
        <v>0</v>
      </c>
      <c r="N21" s="94" t="s">
        <v>207</v>
      </c>
      <c r="O21" s="25" t="s">
        <v>15</v>
      </c>
      <c r="P21" s="94">
        <f>'113年11月菜單'!I10</f>
        <v>0</v>
      </c>
      <c r="Q21" s="24" t="s">
        <v>105</v>
      </c>
      <c r="R21" s="25" t="s">
        <v>15</v>
      </c>
      <c r="S21" s="94">
        <f>'113年11月菜單'!I11</f>
        <v>0</v>
      </c>
      <c r="T21" s="94" t="s">
        <v>16</v>
      </c>
      <c r="U21" s="25" t="s">
        <v>15</v>
      </c>
      <c r="V21" s="505"/>
      <c r="W21" s="169" t="s">
        <v>7</v>
      </c>
      <c r="X21" s="101" t="s">
        <v>17</v>
      </c>
      <c r="Y21" s="178">
        <v>0</v>
      </c>
      <c r="Z21" s="77"/>
      <c r="AA21" s="77"/>
      <c r="AB21" s="78"/>
      <c r="AC21" s="77" t="s">
        <v>18</v>
      </c>
      <c r="AD21" s="77" t="s">
        <v>19</v>
      </c>
      <c r="AE21" s="77" t="s">
        <v>20</v>
      </c>
      <c r="AF21" s="77" t="s">
        <v>21</v>
      </c>
    </row>
    <row r="22" spans="2:32" s="121" customFormat="1" ht="27.75" customHeight="1">
      <c r="B22" s="117" t="s">
        <v>206</v>
      </c>
      <c r="C22" s="504"/>
      <c r="D22" s="31"/>
      <c r="E22" s="28"/>
      <c r="F22" s="29"/>
      <c r="G22" s="30"/>
      <c r="H22" s="31"/>
      <c r="I22" s="30"/>
      <c r="J22" s="391"/>
      <c r="K22" s="390"/>
      <c r="L22" s="391"/>
      <c r="M22" s="393"/>
      <c r="N22" s="393"/>
      <c r="O22" s="393"/>
      <c r="P22" s="30"/>
      <c r="Q22" s="31"/>
      <c r="R22" s="30"/>
      <c r="S22" s="408"/>
      <c r="T22" s="383"/>
      <c r="U22" s="383"/>
      <c r="V22" s="506"/>
      <c r="W22" s="171">
        <f>(Y21*15)+(Y23*5)+(Y26*12)</f>
        <v>0</v>
      </c>
      <c r="X22" s="98" t="s">
        <v>22</v>
      </c>
      <c r="Y22" s="179">
        <v>0</v>
      </c>
      <c r="Z22" s="118"/>
      <c r="AA22" s="119" t="s">
        <v>23</v>
      </c>
      <c r="AB22" s="120">
        <v>5.8</v>
      </c>
      <c r="AC22" s="120">
        <f>AB22*2</f>
        <v>11.6</v>
      </c>
      <c r="AD22" s="120"/>
      <c r="AE22" s="120">
        <f>AB22*15</f>
        <v>87</v>
      </c>
      <c r="AF22" s="120">
        <f>AC22*4+AE22*4</f>
        <v>394.4</v>
      </c>
    </row>
    <row r="23" spans="2:32" s="121" customFormat="1" ht="27.95" customHeight="1">
      <c r="B23" s="117"/>
      <c r="C23" s="504"/>
      <c r="D23" s="30"/>
      <c r="E23" s="30"/>
      <c r="F23" s="30"/>
      <c r="G23" s="30"/>
      <c r="H23" s="31"/>
      <c r="I23" s="30"/>
      <c r="J23" s="391"/>
      <c r="K23" s="390"/>
      <c r="L23" s="391"/>
      <c r="M23" s="393"/>
      <c r="N23" s="393"/>
      <c r="O23" s="393"/>
      <c r="P23" s="30"/>
      <c r="Q23" s="31"/>
      <c r="R23" s="30"/>
      <c r="S23" s="383"/>
      <c r="T23" s="409"/>
      <c r="U23" s="410"/>
      <c r="V23" s="506"/>
      <c r="W23" s="173" t="s">
        <v>9</v>
      </c>
      <c r="X23" s="101" t="s">
        <v>24</v>
      </c>
      <c r="Y23" s="179">
        <v>0</v>
      </c>
      <c r="Z23" s="122"/>
      <c r="AA23" s="123" t="s">
        <v>25</v>
      </c>
      <c r="AB23" s="120">
        <v>2.8</v>
      </c>
      <c r="AC23" s="124">
        <f>AB23*7</f>
        <v>19.599999999999998</v>
      </c>
      <c r="AD23" s="120">
        <f>AB23*5</f>
        <v>14</v>
      </c>
      <c r="AE23" s="120" t="s">
        <v>26</v>
      </c>
      <c r="AF23" s="125">
        <f>AC23*4+AD23*9</f>
        <v>204.39999999999998</v>
      </c>
    </row>
    <row r="24" spans="2:32" s="121" customFormat="1" ht="27.95" customHeight="1">
      <c r="B24" s="117" t="s">
        <v>10</v>
      </c>
      <c r="C24" s="504"/>
      <c r="D24" s="30"/>
      <c r="E24" s="105"/>
      <c r="F24" s="30"/>
      <c r="G24" s="30"/>
      <c r="H24" s="31"/>
      <c r="I24" s="30"/>
      <c r="J24" s="391"/>
      <c r="K24" s="318"/>
      <c r="L24" s="391"/>
      <c r="M24" s="383"/>
      <c r="N24" s="392"/>
      <c r="O24" s="383"/>
      <c r="P24" s="30"/>
      <c r="Q24" s="105"/>
      <c r="R24" s="30"/>
      <c r="S24" s="383"/>
      <c r="T24" s="164"/>
      <c r="U24" s="410"/>
      <c r="V24" s="506"/>
      <c r="W24" s="171">
        <f>(Y22*5)+(Y24*5)+(Y26*8)</f>
        <v>0</v>
      </c>
      <c r="X24" s="101" t="s">
        <v>27</v>
      </c>
      <c r="Y24" s="179">
        <v>0</v>
      </c>
      <c r="Z24" s="118"/>
      <c r="AA24" s="126" t="s">
        <v>28</v>
      </c>
      <c r="AB24" s="120">
        <v>2.1</v>
      </c>
      <c r="AC24" s="120">
        <f>AB24*1</f>
        <v>2.1</v>
      </c>
      <c r="AD24" s="120" t="s">
        <v>26</v>
      </c>
      <c r="AE24" s="120">
        <f>AB24*5</f>
        <v>10.5</v>
      </c>
      <c r="AF24" s="120">
        <f>AC24*4+AE24*4</f>
        <v>50.4</v>
      </c>
    </row>
    <row r="25" spans="2:32" s="121" customFormat="1" ht="27.95" customHeight="1">
      <c r="B25" s="513" t="s">
        <v>36</v>
      </c>
      <c r="C25" s="504"/>
      <c r="D25" s="30"/>
      <c r="E25" s="105"/>
      <c r="F25" s="30"/>
      <c r="G25" s="30"/>
      <c r="H25" s="31"/>
      <c r="I25" s="30"/>
      <c r="J25" s="391"/>
      <c r="K25" s="282"/>
      <c r="L25" s="391"/>
      <c r="M25" s="248"/>
      <c r="N25" s="392"/>
      <c r="O25" s="391"/>
      <c r="P25" s="30"/>
      <c r="Q25" s="105"/>
      <c r="R25" s="30"/>
      <c r="S25" s="383"/>
      <c r="T25" s="392"/>
      <c r="U25" s="383"/>
      <c r="V25" s="506"/>
      <c r="W25" s="173" t="s">
        <v>11</v>
      </c>
      <c r="X25" s="101" t="s">
        <v>30</v>
      </c>
      <c r="Y25" s="179">
        <f>AB26</f>
        <v>0</v>
      </c>
      <c r="Z25" s="122"/>
      <c r="AA25" s="126" t="s">
        <v>31</v>
      </c>
      <c r="AB25" s="120">
        <v>2.5</v>
      </c>
      <c r="AC25" s="120"/>
      <c r="AD25" s="120">
        <f>AB25*5</f>
        <v>12.5</v>
      </c>
      <c r="AE25" s="120" t="s">
        <v>26</v>
      </c>
      <c r="AF25" s="120">
        <f>AD25*9</f>
        <v>112.5</v>
      </c>
    </row>
    <row r="26" spans="2:32" s="121" customFormat="1" ht="27.95" customHeight="1">
      <c r="B26" s="513"/>
      <c r="C26" s="504"/>
      <c r="D26" s="31"/>
      <c r="E26" s="31"/>
      <c r="F26" s="31"/>
      <c r="G26" s="127"/>
      <c r="H26" s="105"/>
      <c r="I26" s="30"/>
      <c r="J26" s="193"/>
      <c r="K26" s="191"/>
      <c r="L26" s="162"/>
      <c r="M26" s="383"/>
      <c r="N26" s="391"/>
      <c r="O26" s="391"/>
      <c r="P26" s="30"/>
      <c r="Q26" s="105"/>
      <c r="R26" s="30"/>
      <c r="S26" s="30"/>
      <c r="T26" s="105"/>
      <c r="U26" s="30"/>
      <c r="V26" s="506"/>
      <c r="W26" s="171">
        <f>(Y21*2)+(Y22*7)+(Y23*1)+(Y26*8)</f>
        <v>0</v>
      </c>
      <c r="X26" s="153" t="s">
        <v>39</v>
      </c>
      <c r="Y26" s="179">
        <v>0</v>
      </c>
      <c r="Z26" s="118"/>
      <c r="AA26" s="126" t="s">
        <v>32</v>
      </c>
      <c r="AB26" s="120"/>
      <c r="AC26" s="126"/>
      <c r="AD26" s="126"/>
      <c r="AE26" s="126">
        <f>AB26*15</f>
        <v>0</v>
      </c>
      <c r="AF26" s="126"/>
    </row>
    <row r="27" spans="2:32" s="121" customFormat="1" ht="27.95" customHeight="1">
      <c r="B27" s="128" t="s">
        <v>33</v>
      </c>
      <c r="C27" s="129"/>
      <c r="D27" s="31"/>
      <c r="E27" s="31"/>
      <c r="F27" s="31"/>
      <c r="G27" s="30"/>
      <c r="H27" s="105"/>
      <c r="I27" s="30"/>
      <c r="J27" s="199"/>
      <c r="K27" s="192"/>
      <c r="L27" s="30"/>
      <c r="M27" s="383"/>
      <c r="N27" s="392"/>
      <c r="O27" s="383"/>
      <c r="P27" s="30"/>
      <c r="Q27" s="105"/>
      <c r="R27" s="30"/>
      <c r="S27" s="30"/>
      <c r="T27" s="105"/>
      <c r="U27" s="30"/>
      <c r="V27" s="506"/>
      <c r="W27" s="173" t="s">
        <v>12</v>
      </c>
      <c r="X27" s="109"/>
      <c r="Y27" s="179"/>
      <c r="Z27" s="122"/>
      <c r="AA27" s="126"/>
      <c r="AB27" s="120"/>
      <c r="AC27" s="126">
        <f>SUM(AC22:AC26)</f>
        <v>33.299999999999997</v>
      </c>
      <c r="AD27" s="126">
        <f>SUM(AD22:AD26)</f>
        <v>26.5</v>
      </c>
      <c r="AE27" s="126">
        <f>SUM(AE22:AE26)</f>
        <v>97.5</v>
      </c>
      <c r="AF27" s="126">
        <f>AC27*4+AD27*9+AE27*4</f>
        <v>761.7</v>
      </c>
    </row>
    <row r="28" spans="2:32" s="121" customFormat="1" ht="27.95" customHeight="1" thickBot="1">
      <c r="B28" s="130"/>
      <c r="C28" s="131"/>
      <c r="D28" s="105"/>
      <c r="E28" s="105"/>
      <c r="F28" s="30"/>
      <c r="G28" s="30"/>
      <c r="H28" s="105"/>
      <c r="I28" s="30"/>
      <c r="J28" s="30"/>
      <c r="K28" s="105"/>
      <c r="L28" s="30"/>
      <c r="M28" s="405"/>
      <c r="N28" s="406"/>
      <c r="O28" s="407"/>
      <c r="P28" s="30"/>
      <c r="Q28" s="105"/>
      <c r="R28" s="30"/>
      <c r="S28" s="30"/>
      <c r="T28" s="105"/>
      <c r="U28" s="30"/>
      <c r="V28" s="507"/>
      <c r="W28" s="171">
        <f>(W22*4)+(W24*9)+(W26*4)</f>
        <v>0</v>
      </c>
      <c r="X28" s="106"/>
      <c r="Y28" s="412"/>
      <c r="Z28" s="118"/>
      <c r="AA28" s="122"/>
      <c r="AB28" s="132"/>
      <c r="AC28" s="133">
        <f>AC27*4/AF27</f>
        <v>0.17487199684915319</v>
      </c>
      <c r="AD28" s="133">
        <f>AD27*9/AF27</f>
        <v>0.31311539976368646</v>
      </c>
      <c r="AE28" s="133">
        <f>AE27*4/AF27</f>
        <v>0.51201260338716026</v>
      </c>
      <c r="AF28" s="122"/>
    </row>
    <row r="29" spans="2:32" s="96" customFormat="1" ht="42">
      <c r="B29" s="93"/>
      <c r="C29" s="504"/>
      <c r="D29" s="94">
        <f>'113年11月菜單'!M6</f>
        <v>0</v>
      </c>
      <c r="E29" s="94" t="s">
        <v>103</v>
      </c>
      <c r="F29" s="25" t="s">
        <v>15</v>
      </c>
      <c r="G29" s="94">
        <f>'113年11月菜單'!M7</f>
        <v>0</v>
      </c>
      <c r="H29" s="94" t="s">
        <v>99</v>
      </c>
      <c r="I29" s="25" t="s">
        <v>15</v>
      </c>
      <c r="J29" s="94">
        <f>'113年11月菜單'!M8</f>
        <v>0</v>
      </c>
      <c r="K29" s="94" t="s">
        <v>104</v>
      </c>
      <c r="L29" s="25" t="s">
        <v>15</v>
      </c>
      <c r="M29" s="163">
        <f>'113年11月菜單'!M9</f>
        <v>0</v>
      </c>
      <c r="N29" s="163" t="s">
        <v>227</v>
      </c>
      <c r="O29" s="404" t="s">
        <v>15</v>
      </c>
      <c r="P29" s="94">
        <f>'113年11月菜單'!M10</f>
        <v>0</v>
      </c>
      <c r="Q29" s="24" t="s">
        <v>105</v>
      </c>
      <c r="R29" s="25" t="s">
        <v>15</v>
      </c>
      <c r="S29" s="94">
        <f>'113年11月菜單'!M11</f>
        <v>0</v>
      </c>
      <c r="T29" s="94" t="s">
        <v>16</v>
      </c>
      <c r="U29" s="25" t="s">
        <v>15</v>
      </c>
      <c r="V29" s="505"/>
      <c r="W29" s="169" t="s">
        <v>7</v>
      </c>
      <c r="X29" s="95" t="s">
        <v>17</v>
      </c>
      <c r="Y29" s="135">
        <v>0</v>
      </c>
      <c r="Z29" s="77"/>
      <c r="AA29" s="77"/>
      <c r="AB29" s="78"/>
      <c r="AC29" s="77" t="s">
        <v>18</v>
      </c>
      <c r="AD29" s="77" t="s">
        <v>19</v>
      </c>
      <c r="AE29" s="77" t="s">
        <v>20</v>
      </c>
      <c r="AF29" s="77" t="s">
        <v>21</v>
      </c>
    </row>
    <row r="30" spans="2:32" ht="27.95" customHeight="1">
      <c r="B30" s="97" t="s">
        <v>8</v>
      </c>
      <c r="C30" s="504"/>
      <c r="D30" s="31"/>
      <c r="E30" s="31"/>
      <c r="F30" s="31"/>
      <c r="G30" s="319"/>
      <c r="H30" s="319"/>
      <c r="I30" s="319"/>
      <c r="J30" s="391"/>
      <c r="K30" s="391"/>
      <c r="L30" s="391"/>
      <c r="M30" s="383"/>
      <c r="N30" s="319"/>
      <c r="O30" s="319"/>
      <c r="P30" s="319"/>
      <c r="Q30" s="319"/>
      <c r="R30" s="319"/>
      <c r="S30" s="315"/>
      <c r="T30" s="319"/>
      <c r="U30" s="319"/>
      <c r="V30" s="506"/>
      <c r="W30" s="171">
        <f>(Y29*15)+(Y31*5)+(Y34*12)</f>
        <v>0</v>
      </c>
      <c r="X30" s="98" t="s">
        <v>22</v>
      </c>
      <c r="Y30" s="135">
        <v>0</v>
      </c>
      <c r="Z30" s="76"/>
      <c r="AA30" s="99" t="s">
        <v>23</v>
      </c>
      <c r="AB30" s="78">
        <v>5.7</v>
      </c>
      <c r="AC30" s="78">
        <f>AB30*2</f>
        <v>11.4</v>
      </c>
      <c r="AD30" s="78"/>
      <c r="AE30" s="78">
        <f>AB30*15</f>
        <v>85.5</v>
      </c>
      <c r="AF30" s="78">
        <f>AC30*4+AE30*4</f>
        <v>387.6</v>
      </c>
    </row>
    <row r="31" spans="2:32" ht="27.95" customHeight="1">
      <c r="B31" s="97"/>
      <c r="C31" s="504"/>
      <c r="D31" s="31"/>
      <c r="E31" s="31"/>
      <c r="F31" s="31"/>
      <c r="G31" s="319"/>
      <c r="H31" s="319"/>
      <c r="I31" s="319"/>
      <c r="J31" s="391"/>
      <c r="K31" s="391"/>
      <c r="L31" s="391"/>
      <c r="M31" s="319"/>
      <c r="N31" s="282"/>
      <c r="O31" s="319"/>
      <c r="P31" s="319"/>
      <c r="Q31" s="319"/>
      <c r="R31" s="319"/>
      <c r="S31" s="160"/>
      <c r="T31" s="319"/>
      <c r="U31" s="319"/>
      <c r="V31" s="506"/>
      <c r="W31" s="173" t="s">
        <v>9</v>
      </c>
      <c r="X31" s="101" t="s">
        <v>24</v>
      </c>
      <c r="Y31" s="135">
        <v>0</v>
      </c>
      <c r="Z31" s="77"/>
      <c r="AA31" s="102" t="s">
        <v>25</v>
      </c>
      <c r="AB31" s="78">
        <v>2.5</v>
      </c>
      <c r="AC31" s="103">
        <f>AB31*7</f>
        <v>17.5</v>
      </c>
      <c r="AD31" s="78">
        <f>AB31*5</f>
        <v>12.5</v>
      </c>
      <c r="AE31" s="78" t="s">
        <v>26</v>
      </c>
      <c r="AF31" s="104">
        <f>AC31*4+AD31*9</f>
        <v>182.5</v>
      </c>
    </row>
    <row r="32" spans="2:32" ht="27.95" customHeight="1">
      <c r="B32" s="97" t="s">
        <v>68</v>
      </c>
      <c r="C32" s="504"/>
      <c r="D32" s="105"/>
      <c r="E32" s="105"/>
      <c r="F32" s="30"/>
      <c r="G32" s="319"/>
      <c r="H32" s="282"/>
      <c r="I32" s="319"/>
      <c r="J32" s="391"/>
      <c r="K32" s="392"/>
      <c r="L32" s="391"/>
      <c r="M32" s="302"/>
      <c r="N32" s="315"/>
      <c r="O32" s="319"/>
      <c r="P32" s="319"/>
      <c r="Q32" s="282"/>
      <c r="R32" s="319"/>
      <c r="S32" s="319"/>
      <c r="T32" s="282"/>
      <c r="U32" s="319"/>
      <c r="V32" s="506"/>
      <c r="W32" s="171">
        <f>(Y30*5)+(Y32*5)+(Y34*8)</f>
        <v>0</v>
      </c>
      <c r="X32" s="101" t="s">
        <v>27</v>
      </c>
      <c r="Y32" s="135">
        <v>0</v>
      </c>
      <c r="Z32" s="76"/>
      <c r="AA32" s="77" t="s">
        <v>28</v>
      </c>
      <c r="AB32" s="78">
        <v>2</v>
      </c>
      <c r="AC32" s="78">
        <f>AB32*1</f>
        <v>2</v>
      </c>
      <c r="AD32" s="78" t="s">
        <v>26</v>
      </c>
      <c r="AE32" s="78">
        <f>AB32*5</f>
        <v>10</v>
      </c>
      <c r="AF32" s="78">
        <f>AC32*4+AE32*4</f>
        <v>48</v>
      </c>
    </row>
    <row r="33" spans="2:32" ht="27.95" customHeight="1">
      <c r="B33" s="508" t="s">
        <v>37</v>
      </c>
      <c r="C33" s="504"/>
      <c r="D33" s="105"/>
      <c r="E33" s="105"/>
      <c r="F33" s="30"/>
      <c r="G33" s="319"/>
      <c r="H33" s="282"/>
      <c r="I33" s="319"/>
      <c r="J33" s="393"/>
      <c r="K33" s="394"/>
      <c r="L33" s="391"/>
      <c r="M33" s="302"/>
      <c r="N33" s="315"/>
      <c r="O33" s="319"/>
      <c r="P33" s="319"/>
      <c r="Q33" s="282"/>
      <c r="R33" s="319"/>
      <c r="S33" s="319"/>
      <c r="T33" s="319"/>
      <c r="U33" s="319"/>
      <c r="V33" s="506"/>
      <c r="W33" s="173" t="s">
        <v>11</v>
      </c>
      <c r="X33" s="101" t="s">
        <v>30</v>
      </c>
      <c r="Y33" s="135">
        <f>AB34</f>
        <v>0</v>
      </c>
      <c r="Z33" s="77"/>
      <c r="AA33" s="77" t="s">
        <v>31</v>
      </c>
      <c r="AB33" s="78">
        <v>2.2999999999999998</v>
      </c>
      <c r="AC33" s="78"/>
      <c r="AD33" s="78">
        <f>AB33*5</f>
        <v>11.5</v>
      </c>
      <c r="AE33" s="78" t="s">
        <v>26</v>
      </c>
      <c r="AF33" s="78">
        <f>AD33*9</f>
        <v>103.5</v>
      </c>
    </row>
    <row r="34" spans="2:32" ht="27.95" customHeight="1">
      <c r="B34" s="508"/>
      <c r="C34" s="504"/>
      <c r="D34" s="105"/>
      <c r="E34" s="105"/>
      <c r="F34" s="30"/>
      <c r="G34" s="30"/>
      <c r="H34" s="105"/>
      <c r="I34" s="30"/>
      <c r="J34" s="31"/>
      <c r="K34" s="31"/>
      <c r="L34" s="31"/>
      <c r="M34" s="31"/>
      <c r="N34" s="105"/>
      <c r="O34" s="30"/>
      <c r="P34" s="30"/>
      <c r="Q34" s="105"/>
      <c r="R34" s="30"/>
      <c r="S34" s="31"/>
      <c r="T34" s="30"/>
      <c r="U34" s="30"/>
      <c r="V34" s="506"/>
      <c r="W34" s="171">
        <f>(Y29*2)+(Y30*7)+(Y31*1)+(Y34*8)</f>
        <v>0</v>
      </c>
      <c r="X34" s="153" t="s">
        <v>39</v>
      </c>
      <c r="Y34" s="135">
        <v>0</v>
      </c>
      <c r="Z34" s="76"/>
      <c r="AA34" s="77" t="s">
        <v>32</v>
      </c>
      <c r="AE34" s="77">
        <f>AB34*15</f>
        <v>0</v>
      </c>
    </row>
    <row r="35" spans="2:32" ht="27.95" customHeight="1">
      <c r="B35" s="107" t="s">
        <v>33</v>
      </c>
      <c r="C35" s="108"/>
      <c r="D35" s="105"/>
      <c r="E35" s="105"/>
      <c r="F35" s="30"/>
      <c r="G35" s="30"/>
      <c r="H35" s="105"/>
      <c r="I35" s="30"/>
      <c r="J35" s="30"/>
      <c r="K35" s="105"/>
      <c r="L35" s="30"/>
      <c r="M35" s="31"/>
      <c r="N35" s="28"/>
      <c r="O35" s="30"/>
      <c r="P35" s="30"/>
      <c r="Q35" s="105"/>
      <c r="R35" s="30"/>
      <c r="S35" s="30"/>
      <c r="T35" s="105"/>
      <c r="U35" s="30"/>
      <c r="V35" s="506"/>
      <c r="W35" s="173" t="s">
        <v>12</v>
      </c>
      <c r="X35" s="109"/>
      <c r="Y35" s="135"/>
      <c r="Z35" s="77"/>
      <c r="AC35" s="77">
        <f>SUM(AC30:AC34)</f>
        <v>30.9</v>
      </c>
      <c r="AD35" s="77">
        <f>SUM(AD30:AD34)</f>
        <v>24</v>
      </c>
      <c r="AE35" s="77">
        <f>SUM(AE30:AE34)</f>
        <v>95.5</v>
      </c>
      <c r="AF35" s="77">
        <f>AC35*4+AD35*9+AE35*4</f>
        <v>721.6</v>
      </c>
    </row>
    <row r="36" spans="2:32" ht="27.95" customHeight="1">
      <c r="B36" s="110"/>
      <c r="C36" s="111"/>
      <c r="D36" s="105"/>
      <c r="E36" s="105"/>
      <c r="F36" s="30"/>
      <c r="G36" s="30"/>
      <c r="H36" s="105"/>
      <c r="I36" s="30"/>
      <c r="J36" s="30"/>
      <c r="K36" s="105"/>
      <c r="L36" s="30"/>
      <c r="M36" s="31"/>
      <c r="N36" s="105"/>
      <c r="O36" s="30"/>
      <c r="P36" s="30"/>
      <c r="Q36" s="105"/>
      <c r="R36" s="30"/>
      <c r="S36" s="30"/>
      <c r="T36" s="105"/>
      <c r="U36" s="30"/>
      <c r="V36" s="507"/>
      <c r="W36" s="171">
        <f>(W30*4)+(W32*9)+(W34*4)</f>
        <v>0</v>
      </c>
      <c r="X36" s="106"/>
      <c r="Y36" s="135"/>
      <c r="Z36" s="76"/>
      <c r="AC36" s="112">
        <f>AC35*4/AF35</f>
        <v>0.17128603104212858</v>
      </c>
      <c r="AD36" s="112">
        <f>AD35*9/AF35</f>
        <v>0.29933481152993346</v>
      </c>
      <c r="AE36" s="112">
        <f>AE35*4/AF35</f>
        <v>0.52937915742793795</v>
      </c>
    </row>
    <row r="37" spans="2:32" s="96" customFormat="1" ht="42">
      <c r="B37" s="93">
        <v>11</v>
      </c>
      <c r="C37" s="504"/>
      <c r="D37" s="94" t="str">
        <f>'113年11月菜單'!Q6</f>
        <v>奶香通心麵</v>
      </c>
      <c r="E37" s="94" t="s">
        <v>108</v>
      </c>
      <c r="F37" s="25" t="s">
        <v>15</v>
      </c>
      <c r="G37" s="94" t="str">
        <f>'113年11月菜單'!Q7</f>
        <v>生鮮水產品-番茄洋蔥鮮魚(海)</v>
      </c>
      <c r="H37" s="94" t="s">
        <v>203</v>
      </c>
      <c r="I37" s="25" t="s">
        <v>15</v>
      </c>
      <c r="J37" s="94" t="str">
        <f>'113年11月菜單'!Q8</f>
        <v>QQ地瓜球(加炸)</v>
      </c>
      <c r="K37" s="94" t="s">
        <v>92</v>
      </c>
      <c r="L37" s="25" t="s">
        <v>15</v>
      </c>
      <c r="M37" s="94" t="str">
        <f>'113年11月菜單'!Q9</f>
        <v>五香滷蛋</v>
      </c>
      <c r="N37" s="94" t="s">
        <v>208</v>
      </c>
      <c r="O37" s="25" t="s">
        <v>15</v>
      </c>
      <c r="P37" s="94" t="str">
        <f>'113年11月菜單'!Q10</f>
        <v>深色蔬菜</v>
      </c>
      <c r="Q37" s="24" t="s">
        <v>43</v>
      </c>
      <c r="R37" s="25" t="s">
        <v>15</v>
      </c>
      <c r="S37" s="94" t="str">
        <f>'113年11月菜單'!Q11</f>
        <v>筍片湯</v>
      </c>
      <c r="T37" s="94" t="s">
        <v>16</v>
      </c>
      <c r="U37" s="25" t="s">
        <v>15</v>
      </c>
      <c r="V37" s="505"/>
      <c r="W37" s="169" t="s">
        <v>7</v>
      </c>
      <c r="X37" s="95" t="s">
        <v>17</v>
      </c>
      <c r="Y37" s="134">
        <v>5.8</v>
      </c>
      <c r="Z37" s="77"/>
      <c r="AA37" s="77"/>
      <c r="AB37" s="78"/>
      <c r="AC37" s="77" t="s">
        <v>18</v>
      </c>
      <c r="AD37" s="77" t="s">
        <v>19</v>
      </c>
      <c r="AE37" s="77" t="s">
        <v>20</v>
      </c>
      <c r="AF37" s="77" t="s">
        <v>21</v>
      </c>
    </row>
    <row r="38" spans="2:32" ht="27.95" customHeight="1">
      <c r="B38" s="97" t="s">
        <v>8</v>
      </c>
      <c r="C38" s="504"/>
      <c r="D38" s="31" t="s">
        <v>245</v>
      </c>
      <c r="E38" s="28"/>
      <c r="F38" s="29">
        <v>120</v>
      </c>
      <c r="G38" s="391" t="s">
        <v>192</v>
      </c>
      <c r="H38" s="391" t="s">
        <v>202</v>
      </c>
      <c r="I38" s="391">
        <v>40</v>
      </c>
      <c r="J38" s="246" t="s">
        <v>143</v>
      </c>
      <c r="K38" s="245" t="s">
        <v>118</v>
      </c>
      <c r="L38" s="246">
        <v>30</v>
      </c>
      <c r="M38" s="383" t="s">
        <v>247</v>
      </c>
      <c r="N38" s="318"/>
      <c r="O38" s="391">
        <v>40</v>
      </c>
      <c r="P38" s="30" t="str">
        <f>P37</f>
        <v>深色蔬菜</v>
      </c>
      <c r="Q38" s="31"/>
      <c r="R38" s="30">
        <v>140</v>
      </c>
      <c r="S38" s="226" t="s">
        <v>246</v>
      </c>
      <c r="T38" s="225"/>
      <c r="U38" s="245">
        <v>20</v>
      </c>
      <c r="V38" s="506"/>
      <c r="W38" s="171">
        <f>(Y37*15)+(Y39*5)+(Y42*12)</f>
        <v>100.6</v>
      </c>
      <c r="X38" s="98" t="s">
        <v>22</v>
      </c>
      <c r="Y38" s="135">
        <v>2.2999999999999998</v>
      </c>
      <c r="Z38" s="76"/>
      <c r="AA38" s="99" t="s">
        <v>23</v>
      </c>
      <c r="AB38" s="78">
        <v>5.7</v>
      </c>
      <c r="AC38" s="78">
        <f>AB38*2</f>
        <v>11.4</v>
      </c>
      <c r="AD38" s="78"/>
      <c r="AE38" s="78">
        <f>AB38*15</f>
        <v>85.5</v>
      </c>
      <c r="AF38" s="78">
        <f>AC38*4+AE38*4</f>
        <v>387.6</v>
      </c>
    </row>
    <row r="39" spans="2:32" ht="27.95" customHeight="1">
      <c r="B39" s="97">
        <v>1</v>
      </c>
      <c r="C39" s="504"/>
      <c r="D39" s="371" t="s">
        <v>91</v>
      </c>
      <c r="E39" s="373"/>
      <c r="F39" s="370">
        <v>10</v>
      </c>
      <c r="G39" s="383" t="s">
        <v>117</v>
      </c>
      <c r="H39" s="391"/>
      <c r="I39" s="391">
        <v>20</v>
      </c>
      <c r="J39" s="246"/>
      <c r="K39" s="247"/>
      <c r="L39" s="246"/>
      <c r="M39" s="383"/>
      <c r="N39" s="391"/>
      <c r="O39" s="391"/>
      <c r="P39" s="30"/>
      <c r="Q39" s="105"/>
      <c r="R39" s="30"/>
      <c r="S39" s="245"/>
      <c r="T39" s="225"/>
      <c r="U39" s="226"/>
      <c r="V39" s="506"/>
      <c r="W39" s="173" t="s">
        <v>9</v>
      </c>
      <c r="X39" s="101" t="s">
        <v>24</v>
      </c>
      <c r="Y39" s="135">
        <v>2</v>
      </c>
      <c r="Z39" s="77"/>
      <c r="AA39" s="102" t="s">
        <v>25</v>
      </c>
      <c r="AB39" s="78">
        <v>2.6</v>
      </c>
      <c r="AC39" s="103">
        <f>AB39*7</f>
        <v>18.2</v>
      </c>
      <c r="AD39" s="78">
        <f>AB39*5</f>
        <v>13</v>
      </c>
      <c r="AE39" s="78" t="s">
        <v>26</v>
      </c>
      <c r="AF39" s="104">
        <f>AC39*4+AD39*9</f>
        <v>189.8</v>
      </c>
    </row>
    <row r="40" spans="2:32" ht="27.95" customHeight="1">
      <c r="B40" s="97" t="s">
        <v>10</v>
      </c>
      <c r="C40" s="504"/>
      <c r="D40" s="371" t="s">
        <v>145</v>
      </c>
      <c r="E40" s="372"/>
      <c r="F40" s="369">
        <v>10</v>
      </c>
      <c r="G40" s="390" t="s">
        <v>109</v>
      </c>
      <c r="H40" s="392"/>
      <c r="I40" s="391">
        <v>10</v>
      </c>
      <c r="J40" s="248"/>
      <c r="K40" s="247"/>
      <c r="L40" s="246"/>
      <c r="M40" s="390"/>
      <c r="N40" s="392"/>
      <c r="O40" s="391"/>
      <c r="P40" s="30"/>
      <c r="Q40" s="105"/>
      <c r="R40" s="30"/>
      <c r="S40" s="226"/>
      <c r="T40" s="225"/>
      <c r="U40" s="226"/>
      <c r="V40" s="506"/>
      <c r="W40" s="171">
        <f>(Y38*5)+(Y40*5)+(Y42*8)</f>
        <v>28.9</v>
      </c>
      <c r="X40" s="101" t="s">
        <v>27</v>
      </c>
      <c r="Y40" s="135">
        <v>3</v>
      </c>
      <c r="Z40" s="76"/>
      <c r="AA40" s="77" t="s">
        <v>28</v>
      </c>
      <c r="AB40" s="78">
        <v>2.2000000000000002</v>
      </c>
      <c r="AC40" s="78">
        <f>AB40*1</f>
        <v>2.2000000000000002</v>
      </c>
      <c r="AD40" s="78" t="s">
        <v>26</v>
      </c>
      <c r="AE40" s="78">
        <f>AB40*5</f>
        <v>11</v>
      </c>
      <c r="AF40" s="78">
        <f>AC40*4+AE40*4</f>
        <v>52.8</v>
      </c>
    </row>
    <row r="41" spans="2:32" ht="27.95" customHeight="1">
      <c r="B41" s="508" t="s">
        <v>77</v>
      </c>
      <c r="C41" s="504"/>
      <c r="D41" s="371" t="s">
        <v>144</v>
      </c>
      <c r="E41" s="372"/>
      <c r="F41" s="369">
        <v>5</v>
      </c>
      <c r="G41" s="390" t="s">
        <v>209</v>
      </c>
      <c r="H41" s="246"/>
      <c r="I41" s="245">
        <v>20</v>
      </c>
      <c r="J41" s="246"/>
      <c r="K41" s="247"/>
      <c r="L41" s="246"/>
      <c r="M41" s="391"/>
      <c r="N41" s="392"/>
      <c r="O41" s="391"/>
      <c r="P41" s="30"/>
      <c r="Q41" s="31"/>
      <c r="R41" s="30"/>
      <c r="S41" s="30"/>
      <c r="T41" s="225"/>
      <c r="U41" s="226"/>
      <c r="V41" s="506"/>
      <c r="W41" s="173" t="s">
        <v>11</v>
      </c>
      <c r="X41" s="101" t="s">
        <v>30</v>
      </c>
      <c r="Y41" s="135">
        <f>AB42</f>
        <v>0</v>
      </c>
      <c r="Z41" s="77"/>
      <c r="AA41" s="77" t="s">
        <v>31</v>
      </c>
      <c r="AB41" s="208">
        <v>2.5</v>
      </c>
      <c r="AC41" s="78"/>
      <c r="AD41" s="78">
        <f>AB41*5</f>
        <v>12.5</v>
      </c>
      <c r="AE41" s="78" t="s">
        <v>26</v>
      </c>
      <c r="AF41" s="78">
        <f>AD41*9</f>
        <v>112.5</v>
      </c>
    </row>
    <row r="42" spans="2:32" ht="27.95" customHeight="1">
      <c r="B42" s="508"/>
      <c r="C42" s="504"/>
      <c r="D42" s="450" t="s">
        <v>404</v>
      </c>
      <c r="E42" s="36"/>
      <c r="F42" s="29">
        <v>10</v>
      </c>
      <c r="G42" s="30"/>
      <c r="H42" s="105"/>
      <c r="I42" s="30"/>
      <c r="J42" s="238"/>
      <c r="K42" s="105"/>
      <c r="L42" s="31"/>
      <c r="M42" s="238"/>
      <c r="N42" s="392"/>
      <c r="O42" s="383"/>
      <c r="P42" s="30"/>
      <c r="Q42" s="105"/>
      <c r="R42" s="30"/>
      <c r="S42" s="31"/>
      <c r="T42" s="105"/>
      <c r="U42" s="31"/>
      <c r="V42" s="506"/>
      <c r="W42" s="171">
        <f>(Y37*2)+(Y38*7)+(Y39*1)+(Y42*8)</f>
        <v>32.099999999999994</v>
      </c>
      <c r="X42" s="153" t="s">
        <v>39</v>
      </c>
      <c r="Y42" s="135">
        <v>0.3</v>
      </c>
      <c r="Z42" s="76"/>
      <c r="AA42" s="77" t="s">
        <v>32</v>
      </c>
      <c r="AE42" s="77">
        <f>AB42*15</f>
        <v>0</v>
      </c>
    </row>
    <row r="43" spans="2:32" ht="27.95" customHeight="1">
      <c r="B43" s="107" t="s">
        <v>33</v>
      </c>
      <c r="C43" s="108"/>
      <c r="D43" s="211"/>
      <c r="E43" s="105"/>
      <c r="F43" s="30"/>
      <c r="G43" s="30"/>
      <c r="H43" s="105"/>
      <c r="I43" s="30"/>
      <c r="J43" s="211"/>
      <c r="K43" s="105"/>
      <c r="L43" s="31"/>
      <c r="M43" s="389"/>
      <c r="N43" s="392"/>
      <c r="O43" s="389"/>
      <c r="P43" s="30"/>
      <c r="Q43" s="105"/>
      <c r="R43" s="30"/>
      <c r="S43" s="31"/>
      <c r="T43" s="105"/>
      <c r="U43" s="31"/>
      <c r="V43" s="506"/>
      <c r="W43" s="173" t="s">
        <v>12</v>
      </c>
      <c r="X43" s="109"/>
      <c r="Y43" s="135"/>
      <c r="Z43" s="77"/>
      <c r="AC43" s="77">
        <f>SUM(AC38:AC42)</f>
        <v>31.8</v>
      </c>
      <c r="AD43" s="77">
        <f>SUM(AD38:AD42)</f>
        <v>25.5</v>
      </c>
      <c r="AE43" s="77">
        <f>SUM(AE38:AE42)</f>
        <v>96.5</v>
      </c>
      <c r="AF43" s="77">
        <f>AC43*4+AD43*9+AE43*4</f>
        <v>742.7</v>
      </c>
    </row>
    <row r="44" spans="2:32" ht="27.95" customHeight="1" thickBot="1">
      <c r="B44" s="186"/>
      <c r="C44" s="187"/>
      <c r="D44" s="188"/>
      <c r="E44" s="189"/>
      <c r="F44" s="190"/>
      <c r="G44" s="139"/>
      <c r="H44" s="138"/>
      <c r="I44" s="139"/>
      <c r="J44" s="139"/>
      <c r="K44" s="138"/>
      <c r="L44" s="139"/>
      <c r="M44" s="388"/>
      <c r="N44" s="138"/>
      <c r="O44" s="139"/>
      <c r="P44" s="139"/>
      <c r="Q44" s="138"/>
      <c r="R44" s="139"/>
      <c r="S44" s="139"/>
      <c r="T44" s="138"/>
      <c r="U44" s="139"/>
      <c r="V44" s="507"/>
      <c r="W44" s="171">
        <f>(W38*4)+(W40*9)+(W42*4)</f>
        <v>790.9</v>
      </c>
      <c r="X44" s="140"/>
      <c r="Y44" s="141"/>
      <c r="Z44" s="76"/>
      <c r="AC44" s="112">
        <f>AC43*4/AF43</f>
        <v>0.1712669987882052</v>
      </c>
      <c r="AD44" s="112">
        <f>AD43*9/AF43</f>
        <v>0.3090076747004174</v>
      </c>
      <c r="AE44" s="112">
        <f>AE43*4/AF43</f>
        <v>0.51972532651137737</v>
      </c>
    </row>
    <row r="45" spans="2:32" s="145" customFormat="1" ht="21.75" customHeight="1">
      <c r="B45" s="142"/>
      <c r="C45" s="77"/>
      <c r="D45" s="184"/>
      <c r="E45" s="185"/>
      <c r="F45" s="100"/>
      <c r="G45" s="100"/>
      <c r="H45" s="143"/>
      <c r="I45" s="100"/>
      <c r="J45" s="512"/>
      <c r="K45" s="512"/>
      <c r="L45" s="512"/>
      <c r="M45" s="512"/>
      <c r="N45" s="512"/>
      <c r="O45" s="512"/>
      <c r="P45" s="512"/>
      <c r="Q45" s="512"/>
      <c r="R45" s="512"/>
      <c r="S45" s="512"/>
      <c r="T45" s="512"/>
      <c r="U45" s="512"/>
      <c r="V45" s="512"/>
      <c r="W45" s="512"/>
      <c r="X45" s="512"/>
      <c r="Y45" s="512"/>
      <c r="Z45" s="144"/>
      <c r="AA45" s="126"/>
      <c r="AB45" s="120"/>
      <c r="AC45" s="126"/>
      <c r="AD45" s="126"/>
      <c r="AE45" s="126"/>
      <c r="AF45" s="126"/>
    </row>
    <row r="46" spans="2:32">
      <c r="B46" s="120"/>
      <c r="C46" s="145"/>
      <c r="D46" s="514"/>
      <c r="E46" s="514"/>
      <c r="F46" s="515"/>
      <c r="G46" s="515"/>
      <c r="H46" s="146"/>
      <c r="I46" s="77"/>
      <c r="J46" s="77"/>
      <c r="K46" s="146"/>
      <c r="L46" s="77"/>
      <c r="N46" s="146"/>
      <c r="O46" s="77"/>
      <c r="Q46" s="146"/>
      <c r="R46" s="77"/>
      <c r="T46" s="146"/>
      <c r="U46" s="77"/>
      <c r="V46" s="147"/>
      <c r="Y46" s="150"/>
    </row>
    <row r="47" spans="2:32" ht="27.75">
      <c r="P47" s="121"/>
      <c r="Y47" s="150"/>
    </row>
    <row r="48" spans="2:32">
      <c r="Y48" s="150"/>
    </row>
    <row r="49" spans="5:25">
      <c r="Y49" s="150"/>
    </row>
    <row r="50" spans="5:25">
      <c r="Y50" s="150"/>
    </row>
    <row r="51" spans="5:25">
      <c r="Y51" s="150"/>
    </row>
    <row r="52" spans="5:25">
      <c r="Y52" s="150"/>
    </row>
    <row r="53" spans="5:25" ht="40.5">
      <c r="E53" s="105"/>
      <c r="F53" s="30">
        <v>737.9</v>
      </c>
      <c r="G53" s="30"/>
      <c r="H53" s="105">
        <v>25.5</v>
      </c>
    </row>
    <row r="54" spans="5:25" ht="41.25" thickBot="1">
      <c r="E54" s="189"/>
      <c r="F54" s="190">
        <v>95.5</v>
      </c>
      <c r="G54" s="139"/>
      <c r="H54" s="138">
        <v>31.6</v>
      </c>
    </row>
  </sheetData>
  <mergeCells count="19">
    <mergeCell ref="D46:G46"/>
    <mergeCell ref="C29:C34"/>
    <mergeCell ref="C21:C26"/>
    <mergeCell ref="B33:B34"/>
    <mergeCell ref="C37:C42"/>
    <mergeCell ref="V37:V44"/>
    <mergeCell ref="J45:Y45"/>
    <mergeCell ref="B41:B42"/>
    <mergeCell ref="B25:B26"/>
    <mergeCell ref="V29:V36"/>
    <mergeCell ref="V21:V28"/>
    <mergeCell ref="C13:C18"/>
    <mergeCell ref="V13:V20"/>
    <mergeCell ref="B17:B18"/>
    <mergeCell ref="B1:Y1"/>
    <mergeCell ref="B2:G2"/>
    <mergeCell ref="C5:C10"/>
    <mergeCell ref="V5:V12"/>
    <mergeCell ref="B9:B10"/>
  </mergeCells>
  <phoneticPr fontId="19" type="noConversion"/>
  <pageMargins left="1.1599999999999999" right="0.17" top="0.18" bottom="0.17" header="0.5" footer="0.23"/>
  <pageSetup paperSize="9" scale="4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zoomScale="60" zoomScaleNormal="55" workbookViewId="0">
      <selection activeCell="N32" sqref="N32"/>
    </sheetView>
  </sheetViews>
  <sheetFormatPr defaultColWidth="9" defaultRowHeight="20.25"/>
  <cols>
    <col min="1" max="1" width="1.875" style="100" customWidth="1"/>
    <col min="2" max="2" width="4.875" style="142" customWidth="1"/>
    <col min="3" max="3" width="0" style="100" hidden="1" customWidth="1"/>
    <col min="4" max="4" width="18.625" style="100" customWidth="1"/>
    <col min="5" max="5" width="5.625" style="143" customWidth="1"/>
    <col min="6" max="6" width="9.625" style="100" customWidth="1"/>
    <col min="7" max="7" width="18.625" style="100" customWidth="1"/>
    <col min="8" max="8" width="5.625" style="143" customWidth="1"/>
    <col min="9" max="9" width="9.625" style="100" customWidth="1"/>
    <col min="10" max="10" width="18.625" style="100" customWidth="1"/>
    <col min="11" max="11" width="5.625" style="143" customWidth="1"/>
    <col min="12" max="12" width="9.625" style="100" customWidth="1"/>
    <col min="13" max="13" width="18.625" style="100" customWidth="1"/>
    <col min="14" max="14" width="5.625" style="143" customWidth="1"/>
    <col min="15" max="15" width="9.625" style="100" customWidth="1"/>
    <col min="16" max="16" width="18.625" style="100" customWidth="1"/>
    <col min="17" max="17" width="5.625" style="143" customWidth="1"/>
    <col min="18" max="18" width="9.625" style="100" customWidth="1"/>
    <col min="19" max="19" width="18.625" style="100" customWidth="1"/>
    <col min="20" max="20" width="5.625" style="143" customWidth="1"/>
    <col min="21" max="21" width="9.625" style="100" customWidth="1"/>
    <col min="22" max="22" width="5.25" style="151" customWidth="1"/>
    <col min="23" max="23" width="11.75" style="148" customWidth="1"/>
    <col min="24" max="24" width="11.25" style="149" customWidth="1"/>
    <col min="25" max="25" width="6.625" style="152" customWidth="1"/>
    <col min="26" max="26" width="6.625" style="100" customWidth="1"/>
    <col min="27" max="27" width="6.375" style="77" bestFit="1" customWidth="1"/>
    <col min="28" max="28" width="6.375" style="78" bestFit="1" customWidth="1"/>
    <col min="29" max="29" width="8.375" style="77" bestFit="1" customWidth="1"/>
    <col min="30" max="31" width="6.375" style="77" bestFit="1" customWidth="1"/>
    <col min="32" max="32" width="7.375" style="77" bestFit="1" customWidth="1"/>
    <col min="33" max="33" width="9" style="100" customWidth="1"/>
    <col min="34" max="16384" width="9" style="100"/>
  </cols>
  <sheetData>
    <row r="1" spans="2:32" s="64" customFormat="1" ht="38.25">
      <c r="B1" s="509" t="s">
        <v>475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  <c r="S1" s="509"/>
      <c r="T1" s="509"/>
      <c r="U1" s="509"/>
      <c r="V1" s="509"/>
      <c r="W1" s="509"/>
      <c r="X1" s="509"/>
      <c r="Y1" s="509"/>
      <c r="Z1" s="63"/>
      <c r="AB1" s="65"/>
    </row>
    <row r="2" spans="2:32" s="64" customFormat="1" ht="9.75" customHeight="1">
      <c r="B2" s="510"/>
      <c r="C2" s="511"/>
      <c r="D2" s="511"/>
      <c r="E2" s="511"/>
      <c r="F2" s="511"/>
      <c r="G2" s="511"/>
      <c r="H2" s="66"/>
      <c r="I2" s="63"/>
      <c r="J2" s="63"/>
      <c r="K2" s="66"/>
      <c r="L2" s="63"/>
      <c r="M2" s="63"/>
      <c r="N2" s="66"/>
      <c r="O2" s="63"/>
      <c r="P2" s="63"/>
      <c r="Q2" s="66"/>
      <c r="R2" s="63"/>
      <c r="S2" s="63"/>
      <c r="T2" s="66"/>
      <c r="U2" s="63"/>
      <c r="V2" s="67"/>
      <c r="W2" s="68"/>
      <c r="X2" s="69"/>
      <c r="Y2" s="68"/>
      <c r="Z2" s="63"/>
      <c r="AB2" s="65"/>
    </row>
    <row r="3" spans="2:32" s="77" customFormat="1" ht="31.5" customHeight="1" thickBot="1">
      <c r="B3" s="154" t="s">
        <v>40</v>
      </c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64"/>
      <c r="T3" s="71"/>
      <c r="U3" s="71"/>
      <c r="V3" s="72"/>
      <c r="W3" s="73"/>
      <c r="X3" s="74"/>
      <c r="Y3" s="75"/>
      <c r="Z3" s="76"/>
      <c r="AB3" s="78"/>
    </row>
    <row r="4" spans="2:32" s="92" customFormat="1" ht="157.5">
      <c r="B4" s="79" t="s">
        <v>0</v>
      </c>
      <c r="C4" s="80" t="s">
        <v>1</v>
      </c>
      <c r="D4" s="81" t="s">
        <v>2</v>
      </c>
      <c r="E4" s="82" t="s">
        <v>38</v>
      </c>
      <c r="F4" s="81"/>
      <c r="G4" s="81" t="s">
        <v>3</v>
      </c>
      <c r="H4" s="82" t="s">
        <v>38</v>
      </c>
      <c r="I4" s="81"/>
      <c r="J4" s="81" t="s">
        <v>4</v>
      </c>
      <c r="K4" s="82" t="s">
        <v>38</v>
      </c>
      <c r="L4" s="83"/>
      <c r="M4" s="81" t="s">
        <v>4</v>
      </c>
      <c r="N4" s="223" t="s">
        <v>38</v>
      </c>
      <c r="O4" s="81"/>
      <c r="P4" s="81" t="s">
        <v>4</v>
      </c>
      <c r="Q4" s="82" t="s">
        <v>38</v>
      </c>
      <c r="R4" s="81"/>
      <c r="S4" s="84" t="s">
        <v>5</v>
      </c>
      <c r="T4" s="82" t="s">
        <v>38</v>
      </c>
      <c r="U4" s="81"/>
      <c r="V4" s="156" t="s">
        <v>47</v>
      </c>
      <c r="W4" s="85" t="s">
        <v>6</v>
      </c>
      <c r="X4" s="86" t="s">
        <v>13</v>
      </c>
      <c r="Y4" s="87" t="s">
        <v>14</v>
      </c>
      <c r="Z4" s="88"/>
      <c r="AA4" s="89"/>
      <c r="AB4" s="90"/>
      <c r="AC4" s="91"/>
      <c r="AD4" s="91"/>
      <c r="AE4" s="91"/>
      <c r="AF4" s="91"/>
    </row>
    <row r="5" spans="2:32" s="96" customFormat="1" ht="42" customHeight="1">
      <c r="B5" s="93">
        <v>11</v>
      </c>
      <c r="C5" s="504"/>
      <c r="D5" s="94" t="str">
        <f>'113年11月菜單'!A16</f>
        <v>白米飯+香香熱狗</v>
      </c>
      <c r="E5" s="24" t="s">
        <v>89</v>
      </c>
      <c r="F5" s="25" t="s">
        <v>15</v>
      </c>
      <c r="G5" s="94" t="str">
        <f>'113年11月菜單'!A17</f>
        <v>秘製豬排</v>
      </c>
      <c r="H5" s="94" t="s">
        <v>423</v>
      </c>
      <c r="I5" s="25" t="s">
        <v>15</v>
      </c>
      <c r="J5" s="94" t="str">
        <f>'113年11月菜單'!A18</f>
        <v>醬汁豆腐(豆)</v>
      </c>
      <c r="K5" s="94" t="s">
        <v>16</v>
      </c>
      <c r="L5" s="25" t="s">
        <v>15</v>
      </c>
      <c r="M5" s="221" t="str">
        <f>'113年11月菜單'!A19</f>
        <v>黑胡椒鮑菇</v>
      </c>
      <c r="N5" s="224" t="s">
        <v>146</v>
      </c>
      <c r="O5" s="222" t="s">
        <v>15</v>
      </c>
      <c r="P5" s="94" t="str">
        <f>'113年11月菜單'!A20</f>
        <v>深色蔬菜</v>
      </c>
      <c r="Q5" s="24" t="s">
        <v>69</v>
      </c>
      <c r="R5" s="25" t="s">
        <v>15</v>
      </c>
      <c r="S5" s="94" t="str">
        <f>'113年11月菜單'!A21</f>
        <v>玉米濃湯(芡)</v>
      </c>
      <c r="T5" s="94" t="s">
        <v>16</v>
      </c>
      <c r="U5" s="25" t="s">
        <v>15</v>
      </c>
      <c r="V5" s="505"/>
      <c r="W5" s="169" t="s">
        <v>7</v>
      </c>
      <c r="X5" s="170" t="s">
        <v>17</v>
      </c>
      <c r="Y5" s="443">
        <v>5.6</v>
      </c>
      <c r="Z5" s="77"/>
      <c r="AA5" s="77"/>
      <c r="AB5" s="78"/>
      <c r="AC5" s="77" t="s">
        <v>18</v>
      </c>
      <c r="AD5" s="77" t="s">
        <v>19</v>
      </c>
      <c r="AE5" s="77" t="s">
        <v>20</v>
      </c>
      <c r="AF5" s="77" t="s">
        <v>21</v>
      </c>
    </row>
    <row r="6" spans="2:32" ht="27.95" customHeight="1">
      <c r="B6" s="97" t="s">
        <v>8</v>
      </c>
      <c r="C6" s="504"/>
      <c r="D6" s="31" t="s">
        <v>101</v>
      </c>
      <c r="E6" s="28"/>
      <c r="F6" s="29">
        <v>110</v>
      </c>
      <c r="G6" s="283" t="s">
        <v>201</v>
      </c>
      <c r="H6" s="243" t="s">
        <v>116</v>
      </c>
      <c r="I6" s="244">
        <v>60</v>
      </c>
      <c r="J6" s="283" t="s">
        <v>188</v>
      </c>
      <c r="K6" s="283" t="s">
        <v>189</v>
      </c>
      <c r="L6" s="244">
        <v>40</v>
      </c>
      <c r="M6" s="391" t="s">
        <v>193</v>
      </c>
      <c r="N6" s="391"/>
      <c r="O6" s="391">
        <v>20</v>
      </c>
      <c r="P6" s="30" t="str">
        <f>P5</f>
        <v>深色蔬菜</v>
      </c>
      <c r="Q6" s="31"/>
      <c r="R6" s="30">
        <v>100</v>
      </c>
      <c r="S6" s="136" t="s">
        <v>148</v>
      </c>
      <c r="T6" s="31"/>
      <c r="U6" s="29">
        <v>10</v>
      </c>
      <c r="V6" s="506"/>
      <c r="W6" s="171">
        <f>(Y5*15)+(Y7*5)+(Y10*12)</f>
        <v>94</v>
      </c>
      <c r="X6" s="172" t="s">
        <v>22</v>
      </c>
      <c r="Y6" s="444">
        <v>2.8</v>
      </c>
      <c r="Z6" s="76"/>
      <c r="AA6" s="99" t="s">
        <v>23</v>
      </c>
      <c r="AB6" s="78">
        <v>5.7</v>
      </c>
      <c r="AC6" s="78">
        <f>AB6*2</f>
        <v>11.4</v>
      </c>
      <c r="AD6" s="78"/>
      <c r="AE6" s="78">
        <f>AB6*15</f>
        <v>85.5</v>
      </c>
      <c r="AF6" s="78">
        <f>AC6*4+AE6*4</f>
        <v>387.6</v>
      </c>
    </row>
    <row r="7" spans="2:32" ht="27.95" customHeight="1">
      <c r="B7" s="97">
        <v>4</v>
      </c>
      <c r="C7" s="504"/>
      <c r="D7" s="30"/>
      <c r="E7" s="31"/>
      <c r="F7" s="30"/>
      <c r="G7" s="243"/>
      <c r="H7" s="243" t="s">
        <v>116</v>
      </c>
      <c r="I7" s="244"/>
      <c r="J7" s="243"/>
      <c r="K7" s="243"/>
      <c r="L7" s="244"/>
      <c r="M7" s="383" t="s">
        <v>210</v>
      </c>
      <c r="N7" s="383"/>
      <c r="O7" s="390">
        <v>20</v>
      </c>
      <c r="P7" s="30"/>
      <c r="Q7" s="31"/>
      <c r="R7" s="30"/>
      <c r="S7" s="31" t="s">
        <v>91</v>
      </c>
      <c r="T7" s="31"/>
      <c r="U7" s="29">
        <v>10</v>
      </c>
      <c r="V7" s="506"/>
      <c r="W7" s="173" t="s">
        <v>9</v>
      </c>
      <c r="X7" s="174" t="s">
        <v>24</v>
      </c>
      <c r="Y7" s="444">
        <v>2</v>
      </c>
      <c r="Z7" s="77"/>
      <c r="AA7" s="102" t="s">
        <v>25</v>
      </c>
      <c r="AB7" s="78">
        <v>2.7</v>
      </c>
      <c r="AC7" s="103">
        <f>AB7*7</f>
        <v>18.900000000000002</v>
      </c>
      <c r="AD7" s="78">
        <f>AB7*5</f>
        <v>13.5</v>
      </c>
      <c r="AE7" s="78" t="s">
        <v>26</v>
      </c>
      <c r="AF7" s="104">
        <f>AC7*4+AD7*9</f>
        <v>197.10000000000002</v>
      </c>
    </row>
    <row r="8" spans="2:32" ht="27.95" customHeight="1">
      <c r="B8" s="97" t="s">
        <v>10</v>
      </c>
      <c r="C8" s="504"/>
      <c r="D8" s="30"/>
      <c r="E8" s="31"/>
      <c r="F8" s="30"/>
      <c r="G8" s="388"/>
      <c r="H8" s="281"/>
      <c r="I8" s="390"/>
      <c r="J8" s="390"/>
      <c r="K8" s="281"/>
      <c r="L8" s="390"/>
      <c r="M8" s="205" t="s">
        <v>212</v>
      </c>
      <c r="N8" s="383"/>
      <c r="O8" s="383">
        <v>10</v>
      </c>
      <c r="P8" s="30"/>
      <c r="Q8" s="235"/>
      <c r="R8" s="236"/>
      <c r="S8" s="450" t="s">
        <v>124</v>
      </c>
      <c r="T8" s="159"/>
      <c r="U8" s="449" t="s">
        <v>149</v>
      </c>
      <c r="V8" s="506"/>
      <c r="W8" s="171">
        <f>(Y6*5)+(Y8*5)+(Y10*8)</f>
        <v>26</v>
      </c>
      <c r="X8" s="174" t="s">
        <v>27</v>
      </c>
      <c r="Y8" s="444">
        <f>AB9</f>
        <v>2.4</v>
      </c>
      <c r="Z8" s="76"/>
      <c r="AA8" s="77" t="s">
        <v>28</v>
      </c>
      <c r="AB8" s="78">
        <v>2.2000000000000002</v>
      </c>
      <c r="AC8" s="78">
        <f>AB8*1</f>
        <v>2.2000000000000002</v>
      </c>
      <c r="AD8" s="78" t="s">
        <v>26</v>
      </c>
      <c r="AE8" s="78">
        <f>AB8*5</f>
        <v>11</v>
      </c>
      <c r="AF8" s="78">
        <f>AC8*4+AE8*4</f>
        <v>52.8</v>
      </c>
    </row>
    <row r="9" spans="2:32" ht="27.95" customHeight="1">
      <c r="B9" s="508" t="s">
        <v>34</v>
      </c>
      <c r="C9" s="504"/>
      <c r="D9" s="31"/>
      <c r="E9" s="31"/>
      <c r="F9" s="31"/>
      <c r="G9" s="242"/>
      <c r="H9" s="240"/>
      <c r="I9" s="240"/>
      <c r="J9" s="390"/>
      <c r="K9" s="281"/>
      <c r="L9" s="390"/>
      <c r="M9" s="390" t="s">
        <v>211</v>
      </c>
      <c r="N9" s="281"/>
      <c r="O9" s="390">
        <v>10</v>
      </c>
      <c r="P9" s="30"/>
      <c r="Q9" s="105"/>
      <c r="R9" s="30"/>
      <c r="S9" s="31"/>
      <c r="T9" s="159"/>
      <c r="U9" s="30"/>
      <c r="V9" s="506"/>
      <c r="W9" s="173" t="s">
        <v>11</v>
      </c>
      <c r="X9" s="174" t="s">
        <v>30</v>
      </c>
      <c r="Y9" s="444">
        <f>AB10</f>
        <v>0</v>
      </c>
      <c r="Z9" s="77"/>
      <c r="AA9" s="77" t="s">
        <v>31</v>
      </c>
      <c r="AB9" s="78">
        <v>2.4</v>
      </c>
      <c r="AC9" s="78"/>
      <c r="AD9" s="78">
        <f>AB9*5</f>
        <v>12</v>
      </c>
      <c r="AE9" s="78" t="s">
        <v>26</v>
      </c>
      <c r="AF9" s="78">
        <f>AD9*9</f>
        <v>108</v>
      </c>
    </row>
    <row r="10" spans="2:32" ht="27.95" customHeight="1">
      <c r="B10" s="508"/>
      <c r="C10" s="504"/>
      <c r="D10" s="31"/>
      <c r="E10" s="31"/>
      <c r="F10" s="31"/>
      <c r="G10" s="240"/>
      <c r="H10" s="241"/>
      <c r="I10" s="240"/>
      <c r="J10" s="240"/>
      <c r="K10" s="241"/>
      <c r="L10" s="240"/>
      <c r="M10" s="205" t="s">
        <v>194</v>
      </c>
      <c r="N10" s="383"/>
      <c r="O10" s="383" t="s">
        <v>195</v>
      </c>
      <c r="P10" s="30"/>
      <c r="Q10" s="105"/>
      <c r="R10" s="30"/>
      <c r="S10" s="248"/>
      <c r="T10" s="30"/>
      <c r="U10" s="30"/>
      <c r="V10" s="506"/>
      <c r="W10" s="171">
        <f>(Y5*2)+(Y6*7)+(Y7*1)+(Y10*8)</f>
        <v>32.799999999999997</v>
      </c>
      <c r="X10" s="175" t="s">
        <v>39</v>
      </c>
      <c r="Y10" s="444">
        <v>0</v>
      </c>
      <c r="Z10" s="76"/>
      <c r="AA10" s="77" t="s">
        <v>32</v>
      </c>
      <c r="AE10" s="77">
        <f>AB10*15</f>
        <v>0</v>
      </c>
    </row>
    <row r="11" spans="2:32" ht="27.95" customHeight="1">
      <c r="B11" s="107" t="s">
        <v>33</v>
      </c>
      <c r="C11" s="108"/>
      <c r="D11" s="31"/>
      <c r="E11" s="105"/>
      <c r="F11" s="31"/>
      <c r="G11" s="240"/>
      <c r="H11" s="241"/>
      <c r="I11" s="240"/>
      <c r="J11" s="240"/>
      <c r="K11" s="241"/>
      <c r="L11" s="240"/>
      <c r="M11" s="240"/>
      <c r="N11" s="241"/>
      <c r="O11" s="240"/>
      <c r="P11" s="30"/>
      <c r="Q11" s="105"/>
      <c r="R11" s="30"/>
      <c r="S11" s="30"/>
      <c r="T11" s="105"/>
      <c r="U11" s="30"/>
      <c r="V11" s="506"/>
      <c r="W11" s="173" t="s">
        <v>12</v>
      </c>
      <c r="X11" s="176"/>
      <c r="Y11" s="444"/>
      <c r="Z11" s="77"/>
      <c r="AC11" s="77">
        <f>SUM(AC6:AC10)</f>
        <v>32.500000000000007</v>
      </c>
      <c r="AD11" s="77">
        <f>SUM(AD6:AD10)</f>
        <v>25.5</v>
      </c>
      <c r="AE11" s="77">
        <f>SUM(AE6:AE10)</f>
        <v>96.5</v>
      </c>
      <c r="AF11" s="77">
        <f>AC11*4+AD11*9+AE11*4</f>
        <v>745.5</v>
      </c>
    </row>
    <row r="12" spans="2:32" ht="27.95" customHeight="1">
      <c r="B12" s="110"/>
      <c r="C12" s="111"/>
      <c r="D12" s="30"/>
      <c r="E12" s="105"/>
      <c r="F12" s="30"/>
      <c r="G12" s="30"/>
      <c r="H12" s="105"/>
      <c r="I12" s="30"/>
      <c r="J12" s="196"/>
      <c r="K12" s="105"/>
      <c r="L12" s="30"/>
      <c r="M12" s="160"/>
      <c r="N12" s="31"/>
      <c r="O12" s="162"/>
      <c r="P12" s="30"/>
      <c r="Q12" s="105"/>
      <c r="R12" s="30"/>
      <c r="S12" s="30"/>
      <c r="T12" s="105"/>
      <c r="U12" s="30"/>
      <c r="V12" s="507"/>
      <c r="W12" s="171">
        <f>(W6*4)+(W8*9)+(W10*4)</f>
        <v>741.2</v>
      </c>
      <c r="X12" s="177"/>
      <c r="Y12" s="445"/>
      <c r="Z12" s="76"/>
      <c r="AC12" s="112">
        <f>AC11*4/AF11</f>
        <v>0.17437961099932936</v>
      </c>
      <c r="AD12" s="112">
        <f>AD11*9/AF11</f>
        <v>0.30784708249496984</v>
      </c>
      <c r="AE12" s="112">
        <f>AE11*4/AF11</f>
        <v>0.51777330650570086</v>
      </c>
    </row>
    <row r="13" spans="2:32" s="96" customFormat="1" ht="42" customHeight="1">
      <c r="B13" s="93">
        <v>11</v>
      </c>
      <c r="C13" s="504"/>
      <c r="D13" s="94" t="str">
        <f>'113年11月菜單'!E16</f>
        <v>糙米飯</v>
      </c>
      <c r="E13" s="24" t="s">
        <v>89</v>
      </c>
      <c r="F13" s="25" t="s">
        <v>15</v>
      </c>
      <c r="G13" s="94" t="str">
        <f>'113年11月菜單'!E17</f>
        <v>冬瓜米血燒鴨(冷)</v>
      </c>
      <c r="H13" s="94" t="s">
        <v>406</v>
      </c>
      <c r="I13" s="25" t="s">
        <v>15</v>
      </c>
      <c r="J13" s="94" t="str">
        <f>'113年11月菜單'!E18</f>
        <v>東北白菜河粉</v>
      </c>
      <c r="K13" s="94" t="s">
        <v>152</v>
      </c>
      <c r="L13" s="25" t="s">
        <v>15</v>
      </c>
      <c r="M13" s="168" t="str">
        <f>'113年11月菜單'!E19</f>
        <v>茄汁雞肉捲(加)</v>
      </c>
      <c r="N13" s="163" t="s">
        <v>423</v>
      </c>
      <c r="O13" s="25" t="s">
        <v>15</v>
      </c>
      <c r="P13" s="94" t="str">
        <f>'113年11月菜單'!E20</f>
        <v>淺色蔬菜</v>
      </c>
      <c r="Q13" s="24" t="s">
        <v>69</v>
      </c>
      <c r="R13" s="25" t="s">
        <v>15</v>
      </c>
      <c r="S13" s="94" t="str">
        <f>'113年11月菜單'!E21</f>
        <v>筍菇湯+豆漿</v>
      </c>
      <c r="T13" s="94" t="s">
        <v>16</v>
      </c>
      <c r="U13" s="25" t="s">
        <v>15</v>
      </c>
      <c r="V13" s="505" t="s">
        <v>147</v>
      </c>
      <c r="W13" s="169" t="s">
        <v>7</v>
      </c>
      <c r="X13" s="170" t="s">
        <v>17</v>
      </c>
      <c r="Y13" s="135">
        <v>5.3</v>
      </c>
      <c r="Z13" s="77"/>
      <c r="AA13" s="77"/>
      <c r="AB13" s="78"/>
      <c r="AC13" s="77" t="s">
        <v>18</v>
      </c>
      <c r="AD13" s="77" t="s">
        <v>19</v>
      </c>
      <c r="AE13" s="77" t="s">
        <v>20</v>
      </c>
      <c r="AF13" s="77" t="s">
        <v>21</v>
      </c>
    </row>
    <row r="14" spans="2:32" ht="27.95" customHeight="1">
      <c r="B14" s="97" t="s">
        <v>8</v>
      </c>
      <c r="C14" s="504"/>
      <c r="D14" s="31" t="s">
        <v>101</v>
      </c>
      <c r="E14" s="30"/>
      <c r="F14" s="30">
        <v>75</v>
      </c>
      <c r="G14" s="252" t="s">
        <v>153</v>
      </c>
      <c r="H14" s="249"/>
      <c r="I14" s="252">
        <v>50</v>
      </c>
      <c r="J14" s="251" t="s">
        <v>172</v>
      </c>
      <c r="K14" s="255"/>
      <c r="L14" s="251">
        <v>40</v>
      </c>
      <c r="M14" s="383" t="s">
        <v>170</v>
      </c>
      <c r="N14" s="249" t="s">
        <v>186</v>
      </c>
      <c r="O14" s="252">
        <v>40</v>
      </c>
      <c r="P14" s="30" t="s">
        <v>375</v>
      </c>
      <c r="Q14" s="31"/>
      <c r="R14" s="30">
        <v>100</v>
      </c>
      <c r="S14" s="285" t="s">
        <v>151</v>
      </c>
      <c r="T14" s="285"/>
      <c r="U14" s="284">
        <v>10</v>
      </c>
      <c r="V14" s="506"/>
      <c r="W14" s="171">
        <f>(Y13*15)+(Y15*5)+(Y18*12)</f>
        <v>91.5</v>
      </c>
      <c r="X14" s="172" t="s">
        <v>22</v>
      </c>
      <c r="Y14" s="135">
        <f>AB15</f>
        <v>2.7</v>
      </c>
      <c r="Z14" s="76"/>
      <c r="AA14" s="99" t="s">
        <v>23</v>
      </c>
      <c r="AB14" s="78">
        <v>5.8</v>
      </c>
      <c r="AC14" s="78">
        <f>AB14*2</f>
        <v>11.6</v>
      </c>
      <c r="AD14" s="78"/>
      <c r="AE14" s="78">
        <f>AB14*15</f>
        <v>87</v>
      </c>
      <c r="AF14" s="78">
        <f>AC14*4+AE14*4</f>
        <v>394.4</v>
      </c>
    </row>
    <row r="15" spans="2:32" ht="27.95" customHeight="1">
      <c r="B15" s="97">
        <v>5</v>
      </c>
      <c r="C15" s="504"/>
      <c r="D15" s="30" t="s">
        <v>242</v>
      </c>
      <c r="E15" s="30"/>
      <c r="F15" s="30">
        <v>40</v>
      </c>
      <c r="G15" s="252" t="s">
        <v>154</v>
      </c>
      <c r="H15" s="249"/>
      <c r="I15" s="252">
        <v>20</v>
      </c>
      <c r="J15" s="383" t="s">
        <v>174</v>
      </c>
      <c r="K15" s="281"/>
      <c r="L15" s="391">
        <v>15</v>
      </c>
      <c r="M15" s="249" t="s">
        <v>171</v>
      </c>
      <c r="N15" s="249"/>
      <c r="O15" s="252">
        <v>10</v>
      </c>
      <c r="P15" s="30"/>
      <c r="Q15" s="30"/>
      <c r="R15" s="30"/>
      <c r="S15" s="284" t="s">
        <v>267</v>
      </c>
      <c r="T15" s="285"/>
      <c r="U15" s="284">
        <v>10</v>
      </c>
      <c r="V15" s="506"/>
      <c r="W15" s="173" t="s">
        <v>9</v>
      </c>
      <c r="X15" s="174" t="s">
        <v>24</v>
      </c>
      <c r="Y15" s="135">
        <v>2.4</v>
      </c>
      <c r="Z15" s="77"/>
      <c r="AA15" s="102" t="s">
        <v>25</v>
      </c>
      <c r="AB15" s="78">
        <v>2.7</v>
      </c>
      <c r="AC15" s="103">
        <f>AB15*7</f>
        <v>18.900000000000002</v>
      </c>
      <c r="AD15" s="78">
        <f>AB15*5</f>
        <v>13.5</v>
      </c>
      <c r="AE15" s="78" t="s">
        <v>26</v>
      </c>
      <c r="AF15" s="104">
        <f>AC15*4+AD15*9</f>
        <v>197.10000000000002</v>
      </c>
    </row>
    <row r="16" spans="2:32" ht="27.95" customHeight="1">
      <c r="B16" s="97" t="s">
        <v>10</v>
      </c>
      <c r="C16" s="504"/>
      <c r="D16" s="105"/>
      <c r="E16" s="105"/>
      <c r="F16" s="30"/>
      <c r="G16" s="251" t="s">
        <v>109</v>
      </c>
      <c r="H16" s="257"/>
      <c r="I16" s="251">
        <v>10</v>
      </c>
      <c r="J16" s="391" t="s">
        <v>373</v>
      </c>
      <c r="K16" s="281"/>
      <c r="L16" s="391">
        <v>10</v>
      </c>
      <c r="M16" s="252"/>
      <c r="N16" s="256"/>
      <c r="O16" s="252"/>
      <c r="P16" s="30"/>
      <c r="Q16" s="105"/>
      <c r="R16" s="30"/>
      <c r="S16" s="233"/>
      <c r="T16" s="231"/>
      <c r="U16" s="232"/>
      <c r="V16" s="506"/>
      <c r="W16" s="171">
        <f>(Y14*5)+(Y16*5)+(Y18*8)</f>
        <v>25.5</v>
      </c>
      <c r="X16" s="174" t="s">
        <v>27</v>
      </c>
      <c r="Y16" s="135">
        <f>AB17</f>
        <v>2.4</v>
      </c>
      <c r="Z16" s="76"/>
      <c r="AA16" s="77" t="s">
        <v>28</v>
      </c>
      <c r="AB16" s="78">
        <v>2.1</v>
      </c>
      <c r="AC16" s="78">
        <f>AB16*1</f>
        <v>2.1</v>
      </c>
      <c r="AD16" s="78" t="s">
        <v>26</v>
      </c>
      <c r="AE16" s="78">
        <f>AB16*5</f>
        <v>10.5</v>
      </c>
      <c r="AF16" s="78">
        <f>AC16*4+AE16*4</f>
        <v>50.4</v>
      </c>
    </row>
    <row r="17" spans="2:32" ht="27.95" customHeight="1">
      <c r="B17" s="508" t="s">
        <v>35</v>
      </c>
      <c r="C17" s="504"/>
      <c r="D17" s="105"/>
      <c r="E17" s="105"/>
      <c r="F17" s="30"/>
      <c r="G17" s="383" t="s">
        <v>229</v>
      </c>
      <c r="H17" s="249" t="s">
        <v>228</v>
      </c>
      <c r="I17" s="252">
        <v>20</v>
      </c>
      <c r="J17" s="391" t="s">
        <v>173</v>
      </c>
      <c r="K17" s="318"/>
      <c r="L17" s="391">
        <v>10</v>
      </c>
      <c r="M17" s="248"/>
      <c r="N17" s="251"/>
      <c r="O17" s="252"/>
      <c r="P17" s="30"/>
      <c r="Q17" s="105"/>
      <c r="R17" s="30"/>
      <c r="S17" s="233"/>
      <c r="T17" s="231"/>
      <c r="U17" s="232"/>
      <c r="V17" s="506"/>
      <c r="W17" s="173" t="s">
        <v>11</v>
      </c>
      <c r="X17" s="174" t="s">
        <v>30</v>
      </c>
      <c r="Y17" s="135">
        <f>AB18</f>
        <v>0</v>
      </c>
      <c r="Z17" s="77"/>
      <c r="AA17" s="77" t="s">
        <v>31</v>
      </c>
      <c r="AB17" s="78">
        <v>2.4</v>
      </c>
      <c r="AC17" s="78"/>
      <c r="AD17" s="78">
        <f>AB17*5</f>
        <v>12</v>
      </c>
      <c r="AE17" s="78" t="s">
        <v>26</v>
      </c>
      <c r="AF17" s="78">
        <f>AD17*9</f>
        <v>108</v>
      </c>
    </row>
    <row r="18" spans="2:32" ht="27.95" customHeight="1">
      <c r="B18" s="508"/>
      <c r="C18" s="504"/>
      <c r="D18" s="105"/>
      <c r="E18" s="105"/>
      <c r="F18" s="30"/>
      <c r="G18" s="250"/>
      <c r="H18" s="253"/>
      <c r="I18" s="250"/>
      <c r="J18" s="251"/>
      <c r="K18" s="254"/>
      <c r="L18" s="251"/>
      <c r="M18" s="252"/>
      <c r="N18" s="251"/>
      <c r="O18" s="251"/>
      <c r="P18" s="30"/>
      <c r="Q18" s="30"/>
      <c r="R18" s="30"/>
      <c r="S18" s="31"/>
      <c r="T18" s="30"/>
      <c r="U18" s="30"/>
      <c r="V18" s="506"/>
      <c r="W18" s="171">
        <f>(Y13*2)+(Y14*7)+(Y15*1)+(Y18*8)</f>
        <v>31.9</v>
      </c>
      <c r="X18" s="175" t="s">
        <v>39</v>
      </c>
      <c r="Y18" s="135">
        <v>0</v>
      </c>
      <c r="Z18" s="76"/>
      <c r="AA18" s="77" t="s">
        <v>32</v>
      </c>
      <c r="AE18" s="77">
        <f>AB18*15</f>
        <v>0</v>
      </c>
    </row>
    <row r="19" spans="2:32" ht="27.95" customHeight="1">
      <c r="B19" s="107" t="s">
        <v>33</v>
      </c>
      <c r="C19" s="108"/>
      <c r="D19" s="105"/>
      <c r="E19" s="31"/>
      <c r="F19" s="30"/>
      <c r="G19" s="388"/>
      <c r="H19" s="31"/>
      <c r="I19" s="30"/>
      <c r="J19" s="200"/>
      <c r="K19" s="31"/>
      <c r="L19" s="30"/>
      <c r="M19" s="31"/>
      <c r="N19" s="105"/>
      <c r="O19" s="30"/>
      <c r="P19" s="30"/>
      <c r="Q19" s="31"/>
      <c r="R19" s="30"/>
      <c r="S19" s="30"/>
      <c r="T19" s="105"/>
      <c r="U19" s="30"/>
      <c r="V19" s="506"/>
      <c r="W19" s="173" t="s">
        <v>12</v>
      </c>
      <c r="X19" s="176"/>
      <c r="Y19" s="135"/>
      <c r="Z19" s="77"/>
      <c r="AC19" s="77">
        <f>SUM(AC14:AC18)</f>
        <v>32.6</v>
      </c>
      <c r="AD19" s="77">
        <f>SUM(AD14:AD18)</f>
        <v>25.5</v>
      </c>
      <c r="AE19" s="77">
        <f>SUM(AE14:AE18)</f>
        <v>97.5</v>
      </c>
      <c r="AF19" s="77">
        <f>AC19*4+AD19*9+AE19*4</f>
        <v>749.9</v>
      </c>
    </row>
    <row r="20" spans="2:32" ht="27.95" customHeight="1">
      <c r="B20" s="110"/>
      <c r="C20" s="111"/>
      <c r="D20" s="105"/>
      <c r="E20" s="105"/>
      <c r="F20" s="30"/>
      <c r="G20" s="30"/>
      <c r="H20" s="31"/>
      <c r="I20" s="30"/>
      <c r="K20" s="105"/>
      <c r="L20" s="30"/>
      <c r="M20" s="31"/>
      <c r="N20" s="105"/>
      <c r="O20" s="30"/>
      <c r="P20" s="30"/>
      <c r="Q20" s="105"/>
      <c r="R20" s="30"/>
      <c r="S20" s="30"/>
      <c r="T20" s="105"/>
      <c r="U20" s="30"/>
      <c r="V20" s="507"/>
      <c r="W20" s="171">
        <f>(W14*4)+(W16*9)+(W18*4)</f>
        <v>723.1</v>
      </c>
      <c r="X20" s="181"/>
      <c r="Y20" s="135"/>
      <c r="Z20" s="76"/>
      <c r="AC20" s="112">
        <f>AC19*4/AF19</f>
        <v>0.17388985198026405</v>
      </c>
      <c r="AD20" s="112">
        <f>AD19*9/AF19</f>
        <v>0.30604080544072543</v>
      </c>
      <c r="AE20" s="112">
        <f>AE19*4/AF19</f>
        <v>0.5200693425790105</v>
      </c>
    </row>
    <row r="21" spans="2:32" s="96" customFormat="1" ht="42" customHeight="1">
      <c r="B21" s="93">
        <v>11</v>
      </c>
      <c r="C21" s="504"/>
      <c r="D21" s="94" t="str">
        <f>'113年11月菜單'!I16</f>
        <v>白米飯</v>
      </c>
      <c r="E21" s="94" t="s">
        <v>94</v>
      </c>
      <c r="F21" s="25" t="s">
        <v>15</v>
      </c>
      <c r="G21" s="94" t="str">
        <f>'113年11月菜單'!I17</f>
        <v>豪大香雞排(炸)</v>
      </c>
      <c r="H21" s="94" t="s">
        <v>95</v>
      </c>
      <c r="I21" s="25" t="s">
        <v>15</v>
      </c>
      <c r="J21" s="94" t="str">
        <f>'113年11月菜單'!I18</f>
        <v>豆皮高麗菜(豆)</v>
      </c>
      <c r="K21" s="94" t="s">
        <v>357</v>
      </c>
      <c r="L21" s="25" t="s">
        <v>15</v>
      </c>
      <c r="M21" s="94" t="str">
        <f>'113年11月菜單'!I19</f>
        <v>沙茶魷魚(海)</v>
      </c>
      <c r="N21" s="94" t="s">
        <v>16</v>
      </c>
      <c r="O21" s="25" t="s">
        <v>15</v>
      </c>
      <c r="P21" s="94" t="str">
        <f>'113年11月菜單'!I20</f>
        <v>深色蔬菜</v>
      </c>
      <c r="Q21" s="24" t="s">
        <v>43</v>
      </c>
      <c r="R21" s="25" t="s">
        <v>15</v>
      </c>
      <c r="S21" s="94" t="str">
        <f>'113年11月菜單'!I21</f>
        <v>紫菜小魚乾湯(海)</v>
      </c>
      <c r="T21" s="94" t="s">
        <v>85</v>
      </c>
      <c r="U21" s="25" t="s">
        <v>15</v>
      </c>
      <c r="V21" s="505"/>
      <c r="W21" s="169" t="s">
        <v>7</v>
      </c>
      <c r="X21" s="95" t="s">
        <v>17</v>
      </c>
      <c r="Y21" s="134">
        <v>5.8</v>
      </c>
      <c r="Z21" s="77"/>
      <c r="AA21" s="77"/>
      <c r="AB21" s="78"/>
      <c r="AC21" s="77" t="s">
        <v>18</v>
      </c>
      <c r="AD21" s="77" t="s">
        <v>19</v>
      </c>
      <c r="AE21" s="77" t="s">
        <v>20</v>
      </c>
      <c r="AF21" s="77" t="s">
        <v>21</v>
      </c>
    </row>
    <row r="22" spans="2:32" s="121" customFormat="1" ht="27.75" customHeight="1">
      <c r="B22" s="117" t="s">
        <v>44</v>
      </c>
      <c r="C22" s="504"/>
      <c r="D22" s="31" t="s">
        <v>101</v>
      </c>
      <c r="E22" s="28"/>
      <c r="F22" s="29">
        <v>110</v>
      </c>
      <c r="G22" s="31" t="s">
        <v>405</v>
      </c>
      <c r="H22" s="383"/>
      <c r="I22" s="30">
        <v>40</v>
      </c>
      <c r="J22" s="390" t="s">
        <v>238</v>
      </c>
      <c r="K22" s="390"/>
      <c r="L22" s="390">
        <v>40</v>
      </c>
      <c r="M22" s="320" t="s">
        <v>167</v>
      </c>
      <c r="N22" s="320"/>
      <c r="O22" s="320">
        <v>20</v>
      </c>
      <c r="P22" s="30" t="s">
        <v>359</v>
      </c>
      <c r="Q22" s="31"/>
      <c r="R22" s="30">
        <v>100</v>
      </c>
      <c r="S22" s="30" t="s">
        <v>216</v>
      </c>
      <c r="T22" s="30"/>
      <c r="U22" s="30">
        <v>10</v>
      </c>
      <c r="V22" s="506"/>
      <c r="W22" s="171">
        <f>(Y21*15)+(Y23*5)+(Y26*12)</f>
        <v>97</v>
      </c>
      <c r="X22" s="98" t="s">
        <v>22</v>
      </c>
      <c r="Y22" s="135">
        <f>AB23</f>
        <v>2.7</v>
      </c>
      <c r="Z22" s="118"/>
      <c r="AA22" s="119" t="s">
        <v>23</v>
      </c>
      <c r="AB22" s="120">
        <v>5.7</v>
      </c>
      <c r="AC22" s="120">
        <f>AB22*2</f>
        <v>11.4</v>
      </c>
      <c r="AD22" s="120"/>
      <c r="AE22" s="120">
        <f>AB22*15</f>
        <v>85.5</v>
      </c>
      <c r="AF22" s="120">
        <f>AC22*4+AE22*4</f>
        <v>387.6</v>
      </c>
    </row>
    <row r="23" spans="2:32" s="121" customFormat="1" ht="27.95" customHeight="1">
      <c r="B23" s="117">
        <v>6</v>
      </c>
      <c r="C23" s="504"/>
      <c r="D23" s="30"/>
      <c r="E23" s="30"/>
      <c r="F23" s="30"/>
      <c r="G23" s="30"/>
      <c r="H23" s="31"/>
      <c r="I23" s="30"/>
      <c r="J23" s="391" t="s">
        <v>356</v>
      </c>
      <c r="K23" s="390" t="s">
        <v>175</v>
      </c>
      <c r="L23" s="390">
        <v>10</v>
      </c>
      <c r="M23" s="31" t="s">
        <v>213</v>
      </c>
      <c r="N23" s="31" t="s">
        <v>215</v>
      </c>
      <c r="O23" s="31">
        <v>40</v>
      </c>
      <c r="P23" s="210"/>
      <c r="Q23" s="28"/>
      <c r="R23" s="29"/>
      <c r="S23" s="391" t="s">
        <v>272</v>
      </c>
      <c r="T23" s="390" t="s">
        <v>273</v>
      </c>
      <c r="U23" s="390">
        <v>5</v>
      </c>
      <c r="V23" s="506"/>
      <c r="W23" s="173" t="s">
        <v>9</v>
      </c>
      <c r="X23" s="101" t="s">
        <v>24</v>
      </c>
      <c r="Y23" s="135">
        <f>AB24</f>
        <v>2</v>
      </c>
      <c r="Z23" s="122"/>
      <c r="AA23" s="123" t="s">
        <v>25</v>
      </c>
      <c r="AB23" s="120">
        <v>2.7</v>
      </c>
      <c r="AC23" s="124">
        <f>AB23*7</f>
        <v>18.900000000000002</v>
      </c>
      <c r="AD23" s="120">
        <f>AB23*5</f>
        <v>13.5</v>
      </c>
      <c r="AE23" s="120" t="s">
        <v>26</v>
      </c>
      <c r="AF23" s="125">
        <f>AC23*4+AD23*9</f>
        <v>197.10000000000002</v>
      </c>
    </row>
    <row r="24" spans="2:32" s="121" customFormat="1" ht="27.95" customHeight="1">
      <c r="B24" s="117" t="s">
        <v>10</v>
      </c>
      <c r="C24" s="504"/>
      <c r="D24" s="30"/>
      <c r="E24" s="105"/>
      <c r="F24" s="30"/>
      <c r="G24" s="237"/>
      <c r="H24" s="31"/>
      <c r="I24" s="30"/>
      <c r="J24" s="319" t="s">
        <v>91</v>
      </c>
      <c r="K24" s="315"/>
      <c r="L24" s="315">
        <v>20</v>
      </c>
      <c r="M24" s="393" t="s">
        <v>217</v>
      </c>
      <c r="N24" s="392"/>
      <c r="O24" s="383">
        <v>10</v>
      </c>
      <c r="P24" s="30"/>
      <c r="Q24" s="105"/>
      <c r="R24" s="30"/>
      <c r="S24" s="30"/>
      <c r="T24" s="105"/>
      <c r="U24" s="30"/>
      <c r="V24" s="506"/>
      <c r="W24" s="171">
        <f>(Y22*5)+(Y24*5)+(Y26*8)</f>
        <v>28.5</v>
      </c>
      <c r="X24" s="101" t="s">
        <v>27</v>
      </c>
      <c r="Y24" s="135">
        <v>3</v>
      </c>
      <c r="Z24" s="118"/>
      <c r="AA24" s="126" t="s">
        <v>28</v>
      </c>
      <c r="AB24" s="120">
        <v>2</v>
      </c>
      <c r="AC24" s="120">
        <f>AB24*1</f>
        <v>2</v>
      </c>
      <c r="AD24" s="120" t="s">
        <v>26</v>
      </c>
      <c r="AE24" s="120">
        <f>AB24*5</f>
        <v>10</v>
      </c>
      <c r="AF24" s="120">
        <f>AC24*4+AE24*4</f>
        <v>48</v>
      </c>
    </row>
    <row r="25" spans="2:32" s="121" customFormat="1" ht="27.95" customHeight="1">
      <c r="B25" s="513" t="s">
        <v>36</v>
      </c>
      <c r="C25" s="504"/>
      <c r="D25" s="30"/>
      <c r="E25" s="105"/>
      <c r="F25" s="30"/>
      <c r="G25" s="230"/>
      <c r="H25" s="31"/>
      <c r="I25" s="30"/>
      <c r="J25" s="383"/>
      <c r="K25" s="105"/>
      <c r="L25" s="30"/>
      <c r="M25" s="374" t="s">
        <v>214</v>
      </c>
      <c r="N25" s="105"/>
      <c r="O25" s="31">
        <v>20</v>
      </c>
      <c r="P25" s="30"/>
      <c r="Q25" s="105"/>
      <c r="R25" s="30"/>
      <c r="S25" s="30"/>
      <c r="T25" s="105"/>
      <c r="U25" s="30"/>
      <c r="V25" s="506"/>
      <c r="W25" s="173" t="s">
        <v>11</v>
      </c>
      <c r="X25" s="101" t="s">
        <v>30</v>
      </c>
      <c r="Y25" s="135">
        <f>AB26</f>
        <v>0</v>
      </c>
      <c r="Z25" s="122"/>
      <c r="AA25" s="126" t="s">
        <v>31</v>
      </c>
      <c r="AB25" s="120">
        <v>2.5</v>
      </c>
      <c r="AC25" s="120"/>
      <c r="AD25" s="120">
        <f>AB25*5</f>
        <v>12.5</v>
      </c>
      <c r="AE25" s="120" t="s">
        <v>26</v>
      </c>
      <c r="AF25" s="120">
        <f>AD25*9</f>
        <v>112.5</v>
      </c>
    </row>
    <row r="26" spans="2:32" s="121" customFormat="1" ht="27.95" customHeight="1">
      <c r="B26" s="513"/>
      <c r="C26" s="504"/>
      <c r="D26" s="30"/>
      <c r="E26" s="105"/>
      <c r="F26" s="30"/>
      <c r="G26" s="237"/>
      <c r="H26" s="105"/>
      <c r="I26" s="30"/>
      <c r="J26" s="302"/>
      <c r="K26" s="105"/>
      <c r="L26" s="30"/>
      <c r="M26" s="230"/>
      <c r="N26" s="31"/>
      <c r="O26" s="30"/>
      <c r="P26" s="30"/>
      <c r="Q26" s="105"/>
      <c r="R26" s="30"/>
      <c r="S26" s="158"/>
      <c r="T26" s="105"/>
      <c r="U26" s="30"/>
      <c r="V26" s="506"/>
      <c r="W26" s="171">
        <f>(Y21*2)+(Y22*7)+(Y23*1)+(Y26*8)</f>
        <v>32.5</v>
      </c>
      <c r="X26" s="153" t="s">
        <v>39</v>
      </c>
      <c r="Y26" s="135">
        <v>0</v>
      </c>
      <c r="Z26" s="118"/>
      <c r="AA26" s="126" t="s">
        <v>32</v>
      </c>
      <c r="AB26" s="120"/>
      <c r="AC26" s="126"/>
      <c r="AD26" s="126"/>
      <c r="AE26" s="126">
        <f>AB26*15</f>
        <v>0</v>
      </c>
      <c r="AF26" s="126"/>
    </row>
    <row r="27" spans="2:32" s="121" customFormat="1" ht="27.95" customHeight="1">
      <c r="B27" s="128" t="s">
        <v>33</v>
      </c>
      <c r="C27" s="129"/>
      <c r="D27" s="30"/>
      <c r="E27" s="105"/>
      <c r="F27" s="30"/>
      <c r="G27" s="30"/>
      <c r="H27" s="105"/>
      <c r="I27" s="30"/>
      <c r="J27" s="30"/>
      <c r="K27" s="105"/>
      <c r="L27" s="30"/>
      <c r="M27" s="239"/>
      <c r="N27" s="105"/>
      <c r="O27" s="30"/>
      <c r="P27" s="30"/>
      <c r="Q27" s="105"/>
      <c r="R27" s="30"/>
      <c r="S27" s="30"/>
      <c r="T27" s="105"/>
      <c r="U27" s="30"/>
      <c r="V27" s="506"/>
      <c r="W27" s="173" t="s">
        <v>12</v>
      </c>
      <c r="X27" s="109"/>
      <c r="Y27" s="135"/>
      <c r="Z27" s="122"/>
      <c r="AA27" s="126"/>
      <c r="AB27" s="120"/>
      <c r="AC27" s="126">
        <f>SUM(AC22:AC26)</f>
        <v>32.300000000000004</v>
      </c>
      <c r="AD27" s="126">
        <f>SUM(AD22:AD26)</f>
        <v>26</v>
      </c>
      <c r="AE27" s="126">
        <f>SUM(AE22:AE26)</f>
        <v>95.5</v>
      </c>
      <c r="AF27" s="126">
        <f>AC27*4+AD27*9+AE27*4</f>
        <v>745.2</v>
      </c>
    </row>
    <row r="28" spans="2:32" s="121" customFormat="1" ht="27.95" customHeight="1" thickBot="1">
      <c r="B28" s="130"/>
      <c r="C28" s="131"/>
      <c r="D28" s="105"/>
      <c r="E28" s="105"/>
      <c r="F28" s="30"/>
      <c r="G28" s="30"/>
      <c r="H28" s="105"/>
      <c r="I28" s="30"/>
      <c r="J28" s="30"/>
      <c r="K28" s="105"/>
      <c r="L28" s="30"/>
      <c r="M28" s="30"/>
      <c r="N28" s="105"/>
      <c r="O28" s="30"/>
      <c r="P28" s="30"/>
      <c r="Q28" s="105"/>
      <c r="R28" s="30"/>
      <c r="S28" s="30"/>
      <c r="T28" s="105"/>
      <c r="U28" s="30"/>
      <c r="V28" s="507"/>
      <c r="W28" s="171">
        <f>(W22*4)+(W24*9)+(W26*4)</f>
        <v>774.5</v>
      </c>
      <c r="X28" s="106"/>
      <c r="Y28" s="135"/>
      <c r="Z28" s="118"/>
      <c r="AA28" s="122"/>
      <c r="AB28" s="132"/>
      <c r="AC28" s="133">
        <f>AC27*4/AF27</f>
        <v>0.17337627482555021</v>
      </c>
      <c r="AD28" s="133">
        <f>AD27*9/AF27</f>
        <v>0.3140096618357488</v>
      </c>
      <c r="AE28" s="133">
        <f>AE27*4/AF27</f>
        <v>0.51261406333870096</v>
      </c>
      <c r="AF28" s="122"/>
    </row>
    <row r="29" spans="2:32" s="96" customFormat="1" ht="42" customHeight="1">
      <c r="B29" s="93">
        <v>11</v>
      </c>
      <c r="C29" s="504"/>
      <c r="D29" s="94" t="str">
        <f>'113年11月菜單'!M16</f>
        <v>地瓜飯</v>
      </c>
      <c r="E29" s="24" t="s">
        <v>89</v>
      </c>
      <c r="F29" s="25" t="s">
        <v>15</v>
      </c>
      <c r="G29" s="94" t="str">
        <f>'113年11月菜單'!M17</f>
        <v>蘑菇肉片</v>
      </c>
      <c r="H29" s="94" t="s">
        <v>104</v>
      </c>
      <c r="I29" s="25" t="s">
        <v>15</v>
      </c>
      <c r="J29" s="94" t="str">
        <f>'113年11月菜單'!M18</f>
        <v>滑嫩蒸蛋</v>
      </c>
      <c r="K29" s="94" t="s">
        <v>376</v>
      </c>
      <c r="L29" s="25" t="s">
        <v>15</v>
      </c>
      <c r="M29" s="94" t="str">
        <f>'113年11月菜單'!M19</f>
        <v>快樂雞堡肉(加)</v>
      </c>
      <c r="N29" s="94" t="s">
        <v>156</v>
      </c>
      <c r="O29" s="25" t="s">
        <v>15</v>
      </c>
      <c r="P29" s="94" t="str">
        <f>'113年11月菜單'!M20</f>
        <v>淺色蔬菜</v>
      </c>
      <c r="Q29" s="24" t="s">
        <v>69</v>
      </c>
      <c r="R29" s="25" t="s">
        <v>15</v>
      </c>
      <c r="S29" s="94" t="str">
        <f>'113年11月菜單'!M21</f>
        <v>味噌豆腐湯(豆)</v>
      </c>
      <c r="T29" s="94" t="s">
        <v>16</v>
      </c>
      <c r="U29" s="25" t="s">
        <v>15</v>
      </c>
      <c r="V29" s="505"/>
      <c r="W29" s="169" t="s">
        <v>7</v>
      </c>
      <c r="X29" s="170" t="s">
        <v>17</v>
      </c>
      <c r="Y29" s="134">
        <v>6</v>
      </c>
      <c r="Z29" s="77"/>
      <c r="AA29" s="77"/>
      <c r="AB29" s="78"/>
      <c r="AC29" s="77" t="s">
        <v>18</v>
      </c>
      <c r="AD29" s="77" t="s">
        <v>19</v>
      </c>
      <c r="AE29" s="77" t="s">
        <v>20</v>
      </c>
      <c r="AF29" s="77" t="s">
        <v>21</v>
      </c>
    </row>
    <row r="30" spans="2:32" ht="27.95" customHeight="1">
      <c r="B30" s="97" t="s">
        <v>8</v>
      </c>
      <c r="C30" s="504"/>
      <c r="D30" s="31" t="s">
        <v>101</v>
      </c>
      <c r="E30" s="31"/>
      <c r="F30" s="31">
        <v>100</v>
      </c>
      <c r="G30" s="30" t="s">
        <v>114</v>
      </c>
      <c r="H30" s="30"/>
      <c r="I30" s="30">
        <v>50</v>
      </c>
      <c r="J30" s="314" t="s">
        <v>271</v>
      </c>
      <c r="K30" s="315"/>
      <c r="L30" s="315">
        <v>30</v>
      </c>
      <c r="M30" s="286" t="s">
        <v>155</v>
      </c>
      <c r="N30" s="286" t="s">
        <v>122</v>
      </c>
      <c r="O30" s="286">
        <v>40</v>
      </c>
      <c r="P30" s="30" t="str">
        <f>P29</f>
        <v>淺色蔬菜</v>
      </c>
      <c r="Q30" s="31"/>
      <c r="R30" s="30">
        <v>100</v>
      </c>
      <c r="S30" s="31" t="s">
        <v>252</v>
      </c>
      <c r="T30" s="30" t="s">
        <v>254</v>
      </c>
      <c r="U30" s="30">
        <v>10</v>
      </c>
      <c r="V30" s="506"/>
      <c r="W30" s="171">
        <f>(Y29*15)+(Y31*5)+(Y34*12)</f>
        <v>100</v>
      </c>
      <c r="X30" s="172" t="s">
        <v>22</v>
      </c>
      <c r="Y30" s="135">
        <v>2.7</v>
      </c>
      <c r="Z30" s="76"/>
      <c r="AA30" s="99" t="s">
        <v>23</v>
      </c>
      <c r="AB30" s="78">
        <v>5.7</v>
      </c>
      <c r="AC30" s="78">
        <f>AB30*2</f>
        <v>11.4</v>
      </c>
      <c r="AD30" s="78"/>
      <c r="AE30" s="78">
        <f>AB30*15</f>
        <v>85.5</v>
      </c>
      <c r="AF30" s="78">
        <f>AC30*4+AE30*4</f>
        <v>387.6</v>
      </c>
    </row>
    <row r="31" spans="2:32" ht="27.95" customHeight="1">
      <c r="B31" s="97">
        <v>7</v>
      </c>
      <c r="C31" s="504"/>
      <c r="D31" s="31" t="s">
        <v>102</v>
      </c>
      <c r="E31" s="31"/>
      <c r="F31" s="31">
        <v>55</v>
      </c>
      <c r="G31" s="30" t="s">
        <v>117</v>
      </c>
      <c r="H31" s="30"/>
      <c r="I31" s="30">
        <v>30</v>
      </c>
      <c r="J31" s="319"/>
      <c r="K31" s="314"/>
      <c r="L31" s="315"/>
      <c r="M31" s="287"/>
      <c r="N31" s="282"/>
      <c r="O31" s="286"/>
      <c r="P31" s="30"/>
      <c r="Q31" s="30"/>
      <c r="R31" s="30"/>
      <c r="S31" s="210" t="s">
        <v>253</v>
      </c>
      <c r="T31" s="368"/>
      <c r="U31" s="30" t="s">
        <v>255</v>
      </c>
      <c r="V31" s="506"/>
      <c r="W31" s="173" t="s">
        <v>9</v>
      </c>
      <c r="X31" s="174" t="s">
        <v>24</v>
      </c>
      <c r="Y31" s="135">
        <v>2</v>
      </c>
      <c r="Z31" s="77"/>
      <c r="AA31" s="102" t="s">
        <v>25</v>
      </c>
      <c r="AB31" s="78">
        <v>2.8</v>
      </c>
      <c r="AC31" s="103">
        <f>AB31*7</f>
        <v>19.599999999999998</v>
      </c>
      <c r="AD31" s="78">
        <f>AB31*5</f>
        <v>14</v>
      </c>
      <c r="AE31" s="78" t="s">
        <v>26</v>
      </c>
      <c r="AF31" s="104">
        <f>AC31*4+AD31*9</f>
        <v>204.39999999999998</v>
      </c>
    </row>
    <row r="32" spans="2:32" ht="27.95" customHeight="1">
      <c r="B32" s="97" t="s">
        <v>10</v>
      </c>
      <c r="C32" s="504"/>
      <c r="D32" s="105"/>
      <c r="E32" s="105"/>
      <c r="F32" s="30"/>
      <c r="G32" s="30" t="s">
        <v>91</v>
      </c>
      <c r="H32" s="31"/>
      <c r="I32" s="31">
        <v>10</v>
      </c>
      <c r="J32" s="314"/>
      <c r="K32" s="315"/>
      <c r="L32" s="320"/>
      <c r="M32" s="248"/>
      <c r="N32" s="282"/>
      <c r="O32" s="286"/>
      <c r="P32" s="30"/>
      <c r="Q32" s="105"/>
      <c r="R32" s="30"/>
      <c r="S32" s="391"/>
      <c r="T32" s="383"/>
      <c r="U32" s="383"/>
      <c r="V32" s="506"/>
      <c r="W32" s="171">
        <f>(Y30*5)+(Y32*5)+(Y34*8)</f>
        <v>26</v>
      </c>
      <c r="X32" s="174" t="s">
        <v>27</v>
      </c>
      <c r="Y32" s="135">
        <f>AB33</f>
        <v>2.5</v>
      </c>
      <c r="Z32" s="76"/>
      <c r="AA32" s="77" t="s">
        <v>28</v>
      </c>
      <c r="AB32" s="78">
        <v>2.2000000000000002</v>
      </c>
      <c r="AC32" s="78">
        <f>AB32*1</f>
        <v>2.2000000000000002</v>
      </c>
      <c r="AD32" s="78" t="s">
        <v>26</v>
      </c>
      <c r="AE32" s="78">
        <f>AB32*5</f>
        <v>11</v>
      </c>
      <c r="AF32" s="78">
        <f>AC32*4+AE32*4</f>
        <v>52.8</v>
      </c>
    </row>
    <row r="33" spans="2:32" ht="27.95" customHeight="1">
      <c r="B33" s="508" t="s">
        <v>37</v>
      </c>
      <c r="C33" s="504"/>
      <c r="D33" s="105"/>
      <c r="E33" s="105"/>
      <c r="F33" s="30"/>
      <c r="G33" s="30" t="s">
        <v>177</v>
      </c>
      <c r="H33" s="105"/>
      <c r="I33" s="30">
        <v>10</v>
      </c>
      <c r="J33" s="29"/>
      <c r="K33" s="29"/>
      <c r="L33" s="29"/>
      <c r="M33" s="286"/>
      <c r="N33" s="282"/>
      <c r="O33" s="286"/>
      <c r="P33" s="30"/>
      <c r="Q33" s="105"/>
      <c r="R33" s="30"/>
      <c r="S33" s="31"/>
      <c r="T33" s="105"/>
      <c r="U33" s="30"/>
      <c r="V33" s="506"/>
      <c r="W33" s="173" t="s">
        <v>11</v>
      </c>
      <c r="X33" s="174" t="s">
        <v>30</v>
      </c>
      <c r="Y33" s="135">
        <f>AB34</f>
        <v>0</v>
      </c>
      <c r="Z33" s="77"/>
      <c r="AA33" s="77" t="s">
        <v>31</v>
      </c>
      <c r="AB33" s="78">
        <v>2.5</v>
      </c>
      <c r="AC33" s="78"/>
      <c r="AD33" s="78">
        <f>AB33*5</f>
        <v>12.5</v>
      </c>
      <c r="AE33" s="78" t="s">
        <v>26</v>
      </c>
      <c r="AF33" s="78">
        <f>AD33*9</f>
        <v>112.5</v>
      </c>
    </row>
    <row r="34" spans="2:32" ht="27.95" customHeight="1">
      <c r="B34" s="508"/>
      <c r="C34" s="504"/>
      <c r="D34" s="105"/>
      <c r="E34" s="105"/>
      <c r="F34" s="30"/>
      <c r="G34" s="30"/>
      <c r="H34" s="105"/>
      <c r="I34" s="30"/>
      <c r="J34" s="314"/>
      <c r="K34" s="315"/>
      <c r="L34" s="315"/>
      <c r="M34" s="286"/>
      <c r="N34" s="288"/>
      <c r="O34" s="286"/>
      <c r="P34" s="30"/>
      <c r="Q34" s="105"/>
      <c r="R34" s="30"/>
      <c r="S34" s="248"/>
      <c r="T34" s="105"/>
      <c r="U34" s="30"/>
      <c r="V34" s="506"/>
      <c r="W34" s="171">
        <f>(Y29*2)+(Y30*7)+(Y31*1)+(Y34*8)</f>
        <v>32.900000000000006</v>
      </c>
      <c r="X34" s="175" t="s">
        <v>39</v>
      </c>
      <c r="Y34" s="135">
        <v>0</v>
      </c>
      <c r="Z34" s="76"/>
      <c r="AA34" s="77" t="s">
        <v>32</v>
      </c>
      <c r="AE34" s="77">
        <f>AB34*15</f>
        <v>0</v>
      </c>
    </row>
    <row r="35" spans="2:32" ht="27.95" customHeight="1">
      <c r="B35" s="107" t="s">
        <v>33</v>
      </c>
      <c r="C35" s="108"/>
      <c r="D35" s="105"/>
      <c r="E35" s="105"/>
      <c r="F35" s="30"/>
      <c r="G35" s="30"/>
      <c r="H35" s="105"/>
      <c r="I35" s="30"/>
      <c r="J35" s="319"/>
      <c r="K35" s="314"/>
      <c r="L35" s="315"/>
      <c r="M35" s="230"/>
      <c r="N35" s="105"/>
      <c r="O35" s="30"/>
      <c r="P35" s="30"/>
      <c r="Q35" s="105"/>
      <c r="R35" s="30"/>
      <c r="S35" s="30"/>
      <c r="T35" s="105"/>
      <c r="U35" s="30"/>
      <c r="V35" s="506"/>
      <c r="W35" s="173" t="s">
        <v>12</v>
      </c>
      <c r="X35" s="176"/>
      <c r="Y35" s="135"/>
      <c r="Z35" s="77"/>
      <c r="AC35" s="77">
        <f>SUM(AC30:AC34)</f>
        <v>33.200000000000003</v>
      </c>
      <c r="AD35" s="77">
        <f>SUM(AD30:AD34)</f>
        <v>26.5</v>
      </c>
      <c r="AE35" s="77">
        <f>SUM(AE30:AE34)</f>
        <v>96.5</v>
      </c>
      <c r="AF35" s="77">
        <f>AC35*4+AD35*9+AE35*4</f>
        <v>757.3</v>
      </c>
    </row>
    <row r="36" spans="2:32" ht="27.95" customHeight="1">
      <c r="B36" s="110"/>
      <c r="C36" s="111"/>
      <c r="D36" s="105"/>
      <c r="E36" s="105"/>
      <c r="F36" s="30"/>
      <c r="G36" s="30"/>
      <c r="H36" s="105"/>
      <c r="I36" s="30"/>
      <c r="J36" s="314"/>
      <c r="K36" s="315"/>
      <c r="L36" s="320"/>
      <c r="M36" s="230"/>
      <c r="N36" s="105"/>
      <c r="O36" s="30"/>
      <c r="P36" s="30"/>
      <c r="Q36" s="105"/>
      <c r="R36" s="30"/>
      <c r="S36" s="30"/>
      <c r="T36" s="105"/>
      <c r="U36" s="30"/>
      <c r="V36" s="507"/>
      <c r="W36" s="171">
        <f>(W30*4)+(W32*9)+(W34*4)</f>
        <v>765.6</v>
      </c>
      <c r="X36" s="181"/>
      <c r="Y36" s="135"/>
      <c r="Z36" s="76"/>
      <c r="AC36" s="112">
        <f>AC35*4/AF35</f>
        <v>0.17535983097847618</v>
      </c>
      <c r="AD36" s="112">
        <f>AD35*9/AF35</f>
        <v>0.31493463620757955</v>
      </c>
      <c r="AE36" s="112">
        <f>AE35*4/AF35</f>
        <v>0.50970553281394426</v>
      </c>
    </row>
    <row r="37" spans="2:32" s="96" customFormat="1" ht="42" customHeight="1">
      <c r="B37" s="93">
        <v>11</v>
      </c>
      <c r="C37" s="504"/>
      <c r="D37" s="94" t="str">
        <f>'113年11月菜單'!Q16</f>
        <v>咖哩炒飯</v>
      </c>
      <c r="E37" s="24" t="s">
        <v>96</v>
      </c>
      <c r="F37" s="25" t="s">
        <v>15</v>
      </c>
      <c r="G37" s="94" t="str">
        <f>'113年11月菜單'!Q17</f>
        <v>生鮮水產品-香酥油甘魚(海炸)</v>
      </c>
      <c r="H37" s="94" t="s">
        <v>326</v>
      </c>
      <c r="I37" s="25" t="s">
        <v>15</v>
      </c>
      <c r="J37" s="94" t="str">
        <f>'113年11月菜單'!Q18</f>
        <v>繽紛椰菜</v>
      </c>
      <c r="K37" s="94" t="s">
        <v>357</v>
      </c>
      <c r="L37" s="25" t="s">
        <v>15</v>
      </c>
      <c r="M37" s="94" t="str">
        <f>'113年11月菜單'!Q19</f>
        <v>小鮮肉包(冷)</v>
      </c>
      <c r="N37" s="94" t="s">
        <v>328</v>
      </c>
      <c r="O37" s="25" t="s">
        <v>15</v>
      </c>
      <c r="P37" s="94" t="str">
        <f>'113年11月菜單'!Q20</f>
        <v>深色蔬菜</v>
      </c>
      <c r="Q37" s="24" t="s">
        <v>69</v>
      </c>
      <c r="R37" s="25" t="s">
        <v>15</v>
      </c>
      <c r="S37" s="94" t="str">
        <f>'113年11月菜單'!Q21</f>
        <v>玉米蛋花湯</v>
      </c>
      <c r="T37" s="94" t="s">
        <v>16</v>
      </c>
      <c r="U37" s="25" t="s">
        <v>15</v>
      </c>
      <c r="V37" s="505"/>
      <c r="W37" s="169" t="s">
        <v>7</v>
      </c>
      <c r="X37" s="170" t="s">
        <v>17</v>
      </c>
      <c r="Y37" s="134">
        <f>AB38</f>
        <v>5.8</v>
      </c>
      <c r="Z37" s="77"/>
      <c r="AA37" s="77"/>
      <c r="AB37" s="78"/>
      <c r="AC37" s="77" t="s">
        <v>18</v>
      </c>
      <c r="AD37" s="77" t="s">
        <v>19</v>
      </c>
      <c r="AE37" s="77" t="s">
        <v>20</v>
      </c>
      <c r="AF37" s="77" t="s">
        <v>21</v>
      </c>
    </row>
    <row r="38" spans="2:32" ht="27.6" customHeight="1">
      <c r="B38" s="97" t="s">
        <v>8</v>
      </c>
      <c r="C38" s="504"/>
      <c r="D38" s="31" t="s">
        <v>90</v>
      </c>
      <c r="E38" s="28"/>
      <c r="F38" s="29">
        <v>110</v>
      </c>
      <c r="G38" s="391" t="s">
        <v>464</v>
      </c>
      <c r="H38" s="391" t="s">
        <v>424</v>
      </c>
      <c r="I38" s="391">
        <v>50</v>
      </c>
      <c r="J38" s="391" t="s">
        <v>329</v>
      </c>
      <c r="K38" s="391"/>
      <c r="L38" s="391">
        <v>20</v>
      </c>
      <c r="M38" s="383" t="s">
        <v>327</v>
      </c>
      <c r="N38" s="383" t="s">
        <v>304</v>
      </c>
      <c r="O38" s="383">
        <v>30</v>
      </c>
      <c r="P38" s="30" t="str">
        <f>P37</f>
        <v>深色蔬菜</v>
      </c>
      <c r="Q38" s="31"/>
      <c r="R38" s="30">
        <v>100</v>
      </c>
      <c r="S38" s="30" t="s">
        <v>137</v>
      </c>
      <c r="T38" s="30"/>
      <c r="U38" s="30">
        <v>10</v>
      </c>
      <c r="V38" s="506"/>
      <c r="W38" s="171">
        <f>(Y37*15)+(Y39*5)+(Y42*12)</f>
        <v>97</v>
      </c>
      <c r="X38" s="172" t="s">
        <v>22</v>
      </c>
      <c r="Y38" s="135">
        <f>AB39</f>
        <v>2.6</v>
      </c>
      <c r="Z38" s="76"/>
      <c r="AA38" s="99" t="s">
        <v>23</v>
      </c>
      <c r="AB38" s="78">
        <v>5.8</v>
      </c>
      <c r="AC38" s="78">
        <f>AB38*2</f>
        <v>11.6</v>
      </c>
      <c r="AD38" s="78"/>
      <c r="AE38" s="78">
        <f>AB38*15</f>
        <v>87</v>
      </c>
      <c r="AF38" s="78">
        <f>AC38*4+AE38*4</f>
        <v>394.4</v>
      </c>
    </row>
    <row r="39" spans="2:32" ht="27.95" customHeight="1">
      <c r="B39" s="97">
        <v>8</v>
      </c>
      <c r="C39" s="504"/>
      <c r="D39" s="287" t="s">
        <v>91</v>
      </c>
      <c r="E39" s="287"/>
      <c r="F39" s="286">
        <v>10</v>
      </c>
      <c r="G39" s="393"/>
      <c r="H39" s="282"/>
      <c r="I39" s="391"/>
      <c r="J39" s="205" t="s">
        <v>330</v>
      </c>
      <c r="K39" s="383"/>
      <c r="L39" s="383">
        <v>20</v>
      </c>
      <c r="M39" s="391"/>
      <c r="N39" s="390"/>
      <c r="O39" s="376"/>
      <c r="P39" s="30"/>
      <c r="Q39" s="31"/>
      <c r="R39" s="30"/>
      <c r="S39" s="31" t="s">
        <v>271</v>
      </c>
      <c r="T39" s="31"/>
      <c r="U39" s="30">
        <v>10</v>
      </c>
      <c r="V39" s="506"/>
      <c r="W39" s="173" t="s">
        <v>9</v>
      </c>
      <c r="X39" s="174" t="s">
        <v>24</v>
      </c>
      <c r="Y39" s="135">
        <v>2</v>
      </c>
      <c r="Z39" s="77"/>
      <c r="AA39" s="102" t="s">
        <v>25</v>
      </c>
      <c r="AB39" s="208">
        <v>2.6</v>
      </c>
      <c r="AC39" s="103">
        <f>AB39*7</f>
        <v>18.2</v>
      </c>
      <c r="AD39" s="78">
        <f>AB39*5</f>
        <v>13</v>
      </c>
      <c r="AE39" s="78" t="s">
        <v>26</v>
      </c>
      <c r="AF39" s="104">
        <f>AC39*4+AD39*9</f>
        <v>189.8</v>
      </c>
    </row>
    <row r="40" spans="2:32" ht="27.95" customHeight="1">
      <c r="B40" s="97" t="s">
        <v>10</v>
      </c>
      <c r="C40" s="504"/>
      <c r="D40" s="287" t="s">
        <v>137</v>
      </c>
      <c r="E40" s="289"/>
      <c r="F40" s="286">
        <v>10</v>
      </c>
      <c r="G40" s="393"/>
      <c r="H40" s="391"/>
      <c r="I40" s="391"/>
      <c r="J40" s="391" t="s">
        <v>331</v>
      </c>
      <c r="K40" s="390"/>
      <c r="L40" s="390">
        <v>20</v>
      </c>
      <c r="M40" s="391"/>
      <c r="N40" s="383"/>
      <c r="O40" s="383"/>
      <c r="P40" s="30"/>
      <c r="Q40" s="31"/>
      <c r="R40" s="30"/>
      <c r="S40" s="31"/>
      <c r="T40" s="105"/>
      <c r="U40" s="30"/>
      <c r="V40" s="506"/>
      <c r="W40" s="171">
        <f>(Y38*5)+(Y40*5)+(Y42*8)</f>
        <v>25.5</v>
      </c>
      <c r="X40" s="174" t="s">
        <v>27</v>
      </c>
      <c r="Y40" s="135">
        <v>2.5</v>
      </c>
      <c r="Z40" s="76"/>
      <c r="AA40" s="77" t="s">
        <v>28</v>
      </c>
      <c r="AB40" s="78">
        <v>2</v>
      </c>
      <c r="AC40" s="78">
        <f>AB40*1</f>
        <v>2</v>
      </c>
      <c r="AD40" s="78" t="s">
        <v>26</v>
      </c>
      <c r="AE40" s="78">
        <f>AB40*5</f>
        <v>10</v>
      </c>
      <c r="AF40" s="78">
        <f>AC40*4+AE40*4</f>
        <v>48</v>
      </c>
    </row>
    <row r="41" spans="2:32" ht="27.95" customHeight="1">
      <c r="B41" s="508" t="s">
        <v>29</v>
      </c>
      <c r="C41" s="504"/>
      <c r="D41" s="31" t="s">
        <v>249</v>
      </c>
      <c r="E41" s="105"/>
      <c r="F41" s="30">
        <v>10</v>
      </c>
      <c r="G41" s="240"/>
      <c r="H41" s="241"/>
      <c r="I41" s="240"/>
      <c r="J41" s="383" t="s">
        <v>377</v>
      </c>
      <c r="K41" s="392"/>
      <c r="L41" s="383">
        <v>20</v>
      </c>
      <c r="M41" s="391"/>
      <c r="N41" s="383"/>
      <c r="O41" s="383"/>
      <c r="P41" s="30"/>
      <c r="Q41" s="31"/>
      <c r="R41" s="30"/>
      <c r="S41" s="30"/>
      <c r="T41" s="30"/>
      <c r="U41" s="30"/>
      <c r="V41" s="506"/>
      <c r="W41" s="173" t="s">
        <v>11</v>
      </c>
      <c r="X41" s="174" t="s">
        <v>30</v>
      </c>
      <c r="Y41" s="135">
        <v>0</v>
      </c>
      <c r="Z41" s="77"/>
      <c r="AA41" s="77" t="s">
        <v>31</v>
      </c>
      <c r="AB41" s="78">
        <v>2.4</v>
      </c>
      <c r="AC41" s="78"/>
      <c r="AD41" s="78">
        <f>AB41*5</f>
        <v>12</v>
      </c>
      <c r="AE41" s="78" t="s">
        <v>26</v>
      </c>
      <c r="AF41" s="78">
        <f>AD41*9</f>
        <v>108</v>
      </c>
    </row>
    <row r="42" spans="2:32" ht="27.95" customHeight="1">
      <c r="B42" s="508"/>
      <c r="C42" s="504"/>
      <c r="D42" s="28" t="s">
        <v>250</v>
      </c>
      <c r="E42" s="105"/>
      <c r="F42" s="30" t="s">
        <v>251</v>
      </c>
      <c r="G42" s="127"/>
      <c r="H42" s="105"/>
      <c r="I42" s="30"/>
      <c r="J42" s="30"/>
      <c r="K42" s="105"/>
      <c r="L42" s="30"/>
      <c r="M42" s="248"/>
      <c r="N42" s="29"/>
      <c r="O42" s="28"/>
      <c r="P42" s="30"/>
      <c r="Q42" s="105"/>
      <c r="R42" s="30"/>
      <c r="S42" s="31"/>
      <c r="T42" s="105"/>
      <c r="U42" s="31"/>
      <c r="V42" s="506"/>
      <c r="W42" s="171">
        <f>(Y37*2)+(Y38*7)+(Y39*1)+(Y42*8)</f>
        <v>31.799999999999997</v>
      </c>
      <c r="X42" s="175" t="s">
        <v>39</v>
      </c>
      <c r="Y42" s="135">
        <v>0</v>
      </c>
      <c r="Z42" s="76"/>
      <c r="AA42" s="77" t="s">
        <v>32</v>
      </c>
      <c r="AB42" s="78">
        <v>0.08</v>
      </c>
      <c r="AE42" s="77">
        <f>AB42*15</f>
        <v>1.2</v>
      </c>
    </row>
    <row r="43" spans="2:32" ht="27.95" customHeight="1">
      <c r="B43" s="107" t="s">
        <v>33</v>
      </c>
      <c r="C43" s="108"/>
      <c r="D43" s="230"/>
      <c r="E43" s="105"/>
      <c r="F43" s="30"/>
      <c r="G43" s="30"/>
      <c r="H43" s="105"/>
      <c r="I43" s="30"/>
      <c r="J43" s="31"/>
      <c r="K43" s="105"/>
      <c r="L43" s="30"/>
      <c r="M43" s="248"/>
      <c r="N43" s="105"/>
      <c r="O43" s="30"/>
      <c r="P43" s="30"/>
      <c r="Q43" s="105"/>
      <c r="R43" s="30"/>
      <c r="S43" s="211"/>
      <c r="T43" s="105"/>
      <c r="U43" s="31"/>
      <c r="V43" s="506"/>
      <c r="W43" s="173" t="s">
        <v>12</v>
      </c>
      <c r="X43" s="176"/>
      <c r="Y43" s="135"/>
      <c r="Z43" s="77"/>
      <c r="AC43" s="77">
        <f>SUM(AC38:AC42)</f>
        <v>31.799999999999997</v>
      </c>
      <c r="AD43" s="77">
        <f>SUM(AD38:AD42)</f>
        <v>25</v>
      </c>
      <c r="AE43" s="77">
        <f>SUM(AE38:AE42)</f>
        <v>98.2</v>
      </c>
      <c r="AF43" s="77">
        <f>AC43*4+AD43*9+AE43*4</f>
        <v>745</v>
      </c>
    </row>
    <row r="44" spans="2:32" ht="27.95" customHeight="1" thickBot="1">
      <c r="B44" s="137"/>
      <c r="C44" s="111"/>
      <c r="D44" s="138"/>
      <c r="E44" s="138"/>
      <c r="F44" s="139"/>
      <c r="G44" s="139"/>
      <c r="H44" s="138"/>
      <c r="I44" s="139"/>
      <c r="J44" s="139"/>
      <c r="K44" s="138"/>
      <c r="L44" s="139"/>
      <c r="M44" s="194"/>
      <c r="N44" s="138"/>
      <c r="O44" s="139"/>
      <c r="P44" s="139"/>
      <c r="Q44" s="138"/>
      <c r="R44" s="139"/>
      <c r="S44" s="139"/>
      <c r="T44" s="138"/>
      <c r="U44" s="139"/>
      <c r="V44" s="507"/>
      <c r="W44" s="171">
        <f>(W38*4)+(W40*9)+(W42*4)</f>
        <v>744.7</v>
      </c>
      <c r="X44" s="181"/>
      <c r="Y44" s="141"/>
      <c r="Z44" s="76"/>
      <c r="AC44" s="112">
        <f>AC43*4/AF43</f>
        <v>0.17073825503355702</v>
      </c>
      <c r="AD44" s="112">
        <f>AD43*9/AF43</f>
        <v>0.30201342281879195</v>
      </c>
      <c r="AE44" s="112">
        <f>AE43*4/AF43</f>
        <v>0.52724832214765105</v>
      </c>
    </row>
    <row r="45" spans="2:32" s="145" customFormat="1" ht="21.75" customHeight="1">
      <c r="B45" s="142"/>
      <c r="C45" s="77"/>
      <c r="D45" s="100"/>
      <c r="E45" s="143"/>
      <c r="F45" s="100"/>
      <c r="G45" s="100"/>
      <c r="H45" s="143"/>
      <c r="I45" s="100"/>
      <c r="J45" s="512"/>
      <c r="K45" s="512"/>
      <c r="L45" s="512"/>
      <c r="M45" s="512"/>
      <c r="N45" s="512"/>
      <c r="O45" s="512"/>
      <c r="P45" s="512"/>
      <c r="Q45" s="512"/>
      <c r="R45" s="512"/>
      <c r="S45" s="512"/>
      <c r="T45" s="512"/>
      <c r="U45" s="512"/>
      <c r="V45" s="512"/>
      <c r="W45" s="512"/>
      <c r="X45" s="512"/>
      <c r="Y45" s="512"/>
      <c r="Z45" s="144"/>
      <c r="AA45" s="126"/>
      <c r="AB45" s="120"/>
      <c r="AC45" s="126"/>
      <c r="AD45" s="126"/>
      <c r="AE45" s="126"/>
      <c r="AF45" s="126"/>
    </row>
    <row r="46" spans="2:32">
      <c r="B46" s="120"/>
      <c r="C46" s="145"/>
      <c r="D46" s="514"/>
      <c r="E46" s="514"/>
      <c r="F46" s="515"/>
      <c r="G46" s="515"/>
      <c r="H46" s="146"/>
      <c r="I46" s="77"/>
      <c r="J46" s="77"/>
      <c r="K46" s="146"/>
      <c r="L46" s="77"/>
      <c r="N46" s="146"/>
      <c r="O46" s="77"/>
      <c r="Q46" s="146"/>
      <c r="R46" s="77"/>
      <c r="T46" s="146"/>
      <c r="U46" s="77"/>
      <c r="V46" s="147"/>
      <c r="Y46" s="150"/>
    </row>
    <row r="47" spans="2:32">
      <c r="Y47" s="150"/>
    </row>
    <row r="48" spans="2:32">
      <c r="Y48" s="150"/>
    </row>
    <row r="49" spans="5:32">
      <c r="Y49" s="150"/>
    </row>
    <row r="50" spans="5:32">
      <c r="Y50" s="150"/>
    </row>
    <row r="51" spans="5:32">
      <c r="L51" s="143"/>
      <c r="N51" s="100"/>
      <c r="O51" s="143"/>
      <c r="Q51" s="151"/>
      <c r="R51" s="148"/>
      <c r="S51" s="149"/>
      <c r="T51" s="150"/>
      <c r="V51" s="77"/>
      <c r="W51" s="78"/>
      <c r="X51" s="77"/>
      <c r="Y51" s="77"/>
      <c r="Z51" s="77"/>
      <c r="AB51" s="100"/>
      <c r="AC51" s="100"/>
      <c r="AD51" s="100"/>
      <c r="AE51" s="100"/>
      <c r="AF51" s="100"/>
    </row>
    <row r="52" spans="5:32">
      <c r="L52" s="143"/>
      <c r="N52" s="100"/>
      <c r="O52" s="143"/>
      <c r="Q52" s="151"/>
      <c r="R52" s="148"/>
      <c r="S52" s="149"/>
      <c r="T52" s="150"/>
      <c r="V52" s="77"/>
      <c r="W52" s="78"/>
      <c r="X52" s="77"/>
      <c r="Y52" s="77"/>
      <c r="Z52" s="77"/>
      <c r="AB52" s="100"/>
      <c r="AC52" s="100"/>
      <c r="AD52" s="100"/>
      <c r="AE52" s="100"/>
      <c r="AF52" s="100"/>
    </row>
    <row r="53" spans="5:32" ht="40.5">
      <c r="E53" s="105"/>
      <c r="F53" s="30">
        <v>737.9</v>
      </c>
      <c r="G53" s="30"/>
      <c r="H53" s="105">
        <v>25.5</v>
      </c>
      <c r="L53" s="143"/>
      <c r="N53" s="100"/>
      <c r="O53" s="143"/>
      <c r="Q53" s="151"/>
      <c r="R53" s="148"/>
      <c r="S53" s="149"/>
      <c r="T53" s="152"/>
      <c r="V53" s="77"/>
      <c r="W53" s="78"/>
      <c r="X53" s="77"/>
      <c r="Y53" s="77"/>
      <c r="Z53" s="77"/>
      <c r="AB53" s="100"/>
      <c r="AC53" s="100"/>
      <c r="AD53" s="100"/>
      <c r="AE53" s="100"/>
      <c r="AF53" s="100"/>
    </row>
    <row r="54" spans="5:32" ht="41.25" thickBot="1">
      <c r="E54" s="138"/>
      <c r="F54" s="139">
        <v>95.5</v>
      </c>
      <c r="G54" s="139"/>
      <c r="H54" s="138">
        <v>31.6</v>
      </c>
      <c r="L54" s="143"/>
      <c r="N54" s="100"/>
      <c r="O54" s="143"/>
      <c r="Q54" s="151"/>
      <c r="R54" s="148"/>
      <c r="S54" s="149"/>
      <c r="T54" s="152"/>
      <c r="V54" s="77"/>
      <c r="W54" s="78"/>
      <c r="X54" s="77"/>
      <c r="Y54" s="77"/>
      <c r="Z54" s="77"/>
      <c r="AB54" s="100"/>
      <c r="AC54" s="100"/>
      <c r="AD54" s="100"/>
      <c r="AE54" s="100"/>
      <c r="AF54" s="100"/>
    </row>
  </sheetData>
  <mergeCells count="19">
    <mergeCell ref="B1:Y1"/>
    <mergeCell ref="B2:G2"/>
    <mergeCell ref="C5:C10"/>
    <mergeCell ref="V5:V12"/>
    <mergeCell ref="B9:B10"/>
    <mergeCell ref="C13:C18"/>
    <mergeCell ref="V13:V20"/>
    <mergeCell ref="B33:B34"/>
    <mergeCell ref="C37:C42"/>
    <mergeCell ref="V37:V44"/>
    <mergeCell ref="B41:B42"/>
    <mergeCell ref="B25:B26"/>
    <mergeCell ref="B17:B18"/>
    <mergeCell ref="C21:C26"/>
    <mergeCell ref="D46:G46"/>
    <mergeCell ref="C29:C34"/>
    <mergeCell ref="V29:V36"/>
    <mergeCell ref="J45:Y45"/>
    <mergeCell ref="V21:V28"/>
  </mergeCells>
  <phoneticPr fontId="19" type="noConversion"/>
  <pageMargins left="0.97" right="0.17" top="0.18" bottom="0.17" header="0.5" footer="0.23"/>
  <pageSetup paperSize="9" scale="4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H54"/>
  <sheetViews>
    <sheetView view="pageBreakPreview" zoomScale="55" zoomScaleNormal="55" zoomScaleSheetLayoutView="55" workbookViewId="0">
      <selection activeCell="S17" sqref="S17"/>
    </sheetView>
  </sheetViews>
  <sheetFormatPr defaultColWidth="9" defaultRowHeight="20.25"/>
  <cols>
    <col min="1" max="1" width="1.875" style="100" customWidth="1"/>
    <col min="2" max="2" width="4.875" style="142" customWidth="1"/>
    <col min="3" max="3" width="0" style="100" hidden="1" customWidth="1"/>
    <col min="4" max="4" width="17.125" style="100" customWidth="1"/>
    <col min="5" max="5" width="7.125" style="143" customWidth="1"/>
    <col min="6" max="6" width="9.625" style="100" customWidth="1"/>
    <col min="7" max="7" width="18.625" style="100" customWidth="1"/>
    <col min="8" max="8" width="5.625" style="143" customWidth="1"/>
    <col min="9" max="9" width="9.625" style="100" customWidth="1"/>
    <col min="10" max="10" width="18.625" style="100" customWidth="1"/>
    <col min="11" max="11" width="5.625" style="143" customWidth="1"/>
    <col min="12" max="12" width="9.625" style="100" customWidth="1"/>
    <col min="13" max="13" width="18.625" style="100" customWidth="1"/>
    <col min="14" max="14" width="5.625" style="143" customWidth="1"/>
    <col min="15" max="15" width="9.625" style="100" customWidth="1"/>
    <col min="16" max="16" width="18.625" style="100" customWidth="1"/>
    <col min="17" max="17" width="5.625" style="143" customWidth="1"/>
    <col min="18" max="18" width="9.625" style="100" customWidth="1"/>
    <col min="19" max="19" width="18.625" style="100" customWidth="1"/>
    <col min="20" max="20" width="5.625" style="143" customWidth="1"/>
    <col min="21" max="21" width="9.625" style="100" customWidth="1"/>
    <col min="22" max="22" width="5.25" style="151" customWidth="1"/>
    <col min="23" max="23" width="11.75" style="148" customWidth="1"/>
    <col min="24" max="24" width="11.25" style="149" customWidth="1"/>
    <col min="25" max="25" width="6.625" style="152" customWidth="1"/>
    <col min="26" max="26" width="6.625" style="100" customWidth="1"/>
    <col min="27" max="27" width="6.375" style="77" bestFit="1" customWidth="1"/>
    <col min="28" max="28" width="5.375" style="78" bestFit="1" customWidth="1"/>
    <col min="29" max="29" width="8.375" style="77" bestFit="1" customWidth="1"/>
    <col min="30" max="31" width="6.375" style="77" bestFit="1" customWidth="1"/>
    <col min="32" max="32" width="7.375" style="77" bestFit="1" customWidth="1"/>
    <col min="33" max="34" width="9" style="100" customWidth="1"/>
    <col min="35" max="16384" width="9" style="100"/>
  </cols>
  <sheetData>
    <row r="1" spans="2:32" s="64" customFormat="1" ht="38.25">
      <c r="B1" s="509" t="s">
        <v>476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  <c r="S1" s="509"/>
      <c r="T1" s="509"/>
      <c r="U1" s="509"/>
      <c r="V1" s="509"/>
      <c r="W1" s="509"/>
      <c r="X1" s="509"/>
      <c r="Y1" s="509"/>
      <c r="Z1" s="63"/>
      <c r="AB1" s="65"/>
    </row>
    <row r="2" spans="2:32" s="64" customFormat="1" ht="13.5" customHeight="1">
      <c r="B2" s="510"/>
      <c r="C2" s="511"/>
      <c r="D2" s="511"/>
      <c r="E2" s="511"/>
      <c r="F2" s="511"/>
      <c r="G2" s="511"/>
      <c r="H2" s="66"/>
      <c r="I2" s="63"/>
      <c r="J2" s="63"/>
      <c r="K2" s="66"/>
      <c r="L2" s="63"/>
      <c r="M2" s="63"/>
      <c r="N2" s="66"/>
      <c r="O2" s="63"/>
      <c r="P2" s="63"/>
      <c r="Q2" s="66"/>
      <c r="R2" s="63"/>
      <c r="S2" s="63"/>
      <c r="T2" s="66"/>
      <c r="U2" s="63"/>
      <c r="V2" s="67"/>
      <c r="W2" s="68"/>
      <c r="X2" s="69"/>
      <c r="Y2" s="68"/>
      <c r="Z2" s="63"/>
      <c r="AB2" s="65"/>
    </row>
    <row r="3" spans="2:32" s="77" customFormat="1" ht="32.25" customHeight="1" thickBot="1">
      <c r="B3" s="154" t="s">
        <v>40</v>
      </c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64"/>
      <c r="T3" s="71"/>
      <c r="U3" s="71"/>
      <c r="V3" s="72"/>
      <c r="W3" s="73"/>
      <c r="X3" s="74"/>
      <c r="Y3" s="75"/>
      <c r="Z3" s="76"/>
      <c r="AB3" s="78"/>
    </row>
    <row r="4" spans="2:32" s="92" customFormat="1" ht="157.5">
      <c r="B4" s="79" t="s">
        <v>0</v>
      </c>
      <c r="C4" s="80" t="s">
        <v>1</v>
      </c>
      <c r="D4" s="81" t="s">
        <v>2</v>
      </c>
      <c r="E4" s="82" t="s">
        <v>38</v>
      </c>
      <c r="F4" s="81"/>
      <c r="G4" s="81" t="s">
        <v>3</v>
      </c>
      <c r="H4" s="82" t="s">
        <v>38</v>
      </c>
      <c r="I4" s="81"/>
      <c r="J4" s="81" t="s">
        <v>4</v>
      </c>
      <c r="K4" s="82" t="s">
        <v>38</v>
      </c>
      <c r="L4" s="83"/>
      <c r="M4" s="81" t="s">
        <v>4</v>
      </c>
      <c r="N4" s="82" t="s">
        <v>38</v>
      </c>
      <c r="O4" s="81"/>
      <c r="P4" s="81" t="s">
        <v>4</v>
      </c>
      <c r="Q4" s="82" t="s">
        <v>38</v>
      </c>
      <c r="R4" s="81"/>
      <c r="S4" s="84" t="s">
        <v>5</v>
      </c>
      <c r="T4" s="82" t="s">
        <v>38</v>
      </c>
      <c r="U4" s="81"/>
      <c r="V4" s="156" t="s">
        <v>48</v>
      </c>
      <c r="W4" s="85" t="s">
        <v>6</v>
      </c>
      <c r="X4" s="86" t="s">
        <v>13</v>
      </c>
      <c r="Y4" s="87" t="s">
        <v>14</v>
      </c>
      <c r="Z4" s="88"/>
      <c r="AA4" s="89"/>
      <c r="AB4" s="90"/>
      <c r="AC4" s="91"/>
      <c r="AD4" s="91"/>
      <c r="AE4" s="91"/>
      <c r="AF4" s="91"/>
    </row>
    <row r="5" spans="2:32" s="96" customFormat="1" ht="42" customHeight="1">
      <c r="B5" s="93">
        <v>11</v>
      </c>
      <c r="C5" s="504"/>
      <c r="D5" s="94" t="str">
        <f>'113年11月菜單'!A26</f>
        <v>白米飯+可可麻糬包</v>
      </c>
      <c r="E5" s="24" t="s">
        <v>89</v>
      </c>
      <c r="F5" s="25" t="s">
        <v>15</v>
      </c>
      <c r="G5" s="94" t="str">
        <f>'113年11月菜單'!A27</f>
        <v>檸檬雞翅</v>
      </c>
      <c r="H5" s="94" t="s">
        <v>196</v>
      </c>
      <c r="I5" s="25" t="s">
        <v>15</v>
      </c>
      <c r="J5" s="94" t="str">
        <f>'113年11月菜單'!A28</f>
        <v>筍香煨肉</v>
      </c>
      <c r="K5" s="94" t="s">
        <v>152</v>
      </c>
      <c r="L5" s="25" t="s">
        <v>59</v>
      </c>
      <c r="M5" s="94" t="str">
        <f>'113年11月菜單'!A29</f>
        <v>聰明鮪魚炒蛋(海加)</v>
      </c>
      <c r="N5" s="94" t="s">
        <v>230</v>
      </c>
      <c r="O5" s="25" t="s">
        <v>15</v>
      </c>
      <c r="P5" s="94" t="str">
        <f>'113年11月菜單'!A30</f>
        <v>深色蔬菜</v>
      </c>
      <c r="Q5" s="24" t="s">
        <v>43</v>
      </c>
      <c r="R5" s="25" t="s">
        <v>49</v>
      </c>
      <c r="S5" s="94" t="str">
        <f>'113年11月菜單'!A31</f>
        <v>薑絲冬瓜湯</v>
      </c>
      <c r="T5" s="94" t="s">
        <v>16</v>
      </c>
      <c r="U5" s="25" t="s">
        <v>15</v>
      </c>
      <c r="V5" s="505"/>
      <c r="W5" s="169" t="s">
        <v>7</v>
      </c>
      <c r="X5" s="95" t="s">
        <v>17</v>
      </c>
      <c r="Y5" s="178">
        <v>5.8</v>
      </c>
      <c r="Z5" s="77"/>
      <c r="AA5" s="77"/>
      <c r="AB5" s="78"/>
      <c r="AC5" s="77" t="s">
        <v>18</v>
      </c>
      <c r="AD5" s="77" t="s">
        <v>19</v>
      </c>
      <c r="AE5" s="77" t="s">
        <v>20</v>
      </c>
      <c r="AF5" s="77" t="s">
        <v>21</v>
      </c>
    </row>
    <row r="6" spans="2:32" ht="27.95" customHeight="1">
      <c r="B6" s="97" t="s">
        <v>8</v>
      </c>
      <c r="C6" s="504"/>
      <c r="D6" s="31" t="s">
        <v>101</v>
      </c>
      <c r="E6" s="28"/>
      <c r="F6" s="29">
        <v>110</v>
      </c>
      <c r="G6" s="450" t="s">
        <v>306</v>
      </c>
      <c r="H6" s="391"/>
      <c r="I6" s="391">
        <v>50</v>
      </c>
      <c r="J6" s="310" t="s">
        <v>191</v>
      </c>
      <c r="K6" s="376"/>
      <c r="L6" s="383">
        <v>20</v>
      </c>
      <c r="M6" s="449" t="s">
        <v>408</v>
      </c>
      <c r="N6" s="450" t="s">
        <v>412</v>
      </c>
      <c r="O6" s="449">
        <v>10</v>
      </c>
      <c r="P6" s="30" t="str">
        <f>P5</f>
        <v>深色蔬菜</v>
      </c>
      <c r="Q6" s="31"/>
      <c r="R6" s="30">
        <v>100</v>
      </c>
      <c r="S6" s="376" t="s">
        <v>379</v>
      </c>
      <c r="T6" s="29"/>
      <c r="U6" s="29">
        <v>20</v>
      </c>
      <c r="V6" s="506"/>
      <c r="W6" s="171">
        <f>(Y5*15)+(Y7*5)+(Y10*12)</f>
        <v>97</v>
      </c>
      <c r="X6" s="98" t="s">
        <v>22</v>
      </c>
      <c r="Y6" s="179">
        <v>2.1</v>
      </c>
      <c r="Z6" s="76"/>
      <c r="AA6" s="99" t="s">
        <v>23</v>
      </c>
      <c r="AB6" s="78">
        <v>5.7</v>
      </c>
      <c r="AC6" s="78">
        <f>AB6*2</f>
        <v>11.4</v>
      </c>
      <c r="AD6" s="78"/>
      <c r="AE6" s="78">
        <f>AB6*15</f>
        <v>85.5</v>
      </c>
      <c r="AF6" s="78">
        <f>AC6*4+AE6*4</f>
        <v>387.6</v>
      </c>
    </row>
    <row r="7" spans="2:32" ht="27.95" customHeight="1">
      <c r="B7" s="97">
        <v>11</v>
      </c>
      <c r="C7" s="504"/>
      <c r="D7" s="28"/>
      <c r="E7" s="28"/>
      <c r="F7" s="28"/>
      <c r="G7" s="383"/>
      <c r="H7" s="391"/>
      <c r="I7" s="391"/>
      <c r="J7" s="310" t="s">
        <v>190</v>
      </c>
      <c r="K7" s="383"/>
      <c r="L7" s="383">
        <v>30</v>
      </c>
      <c r="M7" s="450" t="s">
        <v>378</v>
      </c>
      <c r="N7" s="451"/>
      <c r="O7" s="449">
        <v>30</v>
      </c>
      <c r="P7" s="29"/>
      <c r="Q7" s="29"/>
      <c r="R7" s="29"/>
      <c r="S7" s="28" t="s">
        <v>257</v>
      </c>
      <c r="T7" s="36"/>
      <c r="U7" s="29">
        <v>2</v>
      </c>
      <c r="V7" s="506"/>
      <c r="W7" s="173" t="s">
        <v>9</v>
      </c>
      <c r="X7" s="101" t="s">
        <v>24</v>
      </c>
      <c r="Y7" s="179">
        <v>2</v>
      </c>
      <c r="Z7" s="77"/>
      <c r="AA7" s="102" t="s">
        <v>25</v>
      </c>
      <c r="AB7" s="78">
        <v>2.7</v>
      </c>
      <c r="AC7" s="103">
        <f>AB7*7</f>
        <v>18.900000000000002</v>
      </c>
      <c r="AD7" s="78">
        <f>AB7*5</f>
        <v>13.5</v>
      </c>
      <c r="AE7" s="78" t="s">
        <v>26</v>
      </c>
      <c r="AF7" s="104">
        <f>AC7*4+AD7*9</f>
        <v>197.10000000000002</v>
      </c>
    </row>
    <row r="8" spans="2:32" ht="27.95" customHeight="1">
      <c r="B8" s="97" t="s">
        <v>10</v>
      </c>
      <c r="C8" s="504"/>
      <c r="D8" s="28"/>
      <c r="E8" s="28"/>
      <c r="F8" s="28"/>
      <c r="G8" s="390"/>
      <c r="H8" s="392"/>
      <c r="I8" s="391"/>
      <c r="J8" s="376" t="s">
        <v>218</v>
      </c>
      <c r="K8" s="376"/>
      <c r="L8" s="383">
        <v>10</v>
      </c>
      <c r="M8" s="449" t="s">
        <v>410</v>
      </c>
      <c r="N8" s="450"/>
      <c r="O8" s="449">
        <v>15</v>
      </c>
      <c r="P8" s="29"/>
      <c r="Q8" s="235"/>
      <c r="R8" s="236"/>
      <c r="S8" s="209"/>
      <c r="T8" s="235"/>
      <c r="U8" s="29"/>
      <c r="V8" s="506"/>
      <c r="W8" s="171">
        <f>(Y6*5)+(Y8*5)+(Y10*8)</f>
        <v>24.5</v>
      </c>
      <c r="X8" s="101" t="s">
        <v>27</v>
      </c>
      <c r="Y8" s="179">
        <v>2.8</v>
      </c>
      <c r="Z8" s="76"/>
      <c r="AA8" s="77" t="s">
        <v>28</v>
      </c>
      <c r="AB8" s="78">
        <v>2.2999999999999998</v>
      </c>
      <c r="AC8" s="78">
        <f>AB8*1</f>
        <v>2.2999999999999998</v>
      </c>
      <c r="AD8" s="78" t="s">
        <v>26</v>
      </c>
      <c r="AE8" s="78">
        <f>AB8*5</f>
        <v>11.5</v>
      </c>
      <c r="AF8" s="78">
        <f>AC8*4+AE8*4</f>
        <v>55.2</v>
      </c>
    </row>
    <row r="9" spans="2:32" ht="27.95" customHeight="1">
      <c r="B9" s="508" t="s">
        <v>86</v>
      </c>
      <c r="C9" s="504"/>
      <c r="D9" s="28"/>
      <c r="E9" s="28"/>
      <c r="F9" s="28"/>
      <c r="G9" s="391"/>
      <c r="H9" s="392"/>
      <c r="I9" s="391"/>
      <c r="J9" s="383"/>
      <c r="K9" s="392"/>
      <c r="L9" s="390"/>
      <c r="M9" s="450" t="s">
        <v>411</v>
      </c>
      <c r="N9" s="448"/>
      <c r="O9" s="449">
        <v>15</v>
      </c>
      <c r="P9" s="450"/>
      <c r="Q9" s="29"/>
      <c r="R9" s="30"/>
      <c r="S9" s="28"/>
      <c r="T9" s="36"/>
      <c r="U9" s="29"/>
      <c r="V9" s="506"/>
      <c r="W9" s="173" t="s">
        <v>11</v>
      </c>
      <c r="X9" s="101" t="s">
        <v>30</v>
      </c>
      <c r="Y9" s="179">
        <f>AB10</f>
        <v>0</v>
      </c>
      <c r="Z9" s="77"/>
      <c r="AA9" s="77" t="s">
        <v>31</v>
      </c>
      <c r="AB9" s="78">
        <v>2.5</v>
      </c>
      <c r="AC9" s="78"/>
      <c r="AD9" s="78">
        <f>AB9*5</f>
        <v>12.5</v>
      </c>
      <c r="AE9" s="78" t="s">
        <v>26</v>
      </c>
      <c r="AF9" s="78">
        <f>AD9*9</f>
        <v>112.5</v>
      </c>
    </row>
    <row r="10" spans="2:32" ht="27.95" customHeight="1">
      <c r="B10" s="508"/>
      <c r="C10" s="504"/>
      <c r="D10" s="28"/>
      <c r="E10" s="28"/>
      <c r="F10" s="28"/>
      <c r="G10" s="388"/>
      <c r="H10" s="392"/>
      <c r="I10" s="391"/>
      <c r="J10" s="391"/>
      <c r="K10" s="392"/>
      <c r="L10" s="390"/>
      <c r="M10" s="383"/>
      <c r="N10" s="390"/>
      <c r="O10" s="391"/>
      <c r="P10" s="29"/>
      <c r="Q10" s="36"/>
      <c r="R10" s="29"/>
      <c r="S10" s="302"/>
      <c r="T10" s="30"/>
      <c r="U10" s="28"/>
      <c r="V10" s="506"/>
      <c r="W10" s="171">
        <f>(Y5*2)+(Y6*7)+(Y7*1)+(Y10*8)</f>
        <v>28.3</v>
      </c>
      <c r="X10" s="153" t="s">
        <v>39</v>
      </c>
      <c r="Y10" s="179">
        <v>0</v>
      </c>
      <c r="Z10" s="76"/>
      <c r="AA10" s="77" t="s">
        <v>32</v>
      </c>
      <c r="AE10" s="77">
        <f>AB10*15</f>
        <v>0</v>
      </c>
    </row>
    <row r="11" spans="2:32" ht="27.95" customHeight="1">
      <c r="B11" s="107" t="s">
        <v>33</v>
      </c>
      <c r="C11" s="108"/>
      <c r="D11" s="28"/>
      <c r="E11" s="36"/>
      <c r="F11" s="28"/>
      <c r="G11" s="30"/>
      <c r="H11" s="105"/>
      <c r="I11" s="30"/>
      <c r="J11" s="30"/>
      <c r="K11" s="105"/>
      <c r="L11" s="29"/>
      <c r="M11" s="248"/>
      <c r="N11" s="377"/>
      <c r="O11" s="378"/>
      <c r="P11" s="29"/>
      <c r="Q11" s="36"/>
      <c r="R11" s="29"/>
      <c r="S11" s="28"/>
      <c r="T11" s="28"/>
      <c r="U11" s="28"/>
      <c r="V11" s="506"/>
      <c r="W11" s="173" t="s">
        <v>12</v>
      </c>
      <c r="X11" s="109"/>
      <c r="Y11" s="179"/>
      <c r="Z11" s="77"/>
      <c r="AC11" s="77">
        <f>SUM(AC6:AC10)</f>
        <v>32.6</v>
      </c>
      <c r="AD11" s="77">
        <f>SUM(AD6:AD10)</f>
        <v>26</v>
      </c>
      <c r="AE11" s="77">
        <f>SUM(AE6:AE10)</f>
        <v>97</v>
      </c>
      <c r="AF11" s="77">
        <f>AC11*4+AD11*9+AE11*4</f>
        <v>752.4</v>
      </c>
    </row>
    <row r="12" spans="2:32" ht="27.95" customHeight="1">
      <c r="B12" s="110"/>
      <c r="C12" s="111"/>
      <c r="D12" s="105"/>
      <c r="E12" s="105"/>
      <c r="F12" s="30"/>
      <c r="G12" s="30"/>
      <c r="H12" s="105"/>
      <c r="I12" s="30"/>
      <c r="J12" s="30"/>
      <c r="K12" s="105"/>
      <c r="L12" s="30"/>
      <c r="M12" s="29"/>
      <c r="N12" s="36"/>
      <c r="O12" s="29"/>
      <c r="P12" s="30"/>
      <c r="Q12" s="105"/>
      <c r="R12" s="30"/>
      <c r="S12" s="28"/>
      <c r="T12" s="30"/>
      <c r="U12" s="31"/>
      <c r="V12" s="507"/>
      <c r="W12" s="171">
        <f>(W6*4)+(W8*9)+(W10*4)</f>
        <v>721.7</v>
      </c>
      <c r="X12" s="116"/>
      <c r="Y12" s="179"/>
      <c r="Z12" s="76"/>
      <c r="AC12" s="112">
        <f>AC11*4/AF11</f>
        <v>0.17331206804891017</v>
      </c>
      <c r="AD12" s="112">
        <f>AD11*9/AF11</f>
        <v>0.31100478468899523</v>
      </c>
      <c r="AE12" s="112">
        <f>AE11*4/AF11</f>
        <v>0.51568314726209463</v>
      </c>
    </row>
    <row r="13" spans="2:32" s="96" customFormat="1" ht="42" customHeight="1">
      <c r="B13" s="93">
        <v>11</v>
      </c>
      <c r="C13" s="504"/>
      <c r="D13" s="94" t="str">
        <f>'113年11月菜單'!E26</f>
        <v>五穀飯</v>
      </c>
      <c r="E13" s="24" t="s">
        <v>89</v>
      </c>
      <c r="F13" s="25" t="s">
        <v>15</v>
      </c>
      <c r="G13" s="94" t="str">
        <f>'113年11月菜單'!E27</f>
        <v>三杯咕咕雞</v>
      </c>
      <c r="H13" s="94" t="s">
        <v>104</v>
      </c>
      <c r="I13" s="25" t="s">
        <v>15</v>
      </c>
      <c r="J13" s="94" t="str">
        <f>'113年11月菜單'!E28</f>
        <v>茄汁豆腐(豆)</v>
      </c>
      <c r="K13" s="94" t="s">
        <v>318</v>
      </c>
      <c r="L13" s="25" t="s">
        <v>15</v>
      </c>
      <c r="M13" s="94" t="str">
        <f>'113年11月菜單'!E29</f>
        <v>小瓜炒黑輪(加)</v>
      </c>
      <c r="N13" s="94" t="s">
        <v>178</v>
      </c>
      <c r="O13" s="25" t="s">
        <v>15</v>
      </c>
      <c r="P13" s="94" t="str">
        <f>'113年11月菜單'!E30</f>
        <v>淺色蔬菜</v>
      </c>
      <c r="Q13" s="24" t="s">
        <v>43</v>
      </c>
      <c r="R13" s="25" t="s">
        <v>15</v>
      </c>
      <c r="S13" s="94" t="str">
        <f>'113年11月菜單'!E31</f>
        <v>冬瓜山粉圓</v>
      </c>
      <c r="T13" s="94" t="s">
        <v>16</v>
      </c>
      <c r="U13" s="25" t="s">
        <v>15</v>
      </c>
      <c r="V13" s="505"/>
      <c r="W13" s="169" t="s">
        <v>7</v>
      </c>
      <c r="X13" s="95" t="s">
        <v>50</v>
      </c>
      <c r="Y13" s="178">
        <f>AB14</f>
        <v>5.8</v>
      </c>
      <c r="Z13" s="77"/>
      <c r="AA13" s="77"/>
      <c r="AB13" s="78"/>
      <c r="AC13" s="77" t="s">
        <v>18</v>
      </c>
      <c r="AD13" s="77" t="s">
        <v>19</v>
      </c>
      <c r="AE13" s="77" t="s">
        <v>20</v>
      </c>
      <c r="AF13" s="77" t="s">
        <v>21</v>
      </c>
    </row>
    <row r="14" spans="2:32" ht="27.95" customHeight="1">
      <c r="B14" s="97" t="s">
        <v>8</v>
      </c>
      <c r="C14" s="504"/>
      <c r="D14" s="31" t="s">
        <v>101</v>
      </c>
      <c r="E14" s="30"/>
      <c r="F14" s="30">
        <v>70</v>
      </c>
      <c r="G14" s="380" t="s">
        <v>119</v>
      </c>
      <c r="H14" s="229"/>
      <c r="I14" s="228">
        <v>40</v>
      </c>
      <c r="J14" s="387" t="s">
        <v>317</v>
      </c>
      <c r="K14" s="387" t="s">
        <v>150</v>
      </c>
      <c r="L14" s="386">
        <v>30</v>
      </c>
      <c r="M14" s="312" t="s">
        <v>313</v>
      </c>
      <c r="N14" s="311"/>
      <c r="O14" s="311">
        <v>30</v>
      </c>
      <c r="P14" s="30" t="str">
        <f>P13</f>
        <v>淺色蔬菜</v>
      </c>
      <c r="Q14" s="31"/>
      <c r="R14" s="30">
        <v>100</v>
      </c>
      <c r="S14" s="448" t="s">
        <v>487</v>
      </c>
      <c r="T14" s="448"/>
      <c r="U14" s="448">
        <v>10</v>
      </c>
      <c r="V14" s="506"/>
      <c r="W14" s="171">
        <f>(Y13*15)+(Y15*5)+(Y18*12)</f>
        <v>97</v>
      </c>
      <c r="X14" s="98" t="s">
        <v>51</v>
      </c>
      <c r="Y14" s="179">
        <f>AB15</f>
        <v>2.8</v>
      </c>
      <c r="Z14" s="76"/>
      <c r="AA14" s="99" t="s">
        <v>23</v>
      </c>
      <c r="AB14" s="78">
        <v>5.8</v>
      </c>
      <c r="AC14" s="78">
        <f>AB14*2</f>
        <v>11.6</v>
      </c>
      <c r="AD14" s="78"/>
      <c r="AE14" s="78">
        <f>AB14*15</f>
        <v>87</v>
      </c>
      <c r="AF14" s="78">
        <f>AC14*4+AE14*4</f>
        <v>394.4</v>
      </c>
    </row>
    <row r="15" spans="2:32" ht="27.95" customHeight="1">
      <c r="B15" s="97">
        <v>12</v>
      </c>
      <c r="C15" s="504"/>
      <c r="D15" s="30" t="s">
        <v>107</v>
      </c>
      <c r="E15" s="30"/>
      <c r="F15" s="30">
        <v>35</v>
      </c>
      <c r="G15" s="383" t="s">
        <v>91</v>
      </c>
      <c r="H15" s="392"/>
      <c r="I15" s="391">
        <v>20</v>
      </c>
      <c r="J15" s="387"/>
      <c r="K15" s="385"/>
      <c r="L15" s="386"/>
      <c r="M15" s="311" t="s">
        <v>314</v>
      </c>
      <c r="N15" s="311" t="s">
        <v>293</v>
      </c>
      <c r="O15" s="311">
        <v>20</v>
      </c>
      <c r="P15" s="29"/>
      <c r="Q15" s="29"/>
      <c r="R15" s="29"/>
      <c r="S15" s="447" t="s">
        <v>488</v>
      </c>
      <c r="T15" s="447"/>
      <c r="U15" s="447" t="s">
        <v>489</v>
      </c>
      <c r="V15" s="506"/>
      <c r="W15" s="173" t="s">
        <v>9</v>
      </c>
      <c r="X15" s="101" t="s">
        <v>52</v>
      </c>
      <c r="Y15" s="179">
        <v>2</v>
      </c>
      <c r="Z15" s="77"/>
      <c r="AA15" s="102" t="s">
        <v>25</v>
      </c>
      <c r="AB15" s="78">
        <v>2.8</v>
      </c>
      <c r="AC15" s="103">
        <f>AB15*7</f>
        <v>19.599999999999998</v>
      </c>
      <c r="AD15" s="78">
        <f>AB15*5</f>
        <v>14</v>
      </c>
      <c r="AE15" s="78" t="s">
        <v>26</v>
      </c>
      <c r="AF15" s="104">
        <f>AC15*4+AD15*9</f>
        <v>204.39999999999998</v>
      </c>
    </row>
    <row r="16" spans="2:32" ht="27.95" customHeight="1">
      <c r="B16" s="97" t="s">
        <v>10</v>
      </c>
      <c r="C16" s="504"/>
      <c r="D16" s="36"/>
      <c r="E16" s="36"/>
      <c r="F16" s="29"/>
      <c r="G16" s="226" t="s">
        <v>312</v>
      </c>
      <c r="H16" s="387"/>
      <c r="I16" s="228">
        <v>30</v>
      </c>
      <c r="J16" s="315"/>
      <c r="K16" s="281"/>
      <c r="L16" s="315"/>
      <c r="M16" s="449" t="s">
        <v>316</v>
      </c>
      <c r="N16" s="36"/>
      <c r="O16" s="30">
        <v>10</v>
      </c>
      <c r="P16" s="29"/>
      <c r="Q16" s="36"/>
      <c r="R16" s="29"/>
      <c r="S16" s="379"/>
      <c r="T16" s="29"/>
      <c r="U16" s="29"/>
      <c r="V16" s="506"/>
      <c r="W16" s="171">
        <f>(Y14*5)+(Y16*5)+(Y18*8)</f>
        <v>26.5</v>
      </c>
      <c r="X16" s="101" t="s">
        <v>53</v>
      </c>
      <c r="Y16" s="179">
        <f>AB17</f>
        <v>2.5</v>
      </c>
      <c r="Z16" s="76"/>
      <c r="AA16" s="77" t="s">
        <v>28</v>
      </c>
      <c r="AB16" s="78">
        <v>2.2000000000000002</v>
      </c>
      <c r="AC16" s="78">
        <f>AB16*1</f>
        <v>2.2000000000000002</v>
      </c>
      <c r="AD16" s="78" t="s">
        <v>26</v>
      </c>
      <c r="AE16" s="78">
        <f>AB16*5</f>
        <v>11</v>
      </c>
      <c r="AF16" s="78">
        <f>AC16*4+AE16*4</f>
        <v>52.8</v>
      </c>
    </row>
    <row r="17" spans="2:34" ht="27.95" customHeight="1">
      <c r="B17" s="508" t="s">
        <v>35</v>
      </c>
      <c r="C17" s="504"/>
      <c r="D17" s="36"/>
      <c r="E17" s="36"/>
      <c r="F17" s="29"/>
      <c r="G17" s="388"/>
      <c r="H17" s="372"/>
      <c r="I17" s="390"/>
      <c r="J17" s="30"/>
      <c r="K17" s="36"/>
      <c r="L17" s="30"/>
      <c r="M17" s="30" t="s">
        <v>315</v>
      </c>
      <c r="N17" s="31"/>
      <c r="O17" s="30">
        <v>20</v>
      </c>
      <c r="P17" s="29"/>
      <c r="Q17" s="36"/>
      <c r="R17" s="29"/>
      <c r="S17" s="248"/>
      <c r="T17" s="29"/>
      <c r="U17" s="29"/>
      <c r="V17" s="506"/>
      <c r="W17" s="173" t="s">
        <v>11</v>
      </c>
      <c r="X17" s="101" t="s">
        <v>54</v>
      </c>
      <c r="Y17" s="179">
        <f>AB18</f>
        <v>0</v>
      </c>
      <c r="Z17" s="77"/>
      <c r="AA17" s="77" t="s">
        <v>31</v>
      </c>
      <c r="AB17" s="78">
        <v>2.5</v>
      </c>
      <c r="AC17" s="78"/>
      <c r="AD17" s="78">
        <f>AB17*5</f>
        <v>12.5</v>
      </c>
      <c r="AE17" s="78" t="s">
        <v>26</v>
      </c>
      <c r="AF17" s="78">
        <f>AD17*9</f>
        <v>112.5</v>
      </c>
    </row>
    <row r="18" spans="2:34" ht="27.95" customHeight="1">
      <c r="B18" s="508"/>
      <c r="C18" s="504"/>
      <c r="D18" s="36"/>
      <c r="E18" s="36"/>
      <c r="F18" s="29"/>
      <c r="G18" s="230"/>
      <c r="H18" s="36"/>
      <c r="I18" s="29"/>
      <c r="J18" s="30"/>
      <c r="K18" s="36"/>
      <c r="L18" s="30"/>
      <c r="M18" s="31"/>
      <c r="N18" s="31"/>
      <c r="O18" s="30"/>
      <c r="P18" s="29"/>
      <c r="Q18" s="36"/>
      <c r="R18" s="29"/>
      <c r="S18" s="248"/>
      <c r="T18" s="36"/>
      <c r="U18" s="29"/>
      <c r="V18" s="506"/>
      <c r="W18" s="171">
        <f>(Y13*2)+(Y14*7)+(Y15*1)+(Y18*8)</f>
        <v>33.199999999999996</v>
      </c>
      <c r="X18" s="153" t="s">
        <v>55</v>
      </c>
      <c r="Y18" s="179">
        <v>0</v>
      </c>
      <c r="Z18" s="76"/>
      <c r="AA18" s="77" t="s">
        <v>32</v>
      </c>
      <c r="AE18" s="77">
        <f>AB18*15</f>
        <v>0</v>
      </c>
    </row>
    <row r="19" spans="2:34" ht="27.95" customHeight="1">
      <c r="B19" s="107" t="s">
        <v>33</v>
      </c>
      <c r="C19" s="108"/>
      <c r="D19" s="36"/>
      <c r="E19" s="36"/>
      <c r="F19" s="29"/>
      <c r="G19" s="230"/>
      <c r="H19" s="36"/>
      <c r="I19" s="29"/>
      <c r="J19" s="158"/>
      <c r="K19" s="30"/>
      <c r="L19" s="29"/>
      <c r="M19" s="248"/>
      <c r="N19" s="105"/>
      <c r="O19" s="30"/>
      <c r="P19" s="29"/>
      <c r="Q19" s="36"/>
      <c r="R19" s="29"/>
      <c r="S19" s="29"/>
      <c r="T19" s="36"/>
      <c r="U19" s="29"/>
      <c r="V19" s="506"/>
      <c r="W19" s="173" t="s">
        <v>12</v>
      </c>
      <c r="X19" s="109"/>
      <c r="Y19" s="179"/>
      <c r="Z19" s="77"/>
      <c r="AC19" s="77">
        <f>SUM(AC14:AC18)</f>
        <v>33.4</v>
      </c>
      <c r="AD19" s="77">
        <f>SUM(AD14:AD18)</f>
        <v>26.5</v>
      </c>
      <c r="AE19" s="77">
        <f>SUM(AE14:AE18)</f>
        <v>98</v>
      </c>
      <c r="AF19" s="77">
        <f>AC19*4+AD19*9+AE19*4</f>
        <v>764.1</v>
      </c>
    </row>
    <row r="20" spans="2:34" ht="27.95" customHeight="1">
      <c r="B20" s="110"/>
      <c r="C20" s="111"/>
      <c r="D20" s="105"/>
      <c r="E20" s="105"/>
      <c r="F20" s="30"/>
      <c r="G20" s="30"/>
      <c r="H20" s="105"/>
      <c r="I20" s="30"/>
      <c r="J20" s="30"/>
      <c r="K20" s="105"/>
      <c r="L20" s="30"/>
      <c r="M20" s="30"/>
      <c r="N20" s="105"/>
      <c r="O20" s="30"/>
      <c r="P20" s="30"/>
      <c r="Q20" s="105"/>
      <c r="R20" s="30"/>
      <c r="S20" s="30"/>
      <c r="T20" s="105"/>
      <c r="U20" s="30"/>
      <c r="V20" s="507"/>
      <c r="W20" s="171">
        <f>(W14*4)+(W16*9)+(W18*4)</f>
        <v>759.3</v>
      </c>
      <c r="X20" s="106"/>
      <c r="Y20" s="179"/>
      <c r="Z20" s="76"/>
      <c r="AC20" s="112">
        <f>AC19*4/AF19</f>
        <v>0.17484622431618896</v>
      </c>
      <c r="AD20" s="112">
        <f>AD19*9/AF19</f>
        <v>0.31213191990577149</v>
      </c>
      <c r="AE20" s="112">
        <f>AE19*4/AF19</f>
        <v>0.51302185577803949</v>
      </c>
    </row>
    <row r="21" spans="2:34" s="96" customFormat="1" ht="42" customHeight="1">
      <c r="B21" s="93">
        <v>11</v>
      </c>
      <c r="C21" s="504"/>
      <c r="D21" s="94" t="str">
        <f>'113年11月菜單'!I26</f>
        <v>白米飯</v>
      </c>
      <c r="E21" s="94" t="s">
        <v>97</v>
      </c>
      <c r="F21" s="25" t="s">
        <v>15</v>
      </c>
      <c r="G21" s="94" t="str">
        <f>'113年11月菜單'!I27</f>
        <v>香酥豬柳條(炸)</v>
      </c>
      <c r="H21" s="94" t="s">
        <v>235</v>
      </c>
      <c r="I21" s="25" t="s">
        <v>15</v>
      </c>
      <c r="J21" s="418" t="str">
        <f>'113年11月菜單'!I28</f>
        <v>番茄蔬菜鍋(豆)</v>
      </c>
      <c r="K21" s="94" t="s">
        <v>219</v>
      </c>
      <c r="L21" s="25" t="s">
        <v>15</v>
      </c>
      <c r="M21" s="94" t="str">
        <f>'113年11月菜單'!I29</f>
        <v>五香滷蛋</v>
      </c>
      <c r="N21" s="437" t="s">
        <v>176</v>
      </c>
      <c r="O21" s="25" t="s">
        <v>15</v>
      </c>
      <c r="P21" s="94" t="str">
        <f>'113年11月菜單'!I30</f>
        <v>深色蔬菜</v>
      </c>
      <c r="Q21" s="24" t="s">
        <v>43</v>
      </c>
      <c r="R21" s="25" t="s">
        <v>15</v>
      </c>
      <c r="S21" s="94" t="str">
        <f>'113年11月菜單'!I31</f>
        <v>菜頭湯</v>
      </c>
      <c r="T21" s="94" t="s">
        <v>16</v>
      </c>
      <c r="U21" s="25" t="s">
        <v>15</v>
      </c>
      <c r="V21" s="505"/>
      <c r="W21" s="169" t="s">
        <v>7</v>
      </c>
      <c r="X21" s="95" t="s">
        <v>17</v>
      </c>
      <c r="Y21" s="134">
        <v>5.5</v>
      </c>
      <c r="Z21" s="77"/>
      <c r="AA21" s="77"/>
      <c r="AB21" s="78"/>
      <c r="AC21" s="77" t="s">
        <v>18</v>
      </c>
      <c r="AD21" s="77" t="s">
        <v>19</v>
      </c>
      <c r="AE21" s="77" t="s">
        <v>20</v>
      </c>
      <c r="AF21" s="77" t="s">
        <v>21</v>
      </c>
    </row>
    <row r="22" spans="2:34" s="121" customFormat="1" ht="27.75" customHeight="1">
      <c r="B22" s="97" t="s">
        <v>8</v>
      </c>
      <c r="C22" s="504"/>
      <c r="D22" s="31" t="s">
        <v>101</v>
      </c>
      <c r="E22" s="28"/>
      <c r="F22" s="29">
        <v>110</v>
      </c>
      <c r="G22" s="450" t="s">
        <v>421</v>
      </c>
      <c r="H22" s="31"/>
      <c r="I22" s="160">
        <v>40</v>
      </c>
      <c r="J22" s="423" t="s">
        <v>322</v>
      </c>
      <c r="K22" s="385"/>
      <c r="L22" s="386">
        <v>20</v>
      </c>
      <c r="M22" s="391" t="s">
        <v>247</v>
      </c>
      <c r="N22" s="383"/>
      <c r="O22" s="391">
        <v>40</v>
      </c>
      <c r="P22" s="30" t="s">
        <v>374</v>
      </c>
      <c r="Q22" s="31"/>
      <c r="R22" s="30">
        <v>100</v>
      </c>
      <c r="S22" s="376" t="s">
        <v>121</v>
      </c>
      <c r="T22" s="315"/>
      <c r="U22" s="315">
        <v>20</v>
      </c>
      <c r="V22" s="506"/>
      <c r="W22" s="171">
        <f>(Y21*15)+(Y23*5)+(Y26*12)</f>
        <v>94.9</v>
      </c>
      <c r="X22" s="98" t="s">
        <v>22</v>
      </c>
      <c r="Y22" s="135">
        <v>2.9</v>
      </c>
      <c r="Z22" s="118"/>
      <c r="AA22" s="119" t="s">
        <v>23</v>
      </c>
      <c r="AB22" s="120">
        <v>5.7</v>
      </c>
      <c r="AC22" s="120">
        <f>AB22*2</f>
        <v>11.4</v>
      </c>
      <c r="AD22" s="120"/>
      <c r="AE22" s="120">
        <f>AB22*15</f>
        <v>85.5</v>
      </c>
      <c r="AF22" s="120">
        <f>AC22*4+AE22*4</f>
        <v>387.6</v>
      </c>
    </row>
    <row r="23" spans="2:34" s="121" customFormat="1" ht="27.95" customHeight="1">
      <c r="B23" s="117">
        <v>13</v>
      </c>
      <c r="C23" s="504"/>
      <c r="D23" s="29"/>
      <c r="E23" s="29"/>
      <c r="F23" s="29"/>
      <c r="G23" s="30"/>
      <c r="H23" s="31"/>
      <c r="I23" s="160"/>
      <c r="J23" s="424" t="s">
        <v>323</v>
      </c>
      <c r="K23" s="387"/>
      <c r="L23" s="386">
        <v>15</v>
      </c>
      <c r="M23" s="413"/>
      <c r="N23" s="419"/>
      <c r="O23" s="415"/>
      <c r="P23" s="29"/>
      <c r="Q23" s="29"/>
      <c r="R23" s="29"/>
      <c r="S23" s="320" t="s">
        <v>290</v>
      </c>
      <c r="T23" s="321"/>
      <c r="U23" s="319">
        <v>10</v>
      </c>
      <c r="V23" s="506"/>
      <c r="W23" s="173" t="s">
        <v>9</v>
      </c>
      <c r="X23" s="101" t="s">
        <v>24</v>
      </c>
      <c r="Y23" s="135">
        <v>2</v>
      </c>
      <c r="Z23" s="122"/>
      <c r="AA23" s="123" t="s">
        <v>25</v>
      </c>
      <c r="AB23" s="120">
        <v>2.5</v>
      </c>
      <c r="AC23" s="124">
        <f>AB23*7</f>
        <v>17.5</v>
      </c>
      <c r="AD23" s="120">
        <f>AB23*5</f>
        <v>12.5</v>
      </c>
      <c r="AE23" s="120" t="s">
        <v>26</v>
      </c>
      <c r="AF23" s="125">
        <f>AC23*4+AD23*9</f>
        <v>182.5</v>
      </c>
    </row>
    <row r="24" spans="2:34" s="121" customFormat="1" ht="27.95" customHeight="1">
      <c r="B24" s="117" t="s">
        <v>10</v>
      </c>
      <c r="C24" s="504"/>
      <c r="D24" s="29"/>
      <c r="E24" s="36"/>
      <c r="F24" s="29"/>
      <c r="G24" s="30"/>
      <c r="H24" s="31"/>
      <c r="I24" s="160"/>
      <c r="J24" s="424" t="s">
        <v>324</v>
      </c>
      <c r="K24" s="385"/>
      <c r="L24" s="386">
        <v>20</v>
      </c>
      <c r="M24" s="413"/>
      <c r="N24" s="419"/>
      <c r="O24" s="415"/>
      <c r="P24" s="29"/>
      <c r="Q24" s="36"/>
      <c r="R24" s="29"/>
      <c r="S24" s="302"/>
      <c r="T24" s="105"/>
      <c r="U24" s="30"/>
      <c r="V24" s="506"/>
      <c r="W24" s="171">
        <f>(Y22*5)+(Y24*5)+(Y26*8)</f>
        <v>28.6</v>
      </c>
      <c r="X24" s="101" t="s">
        <v>27</v>
      </c>
      <c r="Y24" s="135">
        <f>AB25</f>
        <v>2.5</v>
      </c>
      <c r="Z24" s="118"/>
      <c r="AA24" s="126" t="s">
        <v>28</v>
      </c>
      <c r="AB24" s="120">
        <v>2</v>
      </c>
      <c r="AC24" s="120">
        <f>AB24*1</f>
        <v>2</v>
      </c>
      <c r="AD24" s="120" t="s">
        <v>26</v>
      </c>
      <c r="AE24" s="120">
        <f>AB24*5</f>
        <v>10</v>
      </c>
      <c r="AF24" s="120">
        <f>AC24*4+AE24*4</f>
        <v>48</v>
      </c>
    </row>
    <row r="25" spans="2:34" s="121" customFormat="1" ht="27.95" customHeight="1">
      <c r="B25" s="513" t="s">
        <v>36</v>
      </c>
      <c r="C25" s="504"/>
      <c r="D25" s="29"/>
      <c r="E25" s="197"/>
      <c r="F25" s="29"/>
      <c r="G25" s="248"/>
      <c r="H25" s="28"/>
      <c r="I25" s="165"/>
      <c r="J25" s="424" t="s">
        <v>290</v>
      </c>
      <c r="K25" s="385"/>
      <c r="L25" s="386">
        <v>10</v>
      </c>
      <c r="M25" s="413"/>
      <c r="N25" s="420"/>
      <c r="O25" s="416"/>
      <c r="P25" s="31"/>
      <c r="Q25" s="31"/>
      <c r="R25" s="31"/>
      <c r="S25" s="29"/>
      <c r="T25" s="36"/>
      <c r="U25" s="29"/>
      <c r="V25" s="506"/>
      <c r="W25" s="173" t="s">
        <v>11</v>
      </c>
      <c r="X25" s="101" t="s">
        <v>30</v>
      </c>
      <c r="Y25" s="135">
        <f>AB26</f>
        <v>0</v>
      </c>
      <c r="Z25" s="122"/>
      <c r="AA25" s="126" t="s">
        <v>31</v>
      </c>
      <c r="AB25" s="120">
        <v>2.5</v>
      </c>
      <c r="AC25" s="120"/>
      <c r="AD25" s="120">
        <f>AB25*5</f>
        <v>12.5</v>
      </c>
      <c r="AE25" s="120" t="s">
        <v>26</v>
      </c>
      <c r="AF25" s="120">
        <f>AD25*9</f>
        <v>112.5</v>
      </c>
    </row>
    <row r="26" spans="2:34" s="121" customFormat="1" ht="27.95" customHeight="1">
      <c r="B26" s="513"/>
      <c r="C26" s="504"/>
      <c r="D26" s="29"/>
      <c r="E26" s="36"/>
      <c r="F26" s="29"/>
      <c r="G26" s="248"/>
      <c r="H26" s="36"/>
      <c r="I26" s="165"/>
      <c r="J26" s="424" t="s">
        <v>325</v>
      </c>
      <c r="K26" s="387" t="s">
        <v>299</v>
      </c>
      <c r="L26" s="386">
        <v>10</v>
      </c>
      <c r="M26" s="413"/>
      <c r="N26" s="419"/>
      <c r="O26" s="415"/>
      <c r="P26" s="31"/>
      <c r="Q26" s="31"/>
      <c r="R26" s="31"/>
      <c r="S26" s="29"/>
      <c r="T26" s="36"/>
      <c r="U26" s="29"/>
      <c r="V26" s="506"/>
      <c r="W26" s="171">
        <f>(Y21*2)+(Y22*7)+(Y23*1)+(Y26*8)</f>
        <v>34.9</v>
      </c>
      <c r="X26" s="153" t="s">
        <v>39</v>
      </c>
      <c r="Y26" s="135">
        <v>0.2</v>
      </c>
      <c r="Z26" s="118"/>
      <c r="AA26" s="126" t="s">
        <v>32</v>
      </c>
      <c r="AB26" s="120"/>
      <c r="AC26" s="126"/>
      <c r="AD26" s="126"/>
      <c r="AE26" s="126">
        <f>AB26*15</f>
        <v>0</v>
      </c>
      <c r="AF26" s="126"/>
    </row>
    <row r="27" spans="2:34" s="121" customFormat="1" ht="27.95" customHeight="1">
      <c r="B27" s="128" t="s">
        <v>33</v>
      </c>
      <c r="C27" s="129"/>
      <c r="D27" s="29"/>
      <c r="E27" s="36"/>
      <c r="F27" s="29"/>
      <c r="G27" s="29"/>
      <c r="H27" s="36"/>
      <c r="I27" s="165"/>
      <c r="J27" s="212"/>
      <c r="K27" s="166"/>
      <c r="L27" s="29"/>
      <c r="N27" s="421"/>
      <c r="O27" s="417"/>
      <c r="P27" s="31"/>
      <c r="Q27" s="105"/>
      <c r="R27" s="30"/>
      <c r="S27" s="29"/>
      <c r="T27" s="36"/>
      <c r="U27" s="29"/>
      <c r="V27" s="506"/>
      <c r="W27" s="173" t="s">
        <v>12</v>
      </c>
      <c r="X27" s="109"/>
      <c r="Y27" s="135"/>
      <c r="Z27" s="122"/>
      <c r="AA27" s="126"/>
      <c r="AB27" s="120"/>
      <c r="AC27" s="126">
        <f>SUM(AC22:AC26)</f>
        <v>30.9</v>
      </c>
      <c r="AD27" s="126">
        <f>SUM(AD22:AD26)</f>
        <v>25</v>
      </c>
      <c r="AE27" s="126">
        <f>SUM(AE22:AE26)</f>
        <v>95.5</v>
      </c>
      <c r="AF27" s="126">
        <f>AC27*4+AD27*9+AE27*4</f>
        <v>730.6</v>
      </c>
    </row>
    <row r="28" spans="2:34" s="121" customFormat="1" ht="27.95" customHeight="1" thickBot="1">
      <c r="B28" s="130"/>
      <c r="C28" s="131"/>
      <c r="D28" s="105"/>
      <c r="E28" s="105"/>
      <c r="F28" s="30"/>
      <c r="G28" s="30"/>
      <c r="H28" s="105"/>
      <c r="I28" s="160"/>
      <c r="J28" s="425"/>
      <c r="K28" s="192"/>
      <c r="L28" s="30"/>
      <c r="M28" s="414"/>
      <c r="N28" s="422"/>
      <c r="O28" s="296"/>
      <c r="P28" s="30"/>
      <c r="Q28" s="105"/>
      <c r="R28" s="30"/>
      <c r="S28" s="30"/>
      <c r="T28" s="105"/>
      <c r="U28" s="30"/>
      <c r="V28" s="507"/>
      <c r="W28" s="171">
        <f>(W22*4)+(W24*9)+(W26*4)</f>
        <v>776.6</v>
      </c>
      <c r="X28" s="106"/>
      <c r="Y28" s="135"/>
      <c r="Z28" s="118"/>
      <c r="AA28" s="122"/>
      <c r="AB28" s="132"/>
      <c r="AC28" s="133">
        <f>AC27*4/AF27</f>
        <v>0.16917601970982751</v>
      </c>
      <c r="AD28" s="133">
        <f>AD27*9/AF27</f>
        <v>0.30796605529701615</v>
      </c>
      <c r="AE28" s="133">
        <f>AE27*4/AF27</f>
        <v>0.52285792499315631</v>
      </c>
      <c r="AF28" s="122"/>
    </row>
    <row r="29" spans="2:34" s="96" customFormat="1" ht="42" customHeight="1">
      <c r="B29" s="93">
        <v>11</v>
      </c>
      <c r="C29" s="504"/>
      <c r="D29" s="94" t="str">
        <f>'113年11月菜單'!M26</f>
        <v>地瓜飯</v>
      </c>
      <c r="E29" s="24" t="s">
        <v>89</v>
      </c>
      <c r="F29" s="25" t="s">
        <v>15</v>
      </c>
      <c r="G29" s="94" t="str">
        <f>'113年11月菜單'!M27</f>
        <v>蒜泥白肉</v>
      </c>
      <c r="H29" s="94" t="s">
        <v>16</v>
      </c>
      <c r="I29" s="25" t="s">
        <v>15</v>
      </c>
      <c r="J29" s="163" t="str">
        <f>'113年11月菜單'!M28</f>
        <v>辦桌白菜滷(芡)</v>
      </c>
      <c r="K29" s="94" t="s">
        <v>310</v>
      </c>
      <c r="L29" s="25" t="s">
        <v>15</v>
      </c>
      <c r="M29" s="94" t="str">
        <f>'113年11月菜單'!M29</f>
        <v>檸檬翅小腿</v>
      </c>
      <c r="N29" s="163" t="s">
        <v>422</v>
      </c>
      <c r="O29" s="25" t="s">
        <v>15</v>
      </c>
      <c r="P29" s="94" t="str">
        <f>'113年11月菜單'!M30</f>
        <v>淺色蔬菜</v>
      </c>
      <c r="Q29" s="24" t="s">
        <v>62</v>
      </c>
      <c r="R29" s="25" t="s">
        <v>15</v>
      </c>
      <c r="S29" s="94" t="str">
        <f>'113年11月菜單'!M31</f>
        <v>玉米海芽湯</v>
      </c>
      <c r="T29" s="94" t="s">
        <v>61</v>
      </c>
      <c r="U29" s="25" t="s">
        <v>15</v>
      </c>
      <c r="V29" s="516"/>
      <c r="W29" s="169" t="s">
        <v>7</v>
      </c>
      <c r="X29" s="170" t="s">
        <v>17</v>
      </c>
      <c r="Y29" s="134">
        <f>AB30</f>
        <v>5.7</v>
      </c>
      <c r="Z29" s="77"/>
      <c r="AA29" s="77"/>
      <c r="AB29" s="78"/>
      <c r="AC29" s="77" t="s">
        <v>18</v>
      </c>
      <c r="AD29" s="77" t="s">
        <v>19</v>
      </c>
      <c r="AE29" s="77" t="s">
        <v>20</v>
      </c>
      <c r="AF29" s="77" t="s">
        <v>21</v>
      </c>
      <c r="AH29" s="198"/>
    </row>
    <row r="30" spans="2:34" ht="27.95" customHeight="1">
      <c r="B30" s="97" t="s">
        <v>8</v>
      </c>
      <c r="C30" s="504"/>
      <c r="D30" s="31" t="s">
        <v>101</v>
      </c>
      <c r="E30" s="31"/>
      <c r="F30" s="31">
        <v>100</v>
      </c>
      <c r="G30" s="383" t="s">
        <v>275</v>
      </c>
      <c r="H30" s="390"/>
      <c r="I30" s="390">
        <v>35</v>
      </c>
      <c r="J30" s="383" t="s">
        <v>172</v>
      </c>
      <c r="K30" s="30"/>
      <c r="L30" s="30">
        <v>40</v>
      </c>
      <c r="M30" s="450" t="s">
        <v>181</v>
      </c>
      <c r="N30" s="243"/>
      <c r="O30" s="244">
        <v>30</v>
      </c>
      <c r="P30" s="30" t="str">
        <f>P29</f>
        <v>淺色蔬菜</v>
      </c>
      <c r="Q30" s="31"/>
      <c r="R30" s="30">
        <v>100</v>
      </c>
      <c r="S30" s="30" t="s">
        <v>337</v>
      </c>
      <c r="T30" s="30"/>
      <c r="U30" s="30">
        <v>10</v>
      </c>
      <c r="V30" s="517"/>
      <c r="W30" s="171">
        <f>(Y29*15)+(Y31*5)+(Y34*12)</f>
        <v>95.5</v>
      </c>
      <c r="X30" s="172" t="s">
        <v>22</v>
      </c>
      <c r="Y30" s="135">
        <v>2.4</v>
      </c>
      <c r="Z30" s="76"/>
      <c r="AA30" s="99" t="s">
        <v>23</v>
      </c>
      <c r="AB30" s="78">
        <v>5.7</v>
      </c>
      <c r="AC30" s="78">
        <f>AB30*2</f>
        <v>11.4</v>
      </c>
      <c r="AD30" s="78"/>
      <c r="AE30" s="78">
        <f>AB30*15</f>
        <v>85.5</v>
      </c>
      <c r="AF30" s="78">
        <f>AC30*4+AE30*4</f>
        <v>387.6</v>
      </c>
    </row>
    <row r="31" spans="2:34" ht="27.95" customHeight="1">
      <c r="B31" s="97">
        <v>14</v>
      </c>
      <c r="C31" s="504"/>
      <c r="D31" s="31" t="s">
        <v>102</v>
      </c>
      <c r="E31" s="31"/>
      <c r="F31" s="31">
        <v>40</v>
      </c>
      <c r="G31" s="391"/>
      <c r="H31" s="390"/>
      <c r="I31" s="390"/>
      <c r="J31" s="383" t="s">
        <v>307</v>
      </c>
      <c r="K31" s="392"/>
      <c r="L31" s="391">
        <v>20</v>
      </c>
      <c r="M31" s="382"/>
      <c r="N31" s="243"/>
      <c r="O31" s="244"/>
      <c r="P31" s="30"/>
      <c r="Q31" s="105"/>
      <c r="R31" s="30"/>
      <c r="S31" s="28" t="s">
        <v>380</v>
      </c>
      <c r="T31" s="158"/>
      <c r="U31" s="30">
        <v>5</v>
      </c>
      <c r="V31" s="517"/>
      <c r="W31" s="173" t="s">
        <v>9</v>
      </c>
      <c r="X31" s="174" t="s">
        <v>24</v>
      </c>
      <c r="Y31" s="135">
        <v>2</v>
      </c>
      <c r="Z31" s="77"/>
      <c r="AA31" s="102" t="s">
        <v>25</v>
      </c>
      <c r="AB31" s="78">
        <v>2.7</v>
      </c>
      <c r="AC31" s="103">
        <f>AB31*7</f>
        <v>18.900000000000002</v>
      </c>
      <c r="AD31" s="78">
        <f>AB31*5</f>
        <v>13.5</v>
      </c>
      <c r="AE31" s="78" t="s">
        <v>26</v>
      </c>
      <c r="AF31" s="104">
        <f>AC31*4+AD31*9</f>
        <v>197.10000000000002</v>
      </c>
    </row>
    <row r="32" spans="2:34" ht="27.95" customHeight="1">
      <c r="B32" s="97" t="s">
        <v>10</v>
      </c>
      <c r="C32" s="504"/>
      <c r="D32" s="36"/>
      <c r="E32" s="36"/>
      <c r="F32" s="29"/>
      <c r="G32" s="391"/>
      <c r="H32" s="390"/>
      <c r="I32" s="390"/>
      <c r="J32" s="376" t="s">
        <v>308</v>
      </c>
      <c r="K32" s="372"/>
      <c r="L32" s="390">
        <v>5</v>
      </c>
      <c r="M32" s="315"/>
      <c r="N32" s="281"/>
      <c r="O32" s="315"/>
      <c r="P32" s="30"/>
      <c r="Q32" s="105"/>
      <c r="R32" s="30"/>
      <c r="S32" s="31"/>
      <c r="T32" s="105"/>
      <c r="U32" s="30"/>
      <c r="V32" s="517"/>
      <c r="W32" s="171">
        <f>(Y30*5)+(Y32*5)+(Y34*8)</f>
        <v>23.5</v>
      </c>
      <c r="X32" s="174" t="s">
        <v>27</v>
      </c>
      <c r="Y32" s="135">
        <f>AB33</f>
        <v>2.2999999999999998</v>
      </c>
      <c r="Z32" s="76"/>
      <c r="AA32" s="77" t="s">
        <v>28</v>
      </c>
      <c r="AB32" s="78">
        <v>2</v>
      </c>
      <c r="AC32" s="78">
        <f>AB32*1</f>
        <v>2</v>
      </c>
      <c r="AD32" s="78" t="s">
        <v>26</v>
      </c>
      <c r="AE32" s="78">
        <f>AB32*5</f>
        <v>10</v>
      </c>
      <c r="AF32" s="78">
        <f>AC32*4+AE32*4</f>
        <v>48</v>
      </c>
    </row>
    <row r="33" spans="2:32" ht="27.95" customHeight="1">
      <c r="B33" s="508" t="s">
        <v>37</v>
      </c>
      <c r="C33" s="504"/>
      <c r="D33" s="36"/>
      <c r="E33" s="36"/>
      <c r="F33" s="29"/>
      <c r="G33" s="383"/>
      <c r="H33" s="392"/>
      <c r="I33" s="391"/>
      <c r="J33" s="376" t="s">
        <v>290</v>
      </c>
      <c r="K33" s="372"/>
      <c r="L33" s="390">
        <v>10</v>
      </c>
      <c r="M33" s="315"/>
      <c r="N33" s="381"/>
      <c r="O33" s="315"/>
      <c r="P33" s="29"/>
      <c r="Q33" s="36"/>
      <c r="R33" s="29"/>
      <c r="S33" s="28"/>
      <c r="T33" s="29"/>
      <c r="U33" s="29"/>
      <c r="V33" s="517"/>
      <c r="W33" s="173" t="s">
        <v>11</v>
      </c>
      <c r="X33" s="174" t="s">
        <v>30</v>
      </c>
      <c r="Y33" s="135">
        <f>AB34</f>
        <v>0</v>
      </c>
      <c r="Z33" s="77"/>
      <c r="AA33" s="77" t="s">
        <v>31</v>
      </c>
      <c r="AB33" s="78">
        <v>2.2999999999999998</v>
      </c>
      <c r="AC33" s="78"/>
      <c r="AD33" s="78">
        <f>AB33*5</f>
        <v>11.5</v>
      </c>
      <c r="AE33" s="78" t="s">
        <v>26</v>
      </c>
      <c r="AF33" s="78">
        <f>AD33*9</f>
        <v>103.5</v>
      </c>
    </row>
    <row r="34" spans="2:32" ht="27.95" customHeight="1">
      <c r="B34" s="508"/>
      <c r="C34" s="504"/>
      <c r="D34" s="36"/>
      <c r="E34" s="36"/>
      <c r="F34" s="29"/>
      <c r="G34" s="28"/>
      <c r="H34" s="36"/>
      <c r="I34" s="29"/>
      <c r="J34" s="30"/>
      <c r="K34" s="36"/>
      <c r="L34" s="28"/>
      <c r="M34" s="30"/>
      <c r="N34" s="36"/>
      <c r="O34" s="30"/>
      <c r="P34" s="29"/>
      <c r="Q34" s="36"/>
      <c r="R34" s="29"/>
      <c r="S34" s="248"/>
      <c r="T34" s="36"/>
      <c r="U34" s="29"/>
      <c r="V34" s="517"/>
      <c r="W34" s="171">
        <f>(Y29*2)+(Y30*7)+(Y31*1)+(Y34*8)</f>
        <v>30.200000000000003</v>
      </c>
      <c r="X34" s="175" t="s">
        <v>39</v>
      </c>
      <c r="Y34" s="135">
        <v>0</v>
      </c>
      <c r="Z34" s="76"/>
      <c r="AA34" s="77" t="s">
        <v>32</v>
      </c>
      <c r="AE34" s="77">
        <f>AB34*15</f>
        <v>0</v>
      </c>
    </row>
    <row r="35" spans="2:32" ht="27.95" customHeight="1">
      <c r="B35" s="107" t="s">
        <v>33</v>
      </c>
      <c r="C35" s="108"/>
      <c r="D35" s="105"/>
      <c r="E35" s="105"/>
      <c r="F35" s="30"/>
      <c r="G35" s="30"/>
      <c r="H35" s="105"/>
      <c r="I35" s="30"/>
      <c r="J35" s="31"/>
      <c r="K35" s="105"/>
      <c r="L35" s="30"/>
      <c r="M35" s="30"/>
      <c r="N35" s="105"/>
      <c r="O35" s="30"/>
      <c r="P35" s="30"/>
      <c r="Q35" s="105"/>
      <c r="R35" s="30"/>
      <c r="S35" s="30"/>
      <c r="T35" s="105"/>
      <c r="U35" s="30"/>
      <c r="V35" s="517"/>
      <c r="W35" s="173" t="s">
        <v>12</v>
      </c>
      <c r="X35" s="176"/>
      <c r="Y35" s="135"/>
      <c r="Z35" s="77"/>
      <c r="AC35" s="77">
        <f>SUM(AC30:AC34)</f>
        <v>32.300000000000004</v>
      </c>
      <c r="AD35" s="77">
        <f>SUM(AD30:AD34)</f>
        <v>25</v>
      </c>
      <c r="AE35" s="77">
        <f>SUM(AE30:AE34)</f>
        <v>95.5</v>
      </c>
      <c r="AF35" s="77">
        <f>AC35*4+AD35*9+AE35*4</f>
        <v>736.2</v>
      </c>
    </row>
    <row r="36" spans="2:32" ht="27.95" customHeight="1">
      <c r="B36" s="110"/>
      <c r="C36" s="111"/>
      <c r="D36" s="105"/>
      <c r="E36" s="105"/>
      <c r="F36" s="30"/>
      <c r="G36" s="30"/>
      <c r="H36" s="105"/>
      <c r="I36" s="30"/>
      <c r="J36" s="30"/>
      <c r="K36" s="105"/>
      <c r="L36" s="30"/>
      <c r="M36" s="30"/>
      <c r="N36" s="105"/>
      <c r="O36" s="30"/>
      <c r="P36" s="30"/>
      <c r="Q36" s="105"/>
      <c r="R36" s="30"/>
      <c r="S36" s="30"/>
      <c r="T36" s="105"/>
      <c r="U36" s="30"/>
      <c r="V36" s="518"/>
      <c r="W36" s="171">
        <f>(W30*4)+(W32*9)+(W34*4)</f>
        <v>714.3</v>
      </c>
      <c r="X36" s="177"/>
      <c r="Y36" s="135"/>
      <c r="Z36" s="76"/>
      <c r="AC36" s="112">
        <f>AC35*4/AF35</f>
        <v>0.17549578918772074</v>
      </c>
      <c r="AD36" s="112">
        <f>AD35*9/AF35</f>
        <v>0.30562347188264055</v>
      </c>
      <c r="AE36" s="112">
        <f>AE35*4/AF35</f>
        <v>0.51888073892963871</v>
      </c>
    </row>
    <row r="37" spans="2:32" s="96" customFormat="1" ht="42" customHeight="1">
      <c r="B37" s="93">
        <v>11</v>
      </c>
      <c r="C37" s="504"/>
      <c r="D37" s="94" t="str">
        <f>'113年11月菜單'!Q26</f>
        <v>海苔日式炒麵</v>
      </c>
      <c r="E37" s="24" t="s">
        <v>158</v>
      </c>
      <c r="F37" s="25" t="s">
        <v>15</v>
      </c>
      <c r="G37" s="94" t="str">
        <f>'113年11月菜單'!Q27</f>
        <v>炭烤豬里肌</v>
      </c>
      <c r="H37" s="94" t="s">
        <v>367</v>
      </c>
      <c r="I37" s="25" t="s">
        <v>15</v>
      </c>
      <c r="J37" s="94" t="str">
        <f>'113年11月菜單'!Q28</f>
        <v>日式天婦羅(炸)</v>
      </c>
      <c r="K37" s="94" t="s">
        <v>365</v>
      </c>
      <c r="L37" s="25" t="s">
        <v>15</v>
      </c>
      <c r="M37" s="94" t="str">
        <f>'113年11月菜單'!Q29</f>
        <v>芝麻包(冷)</v>
      </c>
      <c r="N37" s="94" t="s">
        <v>220</v>
      </c>
      <c r="O37" s="25" t="s">
        <v>15</v>
      </c>
      <c r="P37" s="94" t="str">
        <f>'113年11月菜單'!Q30</f>
        <v>深色蔬菜</v>
      </c>
      <c r="Q37" s="24" t="s">
        <v>43</v>
      </c>
      <c r="R37" s="25" t="s">
        <v>15</v>
      </c>
      <c r="S37" s="94" t="str">
        <f>'113年11月菜單'!Q31</f>
        <v>鮮蔬湯</v>
      </c>
      <c r="T37" s="94" t="s">
        <v>16</v>
      </c>
      <c r="U37" s="25" t="s">
        <v>15</v>
      </c>
      <c r="V37" s="516"/>
      <c r="W37" s="169" t="s">
        <v>7</v>
      </c>
      <c r="X37" s="170" t="s">
        <v>50</v>
      </c>
      <c r="Y37" s="134">
        <f>AB38</f>
        <v>5.8</v>
      </c>
      <c r="Z37" s="77"/>
      <c r="AA37" s="77"/>
      <c r="AB37" s="78"/>
      <c r="AC37" s="77" t="s">
        <v>18</v>
      </c>
      <c r="AD37" s="77" t="s">
        <v>19</v>
      </c>
      <c r="AE37" s="77" t="s">
        <v>20</v>
      </c>
      <c r="AF37" s="77" t="s">
        <v>21</v>
      </c>
    </row>
    <row r="38" spans="2:32" ht="27.95" customHeight="1">
      <c r="B38" s="97" t="s">
        <v>8</v>
      </c>
      <c r="C38" s="504"/>
      <c r="D38" s="28" t="s">
        <v>259</v>
      </c>
      <c r="E38" s="28"/>
      <c r="F38" s="29">
        <v>120</v>
      </c>
      <c r="G38" s="383" t="s">
        <v>114</v>
      </c>
      <c r="H38" s="383"/>
      <c r="I38" s="391">
        <v>40</v>
      </c>
      <c r="J38" s="450" t="s">
        <v>102</v>
      </c>
      <c r="K38" s="450"/>
      <c r="L38" s="449">
        <v>30</v>
      </c>
      <c r="M38" s="320" t="s">
        <v>471</v>
      </c>
      <c r="N38" s="320" t="s">
        <v>244</v>
      </c>
      <c r="O38" s="320">
        <v>25</v>
      </c>
      <c r="P38" s="30" t="str">
        <f>P37</f>
        <v>深色蔬菜</v>
      </c>
      <c r="Q38" s="31"/>
      <c r="R38" s="30">
        <v>100</v>
      </c>
      <c r="S38" s="376" t="s">
        <v>182</v>
      </c>
      <c r="T38" s="383"/>
      <c r="U38" s="383">
        <v>10</v>
      </c>
      <c r="V38" s="517"/>
      <c r="W38" s="171">
        <f>(Y37*15)+(Y39*5)+(Y41*15)+(Y42*12)</f>
        <v>100.5</v>
      </c>
      <c r="X38" s="172" t="s">
        <v>51</v>
      </c>
      <c r="Y38" s="135">
        <f>AB39</f>
        <v>2.6</v>
      </c>
      <c r="Z38" s="76"/>
      <c r="AA38" s="99" t="s">
        <v>23</v>
      </c>
      <c r="AB38" s="78">
        <v>5.8</v>
      </c>
      <c r="AC38" s="78">
        <f>AB38*2</f>
        <v>11.6</v>
      </c>
      <c r="AD38" s="78"/>
      <c r="AE38" s="78">
        <f>AB38*15</f>
        <v>87</v>
      </c>
      <c r="AF38" s="78">
        <f>AC38*4+AE38*4</f>
        <v>394.4</v>
      </c>
    </row>
    <row r="39" spans="2:32" ht="27.95" customHeight="1">
      <c r="B39" s="97">
        <v>15</v>
      </c>
      <c r="C39" s="504"/>
      <c r="D39" s="28" t="s">
        <v>238</v>
      </c>
      <c r="E39" s="28"/>
      <c r="F39" s="29">
        <v>10</v>
      </c>
      <c r="G39" s="391"/>
      <c r="H39" s="383"/>
      <c r="I39" s="391"/>
      <c r="J39" s="449" t="s">
        <v>381</v>
      </c>
      <c r="K39" s="450"/>
      <c r="L39" s="449">
        <v>20</v>
      </c>
      <c r="M39" s="383"/>
      <c r="N39" s="376"/>
      <c r="O39" s="391"/>
      <c r="P39" s="29"/>
      <c r="Q39" s="29"/>
      <c r="R39" s="29"/>
      <c r="S39" s="391" t="s">
        <v>183</v>
      </c>
      <c r="T39" s="383"/>
      <c r="U39" s="383">
        <v>10</v>
      </c>
      <c r="V39" s="517"/>
      <c r="W39" s="173" t="s">
        <v>9</v>
      </c>
      <c r="X39" s="174" t="s">
        <v>52</v>
      </c>
      <c r="Y39" s="135">
        <v>2.4</v>
      </c>
      <c r="Z39" s="77"/>
      <c r="AA39" s="102" t="s">
        <v>25</v>
      </c>
      <c r="AB39" s="78">
        <v>2.6</v>
      </c>
      <c r="AC39" s="103">
        <f>AB39*7</f>
        <v>18.2</v>
      </c>
      <c r="AD39" s="78">
        <f>AB39*5</f>
        <v>13</v>
      </c>
      <c r="AE39" s="78" t="s">
        <v>26</v>
      </c>
      <c r="AF39" s="104">
        <f>AC39*4+AD39*9</f>
        <v>189.8</v>
      </c>
    </row>
    <row r="40" spans="2:32" ht="27.95" customHeight="1">
      <c r="B40" s="97" t="s">
        <v>10</v>
      </c>
      <c r="C40" s="504"/>
      <c r="D40" s="28" t="s">
        <v>157</v>
      </c>
      <c r="E40" s="28"/>
      <c r="F40" s="29">
        <v>10</v>
      </c>
      <c r="G40" s="376"/>
      <c r="H40" s="376"/>
      <c r="I40" s="390"/>
      <c r="J40" s="449" t="s">
        <v>382</v>
      </c>
      <c r="K40" s="392"/>
      <c r="L40" s="383">
        <v>30</v>
      </c>
      <c r="M40" s="376"/>
      <c r="N40" s="376"/>
      <c r="O40" s="390"/>
      <c r="P40" s="29"/>
      <c r="Q40" s="29"/>
      <c r="R40" s="29"/>
      <c r="S40" s="391" t="s">
        <v>216</v>
      </c>
      <c r="T40" s="383"/>
      <c r="U40" s="383">
        <v>10</v>
      </c>
      <c r="V40" s="517"/>
      <c r="W40" s="171">
        <f>(Y38*5)+(Y40*5)+(Y42*8)</f>
        <v>28</v>
      </c>
      <c r="X40" s="174" t="s">
        <v>53</v>
      </c>
      <c r="Y40" s="135">
        <f>AB41</f>
        <v>3</v>
      </c>
      <c r="Z40" s="76"/>
      <c r="AA40" s="77" t="s">
        <v>28</v>
      </c>
      <c r="AB40" s="78">
        <v>2</v>
      </c>
      <c r="AC40" s="78">
        <f>AB40*1</f>
        <v>2</v>
      </c>
      <c r="AD40" s="78" t="s">
        <v>26</v>
      </c>
      <c r="AE40" s="78">
        <f>AB40*5</f>
        <v>10</v>
      </c>
      <c r="AF40" s="78">
        <f>AC40*4+AE40*4</f>
        <v>48</v>
      </c>
    </row>
    <row r="41" spans="2:32" ht="27.95" customHeight="1">
      <c r="B41" s="508" t="s">
        <v>29</v>
      </c>
      <c r="C41" s="504"/>
      <c r="D41" s="28" t="s">
        <v>399</v>
      </c>
      <c r="E41" s="28"/>
      <c r="F41" s="29">
        <v>5</v>
      </c>
      <c r="G41" s="391"/>
      <c r="H41" s="383"/>
      <c r="I41" s="391"/>
      <c r="J41" s="383"/>
      <c r="K41" s="392"/>
      <c r="L41" s="383"/>
      <c r="M41" s="320"/>
      <c r="N41" s="319"/>
      <c r="O41" s="320"/>
      <c r="P41" s="29"/>
      <c r="Q41" s="29"/>
      <c r="R41" s="29"/>
      <c r="S41" s="31"/>
      <c r="T41" s="31"/>
      <c r="U41" s="31"/>
      <c r="V41" s="517"/>
      <c r="W41" s="173" t="s">
        <v>11</v>
      </c>
      <c r="X41" s="174" t="s">
        <v>54</v>
      </c>
      <c r="Y41" s="135">
        <v>0.1</v>
      </c>
      <c r="Z41" s="77"/>
      <c r="AA41" s="77" t="s">
        <v>31</v>
      </c>
      <c r="AB41" s="78">
        <v>3</v>
      </c>
      <c r="AC41" s="78"/>
      <c r="AD41" s="78">
        <f>AB41*5</f>
        <v>15</v>
      </c>
      <c r="AE41" s="78" t="s">
        <v>26</v>
      </c>
      <c r="AF41" s="78">
        <f>AD41*9</f>
        <v>135</v>
      </c>
    </row>
    <row r="42" spans="2:32" ht="27.95" customHeight="1">
      <c r="B42" s="508"/>
      <c r="C42" s="504"/>
      <c r="D42" s="376" t="s">
        <v>268</v>
      </c>
      <c r="E42" s="376"/>
      <c r="F42" s="390" t="s">
        <v>233</v>
      </c>
      <c r="G42" s="238"/>
      <c r="H42" s="392"/>
      <c r="I42" s="383"/>
      <c r="J42" s="158"/>
      <c r="K42" s="392"/>
      <c r="L42" s="391"/>
      <c r="M42" s="30"/>
      <c r="N42" s="376"/>
      <c r="O42" s="200"/>
      <c r="P42" s="29"/>
      <c r="Q42" s="29"/>
      <c r="R42" s="29"/>
      <c r="S42" s="196"/>
      <c r="T42" s="105"/>
      <c r="U42" s="31"/>
      <c r="V42" s="517"/>
      <c r="W42" s="171">
        <f>(Y37*2)+(Y38*7)+(Y39*1)+(Y42*8)</f>
        <v>32.199999999999996</v>
      </c>
      <c r="X42" s="175" t="s">
        <v>55</v>
      </c>
      <c r="Y42" s="135">
        <v>0</v>
      </c>
      <c r="Z42" s="76"/>
      <c r="AA42" s="77" t="s">
        <v>32</v>
      </c>
      <c r="AE42" s="77">
        <f>AB42*15</f>
        <v>0</v>
      </c>
    </row>
    <row r="43" spans="2:32" ht="27.95" customHeight="1">
      <c r="B43" s="107" t="s">
        <v>33</v>
      </c>
      <c r="C43" s="108"/>
      <c r="D43" s="203"/>
      <c r="E43" s="105"/>
      <c r="F43" s="30"/>
      <c r="G43" s="28"/>
      <c r="H43" s="36"/>
      <c r="I43" s="29"/>
      <c r="J43" s="31"/>
      <c r="K43" s="105"/>
      <c r="L43" s="31"/>
      <c r="M43" s="30"/>
      <c r="N43" s="105"/>
      <c r="O43" s="30"/>
      <c r="P43" s="207"/>
      <c r="Q43" s="207"/>
      <c r="R43" s="207"/>
      <c r="S43" s="31"/>
      <c r="T43" s="105"/>
      <c r="U43" s="31"/>
      <c r="V43" s="517"/>
      <c r="W43" s="173" t="s">
        <v>12</v>
      </c>
      <c r="X43" s="176"/>
      <c r="Y43" s="135"/>
      <c r="Z43" s="77"/>
      <c r="AC43" s="77">
        <f>SUM(AC38:AC42)</f>
        <v>31.799999999999997</v>
      </c>
      <c r="AD43" s="77">
        <f>SUM(AD38:AD42)</f>
        <v>28</v>
      </c>
      <c r="AE43" s="77">
        <f>SUM(AE38:AE42)</f>
        <v>97</v>
      </c>
      <c r="AF43" s="77">
        <f>AC43*4+AD43*9+AE43*4</f>
        <v>767.2</v>
      </c>
    </row>
    <row r="44" spans="2:32" ht="27.95" customHeight="1" thickBot="1">
      <c r="B44" s="137"/>
      <c r="C44" s="111"/>
      <c r="D44" s="203"/>
      <c r="E44" s="138"/>
      <c r="F44" s="139"/>
      <c r="G44" s="139"/>
      <c r="H44" s="138"/>
      <c r="I44" s="139"/>
      <c r="J44" s="139"/>
      <c r="K44" s="138"/>
      <c r="L44" s="139"/>
      <c r="M44" s="139"/>
      <c r="N44" s="138"/>
      <c r="O44" s="139"/>
      <c r="P44" s="139"/>
      <c r="Q44" s="138"/>
      <c r="R44" s="139"/>
      <c r="S44" s="139"/>
      <c r="T44" s="138"/>
      <c r="U44" s="139"/>
      <c r="V44" s="518"/>
      <c r="W44" s="171">
        <f>(W38*4)+(W40*9)+(W42*4)</f>
        <v>782.8</v>
      </c>
      <c r="X44" s="180"/>
      <c r="Y44" s="141"/>
      <c r="Z44" s="76"/>
      <c r="AC44" s="112">
        <f>AC43*4/AF43</f>
        <v>0.16579770594369131</v>
      </c>
      <c r="AD44" s="112">
        <f>AD43*9/AF43</f>
        <v>0.32846715328467152</v>
      </c>
      <c r="AE44" s="112">
        <f>AE43*4/AF43</f>
        <v>0.50573514077163706</v>
      </c>
    </row>
    <row r="45" spans="2:32" s="145" customFormat="1" ht="21.75" customHeight="1">
      <c r="B45" s="142"/>
      <c r="C45" s="77"/>
      <c r="D45" s="202"/>
      <c r="E45" s="143"/>
      <c r="F45" s="100"/>
      <c r="G45" s="100"/>
      <c r="H45" s="143"/>
      <c r="I45" s="100"/>
      <c r="J45" s="512"/>
      <c r="K45" s="512"/>
      <c r="L45" s="512"/>
      <c r="M45" s="512"/>
      <c r="N45" s="512"/>
      <c r="O45" s="512"/>
      <c r="P45" s="512"/>
      <c r="Q45" s="512"/>
      <c r="R45" s="512"/>
      <c r="S45" s="512"/>
      <c r="T45" s="512"/>
      <c r="U45" s="512"/>
      <c r="V45" s="512"/>
      <c r="W45" s="512"/>
      <c r="X45" s="512"/>
      <c r="Y45" s="512"/>
      <c r="Z45" s="144"/>
      <c r="AA45" s="126"/>
      <c r="AB45" s="120"/>
      <c r="AC45" s="126"/>
      <c r="AD45" s="126"/>
      <c r="AE45" s="126"/>
      <c r="AF45" s="126"/>
    </row>
    <row r="46" spans="2:32">
      <c r="B46" s="120"/>
      <c r="C46" s="145"/>
      <c r="D46" s="514"/>
      <c r="E46" s="514"/>
      <c r="F46" s="515"/>
      <c r="G46" s="515"/>
      <c r="H46" s="146"/>
      <c r="I46" s="77"/>
      <c r="J46" s="77"/>
      <c r="K46" s="146"/>
      <c r="L46" s="77"/>
      <c r="N46" s="146"/>
      <c r="O46" s="77"/>
      <c r="Q46" s="146"/>
      <c r="R46" s="77"/>
      <c r="T46" s="146"/>
      <c r="U46" s="77"/>
      <c r="V46" s="147"/>
      <c r="Y46" s="150"/>
    </row>
    <row r="47" spans="2:32">
      <c r="Y47" s="150"/>
    </row>
    <row r="48" spans="2:32">
      <c r="Y48" s="150"/>
    </row>
    <row r="49" spans="5:25">
      <c r="Y49" s="150"/>
    </row>
    <row r="50" spans="5:25">
      <c r="Y50" s="150"/>
    </row>
    <row r="51" spans="5:25">
      <c r="Y51" s="150"/>
    </row>
    <row r="52" spans="5:25">
      <c r="Y52" s="150"/>
    </row>
    <row r="53" spans="5:25" ht="40.5">
      <c r="E53" s="105"/>
      <c r="F53" s="30">
        <v>737.9</v>
      </c>
      <c r="G53" s="28"/>
      <c r="H53" s="36">
        <v>25.5</v>
      </c>
    </row>
    <row r="54" spans="5:25" ht="41.25" thickBot="1">
      <c r="E54" s="138"/>
      <c r="F54" s="139">
        <v>95.5</v>
      </c>
      <c r="G54" s="139"/>
      <c r="H54" s="138">
        <v>31.6</v>
      </c>
    </row>
  </sheetData>
  <mergeCells count="19">
    <mergeCell ref="D46:G46"/>
    <mergeCell ref="C29:C34"/>
    <mergeCell ref="C21:C26"/>
    <mergeCell ref="B33:B34"/>
    <mergeCell ref="C37:C42"/>
    <mergeCell ref="V37:V44"/>
    <mergeCell ref="J45:Y45"/>
    <mergeCell ref="B41:B42"/>
    <mergeCell ref="B25:B26"/>
    <mergeCell ref="V29:V36"/>
    <mergeCell ref="V21:V28"/>
    <mergeCell ref="C13:C18"/>
    <mergeCell ref="V13:V20"/>
    <mergeCell ref="B17:B18"/>
    <mergeCell ref="B1:Y1"/>
    <mergeCell ref="B2:G2"/>
    <mergeCell ref="C5:C10"/>
    <mergeCell ref="V5:V12"/>
    <mergeCell ref="B9:B10"/>
  </mergeCells>
  <phoneticPr fontId="19" type="noConversion"/>
  <pageMargins left="1.23" right="0.17" top="0.18" bottom="0.17" header="0.5" footer="0.23"/>
  <pageSetup paperSize="9" scale="4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zoomScale="55" zoomScaleNormal="55" zoomScaleSheetLayoutView="55" workbookViewId="0">
      <selection activeCell="B1" sqref="B1:Y1"/>
    </sheetView>
  </sheetViews>
  <sheetFormatPr defaultColWidth="9" defaultRowHeight="20.25"/>
  <cols>
    <col min="1" max="1" width="1.875" style="32" customWidth="1"/>
    <col min="2" max="2" width="4.875" style="54" customWidth="1"/>
    <col min="3" max="3" width="0" style="32" hidden="1" customWidth="1"/>
    <col min="4" max="4" width="18.625" style="32" customWidth="1"/>
    <col min="5" max="5" width="5.625" style="55" customWidth="1"/>
    <col min="6" max="6" width="9.625" style="32" customWidth="1"/>
    <col min="7" max="7" width="18.625" style="32" customWidth="1"/>
    <col min="8" max="8" width="5.625" style="55" customWidth="1"/>
    <col min="9" max="9" width="9.625" style="32" customWidth="1"/>
    <col min="10" max="10" width="18.625" style="32" customWidth="1"/>
    <col min="11" max="11" width="5.625" style="55" customWidth="1"/>
    <col min="12" max="12" width="9.625" style="32" customWidth="1"/>
    <col min="13" max="13" width="18.625" style="32" customWidth="1"/>
    <col min="14" max="14" width="7" style="55" customWidth="1"/>
    <col min="15" max="15" width="9.625" style="32" customWidth="1"/>
    <col min="16" max="16" width="18.625" style="32" customWidth="1"/>
    <col min="17" max="17" width="5.625" style="55" customWidth="1"/>
    <col min="18" max="18" width="9.625" style="32" customWidth="1"/>
    <col min="19" max="19" width="18.625" style="32" customWidth="1"/>
    <col min="20" max="20" width="5.625" style="55" customWidth="1"/>
    <col min="21" max="21" width="9.625" style="32" customWidth="1"/>
    <col min="22" max="22" width="5.25" style="61" customWidth="1"/>
    <col min="23" max="23" width="11.75" style="59" customWidth="1"/>
    <col min="24" max="24" width="11.25" style="149" customWidth="1"/>
    <col min="25" max="25" width="6.625" style="62" customWidth="1"/>
    <col min="26" max="26" width="6.625" style="32" customWidth="1"/>
    <col min="27" max="27" width="6.375" style="2" bestFit="1" customWidth="1"/>
    <col min="28" max="28" width="5.375" style="3" bestFit="1" customWidth="1"/>
    <col min="29" max="29" width="8.375" style="2" bestFit="1" customWidth="1"/>
    <col min="30" max="31" width="6.375" style="2" bestFit="1" customWidth="1"/>
    <col min="32" max="32" width="7.375" style="2" bestFit="1" customWidth="1"/>
    <col min="33" max="34" width="9" style="32" customWidth="1"/>
    <col min="35" max="16384" width="9" style="32"/>
  </cols>
  <sheetData>
    <row r="1" spans="2:32" s="2" customFormat="1" ht="38.25">
      <c r="B1" s="509" t="s">
        <v>477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  <c r="S1" s="509"/>
      <c r="T1" s="509"/>
      <c r="U1" s="509"/>
      <c r="V1" s="509"/>
      <c r="W1" s="509"/>
      <c r="X1" s="509"/>
      <c r="Y1" s="509"/>
      <c r="Z1" s="1"/>
      <c r="AB1" s="3"/>
    </row>
    <row r="2" spans="2:32" s="2" customFormat="1" ht="16.5" customHeight="1">
      <c r="B2" s="525"/>
      <c r="C2" s="526"/>
      <c r="D2" s="526"/>
      <c r="E2" s="526"/>
      <c r="F2" s="526"/>
      <c r="G2" s="526"/>
      <c r="H2" s="4"/>
      <c r="I2" s="1"/>
      <c r="J2" s="1"/>
      <c r="K2" s="4"/>
      <c r="L2" s="1"/>
      <c r="M2" s="1"/>
      <c r="N2" s="4"/>
      <c r="O2" s="1"/>
      <c r="P2" s="1"/>
      <c r="Q2" s="4"/>
      <c r="R2" s="1"/>
      <c r="S2" s="1"/>
      <c r="T2" s="4"/>
      <c r="U2" s="1"/>
      <c r="V2" s="5"/>
      <c r="W2" s="6"/>
      <c r="X2" s="69"/>
      <c r="Y2" s="6"/>
      <c r="Z2" s="1"/>
      <c r="AB2" s="3"/>
    </row>
    <row r="3" spans="2:32" s="2" customFormat="1" ht="31.5" customHeight="1" thickBot="1">
      <c r="B3" s="154" t="s">
        <v>40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T3" s="8"/>
      <c r="U3" s="8"/>
      <c r="V3" s="9"/>
      <c r="W3" s="10"/>
      <c r="X3" s="74"/>
      <c r="Y3" s="11"/>
      <c r="Z3" s="12"/>
      <c r="AB3" s="3"/>
    </row>
    <row r="4" spans="2:32" s="22" customFormat="1" ht="157.5">
      <c r="B4" s="13" t="s">
        <v>0</v>
      </c>
      <c r="C4" s="14" t="s">
        <v>1</v>
      </c>
      <c r="D4" s="15" t="s">
        <v>2</v>
      </c>
      <c r="E4" s="82" t="s">
        <v>38</v>
      </c>
      <c r="F4" s="15"/>
      <c r="G4" s="15" t="s">
        <v>3</v>
      </c>
      <c r="H4" s="82" t="s">
        <v>38</v>
      </c>
      <c r="I4" s="15"/>
      <c r="J4" s="15" t="s">
        <v>4</v>
      </c>
      <c r="K4" s="82" t="s">
        <v>38</v>
      </c>
      <c r="L4" s="16"/>
      <c r="M4" s="15" t="s">
        <v>4</v>
      </c>
      <c r="N4" s="82" t="s">
        <v>38</v>
      </c>
      <c r="O4" s="15"/>
      <c r="P4" s="15" t="s">
        <v>4</v>
      </c>
      <c r="Q4" s="82" t="s">
        <v>38</v>
      </c>
      <c r="R4" s="15"/>
      <c r="S4" s="17" t="s">
        <v>5</v>
      </c>
      <c r="T4" s="82" t="s">
        <v>38</v>
      </c>
      <c r="U4" s="15"/>
      <c r="V4" s="156" t="s">
        <v>48</v>
      </c>
      <c r="W4" s="18" t="s">
        <v>6</v>
      </c>
      <c r="X4" s="86" t="s">
        <v>13</v>
      </c>
      <c r="Y4" s="19" t="s">
        <v>14</v>
      </c>
      <c r="Z4" s="20"/>
      <c r="AA4" s="21"/>
      <c r="AB4" s="3"/>
      <c r="AC4" s="2"/>
      <c r="AD4" s="2"/>
      <c r="AE4" s="2"/>
      <c r="AF4" s="2"/>
    </row>
    <row r="5" spans="2:32" s="26" customFormat="1" ht="42" customHeight="1">
      <c r="B5" s="93">
        <v>11</v>
      </c>
      <c r="C5" s="521"/>
      <c r="D5" s="24" t="str">
        <f>'113年11月菜單'!A36</f>
        <v>白米飯+布朗尼</v>
      </c>
      <c r="E5" s="24" t="s">
        <v>89</v>
      </c>
      <c r="F5" s="25" t="s">
        <v>15</v>
      </c>
      <c r="G5" s="24" t="str">
        <f>'113年11月菜單'!A37</f>
        <v>日式洋芋燉肉</v>
      </c>
      <c r="H5" s="24" t="s">
        <v>280</v>
      </c>
      <c r="I5" s="25" t="s">
        <v>15</v>
      </c>
      <c r="J5" s="24" t="str">
        <f>'113年11月菜單'!A38</f>
        <v>碎肉豆干(豆)</v>
      </c>
      <c r="K5" s="24" t="s">
        <v>146</v>
      </c>
      <c r="L5" s="25" t="s">
        <v>15</v>
      </c>
      <c r="M5" s="24" t="str">
        <f>'113年11月菜單'!A39</f>
        <v>茶碗蒸</v>
      </c>
      <c r="N5" s="24" t="s">
        <v>141</v>
      </c>
      <c r="O5" s="25" t="s">
        <v>15</v>
      </c>
      <c r="P5" s="24" t="str">
        <f>'113年11月菜單'!A40</f>
        <v>深色蔬菜</v>
      </c>
      <c r="Q5" s="24" t="s">
        <v>43</v>
      </c>
      <c r="R5" s="25" t="s">
        <v>15</v>
      </c>
      <c r="S5" s="24" t="str">
        <f>'113年11月菜單'!A41</f>
        <v>小丸子湯(加)</v>
      </c>
      <c r="T5" s="24" t="s">
        <v>16</v>
      </c>
      <c r="U5" s="25" t="s">
        <v>15</v>
      </c>
      <c r="V5" s="516"/>
      <c r="W5" s="169" t="s">
        <v>7</v>
      </c>
      <c r="X5" s="95" t="s">
        <v>17</v>
      </c>
      <c r="Y5" s="178">
        <f>AB6</f>
        <v>5.8</v>
      </c>
      <c r="Z5" s="2"/>
      <c r="AA5" s="2"/>
      <c r="AB5" s="3"/>
      <c r="AC5" s="2" t="s">
        <v>18</v>
      </c>
      <c r="AD5" s="2" t="s">
        <v>19</v>
      </c>
      <c r="AE5" s="2" t="s">
        <v>20</v>
      </c>
      <c r="AF5" s="2" t="s">
        <v>21</v>
      </c>
    </row>
    <row r="6" spans="2:32" ht="27.95" customHeight="1">
      <c r="B6" s="27" t="s">
        <v>8</v>
      </c>
      <c r="C6" s="521"/>
      <c r="D6" s="31" t="s">
        <v>101</v>
      </c>
      <c r="E6" s="28"/>
      <c r="F6" s="29">
        <v>110</v>
      </c>
      <c r="G6" s="383" t="s">
        <v>114</v>
      </c>
      <c r="H6" s="259"/>
      <c r="I6" s="258">
        <v>40</v>
      </c>
      <c r="J6" s="383" t="s">
        <v>184</v>
      </c>
      <c r="K6" s="243"/>
      <c r="L6" s="244">
        <v>30</v>
      </c>
      <c r="M6" s="259" t="s">
        <v>420</v>
      </c>
      <c r="N6" s="259"/>
      <c r="O6" s="258">
        <v>40</v>
      </c>
      <c r="P6" s="30" t="str">
        <f>P5</f>
        <v>深色蔬菜</v>
      </c>
      <c r="Q6" s="31"/>
      <c r="R6" s="30">
        <v>100</v>
      </c>
      <c r="S6" s="31" t="s">
        <v>291</v>
      </c>
      <c r="T6" s="450" t="s">
        <v>293</v>
      </c>
      <c r="U6" s="29">
        <v>10</v>
      </c>
      <c r="V6" s="517"/>
      <c r="W6" s="171">
        <f>(Y5*15)+(Y7*5)+(Y10*12)</f>
        <v>97</v>
      </c>
      <c r="X6" s="98" t="s">
        <v>22</v>
      </c>
      <c r="Y6" s="179">
        <f>AB7</f>
        <v>2.7</v>
      </c>
      <c r="Z6" s="12"/>
      <c r="AA6" s="21" t="s">
        <v>23</v>
      </c>
      <c r="AB6" s="3">
        <v>5.8</v>
      </c>
      <c r="AC6" s="3">
        <f>AB6*2</f>
        <v>11.6</v>
      </c>
      <c r="AD6" s="3"/>
      <c r="AE6" s="3">
        <f>AB6*15</f>
        <v>87</v>
      </c>
      <c r="AF6" s="3">
        <f>AC6*4+AE6*4</f>
        <v>394.4</v>
      </c>
    </row>
    <row r="7" spans="2:32" ht="27.95" customHeight="1">
      <c r="B7" s="27">
        <v>18</v>
      </c>
      <c r="C7" s="521"/>
      <c r="D7" s="28"/>
      <c r="E7" s="28"/>
      <c r="F7" s="28"/>
      <c r="G7" s="258" t="s">
        <v>269</v>
      </c>
      <c r="H7" s="260"/>
      <c r="I7" s="258">
        <v>30</v>
      </c>
      <c r="J7" s="283" t="s">
        <v>183</v>
      </c>
      <c r="K7" s="243"/>
      <c r="L7" s="244">
        <v>20</v>
      </c>
      <c r="M7" s="258"/>
      <c r="N7" s="259"/>
      <c r="O7" s="258"/>
      <c r="P7" s="29"/>
      <c r="Q7" s="29"/>
      <c r="R7" s="29"/>
      <c r="S7" s="28" t="s">
        <v>292</v>
      </c>
      <c r="T7" s="28"/>
      <c r="U7" s="29">
        <v>10</v>
      </c>
      <c r="V7" s="517"/>
      <c r="W7" s="173" t="s">
        <v>9</v>
      </c>
      <c r="X7" s="101" t="s">
        <v>24</v>
      </c>
      <c r="Y7" s="179">
        <v>2</v>
      </c>
      <c r="Z7" s="2"/>
      <c r="AA7" s="33" t="s">
        <v>25</v>
      </c>
      <c r="AB7" s="3">
        <v>2.7</v>
      </c>
      <c r="AC7" s="34">
        <f>AB7*7</f>
        <v>18.900000000000002</v>
      </c>
      <c r="AD7" s="3">
        <f>AB7*5</f>
        <v>13.5</v>
      </c>
      <c r="AE7" s="3" t="s">
        <v>26</v>
      </c>
      <c r="AF7" s="35">
        <f>AC7*4+AD7*9</f>
        <v>197.10000000000002</v>
      </c>
    </row>
    <row r="8" spans="2:32" ht="27.95" customHeight="1">
      <c r="B8" s="27" t="s">
        <v>10</v>
      </c>
      <c r="C8" s="521"/>
      <c r="D8" s="28"/>
      <c r="E8" s="28"/>
      <c r="F8" s="28"/>
      <c r="G8" s="449" t="s">
        <v>281</v>
      </c>
      <c r="H8" s="259"/>
      <c r="I8" s="258">
        <v>20</v>
      </c>
      <c r="J8" s="391" t="s">
        <v>221</v>
      </c>
      <c r="K8" s="281"/>
      <c r="L8" s="244">
        <v>20</v>
      </c>
      <c r="M8" s="383"/>
      <c r="N8" s="383"/>
      <c r="O8" s="383"/>
      <c r="P8" s="29"/>
      <c r="Q8" s="235"/>
      <c r="R8" s="236"/>
      <c r="S8" s="209"/>
      <c r="T8" s="235"/>
      <c r="U8" s="29"/>
      <c r="V8" s="517"/>
      <c r="W8" s="171">
        <f>(Y6*5)+(Y8*5)+(Y10*8)</f>
        <v>25</v>
      </c>
      <c r="X8" s="101" t="s">
        <v>27</v>
      </c>
      <c r="Y8" s="179">
        <f>AB9</f>
        <v>2.2999999999999998</v>
      </c>
      <c r="Z8" s="12"/>
      <c r="AA8" s="2" t="s">
        <v>28</v>
      </c>
      <c r="AB8" s="3">
        <v>2</v>
      </c>
      <c r="AC8" s="3">
        <f>AB8*1</f>
        <v>2</v>
      </c>
      <c r="AD8" s="3" t="s">
        <v>26</v>
      </c>
      <c r="AE8" s="3">
        <f>AB8*5</f>
        <v>10</v>
      </c>
      <c r="AF8" s="3">
        <f>AC8*4+AE8*4</f>
        <v>48</v>
      </c>
    </row>
    <row r="9" spans="2:32" ht="27.95" customHeight="1">
      <c r="B9" s="523" t="s">
        <v>34</v>
      </c>
      <c r="C9" s="521"/>
      <c r="D9" s="28"/>
      <c r="E9" s="28"/>
      <c r="F9" s="28"/>
      <c r="G9" s="302"/>
      <c r="H9" s="259"/>
      <c r="I9" s="258"/>
      <c r="J9" s="258"/>
      <c r="K9" s="260"/>
      <c r="L9" s="244"/>
      <c r="M9" s="383"/>
      <c r="N9" s="383"/>
      <c r="O9" s="383"/>
      <c r="P9" s="29"/>
      <c r="Q9" s="36"/>
      <c r="R9" s="29"/>
      <c r="S9" s="28"/>
      <c r="T9" s="28"/>
      <c r="U9" s="29"/>
      <c r="V9" s="517"/>
      <c r="W9" s="173" t="s">
        <v>11</v>
      </c>
      <c r="X9" s="101" t="s">
        <v>30</v>
      </c>
      <c r="Y9" s="179">
        <f>AB10</f>
        <v>0</v>
      </c>
      <c r="Z9" s="2"/>
      <c r="AA9" s="2" t="s">
        <v>31</v>
      </c>
      <c r="AB9" s="78">
        <v>2.2999999999999998</v>
      </c>
      <c r="AC9" s="3"/>
      <c r="AD9" s="3">
        <f>AB9*5</f>
        <v>11.5</v>
      </c>
      <c r="AE9" s="3" t="s">
        <v>26</v>
      </c>
      <c r="AF9" s="3">
        <f>AD9*9</f>
        <v>103.5</v>
      </c>
    </row>
    <row r="10" spans="2:32" ht="27.95" customHeight="1">
      <c r="B10" s="523"/>
      <c r="C10" s="521"/>
      <c r="D10" s="28"/>
      <c r="E10" s="28"/>
      <c r="F10" s="28"/>
      <c r="G10" s="29"/>
      <c r="H10" s="36"/>
      <c r="I10" s="29"/>
      <c r="J10" s="302"/>
      <c r="K10" s="36"/>
      <c r="L10" s="29"/>
      <c r="M10" s="295"/>
      <c r="N10" s="383"/>
      <c r="O10" s="410"/>
      <c r="P10" s="29"/>
      <c r="Q10" s="36"/>
      <c r="R10" s="29"/>
      <c r="S10" s="248"/>
      <c r="T10" s="36"/>
      <c r="U10" s="29"/>
      <c r="V10" s="517"/>
      <c r="W10" s="171">
        <f>(Y5*2)+(Y6*7)+(Y7*1)+(Y10*8)</f>
        <v>32.5</v>
      </c>
      <c r="X10" s="153" t="s">
        <v>39</v>
      </c>
      <c r="Y10" s="179">
        <v>0</v>
      </c>
      <c r="Z10" s="12"/>
      <c r="AA10" s="2" t="s">
        <v>32</v>
      </c>
      <c r="AE10" s="2">
        <f>AB10*15</f>
        <v>0</v>
      </c>
    </row>
    <row r="11" spans="2:32" ht="27.95" customHeight="1">
      <c r="B11" s="37" t="s">
        <v>33</v>
      </c>
      <c r="C11" s="38"/>
      <c r="D11" s="28"/>
      <c r="E11" s="36"/>
      <c r="F11" s="28"/>
      <c r="G11" s="29"/>
      <c r="H11" s="36"/>
      <c r="I11" s="29"/>
      <c r="J11" s="29"/>
      <c r="K11" s="36"/>
      <c r="L11" s="29"/>
      <c r="M11" s="295"/>
      <c r="N11" s="383"/>
      <c r="O11" s="410"/>
      <c r="P11" s="29"/>
      <c r="Q11" s="36"/>
      <c r="R11" s="29"/>
      <c r="S11" s="29"/>
      <c r="T11" s="36"/>
      <c r="U11" s="29"/>
      <c r="V11" s="517"/>
      <c r="W11" s="173" t="s">
        <v>12</v>
      </c>
      <c r="X11" s="109"/>
      <c r="Y11" s="179"/>
      <c r="Z11" s="2"/>
      <c r="AC11" s="2">
        <f>SUM(AC6:AC10)</f>
        <v>32.5</v>
      </c>
      <c r="AD11" s="2">
        <f>SUM(AD6:AD10)</f>
        <v>25</v>
      </c>
      <c r="AE11" s="2">
        <f>SUM(AE6:AE10)</f>
        <v>97</v>
      </c>
      <c r="AF11" s="2">
        <f>AC11*4+AD11*9+AE11*4</f>
        <v>743</v>
      </c>
    </row>
    <row r="12" spans="2:32" ht="27.95" customHeight="1">
      <c r="B12" s="39"/>
      <c r="C12" s="40"/>
      <c r="D12" s="36"/>
      <c r="E12" s="36"/>
      <c r="F12" s="29"/>
      <c r="G12" s="29"/>
      <c r="H12" s="36"/>
      <c r="I12" s="29"/>
      <c r="J12" s="29"/>
      <c r="K12" s="36"/>
      <c r="L12" s="29"/>
      <c r="M12" s="195"/>
      <c r="N12" s="36"/>
      <c r="O12" s="30"/>
      <c r="P12" s="29"/>
      <c r="Q12" s="36"/>
      <c r="R12" s="29"/>
      <c r="S12" s="29"/>
      <c r="T12" s="36"/>
      <c r="U12" s="29"/>
      <c r="V12" s="518"/>
      <c r="W12" s="171">
        <f>(W6*4)+(W8*9)+(W10*4)</f>
        <v>743</v>
      </c>
      <c r="X12" s="116"/>
      <c r="Y12" s="179"/>
      <c r="Z12" s="12"/>
      <c r="AC12" s="41">
        <f>AC11*4/AF11</f>
        <v>0.17496635262449528</v>
      </c>
      <c r="AD12" s="41">
        <f>AD11*9/AF11</f>
        <v>0.30282637954239572</v>
      </c>
      <c r="AE12" s="41">
        <f>AE11*4/AF11</f>
        <v>0.522207267833109</v>
      </c>
    </row>
    <row r="13" spans="2:32" s="26" customFormat="1" ht="42" customHeight="1">
      <c r="B13" s="93">
        <v>11</v>
      </c>
      <c r="C13" s="521"/>
      <c r="D13" s="24" t="str">
        <f>'113年11月菜單'!E36</f>
        <v>小米飯</v>
      </c>
      <c r="E13" s="24" t="s">
        <v>89</v>
      </c>
      <c r="F13" s="25" t="s">
        <v>15</v>
      </c>
      <c r="G13" s="24" t="str">
        <f>'113年11月菜單'!E37</f>
        <v>鐵路滷排</v>
      </c>
      <c r="H13" s="24" t="s">
        <v>16</v>
      </c>
      <c r="I13" s="25" t="s">
        <v>15</v>
      </c>
      <c r="J13" s="24" t="str">
        <f>'113年11月菜單'!E38</f>
        <v>香烤地瓜條</v>
      </c>
      <c r="K13" s="24" t="s">
        <v>179</v>
      </c>
      <c r="L13" s="25" t="s">
        <v>15</v>
      </c>
      <c r="M13" s="24" t="str">
        <f>'113年11月菜單'!E39</f>
        <v>螞蟻上樹</v>
      </c>
      <c r="N13" s="24" t="s">
        <v>310</v>
      </c>
      <c r="O13" s="25" t="s">
        <v>15</v>
      </c>
      <c r="P13" s="24" t="str">
        <f>'113年11月菜單'!E40</f>
        <v>淺色蔬菜</v>
      </c>
      <c r="Q13" s="24" t="s">
        <v>43</v>
      </c>
      <c r="R13" s="25" t="s">
        <v>15</v>
      </c>
      <c r="S13" s="24" t="str">
        <f>'113年11月菜單'!E41</f>
        <v>味噌豆腐湯(豆)</v>
      </c>
      <c r="T13" s="24" t="s">
        <v>16</v>
      </c>
      <c r="U13" s="25" t="s">
        <v>15</v>
      </c>
      <c r="V13" s="516"/>
      <c r="W13" s="169" t="s">
        <v>7</v>
      </c>
      <c r="X13" s="95" t="s">
        <v>70</v>
      </c>
      <c r="Y13" s="178">
        <f>AB14</f>
        <v>5.8</v>
      </c>
      <c r="Z13" s="2"/>
      <c r="AA13" s="2"/>
      <c r="AB13" s="3"/>
      <c r="AC13" s="2" t="s">
        <v>18</v>
      </c>
      <c r="AD13" s="2" t="s">
        <v>19</v>
      </c>
      <c r="AE13" s="2" t="s">
        <v>20</v>
      </c>
      <c r="AF13" s="2" t="s">
        <v>21</v>
      </c>
    </row>
    <row r="14" spans="2:32" ht="27.95" customHeight="1">
      <c r="B14" s="27" t="s">
        <v>8</v>
      </c>
      <c r="C14" s="521"/>
      <c r="D14" s="31" t="s">
        <v>101</v>
      </c>
      <c r="E14" s="30"/>
      <c r="F14" s="30">
        <v>70</v>
      </c>
      <c r="G14" s="262" t="s">
        <v>401</v>
      </c>
      <c r="H14" s="261"/>
      <c r="I14" s="261">
        <v>40</v>
      </c>
      <c r="J14" s="383" t="s">
        <v>383</v>
      </c>
      <c r="K14" s="263"/>
      <c r="L14" s="262">
        <v>30</v>
      </c>
      <c r="M14" s="449" t="s">
        <v>309</v>
      </c>
      <c r="N14" s="318"/>
      <c r="O14" s="449">
        <v>30</v>
      </c>
      <c r="P14" s="30" t="str">
        <f>P13</f>
        <v>淺色蔬菜</v>
      </c>
      <c r="Q14" s="31"/>
      <c r="R14" s="30">
        <v>100</v>
      </c>
      <c r="S14" s="376" t="s">
        <v>161</v>
      </c>
      <c r="T14" s="390" t="s">
        <v>150</v>
      </c>
      <c r="U14" s="390">
        <v>10</v>
      </c>
      <c r="V14" s="517"/>
      <c r="W14" s="171">
        <f>(Y13*15)+(Y15*5)+(Y18*12)</f>
        <v>97</v>
      </c>
      <c r="X14" s="98" t="s">
        <v>71</v>
      </c>
      <c r="Y14" s="179">
        <f>AB15</f>
        <v>2.7</v>
      </c>
      <c r="Z14" s="12"/>
      <c r="AA14" s="21" t="s">
        <v>23</v>
      </c>
      <c r="AB14" s="3">
        <v>5.8</v>
      </c>
      <c r="AC14" s="3">
        <f>AB14*2</f>
        <v>11.6</v>
      </c>
      <c r="AD14" s="3"/>
      <c r="AE14" s="3">
        <f>AB14*15</f>
        <v>87</v>
      </c>
      <c r="AF14" s="3">
        <f>AC14*4+AE14*4</f>
        <v>394.4</v>
      </c>
    </row>
    <row r="15" spans="2:32" ht="27.95" customHeight="1">
      <c r="B15" s="27">
        <v>19</v>
      </c>
      <c r="C15" s="521"/>
      <c r="D15" s="30" t="s">
        <v>279</v>
      </c>
      <c r="E15" s="30"/>
      <c r="F15" s="30">
        <v>40</v>
      </c>
      <c r="G15" s="261"/>
      <c r="H15" s="261"/>
      <c r="I15" s="261"/>
      <c r="J15" s="262"/>
      <c r="K15" s="263"/>
      <c r="L15" s="262"/>
      <c r="M15" s="449" t="s">
        <v>373</v>
      </c>
      <c r="N15" s="318"/>
      <c r="O15" s="449">
        <v>20</v>
      </c>
      <c r="P15" s="29"/>
      <c r="Q15" s="29"/>
      <c r="R15" s="29"/>
      <c r="S15" s="376" t="s">
        <v>138</v>
      </c>
      <c r="T15" s="372"/>
      <c r="U15" s="390" t="s">
        <v>139</v>
      </c>
      <c r="V15" s="517"/>
      <c r="W15" s="173" t="s">
        <v>9</v>
      </c>
      <c r="X15" s="101" t="s">
        <v>72</v>
      </c>
      <c r="Y15" s="179">
        <v>2</v>
      </c>
      <c r="Z15" s="2"/>
      <c r="AA15" s="33" t="s">
        <v>25</v>
      </c>
      <c r="AB15" s="3">
        <v>2.7</v>
      </c>
      <c r="AC15" s="34">
        <f>AB15*7</f>
        <v>18.900000000000002</v>
      </c>
      <c r="AD15" s="3">
        <f>AB15*5</f>
        <v>13.5</v>
      </c>
      <c r="AE15" s="3" t="s">
        <v>26</v>
      </c>
      <c r="AF15" s="35">
        <f>AC15*4+AD15*9</f>
        <v>197.10000000000002</v>
      </c>
    </row>
    <row r="16" spans="2:32" ht="27.95" customHeight="1">
      <c r="B16" s="27" t="s">
        <v>10</v>
      </c>
      <c r="C16" s="521"/>
      <c r="D16" s="36"/>
      <c r="E16" s="36"/>
      <c r="F16" s="29"/>
      <c r="G16" s="261"/>
      <c r="H16" s="265"/>
      <c r="I16" s="261"/>
      <c r="J16" s="390"/>
      <c r="K16" s="281"/>
      <c r="L16" s="390"/>
      <c r="M16" s="450" t="s">
        <v>311</v>
      </c>
      <c r="N16" s="392"/>
      <c r="O16" s="449">
        <v>10</v>
      </c>
      <c r="P16" s="28"/>
      <c r="Q16" s="36"/>
      <c r="R16" s="28"/>
      <c r="S16" s="211"/>
      <c r="T16" s="36"/>
      <c r="U16" s="29"/>
      <c r="V16" s="517"/>
      <c r="W16" s="171">
        <f>(Y14*5)+(Y16*5)+(Y18*8)</f>
        <v>25</v>
      </c>
      <c r="X16" s="101" t="s">
        <v>73</v>
      </c>
      <c r="Y16" s="179">
        <f>AB17</f>
        <v>2.2999999999999998</v>
      </c>
      <c r="Z16" s="12"/>
      <c r="AA16" s="2" t="s">
        <v>28</v>
      </c>
      <c r="AB16" s="3">
        <v>2</v>
      </c>
      <c r="AC16" s="3">
        <f>AB16*1</f>
        <v>2</v>
      </c>
      <c r="AD16" s="3" t="s">
        <v>26</v>
      </c>
      <c r="AE16" s="3">
        <f>AB16*5</f>
        <v>10</v>
      </c>
      <c r="AF16" s="3">
        <f>AC16*4+AE16*4</f>
        <v>48</v>
      </c>
    </row>
    <row r="17" spans="2:32" ht="27.95" customHeight="1">
      <c r="B17" s="523" t="s">
        <v>35</v>
      </c>
      <c r="C17" s="521"/>
      <c r="D17" s="36"/>
      <c r="E17" s="36"/>
      <c r="F17" s="29"/>
      <c r="G17" s="261"/>
      <c r="H17" s="265"/>
      <c r="I17" s="261"/>
      <c r="J17" s="302"/>
      <c r="K17" s="262"/>
      <c r="L17" s="262"/>
      <c r="M17" s="450" t="s">
        <v>400</v>
      </c>
      <c r="N17" s="392"/>
      <c r="O17" s="449">
        <v>10</v>
      </c>
      <c r="P17" s="28"/>
      <c r="Q17" s="36"/>
      <c r="R17" s="28"/>
      <c r="S17" s="158"/>
      <c r="T17" s="28"/>
      <c r="U17" s="29"/>
      <c r="V17" s="517"/>
      <c r="W17" s="173" t="s">
        <v>11</v>
      </c>
      <c r="X17" s="101" t="s">
        <v>74</v>
      </c>
      <c r="Y17" s="179">
        <f>AB18</f>
        <v>0</v>
      </c>
      <c r="Z17" s="2"/>
      <c r="AA17" s="2" t="s">
        <v>31</v>
      </c>
      <c r="AB17" s="78">
        <v>2.2999999999999998</v>
      </c>
      <c r="AC17" s="3"/>
      <c r="AD17" s="3">
        <f>AB17*5</f>
        <v>11.5</v>
      </c>
      <c r="AE17" s="3" t="s">
        <v>26</v>
      </c>
      <c r="AF17" s="3">
        <f>AD17*9</f>
        <v>103.5</v>
      </c>
    </row>
    <row r="18" spans="2:32" ht="27.95" customHeight="1">
      <c r="B18" s="523"/>
      <c r="C18" s="521"/>
      <c r="D18" s="36"/>
      <c r="E18" s="36"/>
      <c r="F18" s="29"/>
      <c r="G18" s="262"/>
      <c r="H18" s="264"/>
      <c r="I18" s="262"/>
      <c r="J18" s="262"/>
      <c r="K18" s="263"/>
      <c r="L18" s="262"/>
      <c r="M18" s="277"/>
      <c r="N18" s="322"/>
      <c r="O18" s="236"/>
      <c r="P18" s="29"/>
      <c r="Q18" s="36"/>
      <c r="R18" s="29"/>
      <c r="S18" s="28"/>
      <c r="T18" s="36"/>
      <c r="U18" s="29"/>
      <c r="V18" s="517"/>
      <c r="W18" s="171">
        <f>(Y13*2)+(Y14*7)+(Y15*1)+(Y18*8)</f>
        <v>32.5</v>
      </c>
      <c r="X18" s="153" t="s">
        <v>75</v>
      </c>
      <c r="Y18" s="179">
        <v>0</v>
      </c>
      <c r="Z18" s="12"/>
      <c r="AA18" s="2" t="s">
        <v>32</v>
      </c>
      <c r="AE18" s="2">
        <f>AB18*15</f>
        <v>0</v>
      </c>
    </row>
    <row r="19" spans="2:32" ht="27.95" customHeight="1">
      <c r="B19" s="37" t="s">
        <v>33</v>
      </c>
      <c r="C19" s="38"/>
      <c r="D19" s="36"/>
      <c r="E19" s="36"/>
      <c r="F19" s="29"/>
      <c r="G19" s="29"/>
      <c r="H19" s="36"/>
      <c r="I19" s="29"/>
      <c r="J19" s="196"/>
      <c r="K19" s="30"/>
      <c r="L19" s="29"/>
      <c r="M19" s="31"/>
      <c r="N19" s="105"/>
      <c r="O19" s="30"/>
      <c r="P19" s="29"/>
      <c r="Q19" s="36"/>
      <c r="R19" s="29"/>
      <c r="S19" s="29"/>
      <c r="T19" s="36"/>
      <c r="U19" s="29"/>
      <c r="V19" s="517"/>
      <c r="W19" s="173" t="s">
        <v>12</v>
      </c>
      <c r="X19" s="109"/>
      <c r="Y19" s="179"/>
      <c r="Z19" s="2"/>
      <c r="AC19" s="2">
        <f>SUM(AC14:AC18)</f>
        <v>32.5</v>
      </c>
      <c r="AD19" s="2">
        <f>SUM(AD14:AD18)</f>
        <v>25</v>
      </c>
      <c r="AE19" s="2">
        <f>SUM(AE14:AE18)</f>
        <v>97</v>
      </c>
      <c r="AF19" s="2">
        <f>AC19*4+AD19*9+AE19*4</f>
        <v>743</v>
      </c>
    </row>
    <row r="20" spans="2:32" ht="27.95" customHeight="1">
      <c r="B20" s="39"/>
      <c r="C20" s="40"/>
      <c r="D20" s="36"/>
      <c r="E20" s="36"/>
      <c r="F20" s="29"/>
      <c r="G20" s="29"/>
      <c r="H20" s="36"/>
      <c r="I20" s="29"/>
      <c r="J20" s="31"/>
      <c r="K20" s="36"/>
      <c r="L20" s="29"/>
      <c r="M20" s="30"/>
      <c r="N20" s="36"/>
      <c r="O20" s="30"/>
      <c r="P20" s="29"/>
      <c r="Q20" s="36"/>
      <c r="R20" s="29"/>
      <c r="S20" s="29"/>
      <c r="T20" s="36"/>
      <c r="U20" s="29"/>
      <c r="V20" s="518"/>
      <c r="W20" s="171">
        <f>(W14*4)+(W16*9)+(W18*4)</f>
        <v>743</v>
      </c>
      <c r="X20" s="116"/>
      <c r="Y20" s="179"/>
      <c r="Z20" s="12"/>
      <c r="AC20" s="41">
        <f>AC19*4/AF19</f>
        <v>0.17496635262449528</v>
      </c>
      <c r="AD20" s="41">
        <f>AD19*9/AF19</f>
        <v>0.30282637954239572</v>
      </c>
      <c r="AE20" s="41">
        <f>AE19*4/AF19</f>
        <v>0.522207267833109</v>
      </c>
    </row>
    <row r="21" spans="2:32" s="26" customFormat="1" ht="42" customHeight="1">
      <c r="B21" s="93">
        <v>11</v>
      </c>
      <c r="C21" s="521"/>
      <c r="D21" s="24" t="str">
        <f>'113年11月菜單'!I36</f>
        <v>白米飯</v>
      </c>
      <c r="E21" s="24" t="s">
        <v>98</v>
      </c>
      <c r="F21" s="25" t="s">
        <v>15</v>
      </c>
      <c r="G21" s="24" t="str">
        <f>'113年11月菜單'!I37</f>
        <v>夜市鹽酥雞(炸)</v>
      </c>
      <c r="H21" s="24" t="s">
        <v>92</v>
      </c>
      <c r="I21" s="25" t="s">
        <v>15</v>
      </c>
      <c r="J21" s="24" t="str">
        <f>'113年11月菜單'!I38</f>
        <v>冰糖小滷味(豆)</v>
      </c>
      <c r="K21" s="24" t="s">
        <v>104</v>
      </c>
      <c r="L21" s="25" t="s">
        <v>15</v>
      </c>
      <c r="M21" s="24" t="str">
        <f>'113年11月菜單'!I39</f>
        <v>花生玉米</v>
      </c>
      <c r="N21" s="24" t="s">
        <v>16</v>
      </c>
      <c r="O21" s="25" t="s">
        <v>15</v>
      </c>
      <c r="P21" s="24" t="str">
        <f>'113年11月菜單'!I40</f>
        <v>深色蔬菜</v>
      </c>
      <c r="Q21" s="24" t="s">
        <v>43</v>
      </c>
      <c r="R21" s="25" t="s">
        <v>15</v>
      </c>
      <c r="S21" s="183" t="str">
        <f>'113年11月菜單'!I41</f>
        <v>鮮菇湯</v>
      </c>
      <c r="T21" s="24" t="s">
        <v>16</v>
      </c>
      <c r="U21" s="25" t="s">
        <v>15</v>
      </c>
      <c r="V21" s="505"/>
      <c r="W21" s="169" t="s">
        <v>7</v>
      </c>
      <c r="X21" s="95" t="s">
        <v>17</v>
      </c>
      <c r="Y21" s="178">
        <f>AB22</f>
        <v>5.7</v>
      </c>
      <c r="Z21" s="2"/>
      <c r="AA21" s="2"/>
      <c r="AB21" s="3"/>
      <c r="AC21" s="2" t="s">
        <v>18</v>
      </c>
      <c r="AD21" s="2" t="s">
        <v>19</v>
      </c>
      <c r="AE21" s="2" t="s">
        <v>20</v>
      </c>
      <c r="AF21" s="2" t="s">
        <v>21</v>
      </c>
    </row>
    <row r="22" spans="2:32" s="45" customFormat="1" ht="27.75" customHeight="1">
      <c r="B22" s="43" t="s">
        <v>8</v>
      </c>
      <c r="C22" s="521"/>
      <c r="D22" s="31" t="s">
        <v>101</v>
      </c>
      <c r="E22" s="28"/>
      <c r="F22" s="29">
        <v>110</v>
      </c>
      <c r="G22" s="266" t="s">
        <v>466</v>
      </c>
      <c r="H22" s="267"/>
      <c r="I22" s="266">
        <v>50</v>
      </c>
      <c r="J22" s="383" t="s">
        <v>305</v>
      </c>
      <c r="K22" s="295" t="s">
        <v>299</v>
      </c>
      <c r="L22" s="399">
        <v>25</v>
      </c>
      <c r="M22" s="450" t="s">
        <v>232</v>
      </c>
      <c r="N22" s="376"/>
      <c r="O22" s="383">
        <v>30</v>
      </c>
      <c r="P22" s="30" t="str">
        <f>P21</f>
        <v>深色蔬菜</v>
      </c>
      <c r="Q22" s="31"/>
      <c r="R22" s="30">
        <v>100</v>
      </c>
      <c r="S22" s="136" t="s">
        <v>385</v>
      </c>
      <c r="T22" s="28"/>
      <c r="U22" s="28">
        <v>20</v>
      </c>
      <c r="V22" s="506"/>
      <c r="W22" s="171">
        <f>(Y21*15)+(Y23*5)+(Y26*12)</f>
        <v>100.6</v>
      </c>
      <c r="X22" s="98" t="s">
        <v>22</v>
      </c>
      <c r="Y22" s="179">
        <f>AB23</f>
        <v>2.6</v>
      </c>
      <c r="Z22" s="44"/>
      <c r="AA22" s="21" t="s">
        <v>23</v>
      </c>
      <c r="AB22" s="3">
        <v>5.7</v>
      </c>
      <c r="AC22" s="3">
        <f>AB22*2</f>
        <v>11.4</v>
      </c>
      <c r="AD22" s="3"/>
      <c r="AE22" s="3">
        <f>AB22*15</f>
        <v>85.5</v>
      </c>
      <c r="AF22" s="3">
        <f>AC22*4+AE22*4</f>
        <v>387.6</v>
      </c>
    </row>
    <row r="23" spans="2:32" s="45" customFormat="1" ht="27.95" customHeight="1">
      <c r="B23" s="43">
        <v>20</v>
      </c>
      <c r="C23" s="521"/>
      <c r="D23" s="28"/>
      <c r="E23" s="28"/>
      <c r="F23" s="28"/>
      <c r="G23" s="266"/>
      <c r="H23" s="267"/>
      <c r="I23" s="266"/>
      <c r="J23" s="376" t="s">
        <v>294</v>
      </c>
      <c r="K23" s="165"/>
      <c r="L23" s="400">
        <v>20</v>
      </c>
      <c r="M23" s="383" t="s">
        <v>231</v>
      </c>
      <c r="N23" s="391"/>
      <c r="O23" s="383">
        <v>10</v>
      </c>
      <c r="P23" s="31"/>
      <c r="Q23" s="30"/>
      <c r="R23" s="31"/>
      <c r="S23" s="287" t="s">
        <v>386</v>
      </c>
      <c r="T23" s="286"/>
      <c r="U23" s="286">
        <v>10</v>
      </c>
      <c r="V23" s="506"/>
      <c r="W23" s="173" t="s">
        <v>9</v>
      </c>
      <c r="X23" s="101" t="s">
        <v>24</v>
      </c>
      <c r="Y23" s="179">
        <v>2.2999999999999998</v>
      </c>
      <c r="Z23" s="46"/>
      <c r="AA23" s="33" t="s">
        <v>25</v>
      </c>
      <c r="AB23" s="3">
        <v>2.6</v>
      </c>
      <c r="AC23" s="34">
        <f>AB23*7</f>
        <v>18.2</v>
      </c>
      <c r="AD23" s="3">
        <f>AB23*5</f>
        <v>13</v>
      </c>
      <c r="AE23" s="3" t="s">
        <v>26</v>
      </c>
      <c r="AF23" s="35">
        <f>AC23*4+AD23*9</f>
        <v>189.8</v>
      </c>
    </row>
    <row r="24" spans="2:32" s="45" customFormat="1" ht="27.95" customHeight="1">
      <c r="B24" s="43" t="s">
        <v>10</v>
      </c>
      <c r="C24" s="521"/>
      <c r="D24" s="28"/>
      <c r="E24" s="28"/>
      <c r="F24" s="28"/>
      <c r="G24" s="266"/>
      <c r="H24" s="267"/>
      <c r="I24" s="266"/>
      <c r="J24" s="383" t="s">
        <v>290</v>
      </c>
      <c r="K24" s="295"/>
      <c r="L24" s="401">
        <v>10</v>
      </c>
      <c r="M24" s="384" t="s">
        <v>384</v>
      </c>
      <c r="N24" s="391"/>
      <c r="O24" s="383">
        <v>5</v>
      </c>
      <c r="P24" s="28"/>
      <c r="Q24" s="36"/>
      <c r="R24" s="28"/>
      <c r="S24" s="30"/>
      <c r="T24" s="105"/>
      <c r="U24" s="30"/>
      <c r="V24" s="506"/>
      <c r="W24" s="171">
        <f>(Y22*5)+(Y24*5)+(Y26*8)</f>
        <v>30.4</v>
      </c>
      <c r="X24" s="101" t="s">
        <v>27</v>
      </c>
      <c r="Y24" s="179">
        <v>3</v>
      </c>
      <c r="Z24" s="44"/>
      <c r="AA24" s="2" t="s">
        <v>28</v>
      </c>
      <c r="AB24" s="3">
        <v>2</v>
      </c>
      <c r="AC24" s="3">
        <f>AB24*1</f>
        <v>2</v>
      </c>
      <c r="AD24" s="3" t="s">
        <v>26</v>
      </c>
      <c r="AE24" s="3">
        <f>AB24*5</f>
        <v>10</v>
      </c>
      <c r="AF24" s="3">
        <f>AC24*4+AE24*4</f>
        <v>48</v>
      </c>
    </row>
    <row r="25" spans="2:32" s="45" customFormat="1" ht="27.95" customHeight="1">
      <c r="B25" s="524" t="s">
        <v>36</v>
      </c>
      <c r="C25" s="521"/>
      <c r="D25" s="28"/>
      <c r="E25" s="28"/>
      <c r="F25" s="28"/>
      <c r="G25" s="266"/>
      <c r="H25" s="267"/>
      <c r="I25" s="266"/>
      <c r="J25" s="383"/>
      <c r="K25" s="160"/>
      <c r="L25" s="401"/>
      <c r="M25" s="384" t="s">
        <v>398</v>
      </c>
      <c r="N25" s="392"/>
      <c r="O25" s="391">
        <v>10</v>
      </c>
      <c r="P25" s="28"/>
      <c r="Q25" s="36"/>
      <c r="R25" s="28"/>
      <c r="S25" s="28"/>
      <c r="T25" s="36"/>
      <c r="U25" s="28"/>
      <c r="V25" s="506"/>
      <c r="W25" s="173" t="s">
        <v>11</v>
      </c>
      <c r="X25" s="101" t="s">
        <v>30</v>
      </c>
      <c r="Y25" s="179">
        <f>AB26</f>
        <v>0</v>
      </c>
      <c r="Z25" s="46"/>
      <c r="AA25" s="2" t="s">
        <v>31</v>
      </c>
      <c r="AB25" s="3">
        <v>2.5</v>
      </c>
      <c r="AC25" s="3"/>
      <c r="AD25" s="3">
        <f>AB25*5</f>
        <v>12.5</v>
      </c>
      <c r="AE25" s="3" t="s">
        <v>26</v>
      </c>
      <c r="AF25" s="3">
        <f>AD25*9</f>
        <v>112.5</v>
      </c>
    </row>
    <row r="26" spans="2:32" s="45" customFormat="1" ht="27.95" customHeight="1">
      <c r="B26" s="524"/>
      <c r="C26" s="521"/>
      <c r="D26" s="28"/>
      <c r="E26" s="28"/>
      <c r="F26" s="28"/>
      <c r="G26" s="269"/>
      <c r="H26" s="268"/>
      <c r="I26" s="266"/>
      <c r="J26" s="383"/>
      <c r="K26" s="160"/>
      <c r="L26" s="401"/>
      <c r="M26" s="248"/>
      <c r="N26" s="266"/>
      <c r="O26" s="266"/>
      <c r="P26" s="29"/>
      <c r="Q26" s="36"/>
      <c r="R26" s="29"/>
      <c r="S26" s="28"/>
      <c r="T26" s="36"/>
      <c r="U26" s="29"/>
      <c r="V26" s="506"/>
      <c r="W26" s="171">
        <f>(Y21*2)+(Y22*7)+(Y23*1)+(Y26*8)</f>
        <v>34.300000000000004</v>
      </c>
      <c r="X26" s="153" t="s">
        <v>39</v>
      </c>
      <c r="Y26" s="179">
        <v>0.3</v>
      </c>
      <c r="Z26" s="44"/>
      <c r="AA26" s="2" t="s">
        <v>32</v>
      </c>
      <c r="AB26" s="3"/>
      <c r="AC26" s="2"/>
      <c r="AD26" s="2"/>
      <c r="AE26" s="2">
        <f>AB26*15</f>
        <v>0</v>
      </c>
      <c r="AF26" s="2"/>
    </row>
    <row r="27" spans="2:32" s="45" customFormat="1" ht="27.95" customHeight="1">
      <c r="B27" s="37" t="s">
        <v>33</v>
      </c>
      <c r="C27" s="47"/>
      <c r="D27" s="28"/>
      <c r="E27" s="36"/>
      <c r="F27" s="28"/>
      <c r="G27" s="29"/>
      <c r="H27" s="36"/>
      <c r="I27" s="29"/>
      <c r="J27" s="211"/>
      <c r="K27" s="105"/>
      <c r="L27" s="30"/>
      <c r="M27" s="158"/>
      <c r="N27" s="36"/>
      <c r="O27" s="30"/>
      <c r="P27" s="29"/>
      <c r="Q27" s="36"/>
      <c r="R27" s="29"/>
      <c r="S27" s="29"/>
      <c r="T27" s="36"/>
      <c r="U27" s="29"/>
      <c r="V27" s="506"/>
      <c r="W27" s="173" t="s">
        <v>12</v>
      </c>
      <c r="X27" s="109"/>
      <c r="Y27" s="179"/>
      <c r="Z27" s="46"/>
      <c r="AA27" s="2"/>
      <c r="AB27" s="3"/>
      <c r="AC27" s="2">
        <f>SUM(AC22:AC26)</f>
        <v>31.6</v>
      </c>
      <c r="AD27" s="2">
        <f>SUM(AD22:AD26)</f>
        <v>25.5</v>
      </c>
      <c r="AE27" s="2">
        <f>SUM(AE22:AE26)</f>
        <v>95.5</v>
      </c>
      <c r="AF27" s="2">
        <f>AC27*4+AD27*9+AE27*4</f>
        <v>737.9</v>
      </c>
    </row>
    <row r="28" spans="2:32" s="45" customFormat="1" ht="27.95" customHeight="1" thickBot="1">
      <c r="B28" s="48"/>
      <c r="C28" s="49"/>
      <c r="D28" s="36"/>
      <c r="E28" s="36"/>
      <c r="F28" s="29"/>
      <c r="G28" s="29"/>
      <c r="H28" s="36"/>
      <c r="I28" s="165"/>
      <c r="J28" s="201"/>
      <c r="K28" s="166"/>
      <c r="L28" s="29"/>
      <c r="M28" s="201"/>
      <c r="N28" s="166"/>
      <c r="O28" s="29"/>
      <c r="P28" s="29"/>
      <c r="Q28" s="36"/>
      <c r="R28" s="29"/>
      <c r="S28" s="29"/>
      <c r="T28" s="36"/>
      <c r="U28" s="29"/>
      <c r="V28" s="507"/>
      <c r="W28" s="171">
        <f>(W22*4)+(W24*9)+(W26*4)</f>
        <v>813.2</v>
      </c>
      <c r="X28" s="106"/>
      <c r="Y28" s="179"/>
      <c r="Z28" s="44"/>
      <c r="AA28" s="46"/>
      <c r="AB28" s="50"/>
      <c r="AC28" s="41">
        <f>AC27*4/AF27</f>
        <v>0.17129692370239871</v>
      </c>
      <c r="AD28" s="41">
        <f>AD27*9/AF27</f>
        <v>0.31101775308307361</v>
      </c>
      <c r="AE28" s="41">
        <f>AE27*4/AF27</f>
        <v>0.51768532321452776</v>
      </c>
      <c r="AF28" s="46"/>
    </row>
    <row r="29" spans="2:32" s="26" customFormat="1" ht="42" customHeight="1">
      <c r="B29" s="93">
        <v>11</v>
      </c>
      <c r="C29" s="521"/>
      <c r="D29" s="24" t="str">
        <f>'113年11月菜單'!M36</f>
        <v>地瓜飯</v>
      </c>
      <c r="E29" s="24" t="s">
        <v>93</v>
      </c>
      <c r="F29" s="25" t="s">
        <v>15</v>
      </c>
      <c r="G29" s="24" t="str">
        <f>'113年11月菜單'!M37</f>
        <v>佛蒙特咖哩豬</v>
      </c>
      <c r="H29" s="24" t="s">
        <v>16</v>
      </c>
      <c r="I29" s="25" t="s">
        <v>15</v>
      </c>
      <c r="J29" s="167" t="str">
        <f>'113年11月菜單'!M38</f>
        <v>培根高麗菜(加)</v>
      </c>
      <c r="K29" s="24" t="s">
        <v>104</v>
      </c>
      <c r="L29" s="25" t="s">
        <v>15</v>
      </c>
      <c r="M29" s="24" t="str">
        <f>'113年11月菜單'!M39</f>
        <v>哈燒翅小腿</v>
      </c>
      <c r="N29" s="24" t="s">
        <v>196</v>
      </c>
      <c r="O29" s="25" t="s">
        <v>15</v>
      </c>
      <c r="P29" s="24" t="str">
        <f>'113年11月菜單'!M40</f>
        <v>深色蔬菜</v>
      </c>
      <c r="Q29" s="24" t="s">
        <v>43</v>
      </c>
      <c r="R29" s="25" t="s">
        <v>15</v>
      </c>
      <c r="S29" s="24" t="str">
        <f>'113年11月菜單'!M41</f>
        <v>榨菜肉絲湯(醃)</v>
      </c>
      <c r="T29" s="24" t="s">
        <v>16</v>
      </c>
      <c r="U29" s="25" t="s">
        <v>15</v>
      </c>
      <c r="V29" s="516"/>
      <c r="W29" s="169" t="s">
        <v>7</v>
      </c>
      <c r="X29" s="95" t="s">
        <v>17</v>
      </c>
      <c r="Y29" s="134">
        <f>AB30</f>
        <v>5.8</v>
      </c>
      <c r="Z29" s="2"/>
      <c r="AA29" s="2"/>
      <c r="AB29" s="3"/>
      <c r="AC29" s="2" t="s">
        <v>18</v>
      </c>
      <c r="AD29" s="2" t="s">
        <v>19</v>
      </c>
      <c r="AE29" s="2" t="s">
        <v>20</v>
      </c>
      <c r="AF29" s="2" t="s">
        <v>21</v>
      </c>
    </row>
    <row r="30" spans="2:32" ht="27.95" customHeight="1">
      <c r="B30" s="27" t="s">
        <v>8</v>
      </c>
      <c r="C30" s="521"/>
      <c r="D30" s="31" t="s">
        <v>101</v>
      </c>
      <c r="E30" s="31"/>
      <c r="F30" s="31">
        <v>90</v>
      </c>
      <c r="G30" s="279" t="s">
        <v>123</v>
      </c>
      <c r="H30" s="278"/>
      <c r="I30" s="279">
        <v>35</v>
      </c>
      <c r="J30" s="272" t="s">
        <v>387</v>
      </c>
      <c r="K30" s="272"/>
      <c r="L30" s="272">
        <v>40</v>
      </c>
      <c r="M30" s="450" t="s">
        <v>402</v>
      </c>
      <c r="N30" s="383"/>
      <c r="O30" s="383">
        <v>30</v>
      </c>
      <c r="P30" s="30" t="str">
        <f>P29</f>
        <v>深色蔬菜</v>
      </c>
      <c r="Q30" s="31"/>
      <c r="R30" s="30">
        <v>100</v>
      </c>
      <c r="S30" s="447" t="s">
        <v>319</v>
      </c>
      <c r="T30" s="29"/>
      <c r="U30" s="29">
        <v>10</v>
      </c>
      <c r="V30" s="517"/>
      <c r="W30" s="171">
        <f>(Y29*15)+(Y31*5)+(Y34*12)</f>
        <v>98.7</v>
      </c>
      <c r="X30" s="98" t="s">
        <v>22</v>
      </c>
      <c r="Y30" s="135">
        <f>AB31</f>
        <v>2.5</v>
      </c>
      <c r="Z30" s="12"/>
      <c r="AA30" s="21" t="s">
        <v>23</v>
      </c>
      <c r="AB30" s="3">
        <v>5.8</v>
      </c>
      <c r="AC30" s="3">
        <f>AB30*2</f>
        <v>11.6</v>
      </c>
      <c r="AD30" s="3"/>
      <c r="AE30" s="3">
        <f>AB30*15</f>
        <v>87</v>
      </c>
      <c r="AF30" s="3">
        <f>AC30*4+AE30*4</f>
        <v>394.4</v>
      </c>
    </row>
    <row r="31" spans="2:32" ht="27.95" customHeight="1">
      <c r="B31" s="27">
        <v>21</v>
      </c>
      <c r="C31" s="521"/>
      <c r="D31" s="31" t="s">
        <v>102</v>
      </c>
      <c r="E31" s="31"/>
      <c r="F31" s="31">
        <v>40</v>
      </c>
      <c r="G31" s="383" t="s">
        <v>269</v>
      </c>
      <c r="H31" s="279"/>
      <c r="I31" s="279">
        <v>30</v>
      </c>
      <c r="J31" s="272" t="s">
        <v>91</v>
      </c>
      <c r="K31" s="272"/>
      <c r="L31" s="272">
        <v>20</v>
      </c>
      <c r="M31" s="383"/>
      <c r="N31" s="383"/>
      <c r="O31" s="383"/>
      <c r="P31" s="30"/>
      <c r="Q31" s="36"/>
      <c r="R31" s="30"/>
      <c r="S31" s="28" t="s">
        <v>320</v>
      </c>
      <c r="T31" s="29" t="s">
        <v>321</v>
      </c>
      <c r="U31" s="29">
        <v>10</v>
      </c>
      <c r="V31" s="517"/>
      <c r="W31" s="173" t="s">
        <v>9</v>
      </c>
      <c r="X31" s="101" t="s">
        <v>24</v>
      </c>
      <c r="Y31" s="135">
        <f>AB32</f>
        <v>2.1</v>
      </c>
      <c r="Z31" s="2"/>
      <c r="AA31" s="33" t="s">
        <v>25</v>
      </c>
      <c r="AB31" s="3">
        <v>2.5</v>
      </c>
      <c r="AC31" s="34">
        <f>AB31*7</f>
        <v>17.5</v>
      </c>
      <c r="AD31" s="3">
        <f>AB31*5</f>
        <v>12.5</v>
      </c>
      <c r="AE31" s="3" t="s">
        <v>26</v>
      </c>
      <c r="AF31" s="35">
        <f>AC31*4+AD31*9</f>
        <v>182.5</v>
      </c>
    </row>
    <row r="32" spans="2:32" ht="27.95" customHeight="1">
      <c r="B32" s="27" t="s">
        <v>10</v>
      </c>
      <c r="C32" s="521"/>
      <c r="D32" s="36"/>
      <c r="E32" s="36"/>
      <c r="F32" s="29"/>
      <c r="G32" s="279" t="s">
        <v>261</v>
      </c>
      <c r="H32" s="280"/>
      <c r="I32" s="279">
        <v>20</v>
      </c>
      <c r="J32" s="450" t="s">
        <v>461</v>
      </c>
      <c r="K32" s="450" t="s">
        <v>462</v>
      </c>
      <c r="L32" s="450">
        <v>10</v>
      </c>
      <c r="M32" s="248"/>
      <c r="N32" s="391"/>
      <c r="O32" s="391"/>
      <c r="P32" s="30"/>
      <c r="Q32" s="105"/>
      <c r="R32" s="30"/>
      <c r="S32" s="29"/>
      <c r="T32" s="28"/>
      <c r="U32" s="29"/>
      <c r="V32" s="517"/>
      <c r="W32" s="171">
        <f>(Y30*5)+(Y32*5)+(Y34*8)</f>
        <v>24.8</v>
      </c>
      <c r="X32" s="101" t="s">
        <v>27</v>
      </c>
      <c r="Y32" s="135">
        <f>AB33</f>
        <v>2.2999999999999998</v>
      </c>
      <c r="Z32" s="12"/>
      <c r="AA32" s="2" t="s">
        <v>28</v>
      </c>
      <c r="AB32" s="3">
        <v>2.1</v>
      </c>
      <c r="AC32" s="3">
        <f>AB32*1</f>
        <v>2.1</v>
      </c>
      <c r="AD32" s="3" t="s">
        <v>26</v>
      </c>
      <c r="AE32" s="3">
        <f>AB32*5</f>
        <v>10.5</v>
      </c>
      <c r="AF32" s="3">
        <f>AC32*4+AE32*4</f>
        <v>50.4</v>
      </c>
    </row>
    <row r="33" spans="2:32" ht="27.95" customHeight="1">
      <c r="B33" s="523" t="s">
        <v>37</v>
      </c>
      <c r="C33" s="521"/>
      <c r="D33" s="36"/>
      <c r="E33" s="36"/>
      <c r="F33" s="29"/>
      <c r="G33" s="270" t="s">
        <v>250</v>
      </c>
      <c r="H33" s="273"/>
      <c r="I33" s="271" t="s">
        <v>251</v>
      </c>
      <c r="J33" s="248"/>
      <c r="K33" s="272"/>
      <c r="L33" s="272"/>
      <c r="M33" s="248"/>
      <c r="N33" s="392"/>
      <c r="O33" s="391"/>
      <c r="P33" s="29"/>
      <c r="Q33" s="36"/>
      <c r="R33" s="29"/>
      <c r="T33" s="29"/>
      <c r="U33" s="29"/>
      <c r="V33" s="517"/>
      <c r="W33" s="173" t="s">
        <v>11</v>
      </c>
      <c r="X33" s="101" t="s">
        <v>30</v>
      </c>
      <c r="Y33" s="135">
        <f>AB34</f>
        <v>0</v>
      </c>
      <c r="Z33" s="2"/>
      <c r="AA33" s="2" t="s">
        <v>31</v>
      </c>
      <c r="AB33" s="3">
        <v>2.2999999999999998</v>
      </c>
      <c r="AC33" s="3"/>
      <c r="AD33" s="3">
        <f>AB33*5</f>
        <v>11.5</v>
      </c>
      <c r="AE33" s="3" t="s">
        <v>26</v>
      </c>
      <c r="AF33" s="3">
        <f>AD33*9</f>
        <v>103.5</v>
      </c>
    </row>
    <row r="34" spans="2:32" ht="27.95" customHeight="1">
      <c r="B34" s="523"/>
      <c r="C34" s="521"/>
      <c r="D34" s="36"/>
      <c r="E34" s="36"/>
      <c r="F34" s="29"/>
      <c r="G34" s="271"/>
      <c r="H34" s="273"/>
      <c r="I34" s="271"/>
      <c r="J34" s="272"/>
      <c r="K34" s="273"/>
      <c r="L34" s="272"/>
      <c r="M34" s="272"/>
      <c r="N34" s="273"/>
      <c r="O34" s="271"/>
      <c r="P34" s="29"/>
      <c r="Q34" s="36"/>
      <c r="R34" s="29"/>
      <c r="S34" s="28"/>
      <c r="T34" s="36"/>
      <c r="U34" s="29"/>
      <c r="V34" s="517"/>
      <c r="W34" s="171">
        <f>(Y29*2)+(Y30*7)+(Y31*1)+(Y34*8)</f>
        <v>32</v>
      </c>
      <c r="X34" s="153" t="s">
        <v>39</v>
      </c>
      <c r="Y34" s="135">
        <v>0.1</v>
      </c>
      <c r="Z34" s="12"/>
      <c r="AA34" s="2" t="s">
        <v>32</v>
      </c>
      <c r="AE34" s="2">
        <f>AB34*15</f>
        <v>0</v>
      </c>
    </row>
    <row r="35" spans="2:32" ht="27.95" customHeight="1">
      <c r="B35" s="37" t="s">
        <v>33</v>
      </c>
      <c r="C35" s="38"/>
      <c r="D35" s="36"/>
      <c r="E35" s="36"/>
      <c r="F35" s="29"/>
      <c r="G35" s="29"/>
      <c r="H35" s="36"/>
      <c r="I35" s="29"/>
      <c r="J35" s="248"/>
      <c r="K35" s="36"/>
      <c r="L35" s="29"/>
      <c r="M35" s="30"/>
      <c r="N35" s="36"/>
      <c r="O35" s="30"/>
      <c r="P35" s="29"/>
      <c r="Q35" s="36"/>
      <c r="R35" s="29"/>
      <c r="S35" s="388"/>
      <c r="T35" s="29"/>
      <c r="U35" s="29"/>
      <c r="V35" s="517"/>
      <c r="W35" s="173" t="s">
        <v>12</v>
      </c>
      <c r="X35" s="109"/>
      <c r="Y35" s="135"/>
      <c r="Z35" s="2"/>
      <c r="AC35" s="2">
        <f>SUM(AC30:AC34)</f>
        <v>31.200000000000003</v>
      </c>
      <c r="AD35" s="2">
        <f>SUM(AD30:AD34)</f>
        <v>24</v>
      </c>
      <c r="AE35" s="2">
        <f>SUM(AE30:AE34)</f>
        <v>97.5</v>
      </c>
      <c r="AF35" s="2">
        <f>AC35*4+AD35*9+AE35*4</f>
        <v>730.8</v>
      </c>
    </row>
    <row r="36" spans="2:32" ht="27.95" customHeight="1">
      <c r="B36" s="39"/>
      <c r="C36" s="40"/>
      <c r="D36" s="36"/>
      <c r="E36" s="36"/>
      <c r="F36" s="29"/>
      <c r="G36" s="29"/>
      <c r="H36" s="36"/>
      <c r="I36" s="29"/>
      <c r="J36" s="29"/>
      <c r="K36" s="36"/>
      <c r="L36" s="29"/>
      <c r="M36" s="29"/>
      <c r="N36" s="36"/>
      <c r="O36" s="29"/>
      <c r="P36" s="29"/>
      <c r="Q36" s="36"/>
      <c r="R36" s="29"/>
      <c r="S36" s="388"/>
      <c r="T36" s="36"/>
      <c r="U36" s="29"/>
      <c r="V36" s="518"/>
      <c r="W36" s="171">
        <f>(W30*4)+(W32*9)+(W34*4)</f>
        <v>746</v>
      </c>
      <c r="X36" s="106"/>
      <c r="Y36" s="135"/>
      <c r="Z36" s="12"/>
      <c r="AC36" s="41">
        <f>AC35*4/AF35</f>
        <v>0.17077175697865354</v>
      </c>
      <c r="AD36" s="41">
        <f>AD35*9/AF35</f>
        <v>0.29556650246305421</v>
      </c>
      <c r="AE36" s="41">
        <f>AE35*4/AF35</f>
        <v>0.5336617405582923</v>
      </c>
    </row>
    <row r="37" spans="2:32" s="26" customFormat="1" ht="42" customHeight="1">
      <c r="B37" s="93">
        <v>11</v>
      </c>
      <c r="C37" s="521"/>
      <c r="D37" s="24" t="str">
        <f>'113年11月菜單'!Q36</f>
        <v>海苔拌飯</v>
      </c>
      <c r="E37" s="24" t="s">
        <v>166</v>
      </c>
      <c r="F37" s="25" t="s">
        <v>15</v>
      </c>
      <c r="G37" s="24" t="str">
        <f>'113年11月菜單'!Q37</f>
        <v>生鮮水產品-椒鹽魷魚豆腐(海豆炸)</v>
      </c>
      <c r="H37" s="24" t="s">
        <v>419</v>
      </c>
      <c r="I37" s="25" t="s">
        <v>15</v>
      </c>
      <c r="J37" s="24" t="str">
        <f>'113年11月菜單'!Q38</f>
        <v>彩椒菇菇</v>
      </c>
      <c r="K37" s="24" t="s">
        <v>332</v>
      </c>
      <c r="L37" s="25" t="s">
        <v>15</v>
      </c>
      <c r="M37" s="24" t="str">
        <f>'113年11月菜單'!Q39</f>
        <v>叉燒包(冷)</v>
      </c>
      <c r="N37" s="24" t="s">
        <v>141</v>
      </c>
      <c r="O37" s="25" t="s">
        <v>15</v>
      </c>
      <c r="P37" s="24" t="str">
        <f>'113年11月菜單'!Q40</f>
        <v>淺色蔬菜</v>
      </c>
      <c r="Q37" s="24" t="s">
        <v>58</v>
      </c>
      <c r="R37" s="25" t="s">
        <v>15</v>
      </c>
      <c r="S37" s="24" t="str">
        <f>'113年11月菜單'!Q41</f>
        <v>紫菜湯</v>
      </c>
      <c r="T37" s="24" t="s">
        <v>57</v>
      </c>
      <c r="U37" s="25" t="s">
        <v>15</v>
      </c>
      <c r="V37" s="516"/>
      <c r="W37" s="169" t="s">
        <v>7</v>
      </c>
      <c r="X37" s="170" t="s">
        <v>17</v>
      </c>
      <c r="Y37" s="134">
        <f>AB38</f>
        <v>5.9</v>
      </c>
      <c r="Z37" s="2"/>
      <c r="AA37" s="2"/>
      <c r="AB37" s="3"/>
      <c r="AC37" s="2" t="s">
        <v>18</v>
      </c>
      <c r="AD37" s="2" t="s">
        <v>19</v>
      </c>
      <c r="AE37" s="2" t="s">
        <v>20</v>
      </c>
      <c r="AF37" s="2" t="s">
        <v>21</v>
      </c>
    </row>
    <row r="38" spans="2:32" ht="27.95" customHeight="1">
      <c r="B38" s="27" t="s">
        <v>8</v>
      </c>
      <c r="C38" s="521"/>
      <c r="D38" s="376" t="s">
        <v>115</v>
      </c>
      <c r="E38" s="376"/>
      <c r="F38" s="390">
        <v>100</v>
      </c>
      <c r="G38" s="450" t="s">
        <v>417</v>
      </c>
      <c r="H38" s="450" t="s">
        <v>409</v>
      </c>
      <c r="I38" s="449">
        <v>40</v>
      </c>
      <c r="J38" s="448" t="s">
        <v>458</v>
      </c>
      <c r="K38" s="448"/>
      <c r="L38" s="448">
        <v>20</v>
      </c>
      <c r="M38" s="447" t="s">
        <v>388</v>
      </c>
      <c r="N38" s="384" t="s">
        <v>222</v>
      </c>
      <c r="O38" s="275">
        <v>30</v>
      </c>
      <c r="P38" s="30" t="str">
        <f>P37</f>
        <v>淺色蔬菜</v>
      </c>
      <c r="Q38" s="31"/>
      <c r="R38" s="30">
        <v>100</v>
      </c>
      <c r="S38" s="283" t="s">
        <v>162</v>
      </c>
      <c r="T38" s="28"/>
      <c r="U38" s="28">
        <v>10</v>
      </c>
      <c r="V38" s="517"/>
      <c r="W38" s="171">
        <f>(Y37*15)+(Y39*5)+(Y42*12)</f>
        <v>99</v>
      </c>
      <c r="X38" s="172" t="s">
        <v>22</v>
      </c>
      <c r="Y38" s="135">
        <f>AB39</f>
        <v>2.6</v>
      </c>
      <c r="Z38" s="12"/>
      <c r="AA38" s="21" t="s">
        <v>23</v>
      </c>
      <c r="AB38" s="3">
        <v>5.9</v>
      </c>
      <c r="AC38" s="3">
        <f>AB38*2</f>
        <v>11.8</v>
      </c>
      <c r="AD38" s="3"/>
      <c r="AE38" s="3">
        <f>AB38*15</f>
        <v>88.5</v>
      </c>
      <c r="AF38" s="3">
        <f>AC38*4+AE38*4</f>
        <v>401.2</v>
      </c>
    </row>
    <row r="39" spans="2:32" ht="27.95" customHeight="1">
      <c r="B39" s="27">
        <v>22</v>
      </c>
      <c r="C39" s="521"/>
      <c r="D39" s="376" t="s">
        <v>164</v>
      </c>
      <c r="E39" s="376"/>
      <c r="F39" s="390">
        <v>20</v>
      </c>
      <c r="G39" s="390" t="s">
        <v>418</v>
      </c>
      <c r="H39" s="390" t="s">
        <v>413</v>
      </c>
      <c r="I39" s="390">
        <v>30</v>
      </c>
      <c r="J39" s="448" t="s">
        <v>456</v>
      </c>
      <c r="K39" s="448"/>
      <c r="L39" s="448">
        <v>20</v>
      </c>
      <c r="M39" s="376"/>
      <c r="N39" s="384"/>
      <c r="O39" s="275"/>
      <c r="P39" s="29"/>
      <c r="Q39" s="28"/>
      <c r="R39" s="29"/>
      <c r="S39" s="287"/>
      <c r="T39" s="287"/>
      <c r="U39" s="287"/>
      <c r="V39" s="517"/>
      <c r="W39" s="173" t="s">
        <v>9</v>
      </c>
      <c r="X39" s="174" t="s">
        <v>24</v>
      </c>
      <c r="Y39" s="135">
        <v>2.1</v>
      </c>
      <c r="Z39" s="2"/>
      <c r="AA39" s="33" t="s">
        <v>25</v>
      </c>
      <c r="AB39" s="3">
        <v>2.6</v>
      </c>
      <c r="AC39" s="34">
        <f>AB39*7</f>
        <v>18.2</v>
      </c>
      <c r="AD39" s="3">
        <f>AB39*5</f>
        <v>13</v>
      </c>
      <c r="AE39" s="3" t="s">
        <v>26</v>
      </c>
      <c r="AF39" s="35">
        <f>AC39*4+AD39*9</f>
        <v>189.8</v>
      </c>
    </row>
    <row r="40" spans="2:32" ht="27.95" customHeight="1">
      <c r="B40" s="27" t="s">
        <v>10</v>
      </c>
      <c r="C40" s="521"/>
      <c r="D40" s="376" t="s">
        <v>109</v>
      </c>
      <c r="E40" s="376"/>
      <c r="F40" s="390">
        <v>10</v>
      </c>
      <c r="G40" s="390"/>
      <c r="H40" s="390"/>
      <c r="I40" s="390"/>
      <c r="J40" s="449" t="s">
        <v>109</v>
      </c>
      <c r="K40" s="282"/>
      <c r="L40" s="448">
        <v>10</v>
      </c>
      <c r="M40" s="248"/>
      <c r="N40" s="392"/>
      <c r="O40" s="274"/>
      <c r="P40" s="29"/>
      <c r="Q40" s="28"/>
      <c r="R40" s="29"/>
      <c r="S40" s="28"/>
      <c r="T40" s="36"/>
      <c r="U40" s="28"/>
      <c r="V40" s="517"/>
      <c r="W40" s="171">
        <f>(Y38*5)+(Y40*5)+(Y42*8)</f>
        <v>28</v>
      </c>
      <c r="X40" s="174" t="s">
        <v>27</v>
      </c>
      <c r="Y40" s="135">
        <v>3</v>
      </c>
      <c r="Z40" s="12"/>
      <c r="AA40" s="2" t="s">
        <v>28</v>
      </c>
      <c r="AB40" s="3">
        <v>2.1</v>
      </c>
      <c r="AC40" s="3">
        <f>AB40*1</f>
        <v>2.1</v>
      </c>
      <c r="AD40" s="3" t="s">
        <v>26</v>
      </c>
      <c r="AE40" s="3">
        <f>AB40*5</f>
        <v>10.5</v>
      </c>
      <c r="AF40" s="3">
        <f>AC40*4+AE40*4</f>
        <v>50.4</v>
      </c>
    </row>
    <row r="41" spans="2:32" ht="27.95" customHeight="1">
      <c r="B41" s="508" t="s">
        <v>29</v>
      </c>
      <c r="C41" s="521"/>
      <c r="D41" s="383" t="s">
        <v>165</v>
      </c>
      <c r="E41" s="390"/>
      <c r="F41" s="390">
        <v>10</v>
      </c>
      <c r="G41" s="391"/>
      <c r="H41" s="282"/>
      <c r="I41" s="390"/>
      <c r="J41" s="450" t="s">
        <v>455</v>
      </c>
      <c r="K41" s="392"/>
      <c r="L41" s="450">
        <v>20</v>
      </c>
      <c r="M41" s="248"/>
      <c r="N41" s="376"/>
      <c r="O41" s="274"/>
      <c r="P41" s="29"/>
      <c r="Q41" s="28"/>
      <c r="R41" s="29"/>
      <c r="S41" s="302"/>
      <c r="T41" s="28"/>
      <c r="U41" s="28"/>
      <c r="V41" s="517"/>
      <c r="W41" s="173" t="s">
        <v>11</v>
      </c>
      <c r="X41" s="174" t="s">
        <v>30</v>
      </c>
      <c r="Y41" s="135">
        <f>AB42</f>
        <v>0</v>
      </c>
      <c r="Z41" s="2"/>
      <c r="AA41" s="2" t="s">
        <v>31</v>
      </c>
      <c r="AB41" s="3">
        <v>2.5</v>
      </c>
      <c r="AC41" s="3"/>
      <c r="AD41" s="3">
        <f>AB41*5</f>
        <v>12.5</v>
      </c>
      <c r="AE41" s="3" t="s">
        <v>26</v>
      </c>
      <c r="AF41" s="3">
        <f>AD41*9</f>
        <v>112.5</v>
      </c>
    </row>
    <row r="42" spans="2:32" ht="27.95" customHeight="1">
      <c r="B42" s="508"/>
      <c r="C42" s="521"/>
      <c r="D42" s="376" t="s">
        <v>163</v>
      </c>
      <c r="E42" s="376"/>
      <c r="F42" s="390">
        <v>1</v>
      </c>
      <c r="G42" s="274"/>
      <c r="H42" s="276"/>
      <c r="I42" s="274"/>
      <c r="J42" s="450" t="s">
        <v>459</v>
      </c>
      <c r="K42" s="392"/>
      <c r="L42" s="450">
        <v>20</v>
      </c>
      <c r="M42" s="450"/>
      <c r="N42" s="450"/>
      <c r="O42" s="449"/>
      <c r="P42" s="29"/>
      <c r="Q42" s="36"/>
      <c r="R42" s="29"/>
      <c r="S42" s="28"/>
      <c r="T42" s="36"/>
      <c r="U42" s="28"/>
      <c r="V42" s="517"/>
      <c r="W42" s="171">
        <f>(Y37*2)+(Y38*7)+(Y39*1)+(Y42*8)</f>
        <v>32.1</v>
      </c>
      <c r="X42" s="175" t="s">
        <v>39</v>
      </c>
      <c r="Y42" s="135">
        <v>0</v>
      </c>
      <c r="Z42" s="12"/>
      <c r="AA42" s="2" t="s">
        <v>32</v>
      </c>
      <c r="AE42" s="2">
        <f>AB42*15</f>
        <v>0</v>
      </c>
    </row>
    <row r="43" spans="2:32" ht="27.95" customHeight="1">
      <c r="B43" s="37" t="s">
        <v>33</v>
      </c>
      <c r="C43" s="38"/>
      <c r="D43" s="230"/>
      <c r="E43" s="36"/>
      <c r="F43" s="29"/>
      <c r="G43" s="29"/>
      <c r="H43" s="36"/>
      <c r="I43" s="165"/>
      <c r="J43" s="31"/>
      <c r="K43" s="36"/>
      <c r="L43" s="31"/>
      <c r="M43" s="206"/>
      <c r="N43" s="182"/>
      <c r="O43" s="30"/>
      <c r="P43" s="29"/>
      <c r="Q43" s="36"/>
      <c r="R43" s="29"/>
      <c r="S43" s="28"/>
      <c r="T43" s="36"/>
      <c r="U43" s="28"/>
      <c r="V43" s="517"/>
      <c r="W43" s="173" t="s">
        <v>12</v>
      </c>
      <c r="X43" s="176"/>
      <c r="Y43" s="135"/>
      <c r="Z43" s="2"/>
      <c r="AC43" s="2">
        <f>SUM(AC38:AC42)</f>
        <v>32.1</v>
      </c>
      <c r="AD43" s="2">
        <f>SUM(AD38:AD42)</f>
        <v>25.5</v>
      </c>
      <c r="AE43" s="2">
        <f>SUM(AE38:AE42)</f>
        <v>99</v>
      </c>
      <c r="AF43" s="2">
        <f>AC43*4+AD43*9+AE43*4</f>
        <v>753.9</v>
      </c>
    </row>
    <row r="44" spans="2:32" ht="27.95" customHeight="1" thickBot="1">
      <c r="B44" s="51"/>
      <c r="C44" s="40"/>
      <c r="D44" s="204"/>
      <c r="E44" s="52"/>
      <c r="F44" s="53"/>
      <c r="G44" s="53"/>
      <c r="H44" s="52"/>
      <c r="I44" s="53"/>
      <c r="J44" s="31"/>
      <c r="K44" s="36"/>
      <c r="L44" s="31"/>
      <c r="M44" s="28"/>
      <c r="N44" s="52"/>
      <c r="O44" s="53"/>
      <c r="P44" s="53"/>
      <c r="Q44" s="52"/>
      <c r="R44" s="53"/>
      <c r="S44" s="53"/>
      <c r="T44" s="52"/>
      <c r="U44" s="53"/>
      <c r="V44" s="518"/>
      <c r="W44" s="171">
        <f>(W38*4)+(W40*9)+(W42*4)</f>
        <v>776.4</v>
      </c>
      <c r="X44" s="180"/>
      <c r="Y44" s="141"/>
      <c r="Z44" s="12"/>
      <c r="AC44" s="41">
        <f>AC43*4/AF43</f>
        <v>0.17031436530043773</v>
      </c>
      <c r="AD44" s="41">
        <f>AD43*9/AF43</f>
        <v>0.30441703143653004</v>
      </c>
      <c r="AE44" s="41">
        <f>AE43*4/AF43</f>
        <v>0.52526860326303226</v>
      </c>
    </row>
    <row r="45" spans="2:32" ht="21.75" customHeight="1">
      <c r="C45" s="2"/>
      <c r="J45" s="522"/>
      <c r="K45" s="522"/>
      <c r="L45" s="522"/>
      <c r="M45" s="522"/>
      <c r="N45" s="522"/>
      <c r="O45" s="522"/>
      <c r="P45" s="522"/>
      <c r="Q45" s="522"/>
      <c r="R45" s="522"/>
      <c r="S45" s="522"/>
      <c r="T45" s="522"/>
      <c r="U45" s="522"/>
      <c r="V45" s="522"/>
      <c r="W45" s="522"/>
      <c r="X45" s="522"/>
      <c r="Y45" s="522"/>
      <c r="Z45" s="56"/>
    </row>
    <row r="46" spans="2:32">
      <c r="B46" s="3"/>
      <c r="D46" s="519"/>
      <c r="E46" s="519"/>
      <c r="F46" s="520"/>
      <c r="G46" s="520"/>
      <c r="H46" s="57"/>
      <c r="I46" s="2"/>
      <c r="J46" s="2"/>
      <c r="K46" s="57"/>
      <c r="L46" s="2"/>
      <c r="N46" s="57"/>
      <c r="O46" s="2"/>
      <c r="Q46" s="57"/>
      <c r="R46" s="2"/>
      <c r="T46" s="57"/>
      <c r="U46" s="2"/>
      <c r="V46" s="58"/>
      <c r="Y46" s="60"/>
    </row>
    <row r="47" spans="2:32">
      <c r="Y47" s="60"/>
    </row>
    <row r="48" spans="2:32">
      <c r="Y48" s="60"/>
    </row>
    <row r="49" spans="5:25">
      <c r="Y49" s="60"/>
    </row>
    <row r="50" spans="5:25">
      <c r="Y50" s="60"/>
    </row>
    <row r="51" spans="5:25">
      <c r="Y51" s="60"/>
    </row>
    <row r="52" spans="5:25">
      <c r="Y52" s="60"/>
    </row>
    <row r="53" spans="5:25" ht="40.5">
      <c r="E53" s="36"/>
      <c r="F53" s="29">
        <v>737.9</v>
      </c>
      <c r="G53" s="29"/>
      <c r="H53" s="36">
        <v>25.5</v>
      </c>
    </row>
    <row r="54" spans="5:25" ht="41.25" thickBot="1">
      <c r="E54" s="52"/>
      <c r="F54" s="53">
        <v>95.5</v>
      </c>
      <c r="G54" s="53"/>
      <c r="H54" s="52">
        <v>31.6</v>
      </c>
    </row>
  </sheetData>
  <mergeCells count="19">
    <mergeCell ref="B1:Y1"/>
    <mergeCell ref="B2:G2"/>
    <mergeCell ref="C5:C10"/>
    <mergeCell ref="V5:V12"/>
    <mergeCell ref="B9:B10"/>
    <mergeCell ref="C13:C18"/>
    <mergeCell ref="V13:V20"/>
    <mergeCell ref="B33:B34"/>
    <mergeCell ref="C37:C42"/>
    <mergeCell ref="V37:V44"/>
    <mergeCell ref="B41:B42"/>
    <mergeCell ref="B25:B26"/>
    <mergeCell ref="B17:B18"/>
    <mergeCell ref="C21:C26"/>
    <mergeCell ref="D46:G46"/>
    <mergeCell ref="C29:C34"/>
    <mergeCell ref="V29:V36"/>
    <mergeCell ref="J45:Y45"/>
    <mergeCell ref="V21:V28"/>
  </mergeCells>
  <phoneticPr fontId="19" type="noConversion"/>
  <pageMargins left="1.28" right="0.17" top="0.18" bottom="0.17" header="0.5" footer="0.23"/>
  <pageSetup paperSize="9" scale="4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zoomScale="55" zoomScaleNormal="55" zoomScaleSheetLayoutView="55" workbookViewId="0">
      <selection activeCell="S17" sqref="S17"/>
    </sheetView>
  </sheetViews>
  <sheetFormatPr defaultColWidth="9" defaultRowHeight="20.25"/>
  <cols>
    <col min="1" max="1" width="1.875" style="32" customWidth="1"/>
    <col min="2" max="2" width="4.875" style="54" customWidth="1"/>
    <col min="3" max="3" width="0" style="32" hidden="1" customWidth="1"/>
    <col min="4" max="4" width="18.625" style="32" customWidth="1"/>
    <col min="5" max="5" width="5.625" style="55" customWidth="1"/>
    <col min="6" max="6" width="9.625" style="32" customWidth="1"/>
    <col min="7" max="7" width="18.625" style="32" customWidth="1"/>
    <col min="8" max="8" width="5.625" style="55" customWidth="1"/>
    <col min="9" max="9" width="9.625" style="32" customWidth="1"/>
    <col min="10" max="10" width="18.625" style="32" customWidth="1"/>
    <col min="11" max="11" width="5.625" style="55" customWidth="1"/>
    <col min="12" max="12" width="9.625" style="32" customWidth="1"/>
    <col min="13" max="13" width="18.625" style="32" customWidth="1"/>
    <col min="14" max="14" width="5.625" style="55" customWidth="1"/>
    <col min="15" max="15" width="9.625" style="32" customWidth="1"/>
    <col min="16" max="16" width="18.625" style="32" customWidth="1"/>
    <col min="17" max="17" width="5.625" style="55" customWidth="1"/>
    <col min="18" max="18" width="9.625" style="32" customWidth="1"/>
    <col min="19" max="19" width="18.625" style="32" customWidth="1"/>
    <col min="20" max="20" width="5.625" style="55" customWidth="1"/>
    <col min="21" max="21" width="9.625" style="32" customWidth="1"/>
    <col min="22" max="22" width="5.25" style="61" customWidth="1"/>
    <col min="23" max="23" width="11.75" style="59" customWidth="1"/>
    <col min="24" max="24" width="11.25" style="149" customWidth="1"/>
    <col min="25" max="25" width="6.625" style="62" customWidth="1"/>
    <col min="26" max="26" width="6.625" style="32" customWidth="1"/>
    <col min="27" max="27" width="6.25" style="2" bestFit="1" customWidth="1"/>
    <col min="28" max="28" width="4.875" style="3" bestFit="1" customWidth="1"/>
    <col min="29" max="29" width="8.25" style="2" bestFit="1" customWidth="1"/>
    <col min="30" max="31" width="6.25" style="2" bestFit="1" customWidth="1"/>
    <col min="32" max="32" width="6.75" style="2" bestFit="1" customWidth="1"/>
    <col min="33" max="35" width="9" style="32" customWidth="1"/>
    <col min="36" max="16384" width="9" style="32"/>
  </cols>
  <sheetData>
    <row r="1" spans="2:32" s="2" customFormat="1" ht="38.25">
      <c r="B1" s="509" t="s">
        <v>478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  <c r="S1" s="509"/>
      <c r="T1" s="509"/>
      <c r="U1" s="509"/>
      <c r="V1" s="509"/>
      <c r="W1" s="509"/>
      <c r="X1" s="509"/>
      <c r="Y1" s="509"/>
      <c r="Z1" s="1"/>
      <c r="AB1" s="3"/>
    </row>
    <row r="2" spans="2:32" s="2" customFormat="1" ht="16.5" customHeight="1">
      <c r="B2" s="525"/>
      <c r="C2" s="526"/>
      <c r="D2" s="526"/>
      <c r="E2" s="526"/>
      <c r="F2" s="526"/>
      <c r="G2" s="526"/>
      <c r="H2" s="4"/>
      <c r="I2" s="1"/>
      <c r="J2" s="1"/>
      <c r="K2" s="4"/>
      <c r="L2" s="1"/>
      <c r="M2" s="1"/>
      <c r="N2" s="4"/>
      <c r="O2" s="1"/>
      <c r="P2" s="1"/>
      <c r="Q2" s="4"/>
      <c r="R2" s="1"/>
      <c r="S2" s="1"/>
      <c r="T2" s="4"/>
      <c r="U2" s="1"/>
      <c r="V2" s="5"/>
      <c r="W2" s="6"/>
      <c r="X2" s="69"/>
      <c r="Y2" s="6"/>
      <c r="Z2" s="1"/>
      <c r="AB2" s="3"/>
    </row>
    <row r="3" spans="2:32" s="2" customFormat="1" ht="31.5" customHeight="1" thickBot="1">
      <c r="B3" s="154" t="s">
        <v>40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T3" s="8"/>
      <c r="U3" s="8"/>
      <c r="V3" s="9"/>
      <c r="W3" s="10"/>
      <c r="X3" s="74"/>
      <c r="Y3" s="11"/>
      <c r="Z3" s="12"/>
      <c r="AB3" s="3"/>
    </row>
    <row r="4" spans="2:32" s="22" customFormat="1" ht="157.5">
      <c r="B4" s="13" t="s">
        <v>0</v>
      </c>
      <c r="C4" s="14" t="s">
        <v>1</v>
      </c>
      <c r="D4" s="15" t="s">
        <v>2</v>
      </c>
      <c r="E4" s="82" t="s">
        <v>38</v>
      </c>
      <c r="F4" s="15"/>
      <c r="G4" s="15" t="s">
        <v>3</v>
      </c>
      <c r="H4" s="82" t="s">
        <v>38</v>
      </c>
      <c r="I4" s="15"/>
      <c r="J4" s="15" t="s">
        <v>4</v>
      </c>
      <c r="K4" s="82" t="s">
        <v>38</v>
      </c>
      <c r="L4" s="16"/>
      <c r="M4" s="15" t="s">
        <v>4</v>
      </c>
      <c r="N4" s="82" t="s">
        <v>38</v>
      </c>
      <c r="O4" s="15"/>
      <c r="P4" s="15" t="s">
        <v>4</v>
      </c>
      <c r="Q4" s="82" t="s">
        <v>38</v>
      </c>
      <c r="R4" s="15"/>
      <c r="S4" s="17" t="s">
        <v>5</v>
      </c>
      <c r="T4" s="82" t="s">
        <v>38</v>
      </c>
      <c r="U4" s="15"/>
      <c r="V4" s="156" t="s">
        <v>48</v>
      </c>
      <c r="W4" s="18" t="s">
        <v>6</v>
      </c>
      <c r="X4" s="86" t="s">
        <v>13</v>
      </c>
      <c r="Y4" s="19" t="s">
        <v>14</v>
      </c>
      <c r="Z4" s="20"/>
      <c r="AA4" s="21"/>
      <c r="AB4" s="3"/>
      <c r="AC4" s="2"/>
      <c r="AD4" s="2"/>
      <c r="AE4" s="2"/>
      <c r="AF4" s="2"/>
    </row>
    <row r="5" spans="2:32" s="26" customFormat="1" ht="42" customHeight="1">
      <c r="B5" s="93">
        <v>11</v>
      </c>
      <c r="C5" s="521"/>
      <c r="D5" s="24" t="str">
        <f>'113年11月菜單'!A46</f>
        <v>白米飯+金牛角</v>
      </c>
      <c r="E5" s="24" t="s">
        <v>89</v>
      </c>
      <c r="F5" s="25" t="s">
        <v>15</v>
      </c>
      <c r="G5" s="24" t="str">
        <f>'113年11月菜單'!A47</f>
        <v>板烤雞排</v>
      </c>
      <c r="H5" s="24" t="s">
        <v>224</v>
      </c>
      <c r="I5" s="25" t="s">
        <v>15</v>
      </c>
      <c r="J5" s="24" t="str">
        <f>'113年11月菜單'!A48</f>
        <v>酸白菜豆腐(豆醃)</v>
      </c>
      <c r="K5" s="24" t="s">
        <v>357</v>
      </c>
      <c r="L5" s="25" t="s">
        <v>15</v>
      </c>
      <c r="M5" s="24" t="str">
        <f>'113年11月菜單'!A49</f>
        <v>糯米珍珠丸(加)</v>
      </c>
      <c r="N5" s="24" t="s">
        <v>289</v>
      </c>
      <c r="O5" s="25" t="s">
        <v>15</v>
      </c>
      <c r="P5" s="24" t="str">
        <f>'113年11月菜單'!A50</f>
        <v>深色蔬菜</v>
      </c>
      <c r="Q5" s="24" t="s">
        <v>43</v>
      </c>
      <c r="R5" s="25" t="s">
        <v>15</v>
      </c>
      <c r="S5" s="183" t="str">
        <f>'113年11月菜單'!A51</f>
        <v>冬瓜湯</v>
      </c>
      <c r="T5" s="24" t="s">
        <v>16</v>
      </c>
      <c r="U5" s="25" t="s">
        <v>15</v>
      </c>
      <c r="V5" s="505"/>
      <c r="W5" s="169" t="s">
        <v>7</v>
      </c>
      <c r="X5" s="95" t="s">
        <v>17</v>
      </c>
      <c r="Y5" s="178">
        <f>AB6</f>
        <v>5.8</v>
      </c>
      <c r="Z5" s="2"/>
      <c r="AA5" s="2"/>
      <c r="AB5" s="3"/>
      <c r="AC5" s="2" t="s">
        <v>18</v>
      </c>
      <c r="AD5" s="2" t="s">
        <v>19</v>
      </c>
      <c r="AE5" s="2" t="s">
        <v>20</v>
      </c>
      <c r="AF5" s="2" t="s">
        <v>21</v>
      </c>
    </row>
    <row r="6" spans="2:32" ht="27.95" customHeight="1">
      <c r="B6" s="27" t="s">
        <v>8</v>
      </c>
      <c r="C6" s="521"/>
      <c r="D6" s="31" t="s">
        <v>101</v>
      </c>
      <c r="E6" s="28"/>
      <c r="F6" s="29">
        <v>110</v>
      </c>
      <c r="G6" s="319" t="s">
        <v>223</v>
      </c>
      <c r="H6" s="319"/>
      <c r="I6" s="319">
        <v>40</v>
      </c>
      <c r="J6" s="448" t="s">
        <v>161</v>
      </c>
      <c r="K6" s="448" t="s">
        <v>390</v>
      </c>
      <c r="L6" s="448">
        <v>20</v>
      </c>
      <c r="M6" s="293" t="s">
        <v>287</v>
      </c>
      <c r="N6" s="293" t="s">
        <v>288</v>
      </c>
      <c r="O6" s="292">
        <v>30</v>
      </c>
      <c r="P6" s="30" t="str">
        <f>P5</f>
        <v>深色蔬菜</v>
      </c>
      <c r="Q6" s="31"/>
      <c r="R6" s="30">
        <v>100</v>
      </c>
      <c r="S6" s="447" t="s">
        <v>256</v>
      </c>
      <c r="T6" s="318"/>
      <c r="U6" s="315">
        <v>20</v>
      </c>
      <c r="V6" s="506"/>
      <c r="W6" s="171">
        <f>(Y5*15)+(Y7*5)+(Y10*12)</f>
        <v>100.1</v>
      </c>
      <c r="X6" s="98" t="s">
        <v>22</v>
      </c>
      <c r="Y6" s="179">
        <f>AB7</f>
        <v>2.8</v>
      </c>
      <c r="Z6" s="12"/>
      <c r="AA6" s="21" t="s">
        <v>23</v>
      </c>
      <c r="AB6" s="3">
        <v>5.8</v>
      </c>
      <c r="AC6" s="3">
        <f>AB6*2</f>
        <v>11.6</v>
      </c>
      <c r="AD6" s="3"/>
      <c r="AE6" s="3">
        <f>AB6*15</f>
        <v>87</v>
      </c>
      <c r="AF6" s="3">
        <f>AC6*4+AE6*4</f>
        <v>394.4</v>
      </c>
    </row>
    <row r="7" spans="2:32" ht="27.95" customHeight="1">
      <c r="B7" s="27">
        <v>25</v>
      </c>
      <c r="C7" s="521"/>
      <c r="D7" s="28"/>
      <c r="E7" s="28"/>
      <c r="F7" s="28"/>
      <c r="G7" s="378"/>
      <c r="H7" s="319"/>
      <c r="I7" s="319"/>
      <c r="J7" s="448" t="s">
        <v>172</v>
      </c>
      <c r="K7" s="448"/>
      <c r="L7" s="448">
        <v>20</v>
      </c>
      <c r="M7" s="292"/>
      <c r="N7" s="293"/>
      <c r="O7" s="292"/>
      <c r="P7" s="28"/>
      <c r="Q7" s="28"/>
      <c r="R7" s="28"/>
      <c r="S7" s="315" t="s">
        <v>257</v>
      </c>
      <c r="T7" s="315"/>
      <c r="U7" s="315">
        <v>2</v>
      </c>
      <c r="V7" s="506"/>
      <c r="W7" s="173" t="s">
        <v>9</v>
      </c>
      <c r="X7" s="101" t="s">
        <v>24</v>
      </c>
      <c r="Y7" s="179">
        <v>1.9</v>
      </c>
      <c r="Z7" s="2"/>
      <c r="AA7" s="33" t="s">
        <v>25</v>
      </c>
      <c r="AB7" s="3">
        <v>2.8</v>
      </c>
      <c r="AC7" s="34">
        <f>AB7*7</f>
        <v>19.599999999999998</v>
      </c>
      <c r="AD7" s="3">
        <f>AB7*5</f>
        <v>14</v>
      </c>
      <c r="AE7" s="3" t="s">
        <v>26</v>
      </c>
      <c r="AF7" s="35">
        <f>AC7*4+AD7*9</f>
        <v>204.39999999999998</v>
      </c>
    </row>
    <row r="8" spans="2:32" ht="27.95" customHeight="1">
      <c r="B8" s="27" t="s">
        <v>10</v>
      </c>
      <c r="C8" s="521"/>
      <c r="D8" s="28"/>
      <c r="E8" s="28"/>
      <c r="F8" s="28"/>
      <c r="G8" s="319"/>
      <c r="H8" s="320"/>
      <c r="I8" s="320"/>
      <c r="J8" s="448" t="s">
        <v>362</v>
      </c>
      <c r="K8" s="448" t="s">
        <v>363</v>
      </c>
      <c r="L8" s="448">
        <v>20</v>
      </c>
      <c r="M8" s="291"/>
      <c r="N8" s="293"/>
      <c r="O8" s="292"/>
      <c r="P8" s="28"/>
      <c r="Q8" s="235"/>
      <c r="R8" s="209"/>
      <c r="S8" s="319"/>
      <c r="T8" s="319"/>
      <c r="U8" s="319"/>
      <c r="V8" s="506"/>
      <c r="W8" s="171">
        <f>(Y6*5)+(Y8*5)+(Y10*8)</f>
        <v>28.4</v>
      </c>
      <c r="X8" s="101" t="s">
        <v>27</v>
      </c>
      <c r="Y8" s="179">
        <f>AB9</f>
        <v>2.4</v>
      </c>
      <c r="Z8" s="12"/>
      <c r="AA8" s="2" t="s">
        <v>28</v>
      </c>
      <c r="AB8" s="3">
        <v>2.2000000000000002</v>
      </c>
      <c r="AC8" s="3">
        <f>AB8*1</f>
        <v>2.2000000000000002</v>
      </c>
      <c r="AD8" s="3" t="s">
        <v>26</v>
      </c>
      <c r="AE8" s="3">
        <f>AB8*5</f>
        <v>11</v>
      </c>
      <c r="AF8" s="3">
        <f>AC8*4+AE8*4</f>
        <v>52.8</v>
      </c>
    </row>
    <row r="9" spans="2:32" ht="27.95" customHeight="1">
      <c r="B9" s="523" t="s">
        <v>63</v>
      </c>
      <c r="C9" s="521"/>
      <c r="D9" s="28"/>
      <c r="E9" s="28"/>
      <c r="F9" s="28"/>
      <c r="G9" s="292"/>
      <c r="H9" s="294"/>
      <c r="I9" s="292"/>
      <c r="J9" s="449" t="s">
        <v>109</v>
      </c>
      <c r="K9" s="282"/>
      <c r="L9" s="448">
        <v>10</v>
      </c>
      <c r="M9" s="290"/>
      <c r="N9" s="293"/>
      <c r="O9" s="292"/>
      <c r="P9" s="28"/>
      <c r="Q9" s="36"/>
      <c r="R9" s="28"/>
      <c r="S9" s="248"/>
      <c r="T9" s="28"/>
      <c r="U9" s="29"/>
      <c r="V9" s="506"/>
      <c r="W9" s="173" t="s">
        <v>11</v>
      </c>
      <c r="X9" s="101" t="s">
        <v>30</v>
      </c>
      <c r="Y9" s="179">
        <f>AB10</f>
        <v>0</v>
      </c>
      <c r="Z9" s="2"/>
      <c r="AA9" s="2" t="s">
        <v>31</v>
      </c>
      <c r="AB9" s="3">
        <v>2.4</v>
      </c>
      <c r="AC9" s="3"/>
      <c r="AD9" s="3">
        <f>AB9*5</f>
        <v>12</v>
      </c>
      <c r="AE9" s="3" t="s">
        <v>26</v>
      </c>
      <c r="AF9" s="3">
        <f>AD9*9</f>
        <v>108</v>
      </c>
    </row>
    <row r="10" spans="2:32" ht="27.95" customHeight="1">
      <c r="B10" s="523"/>
      <c r="C10" s="521"/>
      <c r="D10" s="28"/>
      <c r="E10" s="28"/>
      <c r="F10" s="28"/>
      <c r="G10" s="292"/>
      <c r="H10" s="293"/>
      <c r="I10" s="292"/>
      <c r="J10" s="292" t="s">
        <v>389</v>
      </c>
      <c r="K10" s="294"/>
      <c r="L10" s="292">
        <v>10</v>
      </c>
      <c r="M10" s="248"/>
      <c r="N10" s="293"/>
      <c r="O10" s="296"/>
      <c r="P10" s="29"/>
      <c r="Q10" s="36"/>
      <c r="R10" s="29"/>
      <c r="S10" s="28"/>
      <c r="T10" s="36"/>
      <c r="U10" s="29"/>
      <c r="V10" s="506"/>
      <c r="W10" s="171">
        <f>(Y5*2)+(Y6*7)+(Y7*1)+(Y10*8)</f>
        <v>35.499999999999993</v>
      </c>
      <c r="X10" s="153" t="s">
        <v>39</v>
      </c>
      <c r="Y10" s="179">
        <v>0.3</v>
      </c>
      <c r="Z10" s="12"/>
      <c r="AA10" s="2" t="s">
        <v>32</v>
      </c>
      <c r="AE10" s="2">
        <f>AB10*15</f>
        <v>0</v>
      </c>
    </row>
    <row r="11" spans="2:32" ht="27.95" customHeight="1">
      <c r="B11" s="37" t="s">
        <v>33</v>
      </c>
      <c r="C11" s="38"/>
      <c r="D11" s="28"/>
      <c r="E11" s="36"/>
      <c r="F11" s="28"/>
      <c r="G11" s="29"/>
      <c r="H11" s="36"/>
      <c r="I11" s="29"/>
      <c r="J11" s="29"/>
      <c r="K11" s="36"/>
      <c r="L11" s="29"/>
      <c r="M11" s="157"/>
      <c r="N11" s="36"/>
      <c r="O11" s="30"/>
      <c r="P11" s="29"/>
      <c r="Q11" s="36"/>
      <c r="R11" s="29"/>
      <c r="S11" s="29"/>
      <c r="T11" s="36"/>
      <c r="U11" s="29"/>
      <c r="V11" s="506"/>
      <c r="W11" s="173" t="s">
        <v>12</v>
      </c>
      <c r="X11" s="109"/>
      <c r="Y11" s="179"/>
      <c r="Z11" s="2"/>
      <c r="AC11" s="2">
        <f>SUM(AC6:AC10)</f>
        <v>33.4</v>
      </c>
      <c r="AD11" s="2">
        <f>SUM(AD6:AD10)</f>
        <v>26</v>
      </c>
      <c r="AE11" s="2">
        <f>SUM(AE6:AE10)</f>
        <v>98</v>
      </c>
      <c r="AF11" s="2">
        <f>AC11*4+AD11*9+AE11*4</f>
        <v>759.6</v>
      </c>
    </row>
    <row r="12" spans="2:32" ht="27.95" customHeight="1">
      <c r="B12" s="39"/>
      <c r="C12" s="40"/>
      <c r="D12" s="36"/>
      <c r="E12" s="36"/>
      <c r="F12" s="29"/>
      <c r="G12" s="29"/>
      <c r="H12" s="36"/>
      <c r="I12" s="29"/>
      <c r="J12" s="29"/>
      <c r="K12" s="36"/>
      <c r="L12" s="29"/>
      <c r="M12" s="30"/>
      <c r="N12" s="36"/>
      <c r="O12" s="30"/>
      <c r="P12" s="29"/>
      <c r="Q12" s="36"/>
      <c r="R12" s="29"/>
      <c r="S12" s="29"/>
      <c r="T12" s="36"/>
      <c r="U12" s="29"/>
      <c r="V12" s="507"/>
      <c r="W12" s="171">
        <f>(W6*4)+(W8*9)+(W10*4)</f>
        <v>798</v>
      </c>
      <c r="X12" s="106"/>
      <c r="Y12" s="179"/>
      <c r="Z12" s="12"/>
      <c r="AC12" s="41">
        <f>AC11*4/AF11</f>
        <v>0.17588204318062137</v>
      </c>
      <c r="AD12" s="41">
        <f>AD11*9/AF11</f>
        <v>0.30805687203791471</v>
      </c>
      <c r="AE12" s="41">
        <f>AE11*4/AF11</f>
        <v>0.51606108478146395</v>
      </c>
    </row>
    <row r="13" spans="2:32" s="26" customFormat="1" ht="42" customHeight="1">
      <c r="B13" s="93">
        <v>11</v>
      </c>
      <c r="C13" s="521"/>
      <c r="D13" s="24" t="str">
        <f>'113年11月菜單'!E46</f>
        <v>胚芽飯</v>
      </c>
      <c r="E13" s="24" t="s">
        <v>89</v>
      </c>
      <c r="F13" s="25" t="s">
        <v>15</v>
      </c>
      <c r="G13" s="24" t="str">
        <f>'113年11月菜單'!E47</f>
        <v>甜麵醬烤鴨</v>
      </c>
      <c r="H13" s="24" t="s">
        <v>277</v>
      </c>
      <c r="I13" s="25" t="s">
        <v>15</v>
      </c>
      <c r="J13" s="24" t="str">
        <f>'113年11月菜單'!E48</f>
        <v>菜脯香煎蛋(醃)</v>
      </c>
      <c r="K13" s="24" t="s">
        <v>146</v>
      </c>
      <c r="L13" s="25" t="s">
        <v>15</v>
      </c>
      <c r="M13" s="24" t="str">
        <f>'113年11月菜單'!E49</f>
        <v>蝦皮高麗(海)</v>
      </c>
      <c r="N13" s="24" t="s">
        <v>280</v>
      </c>
      <c r="O13" s="25" t="s">
        <v>15</v>
      </c>
      <c r="P13" s="24" t="str">
        <f>'113年11月菜單'!E50</f>
        <v>深色蔬菜</v>
      </c>
      <c r="Q13" s="24" t="s">
        <v>43</v>
      </c>
      <c r="R13" s="25" t="s">
        <v>15</v>
      </c>
      <c r="S13" s="24" t="str">
        <f>'113年11月菜單'!E51</f>
        <v>紅豆蜜甜湯</v>
      </c>
      <c r="T13" s="24" t="s">
        <v>16</v>
      </c>
      <c r="U13" s="25" t="s">
        <v>15</v>
      </c>
      <c r="V13" s="516"/>
      <c r="W13" s="169" t="s">
        <v>7</v>
      </c>
      <c r="X13" s="95" t="s">
        <v>17</v>
      </c>
      <c r="Y13" s="178">
        <f>AB14</f>
        <v>5.8</v>
      </c>
      <c r="Z13" s="2"/>
      <c r="AA13" s="2"/>
      <c r="AB13" s="3"/>
      <c r="AC13" s="2" t="s">
        <v>18</v>
      </c>
      <c r="AD13" s="2" t="s">
        <v>19</v>
      </c>
      <c r="AE13" s="2" t="s">
        <v>20</v>
      </c>
      <c r="AF13" s="2" t="s">
        <v>21</v>
      </c>
    </row>
    <row r="14" spans="2:32" ht="27.95" customHeight="1">
      <c r="B14" s="27" t="s">
        <v>8</v>
      </c>
      <c r="C14" s="521"/>
      <c r="D14" s="31" t="s">
        <v>90</v>
      </c>
      <c r="E14" s="28"/>
      <c r="F14" s="29">
        <v>70</v>
      </c>
      <c r="G14" s="299" t="s">
        <v>276</v>
      </c>
      <c r="H14" s="299"/>
      <c r="I14" s="299">
        <v>40</v>
      </c>
      <c r="J14" s="383" t="s">
        <v>271</v>
      </c>
      <c r="K14" s="383"/>
      <c r="L14" s="391">
        <v>40</v>
      </c>
      <c r="M14" s="450" t="s">
        <v>284</v>
      </c>
      <c r="N14" s="299"/>
      <c r="O14" s="299">
        <v>30</v>
      </c>
      <c r="P14" s="30" t="str">
        <f>P13</f>
        <v>深色蔬菜</v>
      </c>
      <c r="Q14" s="31"/>
      <c r="R14" s="30">
        <v>100</v>
      </c>
      <c r="S14" s="317" t="s">
        <v>485</v>
      </c>
      <c r="T14" s="450"/>
      <c r="U14" s="450">
        <v>10</v>
      </c>
      <c r="V14" s="517"/>
      <c r="W14" s="171">
        <f>(Y13*15)+(Y15*5)+(Y18*12)</f>
        <v>97</v>
      </c>
      <c r="X14" s="98" t="s">
        <v>22</v>
      </c>
      <c r="Y14" s="179">
        <f>AB15</f>
        <v>2.7</v>
      </c>
      <c r="Z14" s="12"/>
      <c r="AA14" s="21" t="s">
        <v>23</v>
      </c>
      <c r="AB14" s="3">
        <v>5.8</v>
      </c>
      <c r="AC14" s="3">
        <f>AB14*2</f>
        <v>11.6</v>
      </c>
      <c r="AD14" s="3"/>
      <c r="AE14" s="3">
        <f>AB14*15</f>
        <v>87</v>
      </c>
      <c r="AF14" s="3">
        <f>AC14*4+AE14*4</f>
        <v>394.4</v>
      </c>
    </row>
    <row r="15" spans="2:32" ht="27.95" customHeight="1">
      <c r="B15" s="27">
        <v>26</v>
      </c>
      <c r="C15" s="521"/>
      <c r="D15" s="30" t="s">
        <v>282</v>
      </c>
      <c r="E15" s="30"/>
      <c r="F15" s="30">
        <v>35</v>
      </c>
      <c r="G15" s="299" t="s">
        <v>278</v>
      </c>
      <c r="H15" s="299"/>
      <c r="I15" s="299" t="s">
        <v>251</v>
      </c>
      <c r="J15" s="391" t="s">
        <v>226</v>
      </c>
      <c r="K15" s="383" t="s">
        <v>100</v>
      </c>
      <c r="L15" s="391">
        <v>10</v>
      </c>
      <c r="M15" s="300" t="s">
        <v>285</v>
      </c>
      <c r="N15" s="299"/>
      <c r="O15" s="299">
        <v>5</v>
      </c>
      <c r="P15" s="28"/>
      <c r="Q15" s="28"/>
      <c r="R15" s="28"/>
      <c r="S15" s="450"/>
      <c r="T15" s="409"/>
      <c r="U15" s="296"/>
      <c r="V15" s="517"/>
      <c r="W15" s="173" t="s">
        <v>9</v>
      </c>
      <c r="X15" s="101" t="s">
        <v>24</v>
      </c>
      <c r="Y15" s="179">
        <f>AB16</f>
        <v>2</v>
      </c>
      <c r="Z15" s="2"/>
      <c r="AA15" s="33" t="s">
        <v>25</v>
      </c>
      <c r="AB15" s="3">
        <v>2.7</v>
      </c>
      <c r="AC15" s="34">
        <f>AB15*7</f>
        <v>18.900000000000002</v>
      </c>
      <c r="AD15" s="3">
        <f>AB15*5</f>
        <v>13.5</v>
      </c>
      <c r="AE15" s="3" t="s">
        <v>26</v>
      </c>
      <c r="AF15" s="35">
        <f>AC15*4+AD15*9</f>
        <v>197.10000000000002</v>
      </c>
    </row>
    <row r="16" spans="2:32" ht="27.95" customHeight="1">
      <c r="B16" s="27" t="s">
        <v>10</v>
      </c>
      <c r="C16" s="521"/>
      <c r="D16" s="36"/>
      <c r="E16" s="36"/>
      <c r="F16" s="29"/>
      <c r="G16" s="391"/>
      <c r="H16" s="301"/>
      <c r="I16" s="299"/>
      <c r="J16" s="390"/>
      <c r="K16" s="383"/>
      <c r="L16" s="391"/>
      <c r="M16" s="450" t="s">
        <v>281</v>
      </c>
      <c r="N16" s="299"/>
      <c r="O16" s="299">
        <v>10</v>
      </c>
      <c r="P16" s="28"/>
      <c r="Q16" s="36"/>
      <c r="R16" s="28"/>
      <c r="S16" s="319"/>
      <c r="T16" s="164"/>
      <c r="U16" s="296"/>
      <c r="V16" s="517"/>
      <c r="W16" s="171">
        <f>(Y14*5)+(Y16*5)+(Y18*8)</f>
        <v>26</v>
      </c>
      <c r="X16" s="101" t="s">
        <v>27</v>
      </c>
      <c r="Y16" s="179">
        <f>AB17</f>
        <v>2.5</v>
      </c>
      <c r="Z16" s="12"/>
      <c r="AA16" s="2" t="s">
        <v>28</v>
      </c>
      <c r="AB16" s="3">
        <v>2</v>
      </c>
      <c r="AC16" s="3">
        <f>AB16*1</f>
        <v>2</v>
      </c>
      <c r="AD16" s="3" t="s">
        <v>26</v>
      </c>
      <c r="AE16" s="3">
        <f>AB16*5</f>
        <v>10</v>
      </c>
      <c r="AF16" s="3">
        <f>AC16*4+AE16*4</f>
        <v>48</v>
      </c>
    </row>
    <row r="17" spans="2:32" ht="27.95" customHeight="1">
      <c r="B17" s="523" t="s">
        <v>64</v>
      </c>
      <c r="C17" s="521"/>
      <c r="D17" s="36"/>
      <c r="E17" s="36"/>
      <c r="F17" s="29"/>
      <c r="G17" s="298"/>
      <c r="H17" s="301"/>
      <c r="I17" s="299"/>
      <c r="J17" s="299"/>
      <c r="K17" s="300"/>
      <c r="L17" s="299"/>
      <c r="M17" s="303" t="s">
        <v>300</v>
      </c>
      <c r="N17" s="304" t="s">
        <v>301</v>
      </c>
      <c r="O17" s="303">
        <v>5</v>
      </c>
      <c r="P17" s="28"/>
      <c r="Q17" s="36"/>
      <c r="R17" s="28"/>
      <c r="S17" s="248"/>
      <c r="T17" s="372"/>
      <c r="U17" s="314"/>
      <c r="V17" s="517"/>
      <c r="W17" s="173" t="s">
        <v>11</v>
      </c>
      <c r="X17" s="101" t="s">
        <v>30</v>
      </c>
      <c r="Y17" s="179">
        <f>AB18</f>
        <v>0</v>
      </c>
      <c r="Z17" s="2"/>
      <c r="AA17" s="2" t="s">
        <v>31</v>
      </c>
      <c r="AB17" s="3">
        <v>2.5</v>
      </c>
      <c r="AC17" s="3"/>
      <c r="AD17" s="3">
        <f>AB17*5</f>
        <v>12.5</v>
      </c>
      <c r="AE17" s="3" t="s">
        <v>26</v>
      </c>
      <c r="AF17" s="3">
        <f>AD17*9</f>
        <v>112.5</v>
      </c>
    </row>
    <row r="18" spans="2:32" ht="27.95" customHeight="1">
      <c r="B18" s="523"/>
      <c r="C18" s="521"/>
      <c r="D18" s="36"/>
      <c r="E18" s="36"/>
      <c r="F18" s="29"/>
      <c r="G18" s="299"/>
      <c r="H18" s="301"/>
      <c r="I18" s="299"/>
      <c r="J18" s="299"/>
      <c r="K18" s="300"/>
      <c r="L18" s="299"/>
      <c r="M18" s="449" t="s">
        <v>392</v>
      </c>
      <c r="N18" s="297"/>
      <c r="O18" s="298">
        <v>10</v>
      </c>
      <c r="P18" s="29"/>
      <c r="Q18" s="36"/>
      <c r="R18" s="29"/>
      <c r="S18" s="28"/>
      <c r="T18" s="372"/>
      <c r="U18" s="29"/>
      <c r="V18" s="517"/>
      <c r="W18" s="171">
        <f>(Y13*2)+(Y14*7)+(Y15*1)+(Y18*8)</f>
        <v>32.5</v>
      </c>
      <c r="X18" s="153" t="s">
        <v>39</v>
      </c>
      <c r="Y18" s="179">
        <v>0</v>
      </c>
      <c r="Z18" s="12"/>
      <c r="AA18" s="2" t="s">
        <v>32</v>
      </c>
      <c r="AE18" s="2">
        <f>AB18*15</f>
        <v>0</v>
      </c>
    </row>
    <row r="19" spans="2:32" ht="27.95" customHeight="1">
      <c r="B19" s="37" t="s">
        <v>33</v>
      </c>
      <c r="C19" s="38"/>
      <c r="D19" s="36"/>
      <c r="E19" s="36"/>
      <c r="F19" s="29"/>
      <c r="G19" s="29"/>
      <c r="H19" s="36"/>
      <c r="I19" s="29"/>
      <c r="J19" s="29"/>
      <c r="K19" s="36"/>
      <c r="L19" s="29"/>
      <c r="M19" s="157"/>
      <c r="N19" s="36"/>
      <c r="O19" s="30"/>
      <c r="P19" s="29"/>
      <c r="Q19" s="36"/>
      <c r="R19" s="29"/>
      <c r="S19" s="29"/>
      <c r="T19" s="372"/>
      <c r="U19" s="29"/>
      <c r="V19" s="517"/>
      <c r="W19" s="173" t="s">
        <v>12</v>
      </c>
      <c r="X19" s="109"/>
      <c r="Y19" s="179"/>
      <c r="Z19" s="2"/>
      <c r="AC19" s="2">
        <f>SUM(AC14:AC18)</f>
        <v>32.5</v>
      </c>
      <c r="AD19" s="2">
        <f>SUM(AD14:AD18)</f>
        <v>26</v>
      </c>
      <c r="AE19" s="2">
        <f>SUM(AE14:AE18)</f>
        <v>97</v>
      </c>
      <c r="AF19" s="2">
        <f>AC19*4+AD19*9+AE19*4</f>
        <v>752</v>
      </c>
    </row>
    <row r="20" spans="2:32" ht="27.95" customHeight="1">
      <c r="B20" s="39"/>
      <c r="C20" s="40"/>
      <c r="D20" s="36"/>
      <c r="E20" s="36"/>
      <c r="F20" s="29"/>
      <c r="G20" s="29"/>
      <c r="H20" s="36"/>
      <c r="I20" s="29"/>
      <c r="J20" s="29"/>
      <c r="K20" s="36"/>
      <c r="L20" s="29"/>
      <c r="M20" s="30"/>
      <c r="N20" s="36"/>
      <c r="O20" s="30"/>
      <c r="P20" s="29"/>
      <c r="Q20" s="36"/>
      <c r="R20" s="29"/>
      <c r="S20" s="29"/>
      <c r="T20" s="36"/>
      <c r="U20" s="29"/>
      <c r="V20" s="518"/>
      <c r="W20" s="171">
        <f>(W14*4)+(W16*9)+(W18*4)</f>
        <v>752</v>
      </c>
      <c r="X20" s="106"/>
      <c r="Y20" s="179"/>
      <c r="Z20" s="12"/>
      <c r="AC20" s="41">
        <f>AC19*4/AF19</f>
        <v>0.17287234042553193</v>
      </c>
      <c r="AD20" s="41">
        <f>AD19*9/AF19</f>
        <v>0.31117021276595747</v>
      </c>
      <c r="AE20" s="41">
        <f>AE19*4/AF19</f>
        <v>0.51595744680851063</v>
      </c>
    </row>
    <row r="21" spans="2:32" s="26" customFormat="1" ht="42" customHeight="1">
      <c r="B21" s="93">
        <v>11</v>
      </c>
      <c r="C21" s="521"/>
      <c r="D21" s="24" t="str">
        <f>'113年11月菜單'!I46</f>
        <v>白米飯</v>
      </c>
      <c r="E21" s="313" t="s">
        <v>89</v>
      </c>
      <c r="F21" s="25" t="s">
        <v>15</v>
      </c>
      <c r="G21" s="305" t="str">
        <f>'113年11月菜單'!I47</f>
        <v>香酥雞翅(炸)</v>
      </c>
      <c r="H21" s="24" t="s">
        <v>225</v>
      </c>
      <c r="I21" s="25" t="s">
        <v>15</v>
      </c>
      <c r="J21" s="24" t="str">
        <f>'113年11月菜單'!I48</f>
        <v>泰式打拋豬</v>
      </c>
      <c r="K21" s="313" t="s">
        <v>16</v>
      </c>
      <c r="L21" s="25" t="s">
        <v>15</v>
      </c>
      <c r="M21" s="24" t="str">
        <f>'113年11月菜單'!I49</f>
        <v>白菜壽喜燒(冷豆)</v>
      </c>
      <c r="N21" s="313" t="s">
        <v>178</v>
      </c>
      <c r="O21" s="25" t="s">
        <v>15</v>
      </c>
      <c r="P21" s="24" t="str">
        <f>'113年11月菜單'!I50</f>
        <v>深色蔬菜</v>
      </c>
      <c r="Q21" s="313" t="s">
        <v>43</v>
      </c>
      <c r="R21" s="25" t="s">
        <v>15</v>
      </c>
      <c r="S21" s="24" t="str">
        <f>'113年11月菜單'!I51</f>
        <v>鮮筍湯</v>
      </c>
      <c r="T21" s="313" t="s">
        <v>16</v>
      </c>
      <c r="U21" s="25" t="s">
        <v>15</v>
      </c>
      <c r="V21" s="516"/>
      <c r="W21" s="169" t="s">
        <v>7</v>
      </c>
      <c r="X21" s="95" t="s">
        <v>17</v>
      </c>
      <c r="Y21" s="134">
        <f>AB22</f>
        <v>6</v>
      </c>
      <c r="Z21" s="2"/>
      <c r="AA21" s="2"/>
      <c r="AB21" s="3"/>
      <c r="AC21" s="2" t="s">
        <v>18</v>
      </c>
      <c r="AD21" s="2" t="s">
        <v>19</v>
      </c>
      <c r="AE21" s="2" t="s">
        <v>20</v>
      </c>
      <c r="AF21" s="2" t="s">
        <v>21</v>
      </c>
    </row>
    <row r="22" spans="2:32" s="45" customFormat="1" ht="27.75" customHeight="1">
      <c r="B22" s="27" t="s">
        <v>243</v>
      </c>
      <c r="C22" s="521"/>
      <c r="D22" s="316" t="s">
        <v>90</v>
      </c>
      <c r="E22" s="314"/>
      <c r="F22" s="315">
        <v>110</v>
      </c>
      <c r="G22" s="449" t="s">
        <v>407</v>
      </c>
      <c r="H22" s="450" t="s">
        <v>122</v>
      </c>
      <c r="I22" s="160">
        <v>50</v>
      </c>
      <c r="J22" s="408" t="s">
        <v>296</v>
      </c>
      <c r="K22" s="383"/>
      <c r="L22" s="391">
        <v>15</v>
      </c>
      <c r="M22" s="450" t="s">
        <v>125</v>
      </c>
      <c r="N22" s="295"/>
      <c r="O22" s="399">
        <v>40</v>
      </c>
      <c r="P22" s="30" t="str">
        <f>P21</f>
        <v>深色蔬菜</v>
      </c>
      <c r="Q22" s="31"/>
      <c r="R22" s="30">
        <v>100</v>
      </c>
      <c r="S22" s="314" t="s">
        <v>167</v>
      </c>
      <c r="T22" s="158"/>
      <c r="U22" s="315">
        <v>20</v>
      </c>
      <c r="V22" s="517"/>
      <c r="W22" s="171">
        <f>(Y21*15)+(Y23*5)+(Y26*12)</f>
        <v>101</v>
      </c>
      <c r="X22" s="98" t="s">
        <v>22</v>
      </c>
      <c r="Y22" s="135">
        <v>2.8</v>
      </c>
      <c r="Z22" s="44"/>
      <c r="AA22" s="21" t="s">
        <v>23</v>
      </c>
      <c r="AB22" s="3">
        <v>6</v>
      </c>
      <c r="AC22" s="3">
        <f>AB22*2</f>
        <v>12</v>
      </c>
      <c r="AD22" s="3"/>
      <c r="AE22" s="3">
        <f>AB22*15</f>
        <v>90</v>
      </c>
      <c r="AF22" s="3">
        <f>AC22*4+AE22*4</f>
        <v>408</v>
      </c>
    </row>
    <row r="23" spans="2:32" s="45" customFormat="1" ht="27.95" customHeight="1">
      <c r="B23" s="27">
        <v>27</v>
      </c>
      <c r="C23" s="521"/>
      <c r="D23" s="314"/>
      <c r="E23" s="314"/>
      <c r="F23" s="314"/>
      <c r="G23" s="303"/>
      <c r="H23" s="304"/>
      <c r="I23" s="303"/>
      <c r="J23" s="383" t="s">
        <v>297</v>
      </c>
      <c r="K23" s="383"/>
      <c r="L23" s="383">
        <v>30</v>
      </c>
      <c r="M23" s="447" t="s">
        <v>364</v>
      </c>
      <c r="N23" s="165"/>
      <c r="O23" s="400">
        <v>5</v>
      </c>
      <c r="P23" s="31"/>
      <c r="Q23" s="30"/>
      <c r="R23" s="31"/>
      <c r="S23" s="314"/>
      <c r="T23" s="314"/>
      <c r="U23" s="315"/>
      <c r="V23" s="517"/>
      <c r="W23" s="173" t="s">
        <v>9</v>
      </c>
      <c r="X23" s="101" t="s">
        <v>24</v>
      </c>
      <c r="Y23" s="135">
        <v>2.2000000000000002</v>
      </c>
      <c r="Z23" s="46"/>
      <c r="AA23" s="33" t="s">
        <v>25</v>
      </c>
      <c r="AB23" s="3">
        <v>2.5</v>
      </c>
      <c r="AC23" s="34">
        <f>AB23*7</f>
        <v>17.5</v>
      </c>
      <c r="AD23" s="3">
        <f>AB23*5</f>
        <v>12.5</v>
      </c>
      <c r="AE23" s="3" t="s">
        <v>26</v>
      </c>
      <c r="AF23" s="35">
        <f>AC23*4+AD23*9</f>
        <v>182.5</v>
      </c>
    </row>
    <row r="24" spans="2:32" s="45" customFormat="1" ht="27.95" customHeight="1">
      <c r="B24" s="27" t="s">
        <v>10</v>
      </c>
      <c r="C24" s="521"/>
      <c r="D24" s="28"/>
      <c r="E24" s="28"/>
      <c r="F24" s="28"/>
      <c r="G24" s="303"/>
      <c r="H24" s="304"/>
      <c r="I24" s="303"/>
      <c r="J24" s="383" t="s">
        <v>290</v>
      </c>
      <c r="K24" s="383"/>
      <c r="L24" s="383">
        <v>10</v>
      </c>
      <c r="M24" s="450" t="s">
        <v>109</v>
      </c>
      <c r="N24" s="295"/>
      <c r="O24" s="401">
        <v>10</v>
      </c>
      <c r="P24" s="28"/>
      <c r="Q24" s="36"/>
      <c r="R24" s="28"/>
      <c r="S24" s="319"/>
      <c r="T24" s="164"/>
      <c r="U24" s="296"/>
      <c r="V24" s="517"/>
      <c r="W24" s="171">
        <f>(Y22*5)+(Y24*5)+(Y26*8)</f>
        <v>29</v>
      </c>
      <c r="X24" s="101" t="s">
        <v>27</v>
      </c>
      <c r="Y24" s="135">
        <v>3</v>
      </c>
      <c r="Z24" s="44"/>
      <c r="AA24" s="2" t="s">
        <v>28</v>
      </c>
      <c r="AB24" s="3">
        <v>2</v>
      </c>
      <c r="AC24" s="3">
        <f>AB24*1</f>
        <v>2</v>
      </c>
      <c r="AD24" s="3" t="s">
        <v>26</v>
      </c>
      <c r="AE24" s="3">
        <f>AB24*5</f>
        <v>10</v>
      </c>
      <c r="AF24" s="3">
        <f>AC24*4+AE24*4</f>
        <v>48</v>
      </c>
    </row>
    <row r="25" spans="2:32" s="45" customFormat="1" ht="27.95" customHeight="1">
      <c r="B25" s="523" t="s">
        <v>65</v>
      </c>
      <c r="C25" s="521"/>
      <c r="D25" s="28"/>
      <c r="E25" s="28"/>
      <c r="F25" s="28"/>
      <c r="G25" s="303"/>
      <c r="H25" s="304"/>
      <c r="I25" s="303"/>
      <c r="J25" s="383" t="s">
        <v>298</v>
      </c>
      <c r="K25" s="383"/>
      <c r="L25" s="383">
        <v>10</v>
      </c>
      <c r="M25" s="450" t="s">
        <v>396</v>
      </c>
      <c r="N25" s="160" t="s">
        <v>150</v>
      </c>
      <c r="O25" s="401">
        <v>20</v>
      </c>
      <c r="P25" s="28"/>
      <c r="Q25" s="36"/>
      <c r="R25" s="29"/>
      <c r="S25" s="28"/>
      <c r="T25" s="36"/>
      <c r="U25" s="28"/>
      <c r="V25" s="517"/>
      <c r="W25" s="173" t="s">
        <v>11</v>
      </c>
      <c r="X25" s="101" t="s">
        <v>30</v>
      </c>
      <c r="Y25" s="135">
        <f>AB26</f>
        <v>0</v>
      </c>
      <c r="Z25" s="46"/>
      <c r="AA25" s="2" t="s">
        <v>31</v>
      </c>
      <c r="AB25" s="3">
        <v>2.5</v>
      </c>
      <c r="AC25" s="3"/>
      <c r="AD25" s="3">
        <f>AB25*5</f>
        <v>12.5</v>
      </c>
      <c r="AE25" s="3" t="s">
        <v>26</v>
      </c>
      <c r="AF25" s="3">
        <f>AD25*9</f>
        <v>112.5</v>
      </c>
    </row>
    <row r="26" spans="2:32" s="45" customFormat="1" ht="27.95" customHeight="1">
      <c r="B26" s="523"/>
      <c r="C26" s="521"/>
      <c r="D26" s="28"/>
      <c r="E26" s="28"/>
      <c r="F26" s="28"/>
      <c r="G26" s="248"/>
      <c r="H26" s="36"/>
      <c r="I26" s="29"/>
      <c r="J26" s="388"/>
      <c r="K26" s="105"/>
      <c r="L26" s="30"/>
      <c r="M26" s="450" t="s">
        <v>393</v>
      </c>
      <c r="N26" s="160" t="s">
        <v>394</v>
      </c>
      <c r="O26" s="449">
        <v>15</v>
      </c>
      <c r="Q26" s="36"/>
      <c r="R26" s="29"/>
      <c r="S26" s="28"/>
      <c r="T26" s="36"/>
      <c r="U26" s="29"/>
      <c r="V26" s="517"/>
      <c r="W26" s="171">
        <f>(Y21*2)+(Y22*7)+(Y23*1)+(Y26*8)</f>
        <v>33.799999999999997</v>
      </c>
      <c r="X26" s="153" t="s">
        <v>39</v>
      </c>
      <c r="Y26" s="135">
        <v>0</v>
      </c>
      <c r="Z26" s="44"/>
      <c r="AA26" s="2" t="s">
        <v>32</v>
      </c>
      <c r="AB26" s="3"/>
      <c r="AC26" s="2"/>
      <c r="AD26" s="2"/>
      <c r="AE26" s="2">
        <f>AB26*15</f>
        <v>0</v>
      </c>
      <c r="AF26" s="2"/>
    </row>
    <row r="27" spans="2:32" s="45" customFormat="1" ht="27.95" customHeight="1">
      <c r="B27" s="37" t="s">
        <v>33</v>
      </c>
      <c r="C27" s="38"/>
      <c r="D27" s="28"/>
      <c r="E27" s="36"/>
      <c r="F27" s="28"/>
      <c r="G27" s="29"/>
      <c r="H27" s="36"/>
      <c r="I27" s="29"/>
      <c r="J27" s="248"/>
      <c r="K27" s="105"/>
      <c r="L27" s="30"/>
      <c r="M27" s="196"/>
      <c r="N27" s="36"/>
      <c r="O27" s="30"/>
      <c r="P27" s="29"/>
      <c r="Q27" s="36"/>
      <c r="R27" s="29"/>
      <c r="S27" s="314"/>
      <c r="T27" s="158"/>
      <c r="U27" s="315"/>
      <c r="V27" s="517"/>
      <c r="W27" s="173" t="s">
        <v>12</v>
      </c>
      <c r="X27" s="109"/>
      <c r="Y27" s="135"/>
      <c r="Z27" s="46"/>
      <c r="AA27" s="2"/>
      <c r="AB27" s="3"/>
      <c r="AC27" s="2">
        <f>SUM(AC22:AC26)</f>
        <v>31.5</v>
      </c>
      <c r="AD27" s="2">
        <f>SUM(AD22:AD26)</f>
        <v>25</v>
      </c>
      <c r="AE27" s="2">
        <f>SUM(AE22:AE26)</f>
        <v>100</v>
      </c>
      <c r="AF27" s="2">
        <f>AC27*4+AD27*9+AE27*4</f>
        <v>751</v>
      </c>
    </row>
    <row r="28" spans="2:32" s="45" customFormat="1" ht="27.95" customHeight="1">
      <c r="B28" s="39"/>
      <c r="C28" s="40"/>
      <c r="D28" s="36"/>
      <c r="E28" s="36"/>
      <c r="F28" s="29"/>
      <c r="G28" s="29"/>
      <c r="H28" s="36"/>
      <c r="I28" s="29"/>
      <c r="J28" s="446"/>
      <c r="K28" s="36"/>
      <c r="L28" s="29"/>
      <c r="M28" s="30"/>
      <c r="N28" s="36"/>
      <c r="O28" s="30"/>
      <c r="P28" s="29"/>
      <c r="Q28" s="36"/>
      <c r="R28" s="29"/>
      <c r="S28" s="314"/>
      <c r="T28" s="314"/>
      <c r="U28" s="315"/>
      <c r="V28" s="518"/>
      <c r="W28" s="171">
        <f>(W22*4)+(W24*9)+(W26*4)</f>
        <v>800.2</v>
      </c>
      <c r="X28" s="116"/>
      <c r="Y28" s="135"/>
      <c r="Z28" s="44"/>
      <c r="AA28" s="46"/>
      <c r="AB28" s="50"/>
      <c r="AC28" s="41">
        <f>AC27*4/AF27</f>
        <v>0.16777629826897469</v>
      </c>
      <c r="AD28" s="41">
        <f>AD27*9/AF27</f>
        <v>0.2996005326231691</v>
      </c>
      <c r="AE28" s="41">
        <f>AE27*4/AF27</f>
        <v>0.53262316910785623</v>
      </c>
      <c r="AF28" s="46"/>
    </row>
    <row r="29" spans="2:32" s="26" customFormat="1" ht="42" customHeight="1">
      <c r="B29" s="93">
        <v>11</v>
      </c>
      <c r="C29" s="521"/>
      <c r="D29" s="24" t="str">
        <f>'113年11月菜單'!M46</f>
        <v>地瓜飯</v>
      </c>
      <c r="E29" s="313" t="s">
        <v>89</v>
      </c>
      <c r="F29" s="25" t="s">
        <v>15</v>
      </c>
      <c r="G29" s="24" t="str">
        <f>'113年11月菜單'!M47</f>
        <v>紅燒白玉豚肉</v>
      </c>
      <c r="H29" s="313" t="s">
        <v>16</v>
      </c>
      <c r="I29" s="25" t="s">
        <v>15</v>
      </c>
      <c r="J29" s="167" t="str">
        <f>'113年11月菜單'!M48</f>
        <v>古早味翅腿</v>
      </c>
      <c r="K29" s="313" t="s">
        <v>416</v>
      </c>
      <c r="L29" s="25" t="s">
        <v>15</v>
      </c>
      <c r="M29" s="24" t="str">
        <f>'113年11月菜單'!M49</f>
        <v>芙蓉蒸蛋</v>
      </c>
      <c r="N29" s="313" t="s">
        <v>141</v>
      </c>
      <c r="O29" s="25" t="s">
        <v>15</v>
      </c>
      <c r="P29" s="24" t="str">
        <f>'113年11月菜單'!M50</f>
        <v>淺色蔬菜</v>
      </c>
      <c r="Q29" s="313" t="s">
        <v>43</v>
      </c>
      <c r="R29" s="25" t="s">
        <v>15</v>
      </c>
      <c r="S29" s="24" t="str">
        <f>'113年11月菜單'!M51</f>
        <v>豬血湯(醃)</v>
      </c>
      <c r="T29" s="313" t="s">
        <v>16</v>
      </c>
      <c r="U29" s="25" t="s">
        <v>15</v>
      </c>
      <c r="V29" s="516"/>
      <c r="W29" s="169" t="s">
        <v>7</v>
      </c>
      <c r="X29" s="95" t="s">
        <v>17</v>
      </c>
      <c r="Y29" s="134">
        <f>AB30</f>
        <v>5.8</v>
      </c>
      <c r="Z29" s="2"/>
      <c r="AA29" s="2"/>
      <c r="AB29" s="3"/>
      <c r="AC29" s="2" t="s">
        <v>18</v>
      </c>
      <c r="AD29" s="2" t="s">
        <v>19</v>
      </c>
      <c r="AE29" s="2" t="s">
        <v>20</v>
      </c>
      <c r="AF29" s="2" t="s">
        <v>21</v>
      </c>
    </row>
    <row r="30" spans="2:32" ht="27.95" customHeight="1">
      <c r="B30" s="27" t="s">
        <v>8</v>
      </c>
      <c r="C30" s="521"/>
      <c r="D30" s="316" t="s">
        <v>90</v>
      </c>
      <c r="E30" s="316"/>
      <c r="F30" s="316">
        <v>90</v>
      </c>
      <c r="G30" s="383" t="s">
        <v>191</v>
      </c>
      <c r="H30" s="383"/>
      <c r="I30" s="383">
        <v>30</v>
      </c>
      <c r="J30" s="450" t="s">
        <v>197</v>
      </c>
      <c r="K30" s="383"/>
      <c r="L30" s="383">
        <v>30</v>
      </c>
      <c r="M30" s="319" t="s">
        <v>378</v>
      </c>
      <c r="N30" s="319"/>
      <c r="O30" s="319">
        <v>40</v>
      </c>
      <c r="P30" s="30" t="str">
        <f>P29</f>
        <v>淺色蔬菜</v>
      </c>
      <c r="Q30" s="31"/>
      <c r="R30" s="30">
        <v>100</v>
      </c>
      <c r="S30" s="408" t="s">
        <v>140</v>
      </c>
      <c r="T30" s="383"/>
      <c r="U30" s="383">
        <v>20</v>
      </c>
      <c r="V30" s="517"/>
      <c r="W30" s="171">
        <f>(Y29*15)+(Y31*5)+(Y34*12)</f>
        <v>97</v>
      </c>
      <c r="X30" s="98" t="s">
        <v>22</v>
      </c>
      <c r="Y30" s="135">
        <f>AB31</f>
        <v>2.6</v>
      </c>
      <c r="Z30" s="12"/>
      <c r="AA30" s="21" t="s">
        <v>23</v>
      </c>
      <c r="AB30" s="3">
        <v>5.8</v>
      </c>
      <c r="AC30" s="3">
        <f>AB30*2</f>
        <v>11.6</v>
      </c>
      <c r="AD30" s="3"/>
      <c r="AE30" s="3">
        <f>AB30*15</f>
        <v>87</v>
      </c>
      <c r="AF30" s="3">
        <f>AC30*4+AE30*4</f>
        <v>394.4</v>
      </c>
    </row>
    <row r="31" spans="2:32" ht="27.95" customHeight="1">
      <c r="B31" s="27">
        <v>28</v>
      </c>
      <c r="C31" s="521"/>
      <c r="D31" s="316" t="s">
        <v>102</v>
      </c>
      <c r="E31" s="316"/>
      <c r="F31" s="316">
        <v>40</v>
      </c>
      <c r="G31" s="383" t="s">
        <v>198</v>
      </c>
      <c r="H31" s="383"/>
      <c r="I31" s="383">
        <v>15</v>
      </c>
      <c r="J31" s="383"/>
      <c r="K31" s="383"/>
      <c r="L31" s="383"/>
      <c r="M31" s="383"/>
      <c r="N31" s="318"/>
      <c r="O31" s="319"/>
      <c r="P31" s="30"/>
      <c r="Q31" s="36"/>
      <c r="R31" s="30"/>
      <c r="S31" s="383" t="s">
        <v>159</v>
      </c>
      <c r="T31" s="409" t="s">
        <v>160</v>
      </c>
      <c r="U31" s="410">
        <v>5</v>
      </c>
      <c r="V31" s="517"/>
      <c r="W31" s="173" t="s">
        <v>9</v>
      </c>
      <c r="X31" s="101" t="s">
        <v>24</v>
      </c>
      <c r="Y31" s="135">
        <f>AB32</f>
        <v>2</v>
      </c>
      <c r="Z31" s="2"/>
      <c r="AA31" s="33" t="s">
        <v>25</v>
      </c>
      <c r="AB31" s="3">
        <v>2.6</v>
      </c>
      <c r="AC31" s="34">
        <f>AB31*7</f>
        <v>18.2</v>
      </c>
      <c r="AD31" s="3">
        <f>AB31*5</f>
        <v>13</v>
      </c>
      <c r="AE31" s="3" t="s">
        <v>26</v>
      </c>
      <c r="AF31" s="35">
        <f>AC31*4+AD31*9</f>
        <v>189.8</v>
      </c>
    </row>
    <row r="32" spans="2:32" ht="27.95" customHeight="1">
      <c r="B32" s="27" t="s">
        <v>10</v>
      </c>
      <c r="C32" s="521"/>
      <c r="D32" s="36"/>
      <c r="E32" s="36"/>
      <c r="F32" s="29"/>
      <c r="G32" s="391" t="s">
        <v>199</v>
      </c>
      <c r="H32" s="391"/>
      <c r="I32" s="391">
        <v>15</v>
      </c>
      <c r="J32" s="391"/>
      <c r="K32" s="391"/>
      <c r="L32" s="391"/>
      <c r="M32" s="383"/>
      <c r="N32" s="321"/>
      <c r="O32" s="319"/>
      <c r="P32" s="30"/>
      <c r="Q32" s="105"/>
      <c r="R32" s="30"/>
      <c r="S32" s="383"/>
      <c r="T32" s="164"/>
      <c r="U32" s="410"/>
      <c r="V32" s="517"/>
      <c r="W32" s="171">
        <f>(Y30*5)+(Y32*5)+(Y34*8)</f>
        <v>25.5</v>
      </c>
      <c r="X32" s="101" t="s">
        <v>27</v>
      </c>
      <c r="Y32" s="135">
        <f>AB33</f>
        <v>2.5</v>
      </c>
      <c r="Z32" s="12"/>
      <c r="AA32" s="2" t="s">
        <v>28</v>
      </c>
      <c r="AB32" s="3">
        <v>2</v>
      </c>
      <c r="AC32" s="3">
        <f>AB32*1</f>
        <v>2</v>
      </c>
      <c r="AD32" s="3" t="s">
        <v>26</v>
      </c>
      <c r="AE32" s="3">
        <f>AB32*5</f>
        <v>10</v>
      </c>
      <c r="AF32" s="3">
        <f>AC32*4+AE32*4</f>
        <v>48</v>
      </c>
    </row>
    <row r="33" spans="2:32" ht="27.95" customHeight="1">
      <c r="B33" s="523" t="s">
        <v>84</v>
      </c>
      <c r="C33" s="521"/>
      <c r="D33" s="36"/>
      <c r="E33" s="36"/>
      <c r="F33" s="29"/>
      <c r="G33" s="391"/>
      <c r="H33" s="383"/>
      <c r="I33" s="391"/>
      <c r="J33" s="383"/>
      <c r="K33" s="392"/>
      <c r="L33" s="383"/>
      <c r="M33" s="320"/>
      <c r="N33" s="321"/>
      <c r="O33" s="319"/>
      <c r="P33" s="29"/>
      <c r="Q33" s="36"/>
      <c r="R33" s="29"/>
      <c r="S33" s="383"/>
      <c r="T33" s="392"/>
      <c r="U33" s="383"/>
      <c r="V33" s="517"/>
      <c r="W33" s="173" t="s">
        <v>11</v>
      </c>
      <c r="X33" s="101" t="s">
        <v>30</v>
      </c>
      <c r="Y33" s="135">
        <f>AB34</f>
        <v>0</v>
      </c>
      <c r="Z33" s="2"/>
      <c r="AA33" s="2" t="s">
        <v>31</v>
      </c>
      <c r="AB33" s="3">
        <v>2.5</v>
      </c>
      <c r="AC33" s="3"/>
      <c r="AD33" s="3">
        <f>AB33*5</f>
        <v>12.5</v>
      </c>
      <c r="AE33" s="3" t="s">
        <v>26</v>
      </c>
      <c r="AF33" s="3">
        <f>AD33*9</f>
        <v>112.5</v>
      </c>
    </row>
    <row r="34" spans="2:32" ht="27.95" customHeight="1">
      <c r="B34" s="523"/>
      <c r="C34" s="521"/>
      <c r="D34" s="36"/>
      <c r="E34" s="36"/>
      <c r="F34" s="29"/>
      <c r="G34" s="390"/>
      <c r="H34" s="372"/>
      <c r="I34" s="390"/>
      <c r="J34" s="388"/>
      <c r="K34" s="309"/>
      <c r="L34" s="390"/>
      <c r="M34" s="307"/>
      <c r="N34" s="308"/>
      <c r="O34" s="306"/>
      <c r="P34" s="29"/>
      <c r="Q34" s="36"/>
      <c r="R34" s="29"/>
      <c r="S34" s="28"/>
      <c r="T34" s="36"/>
      <c r="U34" s="29"/>
      <c r="V34" s="517"/>
      <c r="W34" s="171">
        <f>(Y29*2)+(Y30*7)+(Y31*1)+(Y34*8)</f>
        <v>31.799999999999997</v>
      </c>
      <c r="X34" s="153" t="s">
        <v>39</v>
      </c>
      <c r="Y34" s="135">
        <v>0</v>
      </c>
      <c r="Z34" s="12"/>
      <c r="AA34" s="2" t="s">
        <v>32</v>
      </c>
      <c r="AE34" s="2">
        <f>AB34*15</f>
        <v>0</v>
      </c>
    </row>
    <row r="35" spans="2:32" ht="27.95" customHeight="1">
      <c r="B35" s="37" t="s">
        <v>33</v>
      </c>
      <c r="C35" s="38"/>
      <c r="D35" s="36"/>
      <c r="E35" s="36"/>
      <c r="F35" s="29"/>
      <c r="G35" s="29"/>
      <c r="H35" s="36"/>
      <c r="I35" s="29"/>
      <c r="J35" s="28"/>
      <c r="K35" s="36"/>
      <c r="L35" s="29"/>
      <c r="M35" s="30"/>
      <c r="N35" s="36"/>
      <c r="O35" s="30"/>
      <c r="P35" s="29"/>
      <c r="Q35" s="36"/>
      <c r="R35" s="29"/>
      <c r="S35" s="29"/>
      <c r="T35" s="29"/>
      <c r="U35" s="29"/>
      <c r="V35" s="517"/>
      <c r="W35" s="173" t="s">
        <v>12</v>
      </c>
      <c r="X35" s="109"/>
      <c r="Y35" s="135"/>
      <c r="Z35" s="2"/>
      <c r="AC35" s="2">
        <f>SUM(AC30:AC34)</f>
        <v>31.799999999999997</v>
      </c>
      <c r="AD35" s="2">
        <f>SUM(AD30:AD34)</f>
        <v>25.5</v>
      </c>
      <c r="AE35" s="2">
        <f>SUM(AE30:AE34)</f>
        <v>97</v>
      </c>
      <c r="AF35" s="2">
        <f>AC35*4+AD35*9+AE35*4</f>
        <v>744.7</v>
      </c>
    </row>
    <row r="36" spans="2:32" ht="27.95" customHeight="1" thickBot="1">
      <c r="B36" s="39"/>
      <c r="C36" s="40"/>
      <c r="D36" s="36"/>
      <c r="E36" s="36"/>
      <c r="F36" s="29"/>
      <c r="G36" s="29"/>
      <c r="H36" s="36"/>
      <c r="I36" s="29"/>
      <c r="J36" s="29"/>
      <c r="K36" s="36"/>
      <c r="L36" s="29"/>
      <c r="M36" s="29"/>
      <c r="N36" s="36"/>
      <c r="O36" s="29"/>
      <c r="P36" s="29"/>
      <c r="Q36" s="36"/>
      <c r="R36" s="29"/>
      <c r="S36" s="29"/>
      <c r="T36" s="36"/>
      <c r="U36" s="29"/>
      <c r="V36" s="518"/>
      <c r="W36" s="171">
        <f>(W30*4)+(W32*9)+(W34*4)</f>
        <v>744.7</v>
      </c>
      <c r="X36" s="140"/>
      <c r="Y36" s="135"/>
      <c r="Z36" s="12"/>
      <c r="AC36" s="41">
        <f>AC35*4/AF35</f>
        <v>0.1708070363904928</v>
      </c>
      <c r="AD36" s="41">
        <f>AD35*9/AF35</f>
        <v>0.30817778971397874</v>
      </c>
      <c r="AE36" s="41">
        <f>AE35*4/AF35</f>
        <v>0.52101517389552832</v>
      </c>
    </row>
    <row r="37" spans="2:32" s="26" customFormat="1" ht="42" customHeight="1">
      <c r="B37" s="23">
        <v>11</v>
      </c>
      <c r="C37" s="521"/>
      <c r="D37" s="428" t="str">
        <f>'113年11月菜單'!Q46</f>
        <v>傳統油蔥拌麵</v>
      </c>
      <c r="E37" s="428" t="s">
        <v>260</v>
      </c>
      <c r="F37" s="429" t="s">
        <v>15</v>
      </c>
      <c r="G37" s="313" t="str">
        <f>'113年11月菜單'!Q47</f>
        <v>BBQ雞排</v>
      </c>
      <c r="H37" s="24" t="s">
        <v>416</v>
      </c>
      <c r="I37" s="25" t="s">
        <v>15</v>
      </c>
      <c r="J37" s="313" t="str">
        <f>'113年11月菜單'!Q48</f>
        <v>飄香滷蛋</v>
      </c>
      <c r="K37" s="24" t="s">
        <v>303</v>
      </c>
      <c r="L37" s="25" t="s">
        <v>15</v>
      </c>
      <c r="M37" s="313" t="str">
        <f>'113年11月菜單'!Q49</f>
        <v>奶黃包(冷)</v>
      </c>
      <c r="N37" s="24" t="s">
        <v>89</v>
      </c>
      <c r="O37" s="25" t="s">
        <v>15</v>
      </c>
      <c r="P37" s="313" t="str">
        <f>'113年11月菜單'!Q50</f>
        <v>淺色蔬菜</v>
      </c>
      <c r="Q37" s="313" t="s">
        <v>43</v>
      </c>
      <c r="R37" s="25" t="s">
        <v>15</v>
      </c>
      <c r="S37" s="313" t="str">
        <f>'113年11月菜單'!Q51</f>
        <v>玉米濃湯(芡)</v>
      </c>
      <c r="T37" s="313" t="s">
        <v>16</v>
      </c>
      <c r="U37" s="25" t="s">
        <v>15</v>
      </c>
      <c r="V37" s="516"/>
      <c r="W37" s="169" t="s">
        <v>7</v>
      </c>
      <c r="X37" s="95" t="s">
        <v>129</v>
      </c>
      <c r="Y37" s="395">
        <v>5.7</v>
      </c>
      <c r="Z37" s="2"/>
      <c r="AA37" s="2"/>
      <c r="AB37" s="3"/>
      <c r="AC37" s="2" t="s">
        <v>18</v>
      </c>
      <c r="AD37" s="2" t="s">
        <v>19</v>
      </c>
      <c r="AE37" s="2" t="s">
        <v>20</v>
      </c>
      <c r="AF37" s="2" t="s">
        <v>21</v>
      </c>
    </row>
    <row r="38" spans="2:32" ht="27.95" customHeight="1">
      <c r="B38" s="27" t="s">
        <v>8</v>
      </c>
      <c r="C38" s="527"/>
      <c r="D38" s="431" t="s">
        <v>259</v>
      </c>
      <c r="E38" s="399"/>
      <c r="F38" s="434">
        <v>120</v>
      </c>
      <c r="G38" s="450" t="s">
        <v>120</v>
      </c>
      <c r="H38" s="450"/>
      <c r="I38" s="449">
        <v>40</v>
      </c>
      <c r="J38" s="383" t="s">
        <v>302</v>
      </c>
      <c r="K38" s="383"/>
      <c r="L38" s="383">
        <v>40</v>
      </c>
      <c r="M38" s="383" t="s">
        <v>470</v>
      </c>
      <c r="N38" s="383" t="s">
        <v>304</v>
      </c>
      <c r="O38" s="383">
        <v>25</v>
      </c>
      <c r="P38" s="391" t="s">
        <v>266</v>
      </c>
      <c r="Q38" s="383"/>
      <c r="R38" s="391">
        <v>100</v>
      </c>
      <c r="S38" s="391" t="s">
        <v>264</v>
      </c>
      <c r="T38" s="391"/>
      <c r="U38" s="391">
        <v>10</v>
      </c>
      <c r="V38" s="517"/>
      <c r="W38" s="171">
        <f>(Y37*15)+(Y39*5)+(Y42*12)</f>
        <v>95.5</v>
      </c>
      <c r="X38" s="98" t="s">
        <v>130</v>
      </c>
      <c r="Y38" s="396">
        <v>2.5</v>
      </c>
      <c r="Z38" s="12"/>
      <c r="AA38" s="21" t="s">
        <v>23</v>
      </c>
      <c r="AC38" s="3">
        <f>AB38*2</f>
        <v>0</v>
      </c>
      <c r="AD38" s="3"/>
      <c r="AE38" s="3">
        <f>AB38*15</f>
        <v>0</v>
      </c>
      <c r="AF38" s="3">
        <f>AC38*4+AE38*4</f>
        <v>0</v>
      </c>
    </row>
    <row r="39" spans="2:32" ht="27.75" customHeight="1">
      <c r="B39" s="27">
        <v>29</v>
      </c>
      <c r="C39" s="527"/>
      <c r="D39" s="430" t="s">
        <v>261</v>
      </c>
      <c r="E39" s="433"/>
      <c r="F39" s="401">
        <v>10</v>
      </c>
      <c r="G39" s="383"/>
      <c r="H39" s="450"/>
      <c r="I39" s="391"/>
      <c r="J39" s="383"/>
      <c r="K39" s="383"/>
      <c r="L39" s="383"/>
      <c r="M39" s="383"/>
      <c r="N39" s="383"/>
      <c r="O39" s="383"/>
      <c r="P39" s="390"/>
      <c r="Q39" s="390"/>
      <c r="R39" s="390"/>
      <c r="S39" s="391" t="s">
        <v>261</v>
      </c>
      <c r="T39" s="391"/>
      <c r="U39" s="391">
        <v>10</v>
      </c>
      <c r="V39" s="517"/>
      <c r="W39" s="173" t="s">
        <v>9</v>
      </c>
      <c r="X39" s="101" t="s">
        <v>131</v>
      </c>
      <c r="Y39" s="396">
        <v>2</v>
      </c>
      <c r="Z39" s="2"/>
      <c r="AA39" s="33" t="s">
        <v>25</v>
      </c>
      <c r="AC39" s="34">
        <f>AB39*7</f>
        <v>0</v>
      </c>
      <c r="AD39" s="3">
        <f>AB39*5</f>
        <v>0</v>
      </c>
      <c r="AE39" s="3" t="s">
        <v>26</v>
      </c>
      <c r="AF39" s="35">
        <f>AC39*4+AD39*9</f>
        <v>0</v>
      </c>
    </row>
    <row r="40" spans="2:32" ht="27" customHeight="1">
      <c r="B40" s="27" t="s">
        <v>10</v>
      </c>
      <c r="C40" s="527"/>
      <c r="D40" s="430" t="s">
        <v>262</v>
      </c>
      <c r="E40" s="421"/>
      <c r="F40" s="401">
        <v>10</v>
      </c>
      <c r="G40" s="376"/>
      <c r="H40" s="450"/>
      <c r="I40" s="391"/>
      <c r="J40" s="383"/>
      <c r="K40" s="383"/>
      <c r="L40" s="383"/>
      <c r="M40" s="391"/>
      <c r="N40" s="391"/>
      <c r="O40" s="391"/>
      <c r="P40" s="390"/>
      <c r="Q40" s="390"/>
      <c r="R40" s="390"/>
      <c r="S40" s="383" t="s">
        <v>265</v>
      </c>
      <c r="T40" s="392"/>
      <c r="U40" s="391" t="s">
        <v>251</v>
      </c>
      <c r="V40" s="517"/>
      <c r="W40" s="171">
        <f>(Y38*5)+(Y40*5)+(Y42*8)</f>
        <v>27.5</v>
      </c>
      <c r="X40" s="101" t="s">
        <v>132</v>
      </c>
      <c r="Y40" s="396">
        <v>3</v>
      </c>
      <c r="Z40" s="12"/>
      <c r="AA40" s="2" t="s">
        <v>28</v>
      </c>
      <c r="AC40" s="3">
        <f>AB40*1</f>
        <v>0</v>
      </c>
      <c r="AD40" s="3" t="s">
        <v>26</v>
      </c>
      <c r="AE40" s="3">
        <f>AB40*5</f>
        <v>0</v>
      </c>
      <c r="AF40" s="3">
        <f>AC40*4+AE40*4</f>
        <v>0</v>
      </c>
    </row>
    <row r="41" spans="2:32" ht="27.95" customHeight="1">
      <c r="B41" s="523" t="s">
        <v>66</v>
      </c>
      <c r="C41" s="527"/>
      <c r="D41" s="430" t="s">
        <v>263</v>
      </c>
      <c r="E41" s="421"/>
      <c r="F41" s="401" t="s">
        <v>251</v>
      </c>
      <c r="G41" s="447"/>
      <c r="H41" s="450"/>
      <c r="I41" s="449"/>
      <c r="J41" s="205"/>
      <c r="K41" s="392"/>
      <c r="L41" s="383"/>
      <c r="M41" s="383"/>
      <c r="N41" s="391"/>
      <c r="O41" s="391"/>
      <c r="P41" s="390"/>
      <c r="Q41" s="390"/>
      <c r="R41" s="390"/>
      <c r="S41" s="383"/>
      <c r="T41" s="383"/>
      <c r="U41" s="383"/>
      <c r="V41" s="517"/>
      <c r="W41" s="173" t="s">
        <v>11</v>
      </c>
      <c r="X41" s="101" t="s">
        <v>133</v>
      </c>
      <c r="Y41" s="396">
        <f>AB42</f>
        <v>0</v>
      </c>
      <c r="Z41" s="2"/>
      <c r="AA41" s="2" t="s">
        <v>31</v>
      </c>
      <c r="AC41" s="3"/>
      <c r="AD41" s="3">
        <f>AB41*5</f>
        <v>0</v>
      </c>
      <c r="AE41" s="3" t="s">
        <v>26</v>
      </c>
      <c r="AF41" s="3">
        <f>AD41*9</f>
        <v>0</v>
      </c>
    </row>
    <row r="42" spans="2:32" ht="27.95" customHeight="1">
      <c r="B42" s="523"/>
      <c r="C42" s="527"/>
      <c r="D42" s="430"/>
      <c r="E42" s="421"/>
      <c r="F42" s="401"/>
      <c r="G42" s="296"/>
      <c r="H42" s="392"/>
      <c r="I42" s="391"/>
      <c r="J42" s="391"/>
      <c r="K42" s="392"/>
      <c r="L42" s="391"/>
      <c r="M42" s="390"/>
      <c r="N42" s="376"/>
      <c r="O42" s="390"/>
      <c r="P42" s="390"/>
      <c r="Q42" s="390"/>
      <c r="R42" s="390"/>
      <c r="S42" s="391"/>
      <c r="T42" s="391"/>
      <c r="U42" s="391"/>
      <c r="V42" s="517"/>
      <c r="W42" s="171">
        <f>(Y37*2)+(Y38*7)+(Y39*1)+(Y42*8)</f>
        <v>30.9</v>
      </c>
      <c r="X42" s="153" t="s">
        <v>134</v>
      </c>
      <c r="Y42" s="396">
        <v>0</v>
      </c>
      <c r="Z42" s="12"/>
      <c r="AA42" s="2" t="s">
        <v>32</v>
      </c>
      <c r="AE42" s="2">
        <f>AB42*15</f>
        <v>0</v>
      </c>
    </row>
    <row r="43" spans="2:32" ht="27.95" customHeight="1">
      <c r="B43" s="37" t="s">
        <v>33</v>
      </c>
      <c r="C43" s="426"/>
      <c r="D43" s="430"/>
      <c r="E43" s="421"/>
      <c r="F43" s="401"/>
      <c r="G43" s="296"/>
      <c r="H43" s="392"/>
      <c r="I43" s="391"/>
      <c r="J43" s="383"/>
      <c r="K43" s="392"/>
      <c r="L43" s="391"/>
      <c r="M43" s="391"/>
      <c r="N43" s="391"/>
      <c r="O43" s="391"/>
      <c r="P43" s="207"/>
      <c r="Q43" s="207"/>
      <c r="R43" s="207"/>
      <c r="S43" s="376"/>
      <c r="T43" s="158"/>
      <c r="U43" s="391"/>
      <c r="V43" s="517"/>
      <c r="W43" s="173" t="s">
        <v>12</v>
      </c>
      <c r="X43" s="109"/>
      <c r="Y43" s="396"/>
      <c r="Z43" s="2"/>
      <c r="AC43" s="2">
        <f>SUM(AC38:AC42)</f>
        <v>0</v>
      </c>
      <c r="AD43" s="2">
        <f>SUM(AD38:AD42)</f>
        <v>0</v>
      </c>
      <c r="AE43" s="2">
        <f>SUM(AE38:AE42)</f>
        <v>0</v>
      </c>
      <c r="AF43" s="2">
        <f>AC43*4+AD43*9+AE43*4</f>
        <v>0</v>
      </c>
    </row>
    <row r="44" spans="2:32" ht="27.95" customHeight="1" thickBot="1">
      <c r="B44" s="51"/>
      <c r="C44" s="12"/>
      <c r="D44" s="432"/>
      <c r="E44" s="435"/>
      <c r="F44" s="436"/>
      <c r="G44" s="427"/>
      <c r="H44" s="189"/>
      <c r="I44" s="190"/>
      <c r="J44" s="190"/>
      <c r="K44" s="189"/>
      <c r="L44" s="190"/>
      <c r="M44" s="190"/>
      <c r="N44" s="189"/>
      <c r="O44" s="190"/>
      <c r="P44" s="190"/>
      <c r="Q44" s="189"/>
      <c r="R44" s="190"/>
      <c r="S44" s="402"/>
      <c r="T44" s="189"/>
      <c r="U44" s="190"/>
      <c r="V44" s="518"/>
      <c r="W44" s="171">
        <f>(W38*4)+(W40*9)+(W42*4)</f>
        <v>753.1</v>
      </c>
      <c r="X44" s="397"/>
      <c r="Y44" s="398"/>
      <c r="Z44" s="12"/>
      <c r="AC44" s="41" t="e">
        <f>AC43*4/AF43</f>
        <v>#DIV/0!</v>
      </c>
      <c r="AD44" s="41" t="e">
        <f>AD43*9/AF43</f>
        <v>#DIV/0!</v>
      </c>
      <c r="AE44" s="41" t="e">
        <f>AE43*4/AF43</f>
        <v>#DIV/0!</v>
      </c>
    </row>
    <row r="53" spans="5:8" ht="40.5">
      <c r="E53" s="36"/>
      <c r="F53" s="29">
        <v>737.9</v>
      </c>
      <c r="G53" s="29"/>
      <c r="H53" s="36">
        <v>25.5</v>
      </c>
    </row>
    <row r="54" spans="5:8" ht="41.25" thickBot="1">
      <c r="E54" s="52"/>
      <c r="F54" s="53">
        <v>95.5</v>
      </c>
      <c r="G54" s="53"/>
      <c r="H54" s="52">
        <v>31.6</v>
      </c>
    </row>
  </sheetData>
  <mergeCells count="17">
    <mergeCell ref="B17:B18"/>
    <mergeCell ref="C29:C34"/>
    <mergeCell ref="V29:V36"/>
    <mergeCell ref="B33:B34"/>
    <mergeCell ref="B41:B42"/>
    <mergeCell ref="C37:C42"/>
    <mergeCell ref="V37:V44"/>
    <mergeCell ref="C21:C26"/>
    <mergeCell ref="V21:V28"/>
    <mergeCell ref="B25:B26"/>
    <mergeCell ref="C13:C18"/>
    <mergeCell ref="V13:V20"/>
    <mergeCell ref="B1:Y1"/>
    <mergeCell ref="B2:G2"/>
    <mergeCell ref="C5:C10"/>
    <mergeCell ref="V5:V12"/>
    <mergeCell ref="B9:B10"/>
  </mergeCells>
  <phoneticPr fontId="19" type="noConversion"/>
  <pageMargins left="1.28" right="0.17" top="0.18" bottom="0.17" header="0.5" footer="0.23"/>
  <pageSetup paperSize="9" scale="4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6</vt:i4>
      </vt:variant>
    </vt:vector>
  </HeadingPairs>
  <TitlesOfParts>
    <vt:vector size="12" baseType="lpstr">
      <vt:lpstr>113年11月菜單</vt:lpstr>
      <vt:lpstr>第一週明細</vt:lpstr>
      <vt:lpstr>第二週明細</vt:lpstr>
      <vt:lpstr>第三週明細</vt:lpstr>
      <vt:lpstr>第四周明細</vt:lpstr>
      <vt:lpstr>第五周明細 </vt:lpstr>
      <vt:lpstr>'113年11月菜單'!Print_Area</vt:lpstr>
      <vt:lpstr>第一週明細!Print_Area</vt:lpstr>
      <vt:lpstr>第二週明細!Print_Area</vt:lpstr>
      <vt:lpstr>第三週明細!Print_Area</vt:lpstr>
      <vt:lpstr>'第五周明細 '!Print_Area</vt:lpstr>
      <vt:lpstr>第四周明細!Print_Area</vt:lpstr>
    </vt:vector>
  </TitlesOfParts>
  <Company>TEST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王秀惠</cp:lastModifiedBy>
  <cp:lastPrinted>2024-10-09T07:51:52Z</cp:lastPrinted>
  <dcterms:created xsi:type="dcterms:W3CDTF">2013-10-17T10:44:48Z</dcterms:created>
  <dcterms:modified xsi:type="dcterms:W3CDTF">2024-10-09T09:04:04Z</dcterms:modified>
</cp:coreProperties>
</file>