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0520" windowHeight="3960"/>
  </bookViews>
  <sheets>
    <sheet name="10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7" r:id="rId6"/>
    <sheet name="109年5月菜單 (2)" sheetId="9" state="hidden" r:id="rId7"/>
    <sheet name="工作表1" sheetId="8" state="hidden" r:id="rId8"/>
  </sheets>
  <definedNames>
    <definedName name="_xlnm.Print_Area" localSheetId="6">'109年5月菜單 (2)'!$A$1:$T$53</definedName>
    <definedName name="_xlnm.Print_Area" localSheetId="0">'10月菜單'!$A$1:$T$53</definedName>
    <definedName name="_xlnm.Print_Area" localSheetId="7">工作表1!$A$1:$T$53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'!$A$1:$Z$44</definedName>
    <definedName name="_xlnm.Print_Area" localSheetId="4">第四周明細!$A$1:$Z$46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4" i="7" l="1"/>
  <c r="W32" i="7"/>
  <c r="W30" i="7"/>
  <c r="G21" i="7" l="1"/>
  <c r="G13" i="7"/>
  <c r="G5" i="7"/>
  <c r="W26" i="3" l="1"/>
  <c r="W38" i="5" l="1"/>
  <c r="W26" i="7" l="1"/>
  <c r="L53" i="6" s="1"/>
  <c r="W18" i="7"/>
  <c r="H53" i="6" s="1"/>
  <c r="W42" i="5"/>
  <c r="W18" i="5"/>
  <c r="W34" i="4"/>
  <c r="P33" i="6" s="1"/>
  <c r="W26" i="2"/>
  <c r="W18" i="2"/>
  <c r="W10" i="2"/>
  <c r="W24" i="2"/>
  <c r="W32" i="2"/>
  <c r="W40" i="2"/>
  <c r="W8" i="3"/>
  <c r="W24" i="3"/>
  <c r="W16" i="4"/>
  <c r="W8" i="5"/>
  <c r="W16" i="5"/>
  <c r="W40" i="5"/>
  <c r="W16" i="7"/>
  <c r="H52" i="6" s="1"/>
  <c r="W24" i="7"/>
  <c r="W22" i="7"/>
  <c r="J53" i="6" s="1"/>
  <c r="W14" i="7"/>
  <c r="F53" i="6" s="1"/>
  <c r="W6" i="7"/>
  <c r="W14" i="5"/>
  <c r="W30" i="4"/>
  <c r="N33" i="6" s="1"/>
  <c r="J33" i="6" s="1"/>
  <c r="W6" i="4"/>
  <c r="W14" i="3"/>
  <c r="W22" i="2"/>
  <c r="W14" i="2"/>
  <c r="W6" i="2"/>
  <c r="W28" i="2" l="1"/>
  <c r="W28" i="7"/>
  <c r="J52" i="6" s="1"/>
  <c r="L52" i="6"/>
  <c r="W20" i="7"/>
  <c r="F52" i="6" s="1"/>
  <c r="B53" i="6"/>
  <c r="W44" i="5"/>
  <c r="W20" i="5"/>
  <c r="Y17" i="7"/>
  <c r="P21" i="2" l="1"/>
  <c r="P22" i="2" s="1"/>
  <c r="D21" i="6"/>
  <c r="H32" i="6"/>
  <c r="H42" i="6"/>
  <c r="H52" i="9" l="1"/>
  <c r="H42" i="9"/>
  <c r="H32" i="9"/>
  <c r="D21" i="9"/>
  <c r="P37" i="7"/>
  <c r="H52" i="8"/>
  <c r="H42" i="8"/>
  <c r="H32" i="8"/>
  <c r="D21" i="8"/>
  <c r="Y41" i="7"/>
  <c r="D5" i="7"/>
  <c r="J5" i="7"/>
  <c r="M5" i="7"/>
  <c r="P5" i="7"/>
  <c r="P6" i="7" s="1"/>
  <c r="S5" i="7"/>
  <c r="AC6" i="7"/>
  <c r="AE6" i="7"/>
  <c r="AC7" i="7"/>
  <c r="AD7" i="7"/>
  <c r="AC8" i="7"/>
  <c r="AE8" i="7"/>
  <c r="Y9" i="7"/>
  <c r="AD9" i="7"/>
  <c r="AF9" i="7" s="1"/>
  <c r="AE10" i="7"/>
  <c r="D13" i="7"/>
  <c r="J13" i="7"/>
  <c r="M13" i="7"/>
  <c r="P13" i="7"/>
  <c r="P14" i="7" s="1"/>
  <c r="S13" i="7"/>
  <c r="AC14" i="7"/>
  <c r="AE14" i="7"/>
  <c r="AC15" i="7"/>
  <c r="AD15" i="7"/>
  <c r="AC16" i="7"/>
  <c r="AE16" i="7"/>
  <c r="AD17" i="7"/>
  <c r="AF17" i="7" s="1"/>
  <c r="AE18" i="7"/>
  <c r="D21" i="7"/>
  <c r="J21" i="7"/>
  <c r="M21" i="7"/>
  <c r="P21" i="7"/>
  <c r="S21" i="7"/>
  <c r="AC22" i="7"/>
  <c r="AE22" i="7"/>
  <c r="AC23" i="7"/>
  <c r="AD23" i="7"/>
  <c r="AC24" i="7"/>
  <c r="AE24" i="7"/>
  <c r="AD25" i="7"/>
  <c r="AF25" i="7" s="1"/>
  <c r="AE26" i="7"/>
  <c r="D29" i="7"/>
  <c r="G29" i="7"/>
  <c r="J29" i="7"/>
  <c r="M29" i="7"/>
  <c r="P29" i="7"/>
  <c r="S29" i="7"/>
  <c r="AC30" i="7"/>
  <c r="AE30" i="7"/>
  <c r="AC31" i="7"/>
  <c r="AD31" i="7"/>
  <c r="AC32" i="7"/>
  <c r="AE32" i="7"/>
  <c r="Y33" i="7"/>
  <c r="AD33" i="7"/>
  <c r="AE34" i="7"/>
  <c r="D37" i="7"/>
  <c r="G37" i="7"/>
  <c r="J37" i="7"/>
  <c r="M37" i="7"/>
  <c r="S37" i="7"/>
  <c r="Y37" i="7"/>
  <c r="Y38" i="7"/>
  <c r="AC38" i="7"/>
  <c r="AE38" i="7"/>
  <c r="Y39" i="7"/>
  <c r="AC39" i="7"/>
  <c r="AD39" i="7"/>
  <c r="Y40" i="7"/>
  <c r="AC40" i="7"/>
  <c r="AE40" i="7"/>
  <c r="AD41" i="7"/>
  <c r="AF41" i="7" s="1"/>
  <c r="AE42" i="7"/>
  <c r="D5" i="5"/>
  <c r="G5" i="5"/>
  <c r="J5" i="5"/>
  <c r="M5" i="5"/>
  <c r="P5" i="5"/>
  <c r="P6" i="5" s="1"/>
  <c r="S5" i="5"/>
  <c r="AC6" i="5"/>
  <c r="AE6" i="5"/>
  <c r="AC7" i="5"/>
  <c r="AD7" i="5"/>
  <c r="AC8" i="5"/>
  <c r="AE8" i="5"/>
  <c r="Y9" i="5"/>
  <c r="AD9" i="5"/>
  <c r="AF9" i="5" s="1"/>
  <c r="AE10" i="5"/>
  <c r="D13" i="5"/>
  <c r="G13" i="5"/>
  <c r="J13" i="5"/>
  <c r="M13" i="5"/>
  <c r="P13" i="5"/>
  <c r="P14" i="5" s="1"/>
  <c r="S13" i="5"/>
  <c r="AC14" i="5"/>
  <c r="AE14" i="5"/>
  <c r="AC15" i="5"/>
  <c r="AD15" i="5"/>
  <c r="AC16" i="5"/>
  <c r="AE16" i="5"/>
  <c r="Y17" i="5"/>
  <c r="AD17" i="5"/>
  <c r="AF17" i="5" s="1"/>
  <c r="AE18" i="5"/>
  <c r="D21" i="5"/>
  <c r="G21" i="5"/>
  <c r="J21" i="5"/>
  <c r="M21" i="5"/>
  <c r="P21" i="5"/>
  <c r="S21" i="5"/>
  <c r="AC22" i="5"/>
  <c r="AE22" i="5"/>
  <c r="AC23" i="5"/>
  <c r="AD23" i="5"/>
  <c r="Y24" i="5"/>
  <c r="W24" i="5" s="1"/>
  <c r="AC24" i="5"/>
  <c r="AE24" i="5"/>
  <c r="Y25" i="5"/>
  <c r="AD25" i="5"/>
  <c r="AF25" i="5" s="1"/>
  <c r="AE26" i="5"/>
  <c r="D29" i="5"/>
  <c r="G29" i="5"/>
  <c r="J29" i="5"/>
  <c r="M29" i="5"/>
  <c r="P29" i="5"/>
  <c r="P30" i="5" s="1"/>
  <c r="S29" i="5"/>
  <c r="W32" i="5"/>
  <c r="AC30" i="5"/>
  <c r="AE30" i="5"/>
  <c r="AC31" i="5"/>
  <c r="AD31" i="5"/>
  <c r="AC32" i="5"/>
  <c r="AE32" i="5"/>
  <c r="Y33" i="5"/>
  <c r="AD33" i="5"/>
  <c r="AF33" i="5" s="1"/>
  <c r="AE34" i="5"/>
  <c r="D37" i="5"/>
  <c r="G37" i="5"/>
  <c r="J37" i="5"/>
  <c r="M37" i="5"/>
  <c r="P37" i="5"/>
  <c r="P38" i="5" s="1"/>
  <c r="S37" i="5"/>
  <c r="AC38" i="5"/>
  <c r="AE38" i="5"/>
  <c r="AC39" i="5"/>
  <c r="AD39" i="5"/>
  <c r="AC40" i="5"/>
  <c r="AE40" i="5"/>
  <c r="AD41" i="5"/>
  <c r="AF41" i="5" s="1"/>
  <c r="AE42" i="5"/>
  <c r="D5" i="4"/>
  <c r="G5" i="4"/>
  <c r="J5" i="4"/>
  <c r="M5" i="4"/>
  <c r="P5" i="4"/>
  <c r="P6" i="4" s="1"/>
  <c r="S5" i="4"/>
  <c r="AC6" i="4"/>
  <c r="AE6" i="4"/>
  <c r="AC7" i="4"/>
  <c r="AD7" i="4"/>
  <c r="AC8" i="4"/>
  <c r="AE8" i="4"/>
  <c r="Y9" i="4"/>
  <c r="AD9" i="4"/>
  <c r="AF9" i="4" s="1"/>
  <c r="AE10" i="4"/>
  <c r="D13" i="4"/>
  <c r="G13" i="4"/>
  <c r="J13" i="4"/>
  <c r="M13" i="4"/>
  <c r="P13" i="4"/>
  <c r="P14" i="4" s="1"/>
  <c r="S13" i="4"/>
  <c r="AC14" i="4"/>
  <c r="AE14" i="4"/>
  <c r="AC15" i="4"/>
  <c r="AD15" i="4"/>
  <c r="AC16" i="4"/>
  <c r="AE16" i="4"/>
  <c r="Y17" i="4"/>
  <c r="AD17" i="4"/>
  <c r="AF17" i="4" s="1"/>
  <c r="AE18" i="4"/>
  <c r="D21" i="4"/>
  <c r="G21" i="4"/>
  <c r="J21" i="4"/>
  <c r="M21" i="4"/>
  <c r="P21" i="4"/>
  <c r="P22" i="4" s="1"/>
  <c r="S21" i="4"/>
  <c r="AC22" i="4"/>
  <c r="AE22" i="4"/>
  <c r="AC23" i="4"/>
  <c r="AD23" i="4"/>
  <c r="Y24" i="4"/>
  <c r="W24" i="4" s="1"/>
  <c r="AC24" i="4"/>
  <c r="AE24" i="4"/>
  <c r="Y25" i="4"/>
  <c r="AD25" i="4"/>
  <c r="AF25" i="4" s="1"/>
  <c r="AE26" i="4"/>
  <c r="D29" i="4"/>
  <c r="G29" i="4"/>
  <c r="J29" i="4"/>
  <c r="M29" i="4"/>
  <c r="P29" i="4"/>
  <c r="P30" i="4" s="1"/>
  <c r="S29" i="4"/>
  <c r="AC30" i="4"/>
  <c r="AE30" i="4"/>
  <c r="AC31" i="4"/>
  <c r="AD31" i="4"/>
  <c r="W32" i="4"/>
  <c r="AC32" i="4"/>
  <c r="AE32" i="4"/>
  <c r="Y33" i="4"/>
  <c r="AD33" i="4"/>
  <c r="AF33" i="4" s="1"/>
  <c r="AE34" i="4"/>
  <c r="D37" i="4"/>
  <c r="G37" i="4"/>
  <c r="J37" i="4"/>
  <c r="M37" i="4"/>
  <c r="P37" i="4"/>
  <c r="P38" i="4" s="1"/>
  <c r="S37" i="4"/>
  <c r="Y37" i="4"/>
  <c r="W40" i="4"/>
  <c r="AC38" i="4"/>
  <c r="AE38" i="4"/>
  <c r="AC39" i="4"/>
  <c r="AD39" i="4"/>
  <c r="AC40" i="4"/>
  <c r="AE40" i="4"/>
  <c r="Y41" i="4"/>
  <c r="AD41" i="4"/>
  <c r="AF41" i="4" s="1"/>
  <c r="AE42" i="4"/>
  <c r="D5" i="3"/>
  <c r="G5" i="3"/>
  <c r="J5" i="3"/>
  <c r="M5" i="3"/>
  <c r="P5" i="3"/>
  <c r="S5" i="3"/>
  <c r="AC6" i="3"/>
  <c r="AE6" i="3"/>
  <c r="AC7" i="3"/>
  <c r="AD7" i="3"/>
  <c r="AC8" i="3"/>
  <c r="AE8" i="3"/>
  <c r="Y9" i="3"/>
  <c r="AD9" i="3"/>
  <c r="AF9" i="3" s="1"/>
  <c r="AE10" i="3"/>
  <c r="D13" i="3"/>
  <c r="G13" i="3"/>
  <c r="J13" i="3"/>
  <c r="M13" i="3"/>
  <c r="P13" i="3"/>
  <c r="S13" i="3"/>
  <c r="AC14" i="3"/>
  <c r="AE14" i="3"/>
  <c r="AC15" i="3"/>
  <c r="AD15" i="3"/>
  <c r="AC16" i="3"/>
  <c r="AE16" i="3"/>
  <c r="Y17" i="3"/>
  <c r="AD17" i="3"/>
  <c r="AF17" i="3" s="1"/>
  <c r="AE18" i="3"/>
  <c r="D21" i="3"/>
  <c r="G21" i="3"/>
  <c r="J21" i="3"/>
  <c r="M21" i="3"/>
  <c r="P21" i="3"/>
  <c r="S21" i="3"/>
  <c r="AC22" i="3"/>
  <c r="AE22" i="3"/>
  <c r="W22" i="3"/>
  <c r="AC23" i="3"/>
  <c r="AD23" i="3"/>
  <c r="AC24" i="3"/>
  <c r="AE24" i="3"/>
  <c r="Y25" i="3"/>
  <c r="AD25" i="3"/>
  <c r="AF25" i="3" s="1"/>
  <c r="AE26" i="3"/>
  <c r="D29" i="3"/>
  <c r="G29" i="3"/>
  <c r="J29" i="3"/>
  <c r="M29" i="3"/>
  <c r="P29" i="3"/>
  <c r="S29" i="3"/>
  <c r="W32" i="3"/>
  <c r="AC30" i="3"/>
  <c r="AE30" i="3"/>
  <c r="AC31" i="3"/>
  <c r="AD31" i="3"/>
  <c r="AC32" i="3"/>
  <c r="AE32" i="3"/>
  <c r="Y33" i="3"/>
  <c r="AD33" i="3"/>
  <c r="AF33" i="3" s="1"/>
  <c r="AE34" i="3"/>
  <c r="D37" i="3"/>
  <c r="G37" i="3"/>
  <c r="J37" i="3"/>
  <c r="M37" i="3"/>
  <c r="P37" i="3"/>
  <c r="P38" i="3" s="1"/>
  <c r="S37" i="3"/>
  <c r="W40" i="3"/>
  <c r="AC38" i="3"/>
  <c r="AE38" i="3"/>
  <c r="AC39" i="3"/>
  <c r="AD39" i="3"/>
  <c r="AC40" i="3"/>
  <c r="AE40" i="3"/>
  <c r="Y41" i="3"/>
  <c r="AD41" i="3"/>
  <c r="AF41" i="3" s="1"/>
  <c r="AE42" i="3"/>
  <c r="D5" i="2"/>
  <c r="G5" i="2"/>
  <c r="J5" i="2"/>
  <c r="M5" i="2"/>
  <c r="P5" i="2"/>
  <c r="S5" i="2"/>
  <c r="AC6" i="2"/>
  <c r="AE6" i="2"/>
  <c r="AC7" i="2"/>
  <c r="AD7" i="2"/>
  <c r="W8" i="2"/>
  <c r="W12" i="2" s="1"/>
  <c r="AC8" i="2"/>
  <c r="AE8" i="2"/>
  <c r="Y9" i="2"/>
  <c r="AD9" i="2"/>
  <c r="AF9" i="2" s="1"/>
  <c r="AE10" i="2"/>
  <c r="D13" i="2"/>
  <c r="G13" i="2"/>
  <c r="J13" i="2"/>
  <c r="M13" i="2"/>
  <c r="P13" i="2"/>
  <c r="P14" i="2" s="1"/>
  <c r="S13" i="2"/>
  <c r="AC14" i="2"/>
  <c r="AE14" i="2"/>
  <c r="AC15" i="2"/>
  <c r="AD15" i="2"/>
  <c r="Y16" i="2"/>
  <c r="W16" i="2" s="1"/>
  <c r="H12" i="9" s="1"/>
  <c r="AC16" i="2"/>
  <c r="AE16" i="2"/>
  <c r="Y17" i="2"/>
  <c r="AD17" i="2"/>
  <c r="AF17" i="2" s="1"/>
  <c r="AE18" i="2"/>
  <c r="D21" i="2"/>
  <c r="G21" i="2"/>
  <c r="J21" i="2"/>
  <c r="M21" i="2"/>
  <c r="S21" i="2"/>
  <c r="AC22" i="2"/>
  <c r="AE22" i="2"/>
  <c r="AC23" i="2"/>
  <c r="AD23" i="2"/>
  <c r="AC24" i="2"/>
  <c r="AE24" i="2"/>
  <c r="Y25" i="2"/>
  <c r="AD25" i="2"/>
  <c r="AF25" i="2" s="1"/>
  <c r="AE26" i="2"/>
  <c r="D29" i="2"/>
  <c r="G29" i="2"/>
  <c r="J29" i="2"/>
  <c r="M29" i="2"/>
  <c r="P29" i="2"/>
  <c r="P30" i="2" s="1"/>
  <c r="S29" i="2"/>
  <c r="AC30" i="2"/>
  <c r="AE30" i="2"/>
  <c r="AC31" i="2"/>
  <c r="AD31" i="2"/>
  <c r="AC32" i="2"/>
  <c r="AE32" i="2"/>
  <c r="Y33" i="2"/>
  <c r="AD33" i="2"/>
  <c r="AF33" i="2" s="1"/>
  <c r="AE34" i="2"/>
  <c r="D37" i="2"/>
  <c r="G37" i="2"/>
  <c r="J37" i="2"/>
  <c r="M37" i="2"/>
  <c r="P37" i="2"/>
  <c r="P38" i="2" s="1"/>
  <c r="S37" i="2"/>
  <c r="Y37" i="2"/>
  <c r="AC38" i="2"/>
  <c r="AE38" i="2"/>
  <c r="AC39" i="2"/>
  <c r="AD39" i="2"/>
  <c r="AC40" i="2"/>
  <c r="AE40" i="2"/>
  <c r="Y41" i="2"/>
  <c r="AD41" i="2"/>
  <c r="AF41" i="2" s="1"/>
  <c r="AE42" i="2"/>
  <c r="AF8" i="4" l="1"/>
  <c r="AF38" i="3"/>
  <c r="AF15" i="4"/>
  <c r="AC27" i="5"/>
  <c r="AF32" i="4"/>
  <c r="H12" i="8"/>
  <c r="AD43" i="4"/>
  <c r="P32" i="6"/>
  <c r="W36" i="4"/>
  <c r="N32" i="6" s="1"/>
  <c r="AF24" i="4"/>
  <c r="W42" i="3"/>
  <c r="W38" i="3"/>
  <c r="W30" i="2"/>
  <c r="W34" i="2"/>
  <c r="W34" i="3"/>
  <c r="W30" i="3"/>
  <c r="W16" i="3"/>
  <c r="W18" i="3"/>
  <c r="W10" i="3"/>
  <c r="W6" i="3"/>
  <c r="AF38" i="5"/>
  <c r="AF7" i="7"/>
  <c r="W38" i="2"/>
  <c r="W42" i="2"/>
  <c r="T13" i="6" s="1"/>
  <c r="W38" i="4"/>
  <c r="W42" i="4"/>
  <c r="W18" i="4"/>
  <c r="W14" i="4"/>
  <c r="W22" i="4"/>
  <c r="W26" i="4"/>
  <c r="W10" i="4"/>
  <c r="W8" i="4"/>
  <c r="W30" i="5"/>
  <c r="W34" i="5"/>
  <c r="W22" i="5"/>
  <c r="W26" i="5"/>
  <c r="L43" i="9" s="1"/>
  <c r="W10" i="5"/>
  <c r="W6" i="5"/>
  <c r="W10" i="7"/>
  <c r="D53" i="6" s="1"/>
  <c r="W8" i="7"/>
  <c r="W20" i="2"/>
  <c r="H12" i="6"/>
  <c r="AD19" i="7"/>
  <c r="AF31" i="4"/>
  <c r="AF40" i="5"/>
  <c r="AF23" i="2"/>
  <c r="AF31" i="2"/>
  <c r="AF23" i="4"/>
  <c r="AF16" i="4"/>
  <c r="AE11" i="4"/>
  <c r="AF16" i="5"/>
  <c r="AD11" i="7"/>
  <c r="AD19" i="3"/>
  <c r="AF23" i="3"/>
  <c r="AD11" i="4"/>
  <c r="AF14" i="5"/>
  <c r="AF7" i="5"/>
  <c r="AF40" i="3"/>
  <c r="AF40" i="4"/>
  <c r="AF6" i="4"/>
  <c r="AF24" i="7"/>
  <c r="W42" i="7"/>
  <c r="T53" i="8" s="1"/>
  <c r="AF39" i="5"/>
  <c r="AD11" i="3"/>
  <c r="D22" i="6" s="1"/>
  <c r="AF31" i="3"/>
  <c r="AE19" i="3"/>
  <c r="AF8" i="7"/>
  <c r="AF23" i="7"/>
  <c r="AF22" i="2"/>
  <c r="AF16" i="2"/>
  <c r="AE11" i="7"/>
  <c r="B53" i="9" s="1"/>
  <c r="AE19" i="4"/>
  <c r="AE11" i="5"/>
  <c r="AF14" i="7"/>
  <c r="AD27" i="3"/>
  <c r="L22" i="8" s="1"/>
  <c r="AF22" i="3"/>
  <c r="AF24" i="5"/>
  <c r="AE35" i="2"/>
  <c r="AF32" i="2"/>
  <c r="AF32" i="3"/>
  <c r="AF24" i="3"/>
  <c r="AF7" i="3"/>
  <c r="AC11" i="3"/>
  <c r="AD27" i="5"/>
  <c r="L42" i="6" s="1"/>
  <c r="AF22" i="5"/>
  <c r="AF15" i="5"/>
  <c r="AC27" i="7"/>
  <c r="W40" i="7"/>
  <c r="T52" i="9" s="1"/>
  <c r="AF31" i="7"/>
  <c r="AD27" i="7"/>
  <c r="L52" i="9" s="1"/>
  <c r="AF16" i="7"/>
  <c r="AD11" i="2"/>
  <c r="AE11" i="2"/>
  <c r="AF15" i="2"/>
  <c r="AF8" i="2"/>
  <c r="AD35" i="3"/>
  <c r="P22" i="8" s="1"/>
  <c r="AF30" i="3"/>
  <c r="AF15" i="3"/>
  <c r="AC19" i="4"/>
  <c r="T43" i="8"/>
  <c r="AE35" i="5"/>
  <c r="AF6" i="7"/>
  <c r="AD43" i="2"/>
  <c r="AF30" i="2"/>
  <c r="T42" i="6"/>
  <c r="AC35" i="5"/>
  <c r="AD19" i="5"/>
  <c r="AE27" i="7"/>
  <c r="J53" i="9" s="1"/>
  <c r="AF15" i="7"/>
  <c r="AF23" i="5"/>
  <c r="AF7" i="4"/>
  <c r="AF39" i="2"/>
  <c r="AC27" i="2"/>
  <c r="AC11" i="2"/>
  <c r="AC43" i="3"/>
  <c r="T22" i="8"/>
  <c r="AF38" i="4"/>
  <c r="AC35" i="4"/>
  <c r="AC43" i="5"/>
  <c r="AF32" i="5"/>
  <c r="AE19" i="5"/>
  <c r="AC19" i="5"/>
  <c r="AF6" i="2"/>
  <c r="AE43" i="5"/>
  <c r="AE43" i="7"/>
  <c r="W38" i="7" s="1"/>
  <c r="R53" i="9" s="1"/>
  <c r="AF24" i="2"/>
  <c r="AC19" i="3"/>
  <c r="AC27" i="4"/>
  <c r="AD35" i="7"/>
  <c r="P52" i="9" s="1"/>
  <c r="AF39" i="4"/>
  <c r="AE35" i="4"/>
  <c r="AC11" i="4"/>
  <c r="AC43" i="2"/>
  <c r="AF8" i="3"/>
  <c r="AD27" i="4"/>
  <c r="L32" i="6" s="1"/>
  <c r="AE19" i="7"/>
  <c r="F53" i="9" s="1"/>
  <c r="AF7" i="2"/>
  <c r="AD35" i="2"/>
  <c r="AD19" i="2"/>
  <c r="AD43" i="3"/>
  <c r="AE27" i="3"/>
  <c r="AF16" i="3"/>
  <c r="AF31" i="5"/>
  <c r="AE27" i="5"/>
  <c r="AF40" i="7"/>
  <c r="AF22" i="7"/>
  <c r="AE35" i="3"/>
  <c r="AC27" i="3"/>
  <c r="W28" i="3" s="1"/>
  <c r="AE11" i="3"/>
  <c r="AF30" i="4"/>
  <c r="AF32" i="7"/>
  <c r="AF30" i="7"/>
  <c r="AE19" i="2"/>
  <c r="AC11" i="5"/>
  <c r="AC11" i="7"/>
  <c r="AC35" i="2"/>
  <c r="AE43" i="2"/>
  <c r="AE43" i="3"/>
  <c r="AF8" i="5"/>
  <c r="AD19" i="4"/>
  <c r="AF40" i="2"/>
  <c r="AE43" i="4"/>
  <c r="AE27" i="4"/>
  <c r="AE35" i="7"/>
  <c r="N53" i="9" s="1"/>
  <c r="AC35" i="7"/>
  <c r="P53" i="9" s="1"/>
  <c r="AC19" i="7"/>
  <c r="AF39" i="7"/>
  <c r="AC43" i="7"/>
  <c r="AC43" i="4"/>
  <c r="L52" i="8"/>
  <c r="T12" i="8"/>
  <c r="H53" i="9"/>
  <c r="AD43" i="5"/>
  <c r="AF39" i="3"/>
  <c r="AF14" i="2"/>
  <c r="AF6" i="3"/>
  <c r="AF38" i="7"/>
  <c r="AF38" i="2"/>
  <c r="AC19" i="2"/>
  <c r="AC35" i="3"/>
  <c r="AF14" i="3"/>
  <c r="AF14" i="4"/>
  <c r="AF6" i="5"/>
  <c r="AE27" i="2"/>
  <c r="AF22" i="4"/>
  <c r="AD11" i="5"/>
  <c r="AD43" i="7"/>
  <c r="AF33" i="7"/>
  <c r="AF30" i="5"/>
  <c r="AD35" i="4"/>
  <c r="AD35" i="5"/>
  <c r="AD27" i="2"/>
  <c r="W36" i="5" l="1"/>
  <c r="D52" i="9"/>
  <c r="R33" i="6"/>
  <c r="W44" i="3"/>
  <c r="W36" i="3"/>
  <c r="W20" i="4"/>
  <c r="F33" i="8"/>
  <c r="F33" i="6"/>
  <c r="W12" i="5"/>
  <c r="W28" i="4"/>
  <c r="T52" i="8"/>
  <c r="T52" i="6"/>
  <c r="W44" i="4"/>
  <c r="R32" i="8" s="1"/>
  <c r="D32" i="9"/>
  <c r="D33" i="6"/>
  <c r="N43" i="8"/>
  <c r="W28" i="5"/>
  <c r="W12" i="3"/>
  <c r="W12" i="4"/>
  <c r="W20" i="3"/>
  <c r="H22" i="6"/>
  <c r="H22" i="9"/>
  <c r="H22" i="8"/>
  <c r="W36" i="2"/>
  <c r="L43" i="8"/>
  <c r="T33" i="6"/>
  <c r="T33" i="9"/>
  <c r="T33" i="8"/>
  <c r="L43" i="6"/>
  <c r="D52" i="6"/>
  <c r="W12" i="7"/>
  <c r="B52" i="9" s="1"/>
  <c r="W44" i="2"/>
  <c r="D32" i="8"/>
  <c r="F33" i="9"/>
  <c r="AF27" i="5"/>
  <c r="AD28" i="5" s="1"/>
  <c r="B53" i="8"/>
  <c r="D22" i="8"/>
  <c r="AF11" i="7"/>
  <c r="AD12" i="7" s="1"/>
  <c r="AF11" i="2"/>
  <c r="AC12" i="2" s="1"/>
  <c r="D22" i="9"/>
  <c r="T53" i="9"/>
  <c r="L42" i="9"/>
  <c r="AF11" i="3"/>
  <c r="AD12" i="3" s="1"/>
  <c r="L42" i="8"/>
  <c r="D52" i="8"/>
  <c r="D32" i="6"/>
  <c r="F53" i="8"/>
  <c r="T53" i="6"/>
  <c r="T42" i="8"/>
  <c r="J53" i="8"/>
  <c r="P53" i="8"/>
  <c r="AF27" i="7"/>
  <c r="AD28" i="7" s="1"/>
  <c r="H43" i="9"/>
  <c r="H43" i="6"/>
  <c r="D23" i="9"/>
  <c r="D23" i="6"/>
  <c r="T32" i="9"/>
  <c r="T32" i="6"/>
  <c r="N43" i="9"/>
  <c r="N43" i="6"/>
  <c r="B43" i="9"/>
  <c r="B43" i="6"/>
  <c r="J33" i="9"/>
  <c r="J23" i="9"/>
  <c r="J23" i="6"/>
  <c r="T43" i="9"/>
  <c r="T43" i="6"/>
  <c r="P22" i="9"/>
  <c r="P22" i="6"/>
  <c r="F23" i="9"/>
  <c r="F23" i="6"/>
  <c r="L33" i="9"/>
  <c r="L33" i="6"/>
  <c r="T32" i="8"/>
  <c r="L23" i="9"/>
  <c r="L23" i="6"/>
  <c r="J43" i="9"/>
  <c r="J43" i="6"/>
  <c r="AF19" i="5"/>
  <c r="F42" i="8" s="1"/>
  <c r="P43" i="9"/>
  <c r="P43" i="6"/>
  <c r="H33" i="9"/>
  <c r="H33" i="6"/>
  <c r="T12" i="6"/>
  <c r="T12" i="9"/>
  <c r="T23" i="9"/>
  <c r="T23" i="6"/>
  <c r="B33" i="9"/>
  <c r="B33" i="6"/>
  <c r="R13" i="9"/>
  <c r="R13" i="6"/>
  <c r="N13" i="9"/>
  <c r="N13" i="6"/>
  <c r="P53" i="6"/>
  <c r="N23" i="9"/>
  <c r="N23" i="6"/>
  <c r="R23" i="9"/>
  <c r="R23" i="6"/>
  <c r="D43" i="9"/>
  <c r="D43" i="6"/>
  <c r="H23" i="9"/>
  <c r="H23" i="6"/>
  <c r="R43" i="9"/>
  <c r="R43" i="6"/>
  <c r="T22" i="9"/>
  <c r="T22" i="6"/>
  <c r="L22" i="9"/>
  <c r="L22" i="6"/>
  <c r="AF19" i="7"/>
  <c r="AE20" i="7" s="1"/>
  <c r="P12" i="9"/>
  <c r="P12" i="6"/>
  <c r="AF35" i="2"/>
  <c r="AD36" i="2" s="1"/>
  <c r="L13" i="9"/>
  <c r="L13" i="6"/>
  <c r="F13" i="9"/>
  <c r="F13" i="6"/>
  <c r="D12" i="9"/>
  <c r="D12" i="6"/>
  <c r="B13" i="9"/>
  <c r="B13" i="6"/>
  <c r="D13" i="9"/>
  <c r="D13" i="6"/>
  <c r="D53" i="9"/>
  <c r="J52" i="9"/>
  <c r="L53" i="9"/>
  <c r="L32" i="9"/>
  <c r="AF43" i="5"/>
  <c r="AC44" i="5" s="1"/>
  <c r="AF19" i="3"/>
  <c r="AC20" i="3" s="1"/>
  <c r="F43" i="8"/>
  <c r="AD12" i="2"/>
  <c r="AF19" i="4"/>
  <c r="AC20" i="4" s="1"/>
  <c r="T42" i="9"/>
  <c r="R33" i="9"/>
  <c r="AF35" i="5"/>
  <c r="AC36" i="5" s="1"/>
  <c r="AF27" i="4"/>
  <c r="AD28" i="4" s="1"/>
  <c r="AF43" i="2"/>
  <c r="AD44" i="2" s="1"/>
  <c r="T13" i="9"/>
  <c r="L32" i="8"/>
  <c r="D33" i="9"/>
  <c r="AE12" i="7"/>
  <c r="AF35" i="7"/>
  <c r="AC36" i="7" s="1"/>
  <c r="T13" i="8"/>
  <c r="B23" i="6"/>
  <c r="AF43" i="3"/>
  <c r="AD44" i="3" s="1"/>
  <c r="AF43" i="4"/>
  <c r="AE44" i="4" s="1"/>
  <c r="R33" i="8"/>
  <c r="AF27" i="3"/>
  <c r="AD28" i="3" s="1"/>
  <c r="AF11" i="4"/>
  <c r="AE12" i="4" s="1"/>
  <c r="P13" i="6"/>
  <c r="D33" i="8"/>
  <c r="AF27" i="2"/>
  <c r="AC28" i="2" s="1"/>
  <c r="AF11" i="5"/>
  <c r="AE12" i="5" s="1"/>
  <c r="F23" i="8"/>
  <c r="N13" i="8"/>
  <c r="R43" i="8"/>
  <c r="R53" i="6"/>
  <c r="R53" i="8"/>
  <c r="W44" i="7"/>
  <c r="R52" i="9" s="1"/>
  <c r="R23" i="8"/>
  <c r="D23" i="8"/>
  <c r="H53" i="8"/>
  <c r="H23" i="8"/>
  <c r="J23" i="8"/>
  <c r="B13" i="8"/>
  <c r="N23" i="8"/>
  <c r="T23" i="8"/>
  <c r="J43" i="8"/>
  <c r="D53" i="8"/>
  <c r="L13" i="8"/>
  <c r="H43" i="8"/>
  <c r="J33" i="8"/>
  <c r="D12" i="8"/>
  <c r="AF35" i="4"/>
  <c r="P52" i="6"/>
  <c r="P52" i="8"/>
  <c r="W36" i="7"/>
  <c r="N52" i="9" s="1"/>
  <c r="N53" i="8"/>
  <c r="N53" i="6"/>
  <c r="P12" i="8"/>
  <c r="D13" i="8"/>
  <c r="R13" i="8"/>
  <c r="P43" i="8"/>
  <c r="AF19" i="2"/>
  <c r="AC20" i="2" s="1"/>
  <c r="F13" i="8"/>
  <c r="L33" i="8"/>
  <c r="H33" i="8"/>
  <c r="L53" i="8"/>
  <c r="B43" i="8"/>
  <c r="AF35" i="3"/>
  <c r="AC20" i="5"/>
  <c r="AF43" i="7"/>
  <c r="AD44" i="7" s="1"/>
  <c r="L23" i="8"/>
  <c r="D43" i="8"/>
  <c r="B33" i="8"/>
  <c r="AE28" i="5" l="1"/>
  <c r="AC12" i="7"/>
  <c r="AD20" i="4"/>
  <c r="AC28" i="5"/>
  <c r="AE44" i="5"/>
  <c r="AD44" i="5"/>
  <c r="AC20" i="7"/>
  <c r="AD20" i="7"/>
  <c r="AD20" i="5"/>
  <c r="AE12" i="3"/>
  <c r="AC12" i="3"/>
  <c r="AE12" i="2"/>
  <c r="AE20" i="4"/>
  <c r="AC44" i="2"/>
  <c r="AE28" i="4"/>
  <c r="F52" i="9"/>
  <c r="AE28" i="7"/>
  <c r="AE36" i="7"/>
  <c r="AE20" i="5"/>
  <c r="J52" i="8"/>
  <c r="AE36" i="5"/>
  <c r="AE28" i="3"/>
  <c r="AC28" i="7"/>
  <c r="AD12" i="5"/>
  <c r="F32" i="9"/>
  <c r="B52" i="8"/>
  <c r="AE44" i="2"/>
  <c r="B52" i="6"/>
  <c r="J32" i="9"/>
  <c r="J32" i="6"/>
  <c r="P42" i="9"/>
  <c r="P42" i="6"/>
  <c r="J42" i="9"/>
  <c r="J42" i="6"/>
  <c r="AC28" i="3"/>
  <c r="R32" i="9"/>
  <c r="R32" i="6"/>
  <c r="F43" i="9"/>
  <c r="F43" i="6"/>
  <c r="F42" i="9"/>
  <c r="F42" i="6"/>
  <c r="J13" i="9"/>
  <c r="J13" i="6"/>
  <c r="R12" i="9"/>
  <c r="R12" i="6"/>
  <c r="J22" i="9"/>
  <c r="J22" i="6"/>
  <c r="R42" i="9"/>
  <c r="R42" i="6"/>
  <c r="D42" i="9"/>
  <c r="D42" i="6"/>
  <c r="P23" i="9"/>
  <c r="P23" i="6"/>
  <c r="B32" i="9"/>
  <c r="B32" i="6"/>
  <c r="R22" i="9"/>
  <c r="R22" i="6"/>
  <c r="AC28" i="4"/>
  <c r="AC36" i="2"/>
  <c r="AE36" i="2"/>
  <c r="L12" i="9"/>
  <c r="L12" i="6"/>
  <c r="H13" i="9"/>
  <c r="H13" i="6"/>
  <c r="B12" i="9"/>
  <c r="B12" i="6"/>
  <c r="B23" i="8"/>
  <c r="B23" i="9"/>
  <c r="AD36" i="7"/>
  <c r="F22" i="6"/>
  <c r="AE20" i="3"/>
  <c r="AD28" i="2"/>
  <c r="AD36" i="5"/>
  <c r="AE28" i="2"/>
  <c r="N22" i="8"/>
  <c r="N12" i="8"/>
  <c r="P13" i="9"/>
  <c r="AD20" i="3"/>
  <c r="P13" i="8"/>
  <c r="AD12" i="4"/>
  <c r="AC12" i="5"/>
  <c r="AD44" i="4"/>
  <c r="AC44" i="4"/>
  <c r="AC12" i="4"/>
  <c r="AE44" i="3"/>
  <c r="AC44" i="3"/>
  <c r="AD36" i="3"/>
  <c r="AE36" i="3"/>
  <c r="J32" i="8"/>
  <c r="P42" i="8"/>
  <c r="J42" i="8"/>
  <c r="R22" i="8"/>
  <c r="N52" i="6"/>
  <c r="N52" i="8"/>
  <c r="D42" i="8"/>
  <c r="AC36" i="4"/>
  <c r="AE36" i="4"/>
  <c r="F52" i="8"/>
  <c r="R12" i="8"/>
  <c r="R42" i="8"/>
  <c r="J13" i="8"/>
  <c r="B12" i="8"/>
  <c r="R52" i="8"/>
  <c r="R52" i="6"/>
  <c r="AE20" i="2"/>
  <c r="AD20" i="2"/>
  <c r="L12" i="8"/>
  <c r="AC36" i="3"/>
  <c r="B32" i="8"/>
  <c r="AE44" i="7"/>
  <c r="AC44" i="7"/>
  <c r="P23" i="8"/>
  <c r="H13" i="8"/>
  <c r="AD36" i="4"/>
  <c r="J22" i="8"/>
  <c r="F32" i="8" l="1"/>
  <c r="F32" i="6"/>
  <c r="N42" i="9"/>
  <c r="N42" i="6"/>
  <c r="N22" i="9"/>
  <c r="N22" i="6"/>
  <c r="B22" i="9"/>
  <c r="B22" i="6"/>
  <c r="B42" i="9"/>
  <c r="B42" i="6"/>
  <c r="N12" i="9"/>
  <c r="N12" i="6"/>
  <c r="J12" i="9"/>
  <c r="J12" i="6"/>
  <c r="F12" i="9"/>
  <c r="F12" i="6"/>
  <c r="F22" i="9"/>
  <c r="F22" i="8"/>
  <c r="B22" i="8"/>
  <c r="N42" i="8"/>
  <c r="J12" i="8"/>
  <c r="F12" i="8"/>
  <c r="B42" i="8"/>
</calcChain>
</file>

<file path=xl/sharedStrings.xml><?xml version="1.0" encoding="utf-8"?>
<sst xmlns="http://schemas.openxmlformats.org/spreadsheetml/2006/main" count="2152" uniqueCount="775">
  <si>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</si>
  <si>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</si>
  <si>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</si>
  <si>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</si>
  <si>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</si>
  <si>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</si>
  <si>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</si>
  <si>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</si>
  <si>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</si>
  <si>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</si>
  <si>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</si>
  <si>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</si>
  <si>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</si>
  <si>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</si>
  <si>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</si>
  <si>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</si>
  <si>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</si>
  <si>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</si>
  <si>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</si>
  <si>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</si>
  <si>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</si>
  <si>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</si>
  <si>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</si>
  <si>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</si>
  <si>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</si>
  <si>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</si>
  <si>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</si>
  <si>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</si>
  <si>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</si>
  <si>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</si>
  <si>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</si>
  <si>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</si>
  <si>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</si>
  <si>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</si>
  <si>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</si>
  <si>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</si>
  <si>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</si>
  <si>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</si>
  <si>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</si>
  <si>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</si>
  <si>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</si>
  <si>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</si>
  <si>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</si>
  <si>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</si>
  <si>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</si>
  <si>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</si>
  <si>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</si>
  <si>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</si>
  <si>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</si>
  <si>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</si>
  <si>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</si>
  <si>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</si>
  <si>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</si>
  <si>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</si>
  <si>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衛管人員：王紘彣</t>
    <phoneticPr fontId="19" type="noConversion"/>
  </si>
  <si>
    <t>個人量(克)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</si>
  <si>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</si>
  <si>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</si>
  <si>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</si>
  <si>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星期五</t>
    <phoneticPr fontId="19" type="noConversion"/>
  </si>
  <si>
    <t>日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</si>
  <si>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</si>
  <si>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</si>
  <si>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</si>
  <si>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</si>
  <si>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</si>
  <si>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</si>
  <si>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</si>
  <si>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</si>
  <si>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</si>
  <si>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</si>
  <si>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星期一</t>
    <phoneticPr fontId="19" type="noConversion"/>
  </si>
  <si>
    <t>蛋白質：</t>
    <phoneticPr fontId="19" type="noConversion"/>
  </si>
  <si>
    <t>營養師:楊婷珮</t>
    <phoneticPr fontId="19" type="noConversion"/>
  </si>
  <si>
    <t>醣類：</t>
    <phoneticPr fontId="19" type="noConversion"/>
  </si>
  <si>
    <t>星期四</t>
    <phoneticPr fontId="19" type="noConversion"/>
  </si>
  <si>
    <t>蒸</t>
    <phoneticPr fontId="19" type="noConversion"/>
  </si>
  <si>
    <t>煮</t>
    <phoneticPr fontId="19" type="noConversion"/>
  </si>
  <si>
    <t>星期一</t>
    <phoneticPr fontId="19" type="noConversion"/>
  </si>
  <si>
    <t>白米飯</t>
    <phoneticPr fontId="19" type="noConversion"/>
  </si>
  <si>
    <t>地瓜飯</t>
    <phoneticPr fontId="19" type="noConversion"/>
  </si>
  <si>
    <t>白米</t>
    <phoneticPr fontId="19" type="noConversion"/>
  </si>
  <si>
    <t>地瓜</t>
    <phoneticPr fontId="19" type="noConversion"/>
  </si>
  <si>
    <t>五穀米</t>
    <phoneticPr fontId="19" type="noConversion"/>
  </si>
  <si>
    <t>蒸</t>
    <phoneticPr fontId="19" type="noConversion"/>
  </si>
  <si>
    <t>紅蘿蔔</t>
    <phoneticPr fontId="19" type="noConversion"/>
  </si>
  <si>
    <t>糙米</t>
    <phoneticPr fontId="19" type="noConversion"/>
  </si>
  <si>
    <t>5月29日(三)</t>
    <phoneticPr fontId="19" type="noConversion"/>
  </si>
  <si>
    <t>5月30日(四)</t>
    <phoneticPr fontId="19" type="noConversion"/>
  </si>
  <si>
    <t>5月31日(五)</t>
    <phoneticPr fontId="19" type="noConversion"/>
  </si>
  <si>
    <t>炸大雞腿(炸)</t>
    <phoneticPr fontId="19" type="noConversion"/>
  </si>
  <si>
    <t>青江菜</t>
    <phoneticPr fontId="19" type="noConversion"/>
  </si>
  <si>
    <t>油菜</t>
    <phoneticPr fontId="19" type="noConversion"/>
  </si>
  <si>
    <t>蒲瓜</t>
    <phoneticPr fontId="19" type="noConversion"/>
  </si>
  <si>
    <t>義式香草燉肉</t>
    <phoneticPr fontId="19" type="noConversion"/>
  </si>
  <si>
    <t>甜心唐揚雞丁</t>
    <phoneticPr fontId="19" type="noConversion"/>
  </si>
  <si>
    <t>鮮菇湯</t>
    <phoneticPr fontId="19" type="noConversion"/>
  </si>
  <si>
    <t>紅燒豬肉</t>
    <phoneticPr fontId="19" type="noConversion"/>
  </si>
  <si>
    <t>蘿蔔湯</t>
    <phoneticPr fontId="19" type="noConversion"/>
  </si>
  <si>
    <t>海芽湯</t>
    <phoneticPr fontId="19" type="noConversion"/>
  </si>
  <si>
    <t>紅燒白菜肉丸子</t>
    <phoneticPr fontId="19" type="noConversion"/>
  </si>
  <si>
    <t>芹香甜不辣(炸加)</t>
    <phoneticPr fontId="19" type="noConversion"/>
  </si>
  <si>
    <t>煮</t>
    <phoneticPr fontId="19" type="noConversion"/>
  </si>
  <si>
    <t>炸</t>
    <phoneticPr fontId="19" type="noConversion"/>
  </si>
  <si>
    <t>加</t>
    <phoneticPr fontId="19" type="noConversion"/>
  </si>
  <si>
    <t>滷</t>
    <phoneticPr fontId="19" type="noConversion"/>
  </si>
  <si>
    <t>洋蔥</t>
    <phoneticPr fontId="19" type="noConversion"/>
  </si>
  <si>
    <t>豆</t>
    <phoneticPr fontId="19" type="noConversion"/>
  </si>
  <si>
    <t>白蘿蔔</t>
    <phoneticPr fontId="19" type="noConversion"/>
  </si>
  <si>
    <t>紫米</t>
    <phoneticPr fontId="19" type="noConversion"/>
  </si>
  <si>
    <t>BBQ翅小腿</t>
    <phoneticPr fontId="19" type="noConversion"/>
  </si>
  <si>
    <t>滑嫩蒸蛋</t>
    <phoneticPr fontId="19" type="noConversion"/>
  </si>
  <si>
    <t>什錦燴白菜</t>
    <phoneticPr fontId="19" type="noConversion"/>
  </si>
  <si>
    <t>小魚味噌豆腐湯(豆海)</t>
    <phoneticPr fontId="19" type="noConversion"/>
  </si>
  <si>
    <t>港式XO醬花椰菜</t>
    <phoneticPr fontId="19" type="noConversion"/>
  </si>
  <si>
    <t>大陸妹</t>
    <phoneticPr fontId="19" type="noConversion"/>
  </si>
  <si>
    <t>洋蔥豬柳</t>
    <phoneticPr fontId="19" type="noConversion"/>
  </si>
  <si>
    <t>海苔柴魚拌飯(海)</t>
    <phoneticPr fontId="19" type="noConversion"/>
  </si>
  <si>
    <t>夏威夷炒飯</t>
    <phoneticPr fontId="19" type="noConversion"/>
  </si>
  <si>
    <t>蒸</t>
    <phoneticPr fontId="19" type="noConversion"/>
  </si>
  <si>
    <t>貢丸</t>
    <phoneticPr fontId="19" type="noConversion"/>
  </si>
  <si>
    <t>吻魚日式味噌湯(海豆)</t>
    <phoneticPr fontId="19" type="noConversion"/>
  </si>
  <si>
    <t>炒</t>
    <phoneticPr fontId="19" type="noConversion"/>
  </si>
  <si>
    <t>米血鴨丁(冷)</t>
    <phoneticPr fontId="19" type="noConversion"/>
  </si>
  <si>
    <t>小魚乾炒豆干(海豆)</t>
    <phoneticPr fontId="19" type="noConversion"/>
  </si>
  <si>
    <t>5月1日(三)</t>
    <phoneticPr fontId="19" type="noConversion"/>
  </si>
  <si>
    <t>5月2日(四)</t>
    <phoneticPr fontId="19" type="noConversion"/>
  </si>
  <si>
    <t>5月3日(五)</t>
    <phoneticPr fontId="19" type="noConversion"/>
  </si>
  <si>
    <t>白米飯</t>
    <phoneticPr fontId="19" type="noConversion"/>
  </si>
  <si>
    <t>卡啦雞腿排(炸)</t>
    <phoneticPr fontId="19" type="noConversion"/>
  </si>
  <si>
    <t>起司白醬玉米</t>
    <phoneticPr fontId="19" type="noConversion"/>
  </si>
  <si>
    <t>布丁蒸蛋</t>
    <phoneticPr fontId="19" type="noConversion"/>
  </si>
  <si>
    <t>細香嫩豆腐(豆)</t>
    <phoneticPr fontId="19" type="noConversion"/>
  </si>
  <si>
    <t>所長烏龍茶香蛋</t>
    <phoneticPr fontId="19" type="noConversion"/>
  </si>
  <si>
    <t>蘿蔓</t>
    <phoneticPr fontId="19" type="noConversion"/>
  </si>
  <si>
    <t>蘿蔔湯</t>
    <phoneticPr fontId="19" type="noConversion"/>
  </si>
  <si>
    <t>熱量:</t>
    <phoneticPr fontId="19" type="noConversion"/>
  </si>
  <si>
    <t>醣類：</t>
    <phoneticPr fontId="19" type="noConversion"/>
  </si>
  <si>
    <t>醣類：</t>
    <phoneticPr fontId="19" type="noConversion"/>
  </si>
  <si>
    <t>5月6日(一)</t>
    <phoneticPr fontId="19" type="noConversion"/>
  </si>
  <si>
    <t>5月7日(二)</t>
    <phoneticPr fontId="19" type="noConversion"/>
  </si>
  <si>
    <t>5月8日(三)</t>
    <phoneticPr fontId="19" type="noConversion"/>
  </si>
  <si>
    <t>5月9日(四)</t>
    <phoneticPr fontId="19" type="noConversion"/>
  </si>
  <si>
    <t>5月10日(五)</t>
    <phoneticPr fontId="19" type="noConversion"/>
  </si>
  <si>
    <t xml:space="preserve"> </t>
    <phoneticPr fontId="19" type="noConversion"/>
  </si>
  <si>
    <t>五穀飯</t>
    <phoneticPr fontId="19" type="noConversion"/>
  </si>
  <si>
    <t>地瓜飯</t>
    <phoneticPr fontId="19" type="noConversion"/>
  </si>
  <si>
    <t>番茄蛋炒飯</t>
    <phoneticPr fontId="19" type="noConversion"/>
  </si>
  <si>
    <t>芝麻蜜汁雞丁</t>
    <phoneticPr fontId="19" type="noConversion"/>
  </si>
  <si>
    <t>東京春日部燒肉</t>
    <phoneticPr fontId="19" type="noConversion"/>
  </si>
  <si>
    <t>黃金豬排(炸)</t>
    <phoneticPr fontId="19" type="noConversion"/>
  </si>
  <si>
    <t>BBQ烤雞排</t>
    <phoneticPr fontId="19" type="noConversion"/>
  </si>
  <si>
    <t>和風棒腿</t>
    <phoneticPr fontId="19" type="noConversion"/>
  </si>
  <si>
    <t>古早味滷味(冷豆)</t>
    <phoneticPr fontId="19" type="noConversion"/>
  </si>
  <si>
    <t>蔥香嫩豆腐(豆)</t>
    <phoneticPr fontId="19" type="noConversion"/>
  </si>
  <si>
    <t>大白菜雲吞(加)</t>
    <phoneticPr fontId="19" type="noConversion"/>
  </si>
  <si>
    <t>海苔日式大阪燒</t>
    <phoneticPr fontId="19" type="noConversion"/>
  </si>
  <si>
    <t>蔥花捲(冷)</t>
    <phoneticPr fontId="19" type="noConversion"/>
  </si>
  <si>
    <t>乳酪起司炒蛋</t>
    <phoneticPr fontId="19" type="noConversion"/>
  </si>
  <si>
    <t>四季烤地瓜條</t>
    <phoneticPr fontId="19" type="noConversion"/>
  </si>
  <si>
    <t>花生米血(冷)</t>
    <phoneticPr fontId="19" type="noConversion"/>
  </si>
  <si>
    <t>咖哩肉丁</t>
    <phoneticPr fontId="19" type="noConversion"/>
  </si>
  <si>
    <t>椰菜炸洋蔥圈(加炸)</t>
    <phoneticPr fontId="19" type="noConversion"/>
  </si>
  <si>
    <t>青江菜</t>
    <phoneticPr fontId="19" type="noConversion"/>
  </si>
  <si>
    <t>高麗菜</t>
    <phoneticPr fontId="19" type="noConversion"/>
  </si>
  <si>
    <t>油菜</t>
    <phoneticPr fontId="19" type="noConversion"/>
  </si>
  <si>
    <t>小白菜</t>
    <phoneticPr fontId="19" type="noConversion"/>
  </si>
  <si>
    <t>大陸妹</t>
    <phoneticPr fontId="19" type="noConversion"/>
  </si>
  <si>
    <t>蔬菜冬粉湯</t>
    <phoneticPr fontId="19" type="noConversion"/>
  </si>
  <si>
    <t>綠豆薏仁湯</t>
    <phoneticPr fontId="19" type="noConversion"/>
  </si>
  <si>
    <t>大黃瓜湯</t>
    <phoneticPr fontId="19" type="noConversion"/>
  </si>
  <si>
    <t>冬瓜湯</t>
    <phoneticPr fontId="19" type="noConversion"/>
  </si>
  <si>
    <t>菜頭湯</t>
    <phoneticPr fontId="19" type="noConversion"/>
  </si>
  <si>
    <t>書次</t>
    <phoneticPr fontId="19" type="noConversion"/>
  </si>
  <si>
    <t>5月13日(一)</t>
    <phoneticPr fontId="19" type="noConversion"/>
  </si>
  <si>
    <t>5月14日(二)</t>
    <phoneticPr fontId="19" type="noConversion"/>
  </si>
  <si>
    <t>5月15日(三)</t>
    <phoneticPr fontId="19" type="noConversion"/>
  </si>
  <si>
    <t>5月16日(四)</t>
    <phoneticPr fontId="19" type="noConversion"/>
  </si>
  <si>
    <t>5月17日(五)</t>
    <phoneticPr fontId="19" type="noConversion"/>
  </si>
  <si>
    <t>糙米飯</t>
    <phoneticPr fontId="19" type="noConversion"/>
  </si>
  <si>
    <t>肉燥飯</t>
    <phoneticPr fontId="19" type="noConversion"/>
  </si>
  <si>
    <t>糖汁排骨</t>
    <phoneticPr fontId="19" type="noConversion"/>
  </si>
  <si>
    <t>燒烤香雞排</t>
    <phoneticPr fontId="19" type="noConversion"/>
  </si>
  <si>
    <t>鹽酥雞(炸)</t>
    <phoneticPr fontId="19" type="noConversion"/>
  </si>
  <si>
    <t>元氣大豬排</t>
    <phoneticPr fontId="19" type="noConversion"/>
  </si>
  <si>
    <t>板烤雞排</t>
    <phoneticPr fontId="19" type="noConversion"/>
  </si>
  <si>
    <t>日式壽喜燒(豆)</t>
    <phoneticPr fontId="19" type="noConversion"/>
  </si>
  <si>
    <t>番茄炒蛋</t>
    <phoneticPr fontId="19" type="noConversion"/>
  </si>
  <si>
    <t>芹香拌貢丸(加)</t>
    <phoneticPr fontId="19" type="noConversion"/>
  </si>
  <si>
    <t>什錦燴刺瓜</t>
    <phoneticPr fontId="19" type="noConversion"/>
  </si>
  <si>
    <t>炸四季杏鮑菇(炸)</t>
    <phoneticPr fontId="19" type="noConversion"/>
  </si>
  <si>
    <t>起司甜玉米</t>
    <phoneticPr fontId="19" type="noConversion"/>
  </si>
  <si>
    <t>小黃瓜豆腐(豆)</t>
    <phoneticPr fontId="19" type="noConversion"/>
  </si>
  <si>
    <t>筍乾扣肉(醃)</t>
    <phoneticPr fontId="19" type="noConversion"/>
  </si>
  <si>
    <t>高麗菜炒冬粉</t>
    <phoneticPr fontId="19" type="noConversion"/>
  </si>
  <si>
    <t>港點燒賣(加)</t>
    <phoneticPr fontId="19" type="noConversion"/>
  </si>
  <si>
    <t>蒲瓜</t>
    <phoneticPr fontId="19" type="noConversion"/>
  </si>
  <si>
    <t>蚵白菜</t>
    <phoneticPr fontId="19" type="noConversion"/>
  </si>
  <si>
    <t>芥藍菜</t>
    <phoneticPr fontId="19" type="noConversion"/>
  </si>
  <si>
    <t>大滷湯(豆芡)</t>
    <phoneticPr fontId="19" type="noConversion"/>
  </si>
  <si>
    <t>玉米蛋花湯</t>
    <phoneticPr fontId="19" type="noConversion"/>
  </si>
  <si>
    <t>吻魚味噌湯(海豆)</t>
    <phoneticPr fontId="19" type="noConversion"/>
  </si>
  <si>
    <t>鮮筍湯</t>
    <phoneticPr fontId="19" type="noConversion"/>
  </si>
  <si>
    <t>22.5g</t>
    <phoneticPr fontId="19" type="noConversion"/>
  </si>
  <si>
    <t>26.8g</t>
    <phoneticPr fontId="19" type="noConversion"/>
  </si>
  <si>
    <t>5月20日(一)</t>
    <phoneticPr fontId="19" type="noConversion"/>
  </si>
  <si>
    <t>5月21日(二)</t>
    <phoneticPr fontId="19" type="noConversion"/>
  </si>
  <si>
    <t>5月22日(三)</t>
    <phoneticPr fontId="19" type="noConversion"/>
  </si>
  <si>
    <t>5月23日(四)</t>
    <phoneticPr fontId="19" type="noConversion"/>
  </si>
  <si>
    <t>5月24日(五)</t>
    <phoneticPr fontId="19" type="noConversion"/>
  </si>
  <si>
    <t>茄汁黃金蛋炒飯</t>
    <phoneticPr fontId="19" type="noConversion"/>
  </si>
  <si>
    <t>沙茶肉片</t>
    <phoneticPr fontId="19" type="noConversion"/>
  </si>
  <si>
    <t>芝麻雞腿</t>
    <phoneticPr fontId="19" type="noConversion"/>
  </si>
  <si>
    <t>夜市香雞排(炸)</t>
    <phoneticPr fontId="19" type="noConversion"/>
  </si>
  <si>
    <t>懷舊豬排</t>
    <phoneticPr fontId="19" type="noConversion"/>
  </si>
  <si>
    <t>檸檬啵棒腿</t>
    <phoneticPr fontId="19" type="noConversion"/>
  </si>
  <si>
    <t>麥克大雞堡肉(加)</t>
    <phoneticPr fontId="19" type="noConversion"/>
  </si>
  <si>
    <t>白菜什錦</t>
    <phoneticPr fontId="19" type="noConversion"/>
  </si>
  <si>
    <t>四季鴿蛋米血(冷)</t>
    <phoneticPr fontId="19" type="noConversion"/>
  </si>
  <si>
    <t>鐵板豆腐(豆)</t>
    <phoneticPr fontId="19" type="noConversion"/>
  </si>
  <si>
    <t>玉米關東煮</t>
    <phoneticPr fontId="19" type="noConversion"/>
  </si>
  <si>
    <t>紅卜蔥香炒蛋</t>
    <phoneticPr fontId="19" type="noConversion"/>
  </si>
  <si>
    <t>蒜香海帶根</t>
    <phoneticPr fontId="19" type="noConversion"/>
  </si>
  <si>
    <t>竹筍炒肉絲</t>
    <phoneticPr fontId="19" type="noConversion"/>
  </si>
  <si>
    <t>咖哩雞</t>
    <phoneticPr fontId="19" type="noConversion"/>
  </si>
  <si>
    <t>山藥地瓜球雙拼(加)</t>
    <phoneticPr fontId="19" type="noConversion"/>
  </si>
  <si>
    <t>小魚紫菜蛋花湯(海)</t>
    <phoneticPr fontId="19" type="noConversion"/>
  </si>
  <si>
    <t>紅豆紫米湯</t>
    <phoneticPr fontId="19" type="noConversion"/>
  </si>
  <si>
    <t>刺瓜湯</t>
    <phoneticPr fontId="19" type="noConversion"/>
  </si>
  <si>
    <t>白玉湯</t>
    <phoneticPr fontId="19" type="noConversion"/>
  </si>
  <si>
    <t>榨菜肉絲湯(醃)</t>
    <phoneticPr fontId="19" type="noConversion"/>
  </si>
  <si>
    <t>脂肪：</t>
    <phoneticPr fontId="19" type="noConversion"/>
  </si>
  <si>
    <t>5月27日(一)</t>
    <phoneticPr fontId="19" type="noConversion"/>
  </si>
  <si>
    <t>5月28日(二)</t>
    <phoneticPr fontId="19" type="noConversion"/>
  </si>
  <si>
    <t>燕麥飯</t>
    <phoneticPr fontId="19" type="noConversion"/>
  </si>
  <si>
    <t>火車大豬排</t>
    <phoneticPr fontId="19" type="noConversion"/>
  </si>
  <si>
    <t>蜜香雞排</t>
    <phoneticPr fontId="19" type="noConversion"/>
  </si>
  <si>
    <t>炒年糕(冷)</t>
    <phoneticPr fontId="19" type="noConversion"/>
  </si>
  <si>
    <t>泰式打拋豬</t>
    <phoneticPr fontId="19" type="noConversion"/>
  </si>
  <si>
    <t>嫩汁豆腐(豆)</t>
    <phoneticPr fontId="19" type="noConversion"/>
  </si>
  <si>
    <t>高麗肉片</t>
    <phoneticPr fontId="19" type="noConversion"/>
  </si>
  <si>
    <t>脂肪：</t>
    <phoneticPr fontId="19" type="noConversion"/>
  </si>
  <si>
    <t>醣類：</t>
    <phoneticPr fontId="19" type="noConversion"/>
  </si>
  <si>
    <t xml:space="preserve">                          靜修國小5月菜單</t>
    <phoneticPr fontId="19" type="noConversion"/>
  </si>
  <si>
    <t>豆腐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</si>
  <si>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</si>
  <si>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</si>
  <si>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</si>
  <si>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5月4日(一)</t>
    <phoneticPr fontId="19" type="noConversion"/>
  </si>
  <si>
    <t>5月5日(二)</t>
    <phoneticPr fontId="19" type="noConversion"/>
  </si>
  <si>
    <t>5月6日(三)</t>
    <phoneticPr fontId="19" type="noConversion"/>
  </si>
  <si>
    <t>5月7日(四)</t>
    <phoneticPr fontId="19" type="noConversion"/>
  </si>
  <si>
    <t>5月8日(五)</t>
    <phoneticPr fontId="19" type="noConversion"/>
  </si>
  <si>
    <t>書次</t>
    <phoneticPr fontId="19" type="noConversion"/>
  </si>
  <si>
    <t>22.5g</t>
    <phoneticPr fontId="19" type="noConversion"/>
  </si>
  <si>
    <t>脂肪：</t>
    <phoneticPr fontId="19" type="noConversion"/>
  </si>
  <si>
    <t>5月25日(一)</t>
    <phoneticPr fontId="19" type="noConversion"/>
  </si>
  <si>
    <t>5月26日(二)</t>
    <phoneticPr fontId="19" type="noConversion"/>
  </si>
  <si>
    <t>5月27日(三)</t>
    <phoneticPr fontId="19" type="noConversion"/>
  </si>
  <si>
    <t>5月28日(四)</t>
    <phoneticPr fontId="19" type="noConversion"/>
  </si>
  <si>
    <t>5月29日(五)</t>
    <phoneticPr fontId="19" type="noConversion"/>
  </si>
  <si>
    <t>洋蔥豬柳</t>
    <phoneticPr fontId="19" type="noConversion"/>
  </si>
  <si>
    <t>海苔柴魚拌飯</t>
    <phoneticPr fontId="19" type="noConversion"/>
  </si>
  <si>
    <t>紐澳良雞腿排</t>
    <phoneticPr fontId="19" type="noConversion"/>
  </si>
  <si>
    <t>雞肉捲(炸加)</t>
    <phoneticPr fontId="19" type="noConversion"/>
  </si>
  <si>
    <t>芹香甜不辣(加)</t>
    <phoneticPr fontId="19" type="noConversion"/>
  </si>
  <si>
    <t>小魚干炒芥藍菜(海)</t>
    <phoneticPr fontId="19" type="noConversion"/>
  </si>
  <si>
    <t>鮮筍湯</t>
    <phoneticPr fontId="19" type="noConversion"/>
  </si>
  <si>
    <t>5月1日(五)</t>
    <phoneticPr fontId="19" type="noConversion"/>
  </si>
  <si>
    <t>白米飯</t>
    <phoneticPr fontId="19" type="noConversion"/>
  </si>
  <si>
    <t>地瓜飯</t>
    <phoneticPr fontId="19" type="noConversion"/>
  </si>
  <si>
    <t>青江菜</t>
    <phoneticPr fontId="19" type="noConversion"/>
  </si>
  <si>
    <t>油菜</t>
    <phoneticPr fontId="19" type="noConversion"/>
  </si>
  <si>
    <t>小白菜</t>
    <phoneticPr fontId="19" type="noConversion"/>
  </si>
  <si>
    <t>大陸妹</t>
    <phoneticPr fontId="19" type="noConversion"/>
  </si>
  <si>
    <t>蔥花捲(冷)</t>
    <phoneticPr fontId="19" type="noConversion"/>
  </si>
  <si>
    <t>白米飯</t>
    <phoneticPr fontId="19" type="noConversion"/>
  </si>
  <si>
    <t>五穀飯</t>
    <phoneticPr fontId="19" type="noConversion"/>
  </si>
  <si>
    <t>地瓜飯</t>
    <phoneticPr fontId="19" type="noConversion"/>
  </si>
  <si>
    <t>鹹豬肉炒飯</t>
    <phoneticPr fontId="19" type="noConversion"/>
  </si>
  <si>
    <t>芝麻蜜汁雞丁</t>
    <phoneticPr fontId="19" type="noConversion"/>
  </si>
  <si>
    <t>京醬燒肉</t>
    <phoneticPr fontId="19" type="noConversion"/>
  </si>
  <si>
    <t>黃金豬排(炸)</t>
    <phoneticPr fontId="19" type="noConversion"/>
  </si>
  <si>
    <t>BBQ烤雞排</t>
    <phoneticPr fontId="19" type="noConversion"/>
  </si>
  <si>
    <t>和風棒腿</t>
    <phoneticPr fontId="19" type="noConversion"/>
  </si>
  <si>
    <t>古早味滷味(豆)</t>
    <phoneticPr fontId="19" type="noConversion"/>
  </si>
  <si>
    <t>黃瓜鮮燴</t>
    <phoneticPr fontId="19" type="noConversion"/>
  </si>
  <si>
    <t>大白菜肉片</t>
    <phoneticPr fontId="19" type="noConversion"/>
  </si>
  <si>
    <t>海苔日式大阪燒</t>
    <phoneticPr fontId="19" type="noConversion"/>
  </si>
  <si>
    <t>蔥花捲(冷)</t>
    <phoneticPr fontId="19" type="noConversion"/>
  </si>
  <si>
    <t>乳酪起司炒蛋</t>
    <phoneticPr fontId="19" type="noConversion"/>
  </si>
  <si>
    <t>四季烤地瓜條</t>
    <phoneticPr fontId="19" type="noConversion"/>
  </si>
  <si>
    <t>花生米血(冷)</t>
    <phoneticPr fontId="19" type="noConversion"/>
  </si>
  <si>
    <t>咖哩肉丁</t>
    <phoneticPr fontId="19" type="noConversion"/>
  </si>
  <si>
    <t>椰菜炸洋蔥圈(加炸)</t>
    <phoneticPr fontId="19" type="noConversion"/>
  </si>
  <si>
    <t>青江菜</t>
    <phoneticPr fontId="19" type="noConversion"/>
  </si>
  <si>
    <t>蝦米高麗菜(海)</t>
    <phoneticPr fontId="19" type="noConversion"/>
  </si>
  <si>
    <t>油菜</t>
    <phoneticPr fontId="19" type="noConversion"/>
  </si>
  <si>
    <t>小白菜</t>
    <phoneticPr fontId="19" type="noConversion"/>
  </si>
  <si>
    <t>大陸妹</t>
    <phoneticPr fontId="19" type="noConversion"/>
  </si>
  <si>
    <t>味噌海芽湯</t>
    <phoneticPr fontId="19" type="noConversion"/>
  </si>
  <si>
    <t>綠豆薏仁湯</t>
    <phoneticPr fontId="19" type="noConversion"/>
  </si>
  <si>
    <t>蛋花湯</t>
    <phoneticPr fontId="19" type="noConversion"/>
  </si>
  <si>
    <t>冬瓜湯</t>
    <phoneticPr fontId="19" type="noConversion"/>
  </si>
  <si>
    <t>冬菜菜頭湯(醃)</t>
    <phoneticPr fontId="19" type="noConversion"/>
  </si>
  <si>
    <t>糙米飯</t>
    <phoneticPr fontId="19" type="noConversion"/>
  </si>
  <si>
    <t>肉燥飯</t>
    <phoneticPr fontId="19" type="noConversion"/>
  </si>
  <si>
    <t>糖汁排骨</t>
    <phoneticPr fontId="19" type="noConversion"/>
  </si>
  <si>
    <t>燒烤香雞排</t>
    <phoneticPr fontId="19" type="noConversion"/>
  </si>
  <si>
    <t>鹽酥雞(炸)</t>
    <phoneticPr fontId="19" type="noConversion"/>
  </si>
  <si>
    <t>醬燒豬排</t>
    <phoneticPr fontId="19" type="noConversion"/>
  </si>
  <si>
    <t>板烤雞排</t>
    <phoneticPr fontId="19" type="noConversion"/>
  </si>
  <si>
    <t>什錦燴白菜(豆)</t>
    <phoneticPr fontId="19" type="noConversion"/>
  </si>
  <si>
    <t>絲瓜炒蛋</t>
    <phoneticPr fontId="19" type="noConversion"/>
  </si>
  <si>
    <t>芹香拌貢丸(加)</t>
    <phoneticPr fontId="19" type="noConversion"/>
  </si>
  <si>
    <t>布丁蒸蛋</t>
    <phoneticPr fontId="19" type="noConversion"/>
  </si>
  <si>
    <t>炸四季杏鮑菇(炸)</t>
    <phoneticPr fontId="19" type="noConversion"/>
  </si>
  <si>
    <t>起司馬鈴薯</t>
    <phoneticPr fontId="19" type="noConversion"/>
  </si>
  <si>
    <t>小黃瓜豆腐(豆)</t>
    <phoneticPr fontId="19" type="noConversion"/>
  </si>
  <si>
    <t>筍乾扣肉(醃)</t>
    <phoneticPr fontId="19" type="noConversion"/>
  </si>
  <si>
    <t>佛跳牆</t>
    <phoneticPr fontId="19" type="noConversion"/>
  </si>
  <si>
    <t>QQ滷蛋</t>
    <phoneticPr fontId="19" type="noConversion"/>
  </si>
  <si>
    <t>高麗菜</t>
    <phoneticPr fontId="19" type="noConversion"/>
  </si>
  <si>
    <t>芥藍菜</t>
    <phoneticPr fontId="19" type="noConversion"/>
  </si>
  <si>
    <t>蚵白菜</t>
    <phoneticPr fontId="19" type="noConversion"/>
  </si>
  <si>
    <t>鮮菇香筍湯</t>
    <phoneticPr fontId="19" type="noConversion"/>
  </si>
  <si>
    <t>玉米蛋花湯</t>
    <phoneticPr fontId="19" type="noConversion"/>
  </si>
  <si>
    <t>豆皮菜頭湯(豆)</t>
    <phoneticPr fontId="19" type="noConversion"/>
  </si>
  <si>
    <t>吻魚味噌湯(海豆)</t>
    <phoneticPr fontId="19" type="noConversion"/>
  </si>
  <si>
    <t>鮮彩什錦湯</t>
    <phoneticPr fontId="19" type="noConversion"/>
  </si>
  <si>
    <t>茄汁蛋蓋飯</t>
    <phoneticPr fontId="19" type="noConversion"/>
  </si>
  <si>
    <t>義式香草燉肉</t>
    <phoneticPr fontId="19" type="noConversion"/>
  </si>
  <si>
    <t>芝麻雞腿</t>
    <phoneticPr fontId="19" type="noConversion"/>
  </si>
  <si>
    <t>夜市香雞排(炸)</t>
    <phoneticPr fontId="19" type="noConversion"/>
  </si>
  <si>
    <t>元氣大豬排</t>
    <phoneticPr fontId="19" type="noConversion"/>
  </si>
  <si>
    <t>卡啦雞腿排(炸)</t>
    <phoneticPr fontId="19" type="noConversion"/>
  </si>
  <si>
    <t>麥克大雞堡肉(加)</t>
    <phoneticPr fontId="19" type="noConversion"/>
  </si>
  <si>
    <t>飄香肉燥(醃)</t>
    <phoneticPr fontId="19" type="noConversion"/>
  </si>
  <si>
    <t>四季鴿蛋米血(冷)</t>
    <phoneticPr fontId="19" type="noConversion"/>
  </si>
  <si>
    <t>鐵板豆腐(豆)</t>
    <phoneticPr fontId="19" type="noConversion"/>
  </si>
  <si>
    <t>日式關東煮(加)</t>
    <phoneticPr fontId="19" type="noConversion"/>
  </si>
  <si>
    <t xml:space="preserve"> 聰明小魚蛋(海)</t>
    <phoneticPr fontId="19" type="noConversion"/>
  </si>
  <si>
    <t>炒年糕(冷)</t>
    <phoneticPr fontId="19" type="noConversion"/>
  </si>
  <si>
    <t>竹筍炒肉絲</t>
    <phoneticPr fontId="19" type="noConversion"/>
  </si>
  <si>
    <t>黃金咖哩</t>
    <phoneticPr fontId="19" type="noConversion"/>
  </si>
  <si>
    <t>QQ地瓜球(加)</t>
    <phoneticPr fontId="19" type="noConversion"/>
  </si>
  <si>
    <t>蘿蔓</t>
    <phoneticPr fontId="19" type="noConversion"/>
  </si>
  <si>
    <t>高麗菜</t>
    <phoneticPr fontId="19" type="noConversion"/>
  </si>
  <si>
    <t>柴魚海芽湯</t>
    <phoneticPr fontId="19" type="noConversion"/>
  </si>
  <si>
    <t>紅豆紫米湯</t>
    <phoneticPr fontId="19" type="noConversion"/>
  </si>
  <si>
    <t>刺瓜湯</t>
    <phoneticPr fontId="19" type="noConversion"/>
  </si>
  <si>
    <t>白玉湯</t>
    <phoneticPr fontId="19" type="noConversion"/>
  </si>
  <si>
    <t>榨菜肉絲湯(醃)</t>
    <phoneticPr fontId="19" type="noConversion"/>
  </si>
  <si>
    <t>燕麥飯</t>
    <phoneticPr fontId="19" type="noConversion"/>
  </si>
  <si>
    <t>夏威夷炒飯</t>
    <phoneticPr fontId="19" type="noConversion"/>
  </si>
  <si>
    <t>火車大豬排</t>
    <phoneticPr fontId="19" type="noConversion"/>
  </si>
  <si>
    <t>蜜香雞排</t>
    <phoneticPr fontId="19" type="noConversion"/>
  </si>
  <si>
    <t>炸大雞腿(炸)</t>
    <phoneticPr fontId="19" type="noConversion"/>
  </si>
  <si>
    <t>冬瓜鴨丁</t>
    <phoneticPr fontId="19" type="noConversion"/>
  </si>
  <si>
    <t>蒙古烤肉</t>
    <phoneticPr fontId="19" type="noConversion"/>
  </si>
  <si>
    <t>泰式打拋豬</t>
    <phoneticPr fontId="19" type="noConversion"/>
  </si>
  <si>
    <t>港式XO醬花椰菜</t>
    <phoneticPr fontId="19" type="noConversion"/>
  </si>
  <si>
    <t>紅燒白菜肉丸子</t>
    <phoneticPr fontId="19" type="noConversion"/>
  </si>
  <si>
    <t>嫩汁豆腐(豆)</t>
    <phoneticPr fontId="19" type="noConversion"/>
  </si>
  <si>
    <t>高麗河粉</t>
    <phoneticPr fontId="19" type="noConversion"/>
  </si>
  <si>
    <t>滑嫩蒸蛋</t>
    <phoneticPr fontId="19" type="noConversion"/>
  </si>
  <si>
    <t>洋蔥雞肉丸(加)</t>
    <phoneticPr fontId="19" type="noConversion"/>
  </si>
  <si>
    <t>蒲瓜</t>
    <phoneticPr fontId="19" type="noConversion"/>
  </si>
  <si>
    <t>大黃瓜湯</t>
    <phoneticPr fontId="19" type="noConversion"/>
  </si>
  <si>
    <t>蔬菜湯(豆)</t>
    <phoneticPr fontId="19" type="noConversion"/>
  </si>
  <si>
    <t>日式味噌湯(海豆)</t>
    <phoneticPr fontId="19" type="noConversion"/>
  </si>
  <si>
    <t>海芽湯</t>
    <phoneticPr fontId="19" type="noConversion"/>
  </si>
  <si>
    <t>5月18日(一)</t>
    <phoneticPr fontId="19" type="noConversion"/>
  </si>
  <si>
    <t>5月19日(二)</t>
    <phoneticPr fontId="19" type="noConversion"/>
  </si>
  <si>
    <t>5月20日(三)</t>
    <phoneticPr fontId="19" type="noConversion"/>
  </si>
  <si>
    <t>5月21日(四)</t>
    <phoneticPr fontId="19" type="noConversion"/>
  </si>
  <si>
    <t>5月22日(五)</t>
    <phoneticPr fontId="19" type="noConversion"/>
  </si>
  <si>
    <t>5月11日(一)</t>
    <phoneticPr fontId="19" type="noConversion"/>
  </si>
  <si>
    <t>5月12日(二)</t>
    <phoneticPr fontId="19" type="noConversion"/>
  </si>
  <si>
    <t>5月13日(三)</t>
    <phoneticPr fontId="19" type="noConversion"/>
  </si>
  <si>
    <t>5月14日(四)</t>
    <phoneticPr fontId="19" type="noConversion"/>
  </si>
  <si>
    <t>5月15日(五)</t>
    <phoneticPr fontId="19" type="noConversion"/>
  </si>
  <si>
    <t>營養師:林菁薇</t>
    <phoneticPr fontId="19" type="noConversion"/>
  </si>
  <si>
    <t>乾木耳</t>
    <phoneticPr fontId="19" type="noConversion"/>
  </si>
  <si>
    <t>紅蘿蔔</t>
    <phoneticPr fontId="19" type="noConversion"/>
  </si>
  <si>
    <t>煮</t>
    <phoneticPr fontId="19" type="noConversion"/>
  </si>
  <si>
    <t>滷</t>
    <phoneticPr fontId="19" type="noConversion"/>
  </si>
  <si>
    <t>川燙</t>
    <phoneticPr fontId="19" type="noConversion"/>
  </si>
  <si>
    <t>烤</t>
    <phoneticPr fontId="19" type="noConversion"/>
  </si>
  <si>
    <t>地瓜條</t>
    <phoneticPr fontId="19" type="noConversion"/>
  </si>
  <si>
    <t>炸</t>
    <phoneticPr fontId="19" type="noConversion"/>
  </si>
  <si>
    <t>蒸</t>
    <phoneticPr fontId="19" type="noConversion"/>
  </si>
  <si>
    <t>肉燥拌飯</t>
    <phoneticPr fontId="19" type="noConversion"/>
  </si>
  <si>
    <t>乾木耳</t>
    <phoneticPr fontId="19" type="noConversion"/>
  </si>
  <si>
    <t>小黃瓜</t>
    <phoneticPr fontId="19" type="noConversion"/>
  </si>
  <si>
    <t>甜不辣</t>
    <phoneticPr fontId="19" type="noConversion"/>
  </si>
  <si>
    <t>日式味噌湯(豆)</t>
    <phoneticPr fontId="19" type="noConversion"/>
  </si>
  <si>
    <t>日式炊蛋</t>
    <phoneticPr fontId="19" type="noConversion"/>
  </si>
  <si>
    <t>新鮮翅小腿</t>
    <phoneticPr fontId="19" type="noConversion"/>
  </si>
  <si>
    <t>蛋白質：</t>
    <phoneticPr fontId="19" type="noConversion"/>
  </si>
  <si>
    <t>白米</t>
    <phoneticPr fontId="19" type="noConversion"/>
  </si>
  <si>
    <t>紅蘿蔔</t>
  </si>
  <si>
    <t>蒸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</si>
  <si>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</si>
  <si>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</si>
  <si>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</si>
  <si>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</si>
  <si>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烤</t>
    <phoneticPr fontId="19" type="noConversion"/>
  </si>
  <si>
    <t>炸</t>
    <phoneticPr fontId="19" type="noConversion"/>
  </si>
  <si>
    <t>炒</t>
    <phoneticPr fontId="19" type="noConversion"/>
  </si>
  <si>
    <t>餐數</t>
    <phoneticPr fontId="19" type="noConversion"/>
  </si>
  <si>
    <t>海苔烤地瓜條</t>
    <phoneticPr fontId="19" type="noConversion"/>
  </si>
  <si>
    <t>海苔</t>
    <phoneticPr fontId="19" type="noConversion"/>
  </si>
  <si>
    <t>海/加</t>
    <phoneticPr fontId="19" type="noConversion"/>
  </si>
  <si>
    <t>煮</t>
    <phoneticPr fontId="19" type="noConversion"/>
  </si>
  <si>
    <t>煮</t>
    <phoneticPr fontId="19" type="noConversion"/>
  </si>
  <si>
    <t>豬肉來源:臺灣(豬肉及豬可食部位原料之原產地:臺灣)</t>
  </si>
  <si>
    <t>豆魚肉蛋類</t>
    <phoneticPr fontId="19" type="noConversion"/>
  </si>
  <si>
    <t>蔬菜類</t>
    <phoneticPr fontId="19" type="noConversion"/>
  </si>
  <si>
    <t>醣類：</t>
    <phoneticPr fontId="19" type="noConversion"/>
  </si>
  <si>
    <t>主食類</t>
    <phoneticPr fontId="19" type="noConversion"/>
  </si>
  <si>
    <t>油脂類</t>
    <phoneticPr fontId="19" type="noConversion"/>
  </si>
  <si>
    <t>奶類</t>
    <phoneticPr fontId="19" type="noConversion"/>
  </si>
  <si>
    <t>菜頭湯</t>
    <phoneticPr fontId="19" type="noConversion"/>
  </si>
  <si>
    <t>港式蘿蔔糕(冷)</t>
    <phoneticPr fontId="19" type="noConversion"/>
  </si>
  <si>
    <t>味噌</t>
    <phoneticPr fontId="19" type="noConversion"/>
  </si>
  <si>
    <t>適量</t>
    <phoneticPr fontId="19" type="noConversion"/>
  </si>
  <si>
    <t>紅蘿蔔</t>
    <phoneticPr fontId="19" type="noConversion"/>
  </si>
  <si>
    <t>蘿蔔糕</t>
    <phoneticPr fontId="19" type="noConversion"/>
  </si>
  <si>
    <t>冷</t>
    <phoneticPr fontId="19" type="noConversion"/>
  </si>
  <si>
    <t>豆</t>
    <phoneticPr fontId="19" type="noConversion"/>
  </si>
  <si>
    <t>烤</t>
    <phoneticPr fontId="19" type="noConversion"/>
  </si>
  <si>
    <t>虱目魚排</t>
    <phoneticPr fontId="19" type="noConversion"/>
  </si>
  <si>
    <t>炸</t>
    <phoneticPr fontId="19" type="noConversion"/>
  </si>
  <si>
    <t>煮</t>
    <phoneticPr fontId="19" type="noConversion"/>
  </si>
  <si>
    <t>紅蘿蔔</t>
    <phoneticPr fontId="19" type="noConversion"/>
  </si>
  <si>
    <t>拌</t>
    <phoneticPr fontId="19" type="noConversion"/>
  </si>
  <si>
    <t>番茄</t>
    <phoneticPr fontId="19" type="noConversion"/>
  </si>
  <si>
    <t>非基改豆腐</t>
    <phoneticPr fontId="19" type="noConversion"/>
  </si>
  <si>
    <t>鮮菇</t>
    <phoneticPr fontId="19" type="noConversion"/>
  </si>
  <si>
    <t>榨菜</t>
    <phoneticPr fontId="19" type="noConversion"/>
  </si>
  <si>
    <t>醃</t>
    <phoneticPr fontId="19" type="noConversion"/>
  </si>
  <si>
    <t>白米</t>
  </si>
  <si>
    <t>生鮮雞排</t>
    <phoneticPr fontId="19" type="noConversion"/>
  </si>
  <si>
    <t>加</t>
    <phoneticPr fontId="19" type="noConversion"/>
  </si>
  <si>
    <t>大白菜</t>
  </si>
  <si>
    <t>杏鮑菇</t>
    <phoneticPr fontId="19" type="noConversion"/>
  </si>
  <si>
    <t>筍片豚肉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</si>
  <si>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</si>
  <si>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</si>
  <si>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</si>
  <si>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烤</t>
    <phoneticPr fontId="19" type="noConversion"/>
  </si>
  <si>
    <t>起司絲</t>
    <phoneticPr fontId="19" type="noConversion"/>
  </si>
  <si>
    <t>豆</t>
    <phoneticPr fontId="19" type="noConversion"/>
  </si>
  <si>
    <t>白蘿蔔</t>
    <phoneticPr fontId="19" type="noConversion"/>
  </si>
  <si>
    <t>青花菜</t>
    <phoneticPr fontId="19" type="noConversion"/>
  </si>
  <si>
    <t>紅蘿蔔</t>
    <phoneticPr fontId="19" type="noConversion"/>
  </si>
  <si>
    <t>營養師:蕭涵</t>
    <phoneticPr fontId="19" type="noConversion"/>
  </si>
  <si>
    <t>柴魚拌飯</t>
    <phoneticPr fontId="19" type="noConversion"/>
  </si>
  <si>
    <t>海/加</t>
    <phoneticPr fontId="19" type="noConversion"/>
  </si>
  <si>
    <t>生鮮雞翅</t>
    <phoneticPr fontId="19" type="noConversion"/>
  </si>
  <si>
    <t>豆</t>
    <phoneticPr fontId="19" type="noConversion"/>
  </si>
  <si>
    <t>味噌</t>
    <phoneticPr fontId="19" type="noConversion"/>
  </si>
  <si>
    <t>適量</t>
    <phoneticPr fontId="19" type="noConversion"/>
  </si>
  <si>
    <t>味噌豆腐湯(豆)</t>
    <phoneticPr fontId="19" type="noConversion"/>
  </si>
  <si>
    <t>柴魚片</t>
    <phoneticPr fontId="19" type="noConversion"/>
  </si>
  <si>
    <t>香嫩豆腐(豆)</t>
    <phoneticPr fontId="19" type="noConversion"/>
  </si>
  <si>
    <t>薑絲</t>
    <phoneticPr fontId="19" type="noConversion"/>
  </si>
  <si>
    <t>紅蘿蔔</t>
    <phoneticPr fontId="19" type="noConversion"/>
  </si>
  <si>
    <t>煮</t>
    <phoneticPr fontId="19" type="noConversion"/>
  </si>
  <si>
    <t>滷</t>
    <phoneticPr fontId="19" type="noConversion"/>
  </si>
  <si>
    <t>海</t>
    <phoneticPr fontId="19" type="noConversion"/>
  </si>
  <si>
    <t>非基改豆干</t>
    <phoneticPr fontId="19" type="noConversion"/>
  </si>
  <si>
    <t>炭烤豬里肌</t>
    <phoneticPr fontId="19" type="noConversion"/>
  </si>
  <si>
    <t>大白菜</t>
    <phoneticPr fontId="19" type="noConversion"/>
  </si>
  <si>
    <t>白蘿蔔</t>
    <phoneticPr fontId="19" type="noConversion"/>
  </si>
  <si>
    <t>煮</t>
    <phoneticPr fontId="19" type="noConversion"/>
  </si>
  <si>
    <t>烤</t>
    <phoneticPr fontId="19" type="noConversion"/>
  </si>
  <si>
    <t>國慶日放假</t>
    <phoneticPr fontId="19" type="noConversion"/>
  </si>
  <si>
    <t>10月1日(二)</t>
    <phoneticPr fontId="19" type="noConversion"/>
  </si>
  <si>
    <t>10月2日(三)</t>
    <phoneticPr fontId="19" type="noConversion"/>
  </si>
  <si>
    <t>10月3日(四)</t>
    <phoneticPr fontId="19" type="noConversion"/>
  </si>
  <si>
    <t>10月4日(五)</t>
    <phoneticPr fontId="19" type="noConversion"/>
  </si>
  <si>
    <t>10月7日(一)</t>
    <phoneticPr fontId="19" type="noConversion"/>
  </si>
  <si>
    <t>10月8日(二)</t>
    <phoneticPr fontId="19" type="noConversion"/>
  </si>
  <si>
    <t>10月9日(三)</t>
    <phoneticPr fontId="19" type="noConversion"/>
  </si>
  <si>
    <t>10月10日(四)</t>
    <phoneticPr fontId="19" type="noConversion"/>
  </si>
  <si>
    <t>10月11日(五)</t>
    <phoneticPr fontId="19" type="noConversion"/>
  </si>
  <si>
    <t>10月21日(一)</t>
    <phoneticPr fontId="19" type="noConversion"/>
  </si>
  <si>
    <t>10月22日(二)</t>
    <phoneticPr fontId="19" type="noConversion"/>
  </si>
  <si>
    <t>10月23日(三)</t>
    <phoneticPr fontId="19" type="noConversion"/>
  </si>
  <si>
    <t>10月24日(四)</t>
    <phoneticPr fontId="19" type="noConversion"/>
  </si>
  <si>
    <t>10月25日(五)</t>
    <phoneticPr fontId="19" type="noConversion"/>
  </si>
  <si>
    <t>10月28日(一)</t>
    <phoneticPr fontId="19" type="noConversion"/>
  </si>
  <si>
    <t>10月29日(二)</t>
    <phoneticPr fontId="19" type="noConversion"/>
  </si>
  <si>
    <t>10月30日(三)</t>
    <phoneticPr fontId="19" type="noConversion"/>
  </si>
  <si>
    <t>10月31日(四)</t>
    <phoneticPr fontId="19" type="noConversion"/>
  </si>
  <si>
    <t>高麗菜拌麵</t>
    <phoneticPr fontId="19" type="noConversion"/>
  </si>
  <si>
    <t>味噌豆腐湯(豆)</t>
    <phoneticPr fontId="19" type="noConversion"/>
  </si>
  <si>
    <t>10月14日(一)</t>
    <phoneticPr fontId="19" type="noConversion"/>
  </si>
  <si>
    <t>10月15日(二)</t>
    <phoneticPr fontId="19" type="noConversion"/>
  </si>
  <si>
    <t>10月16日(三)</t>
    <phoneticPr fontId="19" type="noConversion"/>
  </si>
  <si>
    <t>10月17日(四)</t>
    <phoneticPr fontId="19" type="noConversion"/>
  </si>
  <si>
    <t>10月18日(五)</t>
    <phoneticPr fontId="19" type="noConversion"/>
  </si>
  <si>
    <t>白米飯</t>
    <phoneticPr fontId="19" type="noConversion"/>
  </si>
  <si>
    <t>地瓜飯</t>
    <phoneticPr fontId="19" type="noConversion"/>
  </si>
  <si>
    <t>白玉豚肉</t>
    <phoneticPr fontId="19" type="noConversion"/>
  </si>
  <si>
    <t>番茄炒歐姆蛋</t>
    <phoneticPr fontId="19" type="noConversion"/>
  </si>
  <si>
    <t>榨菜肉絲湯(醃)</t>
    <phoneticPr fontId="19" type="noConversion"/>
  </si>
  <si>
    <t>胚芽飯</t>
    <phoneticPr fontId="19" type="noConversion"/>
  </si>
  <si>
    <t>北京甜麵醬鴨肉</t>
    <phoneticPr fontId="19" type="noConversion"/>
  </si>
  <si>
    <t>生鮮水產品-沙茶爆魷魚(海)</t>
    <phoneticPr fontId="19" type="noConversion"/>
  </si>
  <si>
    <t>奶香咖哩雞</t>
    <phoneticPr fontId="19" type="noConversion"/>
  </si>
  <si>
    <t>豆</t>
  </si>
  <si>
    <t>煮</t>
    <phoneticPr fontId="19" type="noConversion"/>
  </si>
  <si>
    <t>五穀飯</t>
    <phoneticPr fontId="19" type="noConversion"/>
  </si>
  <si>
    <t>白菜海茸</t>
    <phoneticPr fontId="19" type="noConversion"/>
  </si>
  <si>
    <t>菜頭湯</t>
    <phoneticPr fontId="19" type="noConversion"/>
  </si>
  <si>
    <t>板烤雞排</t>
    <phoneticPr fontId="19" type="noConversion"/>
  </si>
  <si>
    <t>蘑菇肉片</t>
    <phoneticPr fontId="19" type="noConversion"/>
  </si>
  <si>
    <t>多汁水餃(冷)</t>
    <phoneticPr fontId="19" type="noConversion"/>
  </si>
  <si>
    <t>普羅旺斯雞排</t>
    <phoneticPr fontId="19" type="noConversion"/>
  </si>
  <si>
    <t>鮮菇玉筍</t>
    <phoneticPr fontId="19" type="noConversion"/>
  </si>
  <si>
    <t>酸菜白肉鍋(醃)</t>
    <phoneticPr fontId="19" type="noConversion"/>
  </si>
  <si>
    <t>金色三穗玉米</t>
    <phoneticPr fontId="19" type="noConversion"/>
  </si>
  <si>
    <t>豚肉壽喜燒</t>
    <phoneticPr fontId="19" type="noConversion"/>
  </si>
  <si>
    <t>彩椒鮮菇</t>
    <phoneticPr fontId="19" type="noConversion"/>
  </si>
  <si>
    <t>生鮮水產品-椒鹽魚丁(海炸)</t>
    <phoneticPr fontId="19" type="noConversion"/>
  </si>
  <si>
    <t>日式烏龍麵</t>
    <phoneticPr fontId="19" type="noConversion"/>
  </si>
  <si>
    <t>洋芋雞丁</t>
    <phoneticPr fontId="19" type="noConversion"/>
  </si>
  <si>
    <t>紫米珍珠丸(加)</t>
    <phoneticPr fontId="19" type="noConversion"/>
  </si>
  <si>
    <t>洋芋</t>
    <phoneticPr fontId="19" type="noConversion"/>
  </si>
  <si>
    <t>紅蘿蔔</t>
    <phoneticPr fontId="19" type="noConversion"/>
  </si>
  <si>
    <t>咖哩粉</t>
    <phoneticPr fontId="19" type="noConversion"/>
  </si>
  <si>
    <t>適量</t>
    <phoneticPr fontId="19" type="noConversion"/>
  </si>
  <si>
    <t>番茄</t>
    <phoneticPr fontId="19" type="noConversion"/>
  </si>
  <si>
    <t>高麗菜</t>
    <phoneticPr fontId="19" type="noConversion"/>
  </si>
  <si>
    <t>豆皮</t>
    <phoneticPr fontId="19" type="noConversion"/>
  </si>
  <si>
    <t>酸白菜</t>
    <phoneticPr fontId="19" type="noConversion"/>
  </si>
  <si>
    <t>鮮菇</t>
    <phoneticPr fontId="19" type="noConversion"/>
  </si>
  <si>
    <t>醃</t>
    <phoneticPr fontId="19" type="noConversion"/>
  </si>
  <si>
    <t>醃</t>
    <phoneticPr fontId="19" type="noConversion"/>
  </si>
  <si>
    <t>液蛋(加工)</t>
    <phoneticPr fontId="19" type="noConversion"/>
  </si>
  <si>
    <t>蒸</t>
    <phoneticPr fontId="19" type="noConversion"/>
  </si>
  <si>
    <t>油麵條</t>
    <phoneticPr fontId="19" type="noConversion"/>
  </si>
  <si>
    <t>高麗菜</t>
    <phoneticPr fontId="19" type="noConversion"/>
  </si>
  <si>
    <t>油蔥酥</t>
    <phoneticPr fontId="19" type="noConversion"/>
  </si>
  <si>
    <t>青花造型魚排(海炸加)</t>
    <phoneticPr fontId="19" type="noConversion"/>
  </si>
  <si>
    <t>衛管人員：黃彥誠</t>
    <phoneticPr fontId="19" type="noConversion"/>
  </si>
  <si>
    <t>玉米蒸蛋</t>
    <phoneticPr fontId="19" type="noConversion"/>
  </si>
  <si>
    <t>彩椒</t>
    <phoneticPr fontId="19" type="noConversion"/>
  </si>
  <si>
    <t>紅蘿蔔</t>
    <phoneticPr fontId="19" type="noConversion"/>
  </si>
  <si>
    <t>青花菜</t>
    <phoneticPr fontId="19" type="noConversion"/>
  </si>
  <si>
    <t>沙茶醬</t>
    <phoneticPr fontId="19" type="noConversion"/>
  </si>
  <si>
    <t>沙茶醬</t>
    <phoneticPr fontId="19" type="noConversion"/>
  </si>
  <si>
    <t>適量</t>
    <phoneticPr fontId="19" type="noConversion"/>
  </si>
  <si>
    <t>白米</t>
    <phoneticPr fontId="19" type="noConversion"/>
  </si>
  <si>
    <t>烤</t>
    <phoneticPr fontId="19" type="noConversion"/>
  </si>
  <si>
    <t>液蛋(加工)</t>
    <phoneticPr fontId="19" type="noConversion"/>
  </si>
  <si>
    <t>冬瓜</t>
    <phoneticPr fontId="19" type="noConversion"/>
  </si>
  <si>
    <t>薑絲</t>
    <phoneticPr fontId="19" type="noConversion"/>
  </si>
  <si>
    <t>蒸</t>
    <phoneticPr fontId="19" type="noConversion"/>
  </si>
  <si>
    <t>胚芽米</t>
    <phoneticPr fontId="19" type="noConversion"/>
  </si>
  <si>
    <t>生鮮雞排</t>
    <phoneticPr fontId="19" type="noConversion"/>
  </si>
  <si>
    <t>烤</t>
    <phoneticPr fontId="19" type="noConversion"/>
  </si>
  <si>
    <t>豆腐</t>
    <phoneticPr fontId="19" type="noConversion"/>
  </si>
  <si>
    <t>煮</t>
    <phoneticPr fontId="19" type="noConversion"/>
  </si>
  <si>
    <t>洋蔥</t>
    <phoneticPr fontId="19" type="noConversion"/>
  </si>
  <si>
    <t>玉米粒</t>
    <phoneticPr fontId="19" type="noConversion"/>
  </si>
  <si>
    <t>蘑菇醬</t>
    <phoneticPr fontId="19" type="noConversion"/>
  </si>
  <si>
    <t>蝦排</t>
    <phoneticPr fontId="19" type="noConversion"/>
  </si>
  <si>
    <t>大白菜</t>
    <phoneticPr fontId="19" type="noConversion"/>
  </si>
  <si>
    <t>月</t>
    <phoneticPr fontId="19" type="noConversion"/>
  </si>
  <si>
    <t>玉米粒</t>
    <phoneticPr fontId="19" type="noConversion"/>
  </si>
  <si>
    <t>冷凍青豆仁</t>
    <phoneticPr fontId="19" type="noConversion"/>
  </si>
  <si>
    <t>紅蘿蔔</t>
    <phoneticPr fontId="19" type="noConversion"/>
  </si>
  <si>
    <t>玉米濃湯粉</t>
    <phoneticPr fontId="19" type="noConversion"/>
  </si>
  <si>
    <t>杏鮑菇</t>
    <phoneticPr fontId="19" type="noConversion"/>
  </si>
  <si>
    <t>芹菜</t>
    <phoneticPr fontId="19" type="noConversion"/>
  </si>
  <si>
    <t>海帶茸</t>
    <phoneticPr fontId="19" type="noConversion"/>
  </si>
  <si>
    <t>珍珠丸</t>
    <phoneticPr fontId="19" type="noConversion"/>
  </si>
  <si>
    <t>味噌</t>
    <phoneticPr fontId="19" type="noConversion"/>
  </si>
  <si>
    <t>加</t>
    <phoneticPr fontId="19" type="noConversion"/>
  </si>
  <si>
    <t>乾木耳</t>
    <phoneticPr fontId="19" type="noConversion"/>
  </si>
  <si>
    <t>冷</t>
    <phoneticPr fontId="19" type="noConversion"/>
  </si>
  <si>
    <t>白年糕</t>
    <phoneticPr fontId="19" type="noConversion"/>
  </si>
  <si>
    <t>冷</t>
    <phoneticPr fontId="19" type="noConversion"/>
  </si>
  <si>
    <t>烏龍麵</t>
    <phoneticPr fontId="19" type="noConversion"/>
  </si>
  <si>
    <t>高麗菜</t>
    <phoneticPr fontId="19" type="noConversion"/>
  </si>
  <si>
    <t>彩椒</t>
    <phoneticPr fontId="19" type="noConversion"/>
  </si>
  <si>
    <t>花枝丸</t>
    <phoneticPr fontId="19" type="noConversion"/>
  </si>
  <si>
    <t>白蘿蔔</t>
    <phoneticPr fontId="19" type="noConversion"/>
  </si>
  <si>
    <t>紅蘿蔔</t>
    <phoneticPr fontId="19" type="noConversion"/>
  </si>
  <si>
    <t>柴魚片</t>
    <phoneticPr fontId="19" type="noConversion"/>
  </si>
  <si>
    <t>洋蔥</t>
    <phoneticPr fontId="19" type="noConversion"/>
  </si>
  <si>
    <t>黑胡椒醬</t>
    <phoneticPr fontId="19" type="noConversion"/>
  </si>
  <si>
    <t>玉米炒蛋</t>
    <phoneticPr fontId="19" type="noConversion"/>
  </si>
  <si>
    <t>液蛋(加工)</t>
    <phoneticPr fontId="19" type="noConversion"/>
  </si>
  <si>
    <t>冷凍青豆仁</t>
    <phoneticPr fontId="19" type="noConversion"/>
  </si>
  <si>
    <t>乾海帶芽</t>
    <phoneticPr fontId="19" type="noConversion"/>
  </si>
  <si>
    <t>柴魚片</t>
    <phoneticPr fontId="19" type="noConversion"/>
  </si>
  <si>
    <t>豬肉水餃</t>
    <phoneticPr fontId="19" type="noConversion"/>
  </si>
  <si>
    <t>鮮菇</t>
    <phoneticPr fontId="19" type="noConversion"/>
  </si>
  <si>
    <t>玉米筍</t>
    <phoneticPr fontId="19" type="noConversion"/>
  </si>
  <si>
    <t>燕麥飯</t>
    <phoneticPr fontId="19" type="noConversion"/>
  </si>
  <si>
    <t>燕麥</t>
    <phoneticPr fontId="19" type="noConversion"/>
  </si>
  <si>
    <t>洋芋</t>
    <phoneticPr fontId="19" type="noConversion"/>
  </si>
  <si>
    <t>鮮菇蘿蔔湯</t>
    <phoneticPr fontId="19" type="noConversion"/>
  </si>
  <si>
    <t>生鮮雞翅</t>
    <phoneticPr fontId="19" type="noConversion"/>
  </si>
  <si>
    <t>炸</t>
    <phoneticPr fontId="19" type="noConversion"/>
  </si>
  <si>
    <t>生鮮豬肉</t>
    <phoneticPr fontId="19" type="noConversion"/>
  </si>
  <si>
    <t>小魚乾</t>
    <phoneticPr fontId="19" type="noConversion"/>
  </si>
  <si>
    <t>海</t>
    <phoneticPr fontId="19" type="noConversion"/>
  </si>
  <si>
    <t>乾海帶芽</t>
    <phoneticPr fontId="19" type="noConversion"/>
  </si>
  <si>
    <t>地瓜</t>
    <phoneticPr fontId="19" type="noConversion"/>
  </si>
  <si>
    <t>梅乾扣肉(醃)</t>
    <phoneticPr fontId="19" type="noConversion"/>
  </si>
  <si>
    <t>生鮮水產品-白菜魷魚鍋(海)</t>
    <phoneticPr fontId="19" type="noConversion"/>
  </si>
  <si>
    <t>梅乾菜</t>
    <phoneticPr fontId="19" type="noConversion"/>
  </si>
  <si>
    <t>烤</t>
    <phoneticPr fontId="19" type="noConversion"/>
  </si>
  <si>
    <t>川燙</t>
    <phoneticPr fontId="19" type="noConversion"/>
  </si>
  <si>
    <t>越式河粉</t>
    <phoneticPr fontId="19" type="noConversion"/>
  </si>
  <si>
    <t>青花蒸蛋</t>
    <phoneticPr fontId="19" type="noConversion"/>
  </si>
  <si>
    <t>芝麻海帶根</t>
    <phoneticPr fontId="19" type="noConversion"/>
  </si>
  <si>
    <t>滑嫩蒸蛋</t>
    <phoneticPr fontId="19" type="noConversion"/>
  </si>
  <si>
    <t>海帶根</t>
    <phoneticPr fontId="19" type="noConversion"/>
  </si>
  <si>
    <t>煮</t>
    <phoneticPr fontId="19" type="noConversion"/>
  </si>
  <si>
    <t>液蛋(加工)</t>
    <phoneticPr fontId="19" type="noConversion"/>
  </si>
  <si>
    <t>青花菜</t>
    <phoneticPr fontId="19" type="noConversion"/>
  </si>
  <si>
    <t>蒸</t>
    <phoneticPr fontId="19" type="noConversion"/>
  </si>
  <si>
    <t>大白菜</t>
    <phoneticPr fontId="19" type="noConversion"/>
  </si>
  <si>
    <t>紅蘿蔔</t>
    <phoneticPr fontId="19" type="noConversion"/>
  </si>
  <si>
    <t>河粉</t>
    <phoneticPr fontId="19" type="noConversion"/>
  </si>
  <si>
    <t>白蘿蔔</t>
    <phoneticPr fontId="19" type="noConversion"/>
  </si>
  <si>
    <t>白蘿蔔</t>
    <phoneticPr fontId="19" type="noConversion"/>
  </si>
  <si>
    <t>加</t>
    <phoneticPr fontId="19" type="noConversion"/>
  </si>
  <si>
    <t>炸</t>
    <phoneticPr fontId="19" type="noConversion"/>
  </si>
  <si>
    <t>紅蘿蔔</t>
    <phoneticPr fontId="19" type="noConversion"/>
  </si>
  <si>
    <t>海帶結</t>
    <phoneticPr fontId="19" type="noConversion"/>
  </si>
  <si>
    <t>家常滷三寶(豆)</t>
    <phoneticPr fontId="19" type="noConversion"/>
  </si>
  <si>
    <t>液蛋(加工)</t>
    <phoneticPr fontId="19" type="noConversion"/>
  </si>
  <si>
    <t>大白菜</t>
    <phoneticPr fontId="19" type="noConversion"/>
  </si>
  <si>
    <t>柴香白菜花枝丸(海加)</t>
    <phoneticPr fontId="19" type="noConversion"/>
  </si>
  <si>
    <t>洋芋</t>
    <phoneticPr fontId="19" type="noConversion"/>
  </si>
  <si>
    <t>拉絲洋芋椰菜</t>
    <phoneticPr fontId="19" type="noConversion"/>
  </si>
  <si>
    <t>白芝麻</t>
    <phoneticPr fontId="19" type="noConversion"/>
  </si>
  <si>
    <t>鹽酥香香雞(炸)</t>
    <phoneticPr fontId="19" type="noConversion"/>
  </si>
  <si>
    <t>三絲湯</t>
    <phoneticPr fontId="19" type="noConversion"/>
  </si>
  <si>
    <t>紅蘿蔔</t>
    <phoneticPr fontId="19" type="noConversion"/>
  </si>
  <si>
    <t>玉米農湯粉</t>
    <phoneticPr fontId="19" type="noConversion"/>
  </si>
  <si>
    <t>鮮筍湯</t>
    <phoneticPr fontId="19" type="noConversion"/>
  </si>
  <si>
    <t>沙茶彩椒豆干(豆)</t>
    <phoneticPr fontId="19" type="noConversion"/>
  </si>
  <si>
    <t>玉米濃湯(芡)</t>
    <phoneticPr fontId="19" type="noConversion"/>
  </si>
  <si>
    <t>紫菜</t>
    <phoneticPr fontId="19" type="noConversion"/>
  </si>
  <si>
    <t>小瓜豆腐(豆)</t>
    <phoneticPr fontId="19" type="noConversion"/>
  </si>
  <si>
    <t>檸檬雞翅</t>
    <phoneticPr fontId="19" type="noConversion"/>
  </si>
  <si>
    <t>豆</t>
    <phoneticPr fontId="19" type="noConversion"/>
  </si>
  <si>
    <t>番茄蔬菜鍋(豆)</t>
    <phoneticPr fontId="19" type="noConversion"/>
  </si>
  <si>
    <t>椒鹽甜不辣(加)</t>
    <phoneticPr fontId="19" type="noConversion"/>
  </si>
  <si>
    <t>玉米蛋花湯</t>
    <phoneticPr fontId="19" type="noConversion"/>
  </si>
  <si>
    <t>黃金蝦排(海加炸)</t>
    <phoneticPr fontId="19" type="noConversion"/>
  </si>
  <si>
    <t>白蘿貢丸(加)</t>
    <phoneticPr fontId="19" type="noConversion"/>
  </si>
  <si>
    <t>鮮彩什錦湯</t>
    <phoneticPr fontId="19" type="noConversion"/>
  </si>
  <si>
    <t>麻婆豆腐(豆)</t>
    <phoneticPr fontId="19" type="noConversion"/>
  </si>
  <si>
    <t>蔬菜年糕鍋(冷)</t>
    <phoneticPr fontId="19" type="noConversion"/>
  </si>
  <si>
    <t>薑絲海芽湯</t>
    <phoneticPr fontId="19" type="noConversion"/>
  </si>
  <si>
    <t>阿婆肉燥</t>
    <phoneticPr fontId="19" type="noConversion"/>
  </si>
  <si>
    <t>黑胡椒菇菇</t>
    <phoneticPr fontId="19" type="noConversion"/>
  </si>
  <si>
    <t>紫菜蛋花湯</t>
    <phoneticPr fontId="19" type="noConversion"/>
  </si>
  <si>
    <t>辦桌竹筍羹(芡)</t>
    <phoneticPr fontId="19" type="noConversion"/>
  </si>
  <si>
    <t>小魚豆干(海豆)</t>
    <phoneticPr fontId="19" type="noConversion"/>
  </si>
  <si>
    <t>淺色蔬菜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</si>
  <si>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</si>
  <si>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</si>
  <si>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</si>
  <si>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</si>
  <si>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</si>
  <si>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淺色蔬菜</t>
    <phoneticPr fontId="19" type="noConversion"/>
  </si>
  <si>
    <t>加</t>
    <phoneticPr fontId="19" type="noConversion"/>
  </si>
  <si>
    <t>豆</t>
    <phoneticPr fontId="19" type="noConversion"/>
  </si>
  <si>
    <t>豆</t>
    <phoneticPr fontId="19" type="noConversion"/>
  </si>
  <si>
    <t>冷</t>
    <phoneticPr fontId="19" type="noConversion"/>
  </si>
  <si>
    <t>絞肉玉米(醃)</t>
    <phoneticPr fontId="19" type="noConversion"/>
  </si>
  <si>
    <t>玉米粒</t>
    <phoneticPr fontId="19" type="noConversion"/>
  </si>
  <si>
    <t>豬絞肉</t>
    <phoneticPr fontId="19" type="noConversion"/>
  </si>
  <si>
    <t>醬碎瓜</t>
    <phoneticPr fontId="19" type="noConversion"/>
  </si>
  <si>
    <t>醃</t>
    <phoneticPr fontId="19" type="noConversion"/>
  </si>
  <si>
    <t>BBQ翅小腿</t>
    <phoneticPr fontId="19" type="noConversion"/>
  </si>
  <si>
    <t>檸檬翅小腿</t>
    <phoneticPr fontId="19" type="noConversion"/>
  </si>
  <si>
    <t>乾海帶芽</t>
    <phoneticPr fontId="19" type="noConversion"/>
  </si>
  <si>
    <t>個人量(克)</t>
    <phoneticPr fontId="19" type="noConversion"/>
  </si>
  <si>
    <t>生鮮水產品-鮮魚豆腐(海豆)</t>
    <phoneticPr fontId="19" type="noConversion"/>
  </si>
  <si>
    <t>海苔菇菇(炸)</t>
    <phoneticPr fontId="19" type="noConversion"/>
  </si>
  <si>
    <t>豆腐</t>
    <phoneticPr fontId="19" type="noConversion"/>
  </si>
  <si>
    <t>杏鮑菇</t>
    <phoneticPr fontId="19" type="noConversion"/>
  </si>
  <si>
    <t>白煮蛋</t>
    <phoneticPr fontId="19" type="noConversion"/>
  </si>
  <si>
    <t>海</t>
    <phoneticPr fontId="19" type="noConversion"/>
  </si>
  <si>
    <t>海苔</t>
    <phoneticPr fontId="19" type="noConversion"/>
  </si>
  <si>
    <t>洋蔥</t>
    <phoneticPr fontId="19" type="noConversion"/>
  </si>
  <si>
    <t>煮</t>
    <phoneticPr fontId="19" type="noConversion"/>
  </si>
  <si>
    <t>炸</t>
    <phoneticPr fontId="19" type="noConversion"/>
  </si>
  <si>
    <t>黃金薯條(炸加)</t>
    <phoneticPr fontId="19" type="noConversion"/>
  </si>
  <si>
    <t>馬鈴薯條</t>
    <phoneticPr fontId="19" type="noConversion"/>
  </si>
  <si>
    <t>黃金雞柳條(加)</t>
    <phoneticPr fontId="19" type="noConversion"/>
  </si>
  <si>
    <t>南洋咖哩雞</t>
    <phoneticPr fontId="19" type="noConversion"/>
  </si>
  <si>
    <t>雞肉</t>
    <phoneticPr fontId="19" type="noConversion"/>
  </si>
  <si>
    <t>洋芋</t>
    <phoneticPr fontId="19" type="noConversion"/>
  </si>
  <si>
    <t>紅蘿蔔</t>
    <phoneticPr fontId="19" type="noConversion"/>
  </si>
  <si>
    <t>雞肉</t>
    <phoneticPr fontId="19" type="noConversion"/>
  </si>
  <si>
    <t>豬絞肉</t>
    <phoneticPr fontId="19" type="noConversion"/>
  </si>
  <si>
    <t>竹筍</t>
    <phoneticPr fontId="19" type="noConversion"/>
  </si>
  <si>
    <t>雞肉</t>
    <phoneticPr fontId="19" type="noConversion"/>
  </si>
  <si>
    <t>玉米粒</t>
    <phoneticPr fontId="19" type="noConversion"/>
  </si>
  <si>
    <t>豬肉</t>
    <phoneticPr fontId="19" type="noConversion"/>
  </si>
  <si>
    <t>豆干</t>
    <phoneticPr fontId="19" type="noConversion"/>
  </si>
  <si>
    <t>鴨肉</t>
    <phoneticPr fontId="19" type="noConversion"/>
  </si>
  <si>
    <t>豬肉</t>
    <phoneticPr fontId="19" type="noConversion"/>
  </si>
  <si>
    <t>豬肉</t>
    <phoneticPr fontId="19" type="noConversion"/>
  </si>
  <si>
    <t>鯊魚</t>
    <phoneticPr fontId="19" type="noConversion"/>
  </si>
  <si>
    <t>翅小腿</t>
    <phoneticPr fontId="19" type="noConversion"/>
  </si>
  <si>
    <t>魷魚圈</t>
    <phoneticPr fontId="19" type="noConversion"/>
  </si>
  <si>
    <t>海</t>
    <phoneticPr fontId="19" type="noConversion"/>
  </si>
  <si>
    <t>竹筍</t>
    <phoneticPr fontId="19" type="noConversion"/>
  </si>
  <si>
    <t>魷魚</t>
    <phoneticPr fontId="19" type="noConversion"/>
  </si>
  <si>
    <t>竹筍</t>
    <phoneticPr fontId="19" type="noConversion"/>
  </si>
  <si>
    <t>檸檬雞柳條</t>
    <phoneticPr fontId="19" type="noConversion"/>
  </si>
  <si>
    <t>烤</t>
    <phoneticPr fontId="19" type="noConversion"/>
  </si>
  <si>
    <t>米血豆干(豆冷)</t>
    <phoneticPr fontId="19" type="noConversion"/>
  </si>
  <si>
    <t>非基改豆干</t>
    <phoneticPr fontId="19" type="noConversion"/>
  </si>
  <si>
    <t>豆</t>
    <phoneticPr fontId="19" type="noConversion"/>
  </si>
  <si>
    <t>米血</t>
    <phoneticPr fontId="19" type="noConversion"/>
  </si>
  <si>
    <t>冷</t>
    <phoneticPr fontId="19" type="noConversion"/>
  </si>
  <si>
    <t>紅蘿蔔</t>
    <phoneticPr fontId="19" type="noConversion"/>
  </si>
  <si>
    <t>煮</t>
    <phoneticPr fontId="19" type="noConversion"/>
  </si>
  <si>
    <t>醬汁滷味(豆冷)</t>
    <phoneticPr fontId="19" type="noConversion"/>
  </si>
  <si>
    <t>非基改百頁豆腐</t>
    <phoneticPr fontId="19" type="noConversion"/>
  </si>
  <si>
    <t>豆</t>
    <phoneticPr fontId="19" type="noConversion"/>
  </si>
  <si>
    <t>冷</t>
    <phoneticPr fontId="19" type="noConversion"/>
  </si>
  <si>
    <t>白蘿蔔</t>
    <phoneticPr fontId="19" type="noConversion"/>
  </si>
  <si>
    <t>豬血湯(醃)</t>
    <phoneticPr fontId="19" type="noConversion"/>
  </si>
  <si>
    <t>豬血</t>
    <phoneticPr fontId="19" type="noConversion"/>
  </si>
  <si>
    <t>榨菜</t>
    <phoneticPr fontId="19" type="noConversion"/>
  </si>
  <si>
    <t>醃</t>
    <phoneticPr fontId="19" type="noConversion"/>
  </si>
  <si>
    <t>咖哩粉</t>
    <phoneticPr fontId="19" type="noConversion"/>
  </si>
  <si>
    <t>適量</t>
    <phoneticPr fontId="19" type="noConversion"/>
  </si>
  <si>
    <t>玉米濃湯(芡)</t>
    <phoneticPr fontId="19" type="noConversion"/>
  </si>
  <si>
    <t>三絲湯+豆漿</t>
    <phoneticPr fontId="19" type="noConversion"/>
  </si>
  <si>
    <t>豆漿一瓶</t>
    <phoneticPr fontId="19" type="noConversion"/>
  </si>
  <si>
    <t xml:space="preserve">  員林國小-冠成113年10月菜單</t>
    <phoneticPr fontId="19" type="noConversion"/>
  </si>
  <si>
    <t>113年10月第一週菜單明細(員林國小-冠成廠商)</t>
    <phoneticPr fontId="19" type="noConversion"/>
  </si>
  <si>
    <t>113年10月第二週菜單明細(員林國小-冠成廠商)</t>
    <phoneticPr fontId="19" type="noConversion"/>
  </si>
  <si>
    <t>113年10月第三週菜單明細(員林國小-冠成廠商)</t>
    <phoneticPr fontId="19" type="noConversion"/>
  </si>
  <si>
    <t>113年10月第四週菜單明細(員林國小-冠成廠商)</t>
    <phoneticPr fontId="19" type="noConversion"/>
  </si>
  <si>
    <t>113年10月第五週菜單明細(員林國小-冠成廠商)</t>
    <phoneticPr fontId="19" type="noConversion"/>
  </si>
  <si>
    <t>BBQ烤雞腿</t>
    <phoneticPr fontId="19" type="noConversion"/>
  </si>
  <si>
    <t>生鮮雞腿</t>
    <phoneticPr fontId="19" type="noConversion"/>
  </si>
  <si>
    <t>烤</t>
    <phoneticPr fontId="19" type="noConversion"/>
  </si>
  <si>
    <t>吮指炸雞腿(炸)</t>
    <phoneticPr fontId="19" type="noConversion"/>
  </si>
  <si>
    <t>生鮮雞腿</t>
    <phoneticPr fontId="19" type="noConversion"/>
  </si>
  <si>
    <t>炸</t>
    <phoneticPr fontId="19" type="noConversion"/>
  </si>
  <si>
    <t>炭香雞排</t>
    <phoneticPr fontId="19" type="noConversion"/>
  </si>
  <si>
    <t>白米飯+可可麻糬包</t>
    <phoneticPr fontId="19" type="noConversion"/>
  </si>
  <si>
    <t>紫米飯</t>
    <phoneticPr fontId="19" type="noConversion"/>
  </si>
  <si>
    <t>白米飯+麻糬可頌</t>
    <phoneticPr fontId="19" type="noConversion"/>
  </si>
  <si>
    <t>白米飯+炫烤雞塊</t>
    <phoneticPr fontId="19" type="noConversion"/>
  </si>
  <si>
    <t>檸檬山粉圓</t>
    <phoneticPr fontId="19" type="noConversion"/>
  </si>
  <si>
    <t>山粉圓</t>
    <phoneticPr fontId="19" type="noConversion"/>
  </si>
  <si>
    <t>檸檬汁</t>
    <phoneticPr fontId="19" type="noConversion"/>
  </si>
  <si>
    <t>適量</t>
    <phoneticPr fontId="19" type="noConversion"/>
  </si>
  <si>
    <t>綠豆蜜甜湯</t>
    <phoneticPr fontId="19" type="noConversion"/>
  </si>
  <si>
    <t>綠豆</t>
    <phoneticPr fontId="19" type="noConversion"/>
  </si>
  <si>
    <t>脆皮雞翅(炸)</t>
    <phoneticPr fontId="19" type="noConversion"/>
  </si>
  <si>
    <t>飄香滷蛋</t>
    <phoneticPr fontId="19" type="noConversion"/>
  </si>
  <si>
    <t>小鮮肉包(冷)</t>
    <phoneticPr fontId="19" type="noConversion"/>
  </si>
  <si>
    <t>白米飯+蜂蜜蛋糕</t>
    <phoneticPr fontId="19" type="noConversion"/>
  </si>
  <si>
    <t>肉包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</si>
</sst>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</numFmts>
  <fonts count="118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name val="華康少女文字W3"/>
      <family val="3"/>
      <charset val="136"/>
    </font>
    <font>
      <sz val="20"/>
      <color indexed="10"/>
      <name val="新細明體"/>
      <family val="1"/>
      <charset val="136"/>
    </font>
    <font>
      <b/>
      <sz val="18"/>
      <color indexed="8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b/>
      <sz val="35"/>
      <color indexed="8"/>
      <name val="王漢宗綜藝體繁"/>
      <family val="1"/>
      <charset val="136"/>
    </font>
    <font>
      <sz val="50"/>
      <name val="新細明體"/>
      <family val="1"/>
      <charset val="136"/>
    </font>
    <font>
      <sz val="36"/>
      <name val="華康少女文字W3"/>
      <family val="3"/>
      <charset val="136"/>
    </font>
    <font>
      <b/>
      <sz val="72"/>
      <color indexed="8"/>
      <name val="標楷體"/>
      <family val="4"/>
      <charset val="136"/>
    </font>
    <font>
      <sz val="40"/>
      <name val="新細明體"/>
      <family val="1"/>
      <charset val="136"/>
    </font>
    <font>
      <sz val="48"/>
      <name val="華康少女文字W3"/>
      <family val="3"/>
      <charset val="136"/>
    </font>
    <font>
      <b/>
      <sz val="40"/>
      <color indexed="8"/>
      <name val="微軟正黑體"/>
      <family val="2"/>
      <charset val="136"/>
    </font>
    <font>
      <b/>
      <sz val="28"/>
      <color indexed="8"/>
      <name val="微軟正黑體"/>
      <family val="2"/>
      <charset val="136"/>
    </font>
    <font>
      <b/>
      <sz val="18"/>
      <color indexed="8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8"/>
      <name val="微軟正黑體"/>
      <family val="2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5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40"/>
      <color indexed="8"/>
      <name val="新細明體"/>
      <family val="1"/>
      <charset val="136"/>
    </font>
    <font>
      <b/>
      <sz val="20"/>
      <color indexed="8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24"/>
      <color indexed="8"/>
      <name val="微軟正黑體"/>
      <family val="2"/>
      <charset val="136"/>
    </font>
    <font>
      <sz val="28"/>
      <name val="新細明體"/>
      <family val="1"/>
      <charset val="136"/>
    </font>
    <font>
      <sz val="20"/>
      <color indexed="8"/>
      <name val="華康中圓體(P)"/>
      <family val="2"/>
    </font>
    <font>
      <b/>
      <sz val="90"/>
      <color indexed="8"/>
      <name val="微軟正黑體"/>
      <family val="2"/>
      <charset val="136"/>
    </font>
    <font>
      <sz val="12"/>
      <name val="微軟正黑體"/>
      <family val="2"/>
      <charset val="136"/>
    </font>
    <font>
      <sz val="36"/>
      <name val="微軟正黑體"/>
      <family val="2"/>
      <charset val="136"/>
    </font>
    <font>
      <sz val="20"/>
      <name val="微軟正黑體"/>
      <family val="2"/>
      <charset val="136"/>
    </font>
    <font>
      <sz val="40"/>
      <name val="微軟正黑體"/>
      <family val="2"/>
      <charset val="136"/>
    </font>
    <font>
      <b/>
      <sz val="50"/>
      <color indexed="8"/>
      <name val="微軟正黑體"/>
      <family val="2"/>
      <charset val="136"/>
    </font>
    <font>
      <b/>
      <sz val="50"/>
      <name val="微軟正黑體"/>
      <family val="2"/>
      <charset val="136"/>
    </font>
    <font>
      <sz val="50"/>
      <name val="微軟正黑體"/>
      <family val="2"/>
      <charset val="136"/>
    </font>
    <font>
      <sz val="50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40"/>
      <color indexed="8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b/>
      <sz val="50"/>
      <color theme="1"/>
      <name val="標楷體"/>
      <family val="4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20"/>
      <color rgb="FFFF0000"/>
      <name val="新細明體"/>
      <family val="1"/>
      <charset val="136"/>
    </font>
    <font>
      <b/>
      <sz val="20"/>
      <color rgb="FF00B050"/>
      <name val="新細明體"/>
      <family val="1"/>
      <charset val="136"/>
    </font>
    <font>
      <b/>
      <sz val="50"/>
      <color theme="1"/>
      <name val="微軟正黑體"/>
      <family val="2"/>
      <charset val="136"/>
    </font>
    <font>
      <b/>
      <sz val="14"/>
      <color rgb="FFFF0000"/>
      <name val="新細明體"/>
      <family val="1"/>
      <charset val="136"/>
    </font>
    <font>
      <sz val="12"/>
      <color theme="0"/>
      <name val="新細明體"/>
      <family val="1"/>
      <charset val="136"/>
    </font>
    <font>
      <b/>
      <sz val="18"/>
      <color theme="0"/>
      <name val="新細明體"/>
      <family val="1"/>
      <charset val="136"/>
    </font>
    <font>
      <b/>
      <sz val="14"/>
      <color theme="0"/>
      <name val="微軟正黑體"/>
      <family val="2"/>
      <charset val="136"/>
    </font>
    <font>
      <b/>
      <sz val="20"/>
      <color theme="0"/>
      <name val="微軟正黑體"/>
      <family val="2"/>
      <charset val="136"/>
    </font>
    <font>
      <b/>
      <sz val="35"/>
      <color theme="0"/>
      <name val="王漢宗綜藝體繁"/>
      <family val="1"/>
      <charset val="136"/>
    </font>
    <font>
      <b/>
      <sz val="14"/>
      <color theme="0"/>
      <name val="新細明體"/>
      <family val="1"/>
      <charset val="136"/>
    </font>
    <font>
      <b/>
      <sz val="50"/>
      <name val="標楷體"/>
      <family val="4"/>
      <charset val="136"/>
    </font>
    <font>
      <b/>
      <sz val="40"/>
      <name val="微軟正黑體"/>
      <family val="2"/>
      <charset val="136"/>
    </font>
    <font>
      <b/>
      <sz val="14"/>
      <name val="微軟正黑體"/>
      <family val="2"/>
      <charset val="136"/>
    </font>
    <font>
      <sz val="20"/>
      <name val="新細明體"/>
      <family val="1"/>
      <charset val="136"/>
      <scheme val="minor"/>
    </font>
    <font>
      <sz val="20"/>
      <name val="新細明體"/>
      <family val="1"/>
      <charset val="136"/>
      <scheme val="major"/>
    </font>
    <font>
      <sz val="20"/>
      <name val="華康正顏楷體W5"/>
      <family val="1"/>
      <charset val="136"/>
    </font>
    <font>
      <b/>
      <sz val="20"/>
      <name val="新細明體"/>
      <family val="1"/>
      <charset val="136"/>
    </font>
    <font>
      <sz val="15"/>
      <color theme="1"/>
      <name val="新細明體"/>
      <family val="1"/>
      <charset val="136"/>
    </font>
    <font>
      <b/>
      <sz val="24"/>
      <color rgb="FFFF0000"/>
      <name val="新細明體"/>
      <family val="1"/>
      <charset val="136"/>
    </font>
    <font>
      <sz val="18"/>
      <name val="標楷體"/>
      <family val="4"/>
      <charset val="136"/>
    </font>
    <font>
      <sz val="20"/>
      <color indexed="8"/>
      <name val="新細明體"/>
      <family val="1"/>
      <charset val="136"/>
      <scheme val="minor"/>
    </font>
    <font>
      <sz val="11"/>
      <color indexed="8"/>
      <name val="Calibri"/>
      <family val="2"/>
    </font>
    <font>
      <sz val="36"/>
      <name val="標楷體"/>
      <family val="4"/>
      <charset val="136"/>
    </font>
    <font>
      <sz val="48"/>
      <name val="標楷體"/>
      <family val="4"/>
      <charset val="136"/>
    </font>
    <font>
      <sz val="20"/>
      <color rgb="FF00B0F0"/>
      <name val="新細明體"/>
      <family val="1"/>
      <charset val="136"/>
    </font>
    <font>
      <sz val="24"/>
      <name val="標楷體"/>
      <family val="4"/>
      <charset val="136"/>
    </font>
    <font>
      <sz val="20"/>
      <name val="標楷體"/>
      <family val="4"/>
      <charset val="136"/>
    </font>
    <font>
      <b/>
      <sz val="22"/>
      <color rgb="FFFF0000"/>
      <name val="細明體"/>
      <family val="3"/>
      <charset val="136"/>
    </font>
    <font>
      <sz val="20"/>
      <color indexed="8"/>
      <name val="細明體"/>
      <family val="3"/>
      <charset val="136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9"/>
      </right>
      <top style="thin">
        <color indexed="59"/>
      </top>
      <bottom style="thin">
        <color indexed="64"/>
      </bottom>
      <diagonal/>
    </border>
  </borders>
  <cellStyleXfs count="11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8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10" fillId="0" borderId="0" applyFill="0" applyProtection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110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78" fillId="0" borderId="0">
      <alignment vertical="center"/>
    </xf>
    <xf numFmtId="0" fontId="3" fillId="0" borderId="0"/>
    <xf numFmtId="0" fontId="3" fillId="0" borderId="0">
      <alignment vertical="center"/>
    </xf>
    <xf numFmtId="0" fontId="78" fillId="0" borderId="0">
      <alignment vertical="center"/>
    </xf>
    <xf numFmtId="0" fontId="78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</cellStyleXfs>
  <cellXfs count="666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3" fillId="0" borderId="21" xfId="0" applyFont="1" applyBorder="1" applyAlignment="1">
      <alignment horizontal="left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38" fillId="0" borderId="11" xfId="0" applyFont="1" applyBorder="1" applyAlignment="1">
      <alignment horizontal="center" vertical="center" textRotation="255"/>
    </xf>
    <xf numFmtId="0" fontId="40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33" fillId="0" borderId="34" xfId="0" applyFont="1" applyBorder="1">
      <alignment vertical="center"/>
    </xf>
    <xf numFmtId="0" fontId="33" fillId="0" borderId="32" xfId="0" applyFont="1" applyBorder="1" applyAlignment="1">
      <alignment horizontal="right"/>
    </xf>
    <xf numFmtId="0" fontId="33" fillId="0" borderId="32" xfId="0" applyFont="1" applyBorder="1">
      <alignment vertical="center"/>
    </xf>
    <xf numFmtId="0" fontId="28" fillId="0" borderId="33" xfId="0" applyFont="1" applyBorder="1" applyAlignment="1">
      <alignment horizontal="left" vertical="center" shrinkToFit="1"/>
    </xf>
    <xf numFmtId="0" fontId="33" fillId="25" borderId="32" xfId="0" applyFont="1" applyFill="1" applyBorder="1">
      <alignment vertical="center"/>
    </xf>
    <xf numFmtId="0" fontId="22" fillId="26" borderId="16" xfId="0" applyFont="1" applyFill="1" applyBorder="1" applyAlignment="1">
      <alignment horizontal="center" vertical="center" shrinkToFit="1"/>
    </xf>
    <xf numFmtId="0" fontId="22" fillId="0" borderId="18" xfId="0" applyFont="1" applyBorder="1" applyAlignment="1">
      <alignment vertical="center" shrinkToFit="1"/>
    </xf>
    <xf numFmtId="0" fontId="28" fillId="0" borderId="20" xfId="0" applyFont="1" applyBorder="1" applyAlignment="1">
      <alignment vertical="center" textRotation="180" shrinkToFit="1"/>
    </xf>
    <xf numFmtId="0" fontId="56" fillId="0" borderId="25" xfId="0" applyFont="1" applyBorder="1" applyAlignment="1">
      <alignment horizontal="left" vertical="center" shrinkToFit="1"/>
    </xf>
    <xf numFmtId="0" fontId="56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vertical="center" shrinkToFit="1"/>
    </xf>
    <xf numFmtId="0" fontId="57" fillId="0" borderId="18" xfId="0" applyFont="1" applyBorder="1" applyAlignment="1">
      <alignment horizontal="left" vertical="center" shrinkToFit="1"/>
    </xf>
    <xf numFmtId="0" fontId="58" fillId="0" borderId="18" xfId="0" applyFont="1" applyBorder="1" applyAlignment="1">
      <alignment horizontal="left" vertical="center" shrinkToFit="1"/>
    </xf>
    <xf numFmtId="0" fontId="58" fillId="0" borderId="18" xfId="0" applyFont="1" applyBorder="1" applyAlignment="1">
      <alignment vertical="center" textRotation="180" shrinkToFit="1"/>
    </xf>
    <xf numFmtId="0" fontId="58" fillId="0" borderId="18" xfId="0" applyFont="1" applyBorder="1" applyAlignment="1">
      <alignment horizontal="center" vertical="center" shrinkToFit="1"/>
    </xf>
    <xf numFmtId="0" fontId="79" fillId="0" borderId="18" xfId="0" applyFont="1" applyBorder="1" applyAlignment="1">
      <alignment horizontal="left" vertical="center" shrinkToFit="1"/>
    </xf>
    <xf numFmtId="0" fontId="62" fillId="28" borderId="41" xfId="20" applyFont="1" applyFill="1" applyBorder="1"/>
    <xf numFmtId="0" fontId="62" fillId="28" borderId="42" xfId="20" applyFont="1" applyFill="1" applyBorder="1"/>
    <xf numFmtId="0" fontId="62" fillId="28" borderId="43" xfId="20" applyFont="1" applyFill="1" applyBorder="1"/>
    <xf numFmtId="0" fontId="53" fillId="28" borderId="42" xfId="20" applyFont="1" applyFill="1" applyBorder="1"/>
    <xf numFmtId="0" fontId="53" fillId="28" borderId="43" xfId="20" applyFont="1" applyFill="1" applyBorder="1"/>
    <xf numFmtId="0" fontId="66" fillId="0" borderId="44" xfId="0" applyFont="1" applyBorder="1">
      <alignment vertical="center"/>
    </xf>
    <xf numFmtId="0" fontId="3" fillId="28" borderId="0" xfId="20" applyFill="1"/>
    <xf numFmtId="0" fontId="47" fillId="28" borderId="0" xfId="20" applyFont="1" applyFill="1"/>
    <xf numFmtId="0" fontId="44" fillId="28" borderId="0" xfId="20" applyFont="1" applyFill="1"/>
    <xf numFmtId="0" fontId="59" fillId="28" borderId="0" xfId="20" applyFont="1" applyFill="1"/>
    <xf numFmtId="0" fontId="60" fillId="28" borderId="0" xfId="20" applyFont="1" applyFill="1"/>
    <xf numFmtId="0" fontId="61" fillId="28" borderId="0" xfId="20" applyFont="1" applyFill="1"/>
    <xf numFmtId="0" fontId="41" fillId="28" borderId="52" xfId="20" applyFont="1" applyFill="1" applyBorder="1"/>
    <xf numFmtId="0" fontId="42" fillId="28" borderId="50" xfId="20" applyFont="1" applyFill="1" applyBorder="1"/>
    <xf numFmtId="0" fontId="41" fillId="28" borderId="50" xfId="20" applyFont="1" applyFill="1" applyBorder="1"/>
    <xf numFmtId="0" fontId="42" fillId="28" borderId="51" xfId="20" applyFont="1" applyFill="1" applyBorder="1"/>
    <xf numFmtId="0" fontId="41" fillId="28" borderId="41" xfId="20" applyFont="1" applyFill="1" applyBorder="1"/>
    <xf numFmtId="0" fontId="42" fillId="28" borderId="42" xfId="20" applyFont="1" applyFill="1" applyBorder="1"/>
    <xf numFmtId="0" fontId="41" fillId="28" borderId="42" xfId="20" applyFont="1" applyFill="1" applyBorder="1"/>
    <xf numFmtId="0" fontId="42" fillId="28" borderId="43" xfId="20" applyFont="1" applyFill="1" applyBorder="1"/>
    <xf numFmtId="0" fontId="0" fillId="28" borderId="0" xfId="0" applyFill="1">
      <alignment vertical="center"/>
    </xf>
    <xf numFmtId="0" fontId="0" fillId="0" borderId="0" xfId="0" applyAlignment="1">
      <alignment horizontal="center" vertical="center"/>
    </xf>
    <xf numFmtId="0" fontId="80" fillId="0" borderId="18" xfId="0" applyFont="1" applyBorder="1" applyAlignment="1">
      <alignment horizontal="left" vertical="center" shrinkToFit="1"/>
    </xf>
    <xf numFmtId="0" fontId="68" fillId="0" borderId="0" xfId="20" applyFont="1"/>
    <xf numFmtId="0" fontId="70" fillId="0" borderId="0" xfId="0" applyFont="1" applyAlignment="1">
      <alignment horizontal="left" shrinkToFit="1"/>
    </xf>
    <xf numFmtId="0" fontId="71" fillId="0" borderId="0" xfId="20" applyFont="1"/>
    <xf numFmtId="0" fontId="74" fillId="0" borderId="0" xfId="20" applyFont="1"/>
    <xf numFmtId="0" fontId="75" fillId="0" borderId="0" xfId="20" applyFont="1"/>
    <xf numFmtId="0" fontId="76" fillId="0" borderId="0" xfId="20" applyFont="1"/>
    <xf numFmtId="0" fontId="62" fillId="0" borderId="45" xfId="20" applyFont="1" applyBorder="1"/>
    <xf numFmtId="0" fontId="62" fillId="0" borderId="39" xfId="20" applyFont="1" applyBorder="1"/>
    <xf numFmtId="0" fontId="62" fillId="0" borderId="46" xfId="20" applyFont="1" applyBorder="1"/>
    <xf numFmtId="0" fontId="62" fillId="0" borderId="47" xfId="20" applyFont="1" applyBorder="1"/>
    <xf numFmtId="0" fontId="62" fillId="0" borderId="48" xfId="20" applyFont="1" applyBorder="1"/>
    <xf numFmtId="0" fontId="62" fillId="0" borderId="49" xfId="20" applyFont="1" applyBorder="1"/>
    <xf numFmtId="0" fontId="62" fillId="0" borderId="50" xfId="20" applyFont="1" applyBorder="1"/>
    <xf numFmtId="0" fontId="62" fillId="0" borderId="51" xfId="20" applyFont="1" applyBorder="1"/>
    <xf numFmtId="0" fontId="53" fillId="0" borderId="47" xfId="20" applyFont="1" applyBorder="1"/>
    <xf numFmtId="0" fontId="53" fillId="0" borderId="50" xfId="20" applyFont="1" applyBorder="1"/>
    <xf numFmtId="0" fontId="53" fillId="0" borderId="48" xfId="20" applyFont="1" applyBorder="1"/>
    <xf numFmtId="0" fontId="53" fillId="0" borderId="51" xfId="20" applyFont="1" applyBorder="1"/>
    <xf numFmtId="0" fontId="62" fillId="0" borderId="41" xfId="20" applyFont="1" applyBorder="1"/>
    <xf numFmtId="0" fontId="62" fillId="0" borderId="42" xfId="20" applyFont="1" applyBorder="1"/>
    <xf numFmtId="0" fontId="62" fillId="0" borderId="43" xfId="20" applyFont="1" applyBorder="1"/>
    <xf numFmtId="0" fontId="53" fillId="0" borderId="41" xfId="20" applyFont="1" applyBorder="1"/>
    <xf numFmtId="0" fontId="53" fillId="0" borderId="42" xfId="20" applyFont="1" applyBorder="1"/>
    <xf numFmtId="0" fontId="77" fillId="0" borderId="0" xfId="20" applyFont="1"/>
    <xf numFmtId="0" fontId="51" fillId="0" borderId="47" xfId="20" applyFont="1" applyBorder="1"/>
    <xf numFmtId="0" fontId="51" fillId="0" borderId="50" xfId="20" applyFont="1" applyBorder="1"/>
    <xf numFmtId="0" fontId="51" fillId="0" borderId="51" xfId="20" applyFont="1" applyBorder="1"/>
    <xf numFmtId="0" fontId="51" fillId="0" borderId="52" xfId="20" applyFont="1" applyBorder="1"/>
    <xf numFmtId="0" fontId="55" fillId="0" borderId="52" xfId="20" applyFont="1" applyBorder="1"/>
    <xf numFmtId="0" fontId="55" fillId="0" borderId="50" xfId="20" applyFont="1" applyBorder="1"/>
    <xf numFmtId="0" fontId="55" fillId="0" borderId="51" xfId="20" applyFont="1" applyBorder="1"/>
    <xf numFmtId="0" fontId="62" fillId="0" borderId="59" xfId="20" applyFont="1" applyBorder="1"/>
    <xf numFmtId="0" fontId="51" fillId="0" borderId="41" xfId="20" applyFont="1" applyBorder="1"/>
    <xf numFmtId="0" fontId="51" fillId="0" borderId="42" xfId="20" applyFont="1" applyBorder="1"/>
    <xf numFmtId="0" fontId="51" fillId="0" borderId="43" xfId="20" applyFont="1" applyBorder="1"/>
    <xf numFmtId="0" fontId="55" fillId="0" borderId="42" xfId="20" applyFont="1" applyBorder="1"/>
    <xf numFmtId="0" fontId="55" fillId="0" borderId="43" xfId="20" applyFont="1" applyBorder="1"/>
    <xf numFmtId="0" fontId="51" fillId="0" borderId="49" xfId="20" applyFont="1" applyBorder="1"/>
    <xf numFmtId="0" fontId="51" fillId="0" borderId="59" xfId="20" applyFont="1" applyBorder="1"/>
    <xf numFmtId="0" fontId="55" fillId="0" borderId="53" xfId="20" applyFont="1" applyBorder="1"/>
    <xf numFmtId="0" fontId="55" fillId="0" borderId="54" xfId="20" applyFont="1" applyBorder="1"/>
    <xf numFmtId="0" fontId="55" fillId="0" borderId="55" xfId="20" applyFont="1" applyBorder="1"/>
    <xf numFmtId="0" fontId="51" fillId="0" borderId="56" xfId="20" applyFont="1" applyBorder="1"/>
    <xf numFmtId="0" fontId="51" fillId="0" borderId="57" xfId="20" applyFont="1" applyBorder="1"/>
    <xf numFmtId="0" fontId="51" fillId="0" borderId="58" xfId="20" applyFont="1" applyBorder="1"/>
    <xf numFmtId="0" fontId="31" fillId="0" borderId="18" xfId="0" applyFont="1" applyBorder="1" applyAlignment="1">
      <alignment horizontal="left" vertical="center" shrinkToFit="1"/>
    </xf>
    <xf numFmtId="0" fontId="31" fillId="0" borderId="18" xfId="0" applyFont="1" applyBorder="1" applyAlignment="1">
      <alignment vertical="center" textRotation="180" shrinkToFit="1"/>
    </xf>
    <xf numFmtId="0" fontId="84" fillId="0" borderId="45" xfId="20" applyFont="1" applyBorder="1"/>
    <xf numFmtId="0" fontId="84" fillId="0" borderId="39" xfId="20" applyFont="1" applyBorder="1"/>
    <xf numFmtId="0" fontId="84" fillId="0" borderId="46" xfId="20" applyFont="1" applyBorder="1"/>
    <xf numFmtId="0" fontId="84" fillId="0" borderId="47" xfId="20" applyFont="1" applyBorder="1"/>
    <xf numFmtId="0" fontId="84" fillId="0" borderId="48" xfId="20" applyFont="1" applyBorder="1"/>
    <xf numFmtId="0" fontId="84" fillId="0" borderId="49" xfId="20" applyFont="1" applyBorder="1"/>
    <xf numFmtId="0" fontId="84" fillId="0" borderId="50" xfId="20" applyFont="1" applyBorder="1"/>
    <xf numFmtId="0" fontId="84" fillId="0" borderId="51" xfId="20" applyFont="1" applyBorder="1"/>
    <xf numFmtId="0" fontId="84" fillId="0" borderId="41" xfId="20" applyFont="1" applyBorder="1"/>
    <xf numFmtId="0" fontId="84" fillId="0" borderId="42" xfId="20" applyFont="1" applyBorder="1"/>
    <xf numFmtId="0" fontId="84" fillId="0" borderId="43" xfId="20" applyFont="1" applyBorder="1"/>
    <xf numFmtId="0" fontId="87" fillId="0" borderId="47" xfId="20" applyFont="1" applyBorder="1"/>
    <xf numFmtId="0" fontId="87" fillId="0" borderId="50" xfId="20" applyFont="1" applyBorder="1"/>
    <xf numFmtId="0" fontId="87" fillId="0" borderId="51" xfId="20" applyFont="1" applyBorder="1"/>
    <xf numFmtId="0" fontId="87" fillId="0" borderId="52" xfId="20" applyFont="1" applyBorder="1"/>
    <xf numFmtId="0" fontId="87" fillId="0" borderId="41" xfId="20" applyFont="1" applyBorder="1"/>
    <xf numFmtId="0" fontId="87" fillId="0" borderId="42" xfId="20" applyFont="1" applyBorder="1"/>
    <xf numFmtId="0" fontId="87" fillId="0" borderId="43" xfId="20" applyFont="1" applyBorder="1"/>
    <xf numFmtId="0" fontId="87" fillId="0" borderId="49" xfId="20" applyFont="1" applyBorder="1"/>
    <xf numFmtId="0" fontId="88" fillId="0" borderId="50" xfId="20" applyFont="1" applyBorder="1"/>
    <xf numFmtId="0" fontId="88" fillId="0" borderId="51" xfId="20" applyFont="1" applyBorder="1"/>
    <xf numFmtId="0" fontId="88" fillId="0" borderId="43" xfId="20" applyFont="1" applyBorder="1"/>
    <xf numFmtId="0" fontId="88" fillId="0" borderId="42" xfId="20" applyFont="1" applyBorder="1"/>
    <xf numFmtId="0" fontId="89" fillId="0" borderId="18" xfId="0" applyFont="1" applyBorder="1" applyAlignment="1">
      <alignment horizontal="left" vertical="center" shrinkToFit="1"/>
    </xf>
    <xf numFmtId="0" fontId="89" fillId="0" borderId="37" xfId="0" applyFont="1" applyBorder="1">
      <alignment vertical="center"/>
    </xf>
    <xf numFmtId="0" fontId="90" fillId="0" borderId="18" xfId="0" applyFont="1" applyBorder="1" applyAlignment="1">
      <alignment horizontal="left" vertical="center" shrinkToFit="1"/>
    </xf>
    <xf numFmtId="0" fontId="39" fillId="28" borderId="0" xfId="0" applyFont="1" applyFill="1" applyAlignment="1">
      <alignment horizontal="left" shrinkToFit="1"/>
    </xf>
    <xf numFmtId="0" fontId="87" fillId="0" borderId="39" xfId="20" applyFont="1" applyBorder="1"/>
    <xf numFmtId="0" fontId="87" fillId="0" borderId="77" xfId="20" applyFont="1" applyBorder="1"/>
    <xf numFmtId="0" fontId="87" fillId="0" borderId="78" xfId="20" applyFont="1" applyBorder="1"/>
    <xf numFmtId="0" fontId="87" fillId="0" borderId="33" xfId="20" applyFont="1" applyBorder="1"/>
    <xf numFmtId="0" fontId="87" fillId="0" borderId="79" xfId="20" applyFont="1" applyBorder="1"/>
    <xf numFmtId="0" fontId="87" fillId="0" borderId="80" xfId="20" applyFont="1" applyBorder="1"/>
    <xf numFmtId="0" fontId="87" fillId="0" borderId="81" xfId="20" applyFont="1" applyBorder="1"/>
    <xf numFmtId="0" fontId="28" fillId="0" borderId="18" xfId="0" applyFont="1" applyBorder="1" applyAlignment="1">
      <alignment vertical="center" textRotation="255" shrinkToFit="1"/>
    </xf>
    <xf numFmtId="0" fontId="28" fillId="0" borderId="0" xfId="0" applyFont="1" applyAlignment="1">
      <alignment horizontal="center" shrinkToFit="1"/>
    </xf>
    <xf numFmtId="0" fontId="28" fillId="0" borderId="12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shrinkToFit="1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8" fillId="0" borderId="0" xfId="0" applyFont="1" applyAlignment="1">
      <alignment horizontal="left" vertical="center" shrinkToFit="1"/>
    </xf>
    <xf numFmtId="0" fontId="28" fillId="0" borderId="0" xfId="0" applyFont="1" applyAlignment="1">
      <alignment horizontal="left" vertical="center"/>
    </xf>
    <xf numFmtId="0" fontId="40" fillId="0" borderId="25" xfId="0" applyFont="1" applyBorder="1" applyAlignment="1">
      <alignment horizontal="left" vertical="center" shrinkToFit="1"/>
    </xf>
    <xf numFmtId="0" fontId="3" fillId="0" borderId="0" xfId="20"/>
    <xf numFmtId="0" fontId="47" fillId="0" borderId="0" xfId="20" applyFont="1"/>
    <xf numFmtId="0" fontId="44" fillId="0" borderId="0" xfId="20" applyFont="1"/>
    <xf numFmtId="0" fontId="59" fillId="0" borderId="0" xfId="20" applyFont="1"/>
    <xf numFmtId="0" fontId="60" fillId="0" borderId="0" xfId="20" applyFont="1"/>
    <xf numFmtId="0" fontId="61" fillId="0" borderId="0" xfId="20" applyFont="1"/>
    <xf numFmtId="0" fontId="93" fillId="0" borderId="0" xfId="20" applyFont="1"/>
    <xf numFmtId="0" fontId="95" fillId="0" borderId="43" xfId="20" applyFont="1" applyBorder="1"/>
    <xf numFmtId="0" fontId="95" fillId="0" borderId="42" xfId="20" applyFont="1" applyBorder="1"/>
    <xf numFmtId="0" fontId="96" fillId="0" borderId="42" xfId="20" applyFont="1" applyBorder="1"/>
    <xf numFmtId="0" fontId="96" fillId="0" borderId="43" xfId="20" applyFont="1" applyBorder="1"/>
    <xf numFmtId="0" fontId="94" fillId="0" borderId="52" xfId="20" applyFont="1" applyBorder="1"/>
    <xf numFmtId="0" fontId="98" fillId="0" borderId="50" xfId="20" applyFont="1" applyBorder="1"/>
    <xf numFmtId="0" fontId="94" fillId="0" borderId="50" xfId="20" applyFont="1" applyBorder="1"/>
    <xf numFmtId="0" fontId="98" fillId="0" borderId="51" xfId="20" applyFont="1" applyBorder="1"/>
    <xf numFmtId="0" fontId="94" fillId="0" borderId="41" xfId="20" applyFont="1" applyBorder="1"/>
    <xf numFmtId="0" fontId="98" fillId="0" borderId="42" xfId="20" applyFont="1" applyBorder="1"/>
    <xf numFmtId="0" fontId="94" fillId="0" borderId="42" xfId="20" applyFont="1" applyBorder="1"/>
    <xf numFmtId="0" fontId="98" fillId="0" borderId="43" xfId="20" applyFont="1" applyBorder="1"/>
    <xf numFmtId="0" fontId="55" fillId="0" borderId="41" xfId="20" applyFont="1" applyBorder="1"/>
    <xf numFmtId="0" fontId="0" fillId="0" borderId="0" xfId="20" applyFont="1"/>
    <xf numFmtId="0" fontId="101" fillId="0" borderId="50" xfId="20" applyFont="1" applyBorder="1"/>
    <xf numFmtId="0" fontId="101" fillId="0" borderId="51" xfId="20" applyFont="1" applyBorder="1"/>
    <xf numFmtId="0" fontId="102" fillId="0" borderId="18" xfId="0" applyFont="1" applyBorder="1" applyAlignment="1">
      <alignment horizontal="left" vertical="center" shrinkToFit="1"/>
    </xf>
    <xf numFmtId="0" fontId="103" fillId="0" borderId="18" xfId="44" applyFont="1" applyBorder="1" applyAlignment="1">
      <alignment horizontal="left" vertical="center" shrinkToFit="1"/>
    </xf>
    <xf numFmtId="0" fontId="28" fillId="0" borderId="18" xfId="44" applyFont="1" applyBorder="1" applyAlignment="1">
      <alignment horizontal="center" vertical="center" shrinkToFit="1"/>
    </xf>
    <xf numFmtId="0" fontId="103" fillId="0" borderId="18" xfId="44" applyFont="1" applyBorder="1" applyAlignment="1">
      <alignment horizontal="center" vertical="center" shrinkToFit="1"/>
    </xf>
    <xf numFmtId="0" fontId="102" fillId="0" borderId="18" xfId="0" applyFont="1" applyBorder="1" applyAlignment="1">
      <alignment horizontal="center" vertical="center" shrinkToFit="1"/>
    </xf>
    <xf numFmtId="0" fontId="104" fillId="0" borderId="18" xfId="0" applyFont="1" applyBorder="1" applyAlignment="1">
      <alignment horizontal="left" vertical="center" shrinkToFit="1"/>
    </xf>
    <xf numFmtId="0" fontId="104" fillId="0" borderId="18" xfId="0" applyFont="1" applyBorder="1" applyAlignment="1">
      <alignment horizontal="center" vertical="center" shrinkToFit="1"/>
    </xf>
    <xf numFmtId="0" fontId="102" fillId="0" borderId="18" xfId="0" applyFont="1" applyBorder="1" applyAlignment="1">
      <alignment vertical="center" textRotation="180" shrinkToFit="1"/>
    </xf>
    <xf numFmtId="0" fontId="103" fillId="0" borderId="18" xfId="44" applyFont="1" applyBorder="1" applyAlignment="1">
      <alignment horizontal="center" vertical="center" textRotation="180" shrinkToFi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105" fillId="0" borderId="18" xfId="0" applyFont="1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20" xfId="0" applyBorder="1" applyAlignment="1">
      <alignment horizontal="right"/>
    </xf>
    <xf numFmtId="9" fontId="0" fillId="0" borderId="0" xfId="0" applyNumberFormat="1">
      <alignment vertical="center"/>
    </xf>
    <xf numFmtId="0" fontId="0" fillId="0" borderId="22" xfId="0" applyBorder="1" applyAlignment="1">
      <alignment horizontal="center" vertical="center" shrinkToFit="1"/>
    </xf>
    <xf numFmtId="0" fontId="28" fillId="0" borderId="18" xfId="0" applyFont="1" applyBorder="1" applyAlignment="1">
      <alignment horizontal="center" vertical="center" shrinkToFit="1"/>
    </xf>
    <xf numFmtId="0" fontId="28" fillId="0" borderId="33" xfId="0" applyFont="1" applyBorder="1">
      <alignment vertical="center"/>
    </xf>
    <xf numFmtId="0" fontId="28" fillId="0" borderId="20" xfId="0" applyFont="1" applyBorder="1" applyAlignment="1">
      <alignment vertical="center" shrinkToFit="1"/>
    </xf>
    <xf numFmtId="0" fontId="0" fillId="0" borderId="24" xfId="0" applyBorder="1" applyAlignment="1">
      <alignment horizontal="center" vertical="center" shrinkToFit="1"/>
    </xf>
    <xf numFmtId="0" fontId="28" fillId="0" borderId="25" xfId="0" applyFont="1" applyBorder="1" applyAlignment="1">
      <alignment vertical="center" shrinkToFit="1"/>
    </xf>
    <xf numFmtId="0" fontId="0" fillId="0" borderId="40" xfId="0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center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27" fillId="24" borderId="83" xfId="0" applyFont="1" applyFill="1" applyBorder="1" applyAlignment="1">
      <alignment horizontal="center" vertical="center" wrapText="1" shrinkToFit="1"/>
    </xf>
    <xf numFmtId="0" fontId="89" fillId="0" borderId="20" xfId="0" applyFont="1" applyBorder="1" applyAlignment="1">
      <alignment horizontal="left" vertical="center" shrinkToFit="1"/>
    </xf>
    <xf numFmtId="0" fontId="28" fillId="0" borderId="86" xfId="0" applyFont="1" applyBorder="1" applyAlignment="1">
      <alignment horizontal="left" vertical="center" shrinkToFit="1"/>
    </xf>
    <xf numFmtId="0" fontId="28" fillId="0" borderId="88" xfId="0" applyFont="1" applyBorder="1" applyAlignment="1">
      <alignment horizontal="left" vertical="center" shrinkToFit="1"/>
    </xf>
    <xf numFmtId="0" fontId="40" fillId="0" borderId="87" xfId="0" applyFont="1" applyBorder="1" applyAlignment="1">
      <alignment vertical="center" shrinkToFit="1"/>
    </xf>
    <xf numFmtId="0" fontId="40" fillId="0" borderId="74" xfId="0" applyFont="1" applyBorder="1" applyAlignment="1">
      <alignment vertical="center" shrinkToFit="1"/>
    </xf>
    <xf numFmtId="0" fontId="80" fillId="0" borderId="33" xfId="0" applyFont="1" applyBorder="1" applyAlignment="1">
      <alignment vertical="center" textRotation="180" shrinkToFit="1"/>
    </xf>
    <xf numFmtId="0" fontId="22" fillId="0" borderId="33" xfId="0" applyFont="1" applyBorder="1" applyAlignment="1">
      <alignment horizontal="left" vertical="center" shrinkToFit="1"/>
    </xf>
    <xf numFmtId="0" fontId="40" fillId="0" borderId="39" xfId="0" applyFont="1" applyBorder="1" applyAlignment="1">
      <alignment vertical="center" shrinkToFit="1"/>
    </xf>
    <xf numFmtId="0" fontId="28" fillId="0" borderId="39" xfId="0" applyFont="1" applyBorder="1" applyAlignment="1">
      <alignment vertical="center" textRotation="180" shrinkToFit="1"/>
    </xf>
    <xf numFmtId="0" fontId="80" fillId="0" borderId="33" xfId="0" applyFont="1" applyBorder="1" applyAlignment="1">
      <alignment horizontal="left" vertical="center" shrinkToFit="1"/>
    </xf>
    <xf numFmtId="0" fontId="0" fillId="0" borderId="0" xfId="0" applyAlignment="1">
      <alignment horizontal="left"/>
    </xf>
    <xf numFmtId="0" fontId="0" fillId="0" borderId="0" xfId="0" applyAlignment="1">
      <alignment horizontal="center" shrinkToFit="1"/>
    </xf>
    <xf numFmtId="0" fontId="28" fillId="0" borderId="39" xfId="0" applyFont="1" applyBorder="1" applyAlignment="1">
      <alignment horizontal="left" vertical="center" shrinkToFit="1"/>
    </xf>
    <xf numFmtId="0" fontId="28" fillId="24" borderId="90" xfId="0" applyFont="1" applyFill="1" applyBorder="1" applyAlignment="1">
      <alignment horizontal="center" vertical="center" shrinkToFit="1"/>
    </xf>
    <xf numFmtId="0" fontId="28" fillId="24" borderId="91" xfId="0" applyFont="1" applyFill="1" applyBorder="1" applyAlignment="1">
      <alignment horizontal="center" vertical="center" shrinkToFit="1"/>
    </xf>
    <xf numFmtId="0" fontId="28" fillId="24" borderId="92" xfId="0" applyFont="1" applyFill="1" applyBorder="1" applyAlignment="1">
      <alignment horizontal="center" vertical="center" shrinkToFit="1"/>
    </xf>
    <xf numFmtId="0" fontId="27" fillId="24" borderId="92" xfId="0" applyFont="1" applyFill="1" applyBorder="1" applyAlignment="1">
      <alignment horizontal="center" vertical="center" wrapText="1" shrinkToFit="1"/>
    </xf>
    <xf numFmtId="0" fontId="22" fillId="24" borderId="92" xfId="0" applyFont="1" applyFill="1" applyBorder="1" applyAlignment="1">
      <alignment horizontal="center" vertical="center" shrinkToFit="1"/>
    </xf>
    <xf numFmtId="0" fontId="27" fillId="24" borderId="93" xfId="0" applyFont="1" applyFill="1" applyBorder="1" applyAlignment="1">
      <alignment horizontal="center" vertical="center" wrapText="1" shrinkToFit="1"/>
    </xf>
    <xf numFmtId="0" fontId="92" fillId="0" borderId="18" xfId="0" applyFont="1" applyBorder="1" applyAlignment="1">
      <alignment vertical="center" wrapText="1" shrinkToFit="1"/>
    </xf>
    <xf numFmtId="0" fontId="89" fillId="0" borderId="18" xfId="0" applyFont="1" applyBorder="1" applyAlignment="1">
      <alignment horizontal="left" vertical="center" wrapText="1" shrinkToFit="1"/>
    </xf>
    <xf numFmtId="0" fontId="33" fillId="0" borderId="94" xfId="0" applyFont="1" applyBorder="1" applyAlignment="1">
      <alignment horizontal="center" vertical="center"/>
    </xf>
    <xf numFmtId="0" fontId="33" fillId="0" borderId="95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 vertical="center" shrinkToFit="1"/>
    </xf>
    <xf numFmtId="0" fontId="33" fillId="0" borderId="85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/>
    </xf>
    <xf numFmtId="0" fontId="33" fillId="0" borderId="85" xfId="0" applyFont="1" applyBorder="1" applyAlignment="1">
      <alignment horizontal="left" vertical="center"/>
    </xf>
    <xf numFmtId="0" fontId="33" fillId="0" borderId="87" xfId="0" applyFont="1" applyBorder="1" applyAlignment="1">
      <alignment horizontal="left"/>
    </xf>
    <xf numFmtId="0" fontId="106" fillId="0" borderId="18" xfId="0" applyFont="1" applyBorder="1" applyAlignment="1">
      <alignment horizontal="center" vertical="center" shrinkToFit="1"/>
    </xf>
    <xf numFmtId="0" fontId="107" fillId="0" borderId="18" xfId="0" applyFont="1" applyBorder="1" applyAlignment="1">
      <alignment horizontal="left" vertical="center" shrinkToFit="1"/>
    </xf>
    <xf numFmtId="0" fontId="39" fillId="0" borderId="0" xfId="0" applyFont="1" applyAlignment="1">
      <alignment horizontal="left" shrinkToFit="1"/>
    </xf>
    <xf numFmtId="0" fontId="109" fillId="0" borderId="18" xfId="0" applyFont="1" applyBorder="1" applyAlignment="1">
      <alignment vertical="center" textRotation="180" shrinkToFit="1"/>
    </xf>
    <xf numFmtId="0" fontId="109" fillId="0" borderId="44" xfId="45" applyFont="1" applyFill="1" applyBorder="1" applyAlignment="1" applyProtection="1">
      <alignment horizontal="left" vertical="center"/>
    </xf>
    <xf numFmtId="0" fontId="109" fillId="0" borderId="86" xfId="45" applyFont="1" applyFill="1" applyBorder="1" applyAlignment="1" applyProtection="1">
      <alignment vertical="center"/>
    </xf>
    <xf numFmtId="0" fontId="102" fillId="0" borderId="98" xfId="0" applyFont="1" applyBorder="1" applyAlignment="1">
      <alignment horizontal="left" vertical="center" shrinkToFit="1"/>
    </xf>
    <xf numFmtId="0" fontId="102" fillId="0" borderId="99" xfId="0" applyFont="1" applyBorder="1" applyAlignment="1">
      <alignment vertical="center" textRotation="180" shrinkToFit="1"/>
    </xf>
    <xf numFmtId="0" fontId="104" fillId="0" borderId="18" xfId="0" applyFont="1" applyBorder="1" applyAlignment="1">
      <alignment horizontal="center" vertical="center" textRotation="180" shrinkToFit="1"/>
    </xf>
    <xf numFmtId="0" fontId="102" fillId="0" borderId="100" xfId="0" applyFont="1" applyBorder="1" applyAlignment="1">
      <alignment horizontal="left" vertical="center" shrinkToFit="1"/>
    </xf>
    <xf numFmtId="0" fontId="102" fillId="0" borderId="101" xfId="0" applyFont="1" applyBorder="1" applyAlignment="1">
      <alignment vertical="center" textRotation="180" shrinkToFit="1"/>
    </xf>
    <xf numFmtId="0" fontId="102" fillId="0" borderId="21" xfId="0" applyFont="1" applyBorder="1" applyAlignment="1">
      <alignment horizontal="left" vertical="center" shrinkToFit="1"/>
    </xf>
    <xf numFmtId="0" fontId="104" fillId="0" borderId="21" xfId="0" applyFont="1" applyBorder="1" applyAlignment="1">
      <alignment horizontal="center" vertical="center" textRotation="180" shrinkToFit="1"/>
    </xf>
    <xf numFmtId="0" fontId="104" fillId="0" borderId="21" xfId="0" applyFont="1" applyBorder="1" applyAlignment="1">
      <alignment horizontal="left" vertical="center" shrinkToFit="1"/>
    </xf>
    <xf numFmtId="0" fontId="28" fillId="24" borderId="107" xfId="0" applyFont="1" applyFill="1" applyBorder="1" applyAlignment="1">
      <alignment horizontal="center" vertical="center" shrinkToFit="1"/>
    </xf>
    <xf numFmtId="0" fontId="22" fillId="0" borderId="96" xfId="45" applyFont="1" applyFill="1" applyBorder="1" applyAlignment="1" applyProtection="1">
      <alignment vertical="center"/>
    </xf>
    <xf numFmtId="0" fontId="33" fillId="0" borderId="79" xfId="0" applyFont="1" applyBorder="1" applyAlignment="1">
      <alignment horizontal="center" vertical="center"/>
    </xf>
    <xf numFmtId="0" fontId="27" fillId="24" borderId="104" xfId="0" applyFont="1" applyFill="1" applyBorder="1" applyAlignment="1">
      <alignment horizontal="center" vertical="center" wrapText="1" shrinkToFit="1"/>
    </xf>
    <xf numFmtId="0" fontId="33" fillId="0" borderId="10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22" fillId="0" borderId="86" xfId="45" applyFont="1" applyFill="1" applyBorder="1" applyAlignment="1" applyProtection="1">
      <alignment vertical="center"/>
    </xf>
    <xf numFmtId="0" fontId="22" fillId="0" borderId="97" xfId="45" applyFont="1" applyFill="1" applyBorder="1" applyAlignment="1" applyProtection="1">
      <alignment vertical="center"/>
    </xf>
    <xf numFmtId="0" fontId="22" fillId="0" borderId="44" xfId="45" applyFont="1" applyFill="1" applyBorder="1" applyAlignment="1" applyProtection="1">
      <alignment horizontal="left" vertical="center"/>
    </xf>
    <xf numFmtId="0" fontId="114" fillId="0" borderId="0" xfId="0" applyFont="1" applyAlignment="1">
      <alignment horizontal="center" shrinkToFit="1"/>
    </xf>
    <xf numFmtId="0" fontId="115" fillId="0" borderId="0" xfId="0" applyFont="1" applyAlignment="1">
      <alignment horizontal="left" shrinkToFit="1"/>
    </xf>
    <xf numFmtId="0" fontId="33" fillId="0" borderId="102" xfId="0" applyFont="1" applyBorder="1" applyAlignment="1">
      <alignment horizontal="left" vertical="center"/>
    </xf>
    <xf numFmtId="0" fontId="33" fillId="0" borderId="55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27" fillId="24" borderId="108" xfId="0" applyFont="1" applyFill="1" applyBorder="1" applyAlignment="1">
      <alignment horizontal="center" vertical="center" wrapText="1" shrinkToFit="1"/>
    </xf>
    <xf numFmtId="0" fontId="28" fillId="27" borderId="33" xfId="0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right"/>
    </xf>
    <xf numFmtId="0" fontId="0" fillId="0" borderId="35" xfId="0" applyBorder="1" applyAlignment="1">
      <alignment horizontal="center" vertical="center" shrinkToFit="1"/>
    </xf>
    <xf numFmtId="0" fontId="113" fillId="0" borderId="18" xfId="0" applyFont="1" applyBorder="1" applyAlignment="1">
      <alignment horizontal="center" vertical="center" shrinkToFit="1"/>
    </xf>
    <xf numFmtId="0" fontId="0" fillId="0" borderId="28" xfId="0" applyBorder="1" applyAlignment="1">
      <alignment horizontal="right"/>
    </xf>
    <xf numFmtId="0" fontId="35" fillId="0" borderId="11" xfId="0" applyFont="1" applyBorder="1" applyAlignment="1">
      <alignment horizontal="center" vertical="center" textRotation="255"/>
    </xf>
    <xf numFmtId="0" fontId="28" fillId="0" borderId="21" xfId="0" applyFont="1" applyBorder="1" applyAlignment="1">
      <alignment horizontal="left" vertical="center" shrinkToFit="1"/>
    </xf>
    <xf numFmtId="0" fontId="28" fillId="0" borderId="21" xfId="0" applyFont="1" applyBorder="1" applyAlignment="1">
      <alignment vertical="center" textRotation="180" shrinkToFit="1"/>
    </xf>
    <xf numFmtId="0" fontId="37" fillId="0" borderId="0" xfId="0" applyFont="1" applyAlignment="1">
      <alignment horizontal="center" shrinkToFit="1"/>
    </xf>
    <xf numFmtId="0" fontId="22" fillId="0" borderId="0" xfId="0" applyFont="1" applyAlignment="1">
      <alignment horizontal="left" vertical="center" shrinkToFit="1"/>
    </xf>
    <xf numFmtId="0" fontId="28" fillId="0" borderId="38" xfId="0" applyFont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24" borderId="83" xfId="0" applyFont="1" applyFill="1" applyBorder="1" applyAlignment="1">
      <alignment horizontal="center" vertical="center" shrinkToFit="1"/>
    </xf>
    <xf numFmtId="0" fontId="27" fillId="24" borderId="84" xfId="0" applyFont="1" applyFill="1" applyBorder="1" applyAlignment="1">
      <alignment horizontal="center" vertical="center" wrapText="1" shrinkToFit="1"/>
    </xf>
    <xf numFmtId="0" fontId="28" fillId="0" borderId="54" xfId="0" applyFont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3" fillId="0" borderId="103" xfId="0" applyFont="1" applyBorder="1" applyAlignment="1">
      <alignment horizontal="center" vertical="center"/>
    </xf>
    <xf numFmtId="0" fontId="28" fillId="24" borderId="104" xfId="0" applyFont="1" applyFill="1" applyBorder="1" applyAlignment="1">
      <alignment horizontal="center" vertical="center" shrinkToFit="1"/>
    </xf>
    <xf numFmtId="0" fontId="28" fillId="24" borderId="109" xfId="0" applyFont="1" applyFill="1" applyBorder="1" applyAlignment="1">
      <alignment horizontal="center" vertical="center" shrinkToFit="1"/>
    </xf>
    <xf numFmtId="0" fontId="22" fillId="24" borderId="50" xfId="0" applyFont="1" applyFill="1" applyBorder="1" applyAlignment="1">
      <alignment horizontal="center" vertical="center" shrinkToFit="1"/>
    </xf>
    <xf numFmtId="0" fontId="27" fillId="24" borderId="50" xfId="0" applyFont="1" applyFill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80" fillId="0" borderId="18" xfId="0" applyFont="1" applyBorder="1" applyAlignment="1">
      <alignment vertical="center" textRotation="180" shrinkToFit="1"/>
    </xf>
    <xf numFmtId="0" fontId="92" fillId="0" borderId="33" xfId="0" applyFont="1" applyBorder="1" applyAlignment="1">
      <alignment vertical="center" wrapText="1" shrinkToFit="1"/>
    </xf>
    <xf numFmtId="0" fontId="33" fillId="0" borderId="29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116" fillId="0" borderId="18" xfId="0" applyFont="1" applyBorder="1" applyAlignment="1">
      <alignment horizontal="left" vertical="center" shrinkToFit="1"/>
    </xf>
    <xf numFmtId="0" fontId="89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5" fillId="0" borderId="50" xfId="20" applyFont="1" applyFill="1" applyBorder="1"/>
    <xf numFmtId="0" fontId="55" fillId="0" borderId="42" xfId="20" applyFont="1" applyFill="1" applyBorder="1"/>
    <xf numFmtId="0" fontId="55" fillId="0" borderId="43" xfId="20" applyFont="1" applyFill="1" applyBorder="1"/>
    <xf numFmtId="0" fontId="93" fillId="0" borderId="0" xfId="20" applyFont="1" applyFill="1"/>
    <xf numFmtId="0" fontId="22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84" fillId="0" borderId="48" xfId="20" applyFont="1" applyFill="1" applyBorder="1"/>
    <xf numFmtId="0" fontId="84" fillId="0" borderId="49" xfId="20" applyFont="1" applyFill="1" applyBorder="1"/>
    <xf numFmtId="0" fontId="84" fillId="0" borderId="42" xfId="20" applyFont="1" applyFill="1" applyBorder="1"/>
    <xf numFmtId="0" fontId="84" fillId="0" borderId="43" xfId="20" applyFont="1" applyFill="1" applyBorder="1"/>
    <xf numFmtId="0" fontId="55" fillId="0" borderId="51" xfId="20" applyFont="1" applyFill="1" applyBorder="1"/>
    <xf numFmtId="0" fontId="55" fillId="0" borderId="54" xfId="20" applyFont="1" applyFill="1" applyBorder="1"/>
    <xf numFmtId="0" fontId="55" fillId="0" borderId="55" xfId="20" applyFont="1" applyFill="1" applyBorder="1"/>
    <xf numFmtId="0" fontId="55" fillId="0" borderId="53" xfId="20" applyFont="1" applyFill="1" applyBorder="1"/>
    <xf numFmtId="0" fontId="55" fillId="0" borderId="57" xfId="20" applyFont="1" applyFill="1" applyBorder="1"/>
    <xf numFmtId="0" fontId="55" fillId="0" borderId="58" xfId="20" applyFont="1" applyFill="1" applyBorder="1"/>
    <xf numFmtId="0" fontId="55" fillId="0" borderId="56" xfId="20" applyFont="1" applyFill="1" applyBorder="1"/>
    <xf numFmtId="0" fontId="55" fillId="0" borderId="52" xfId="20" applyFont="1" applyFill="1" applyBorder="1"/>
    <xf numFmtId="0" fontId="55" fillId="0" borderId="41" xfId="20" applyFont="1" applyFill="1" applyBorder="1"/>
    <xf numFmtId="0" fontId="55" fillId="0" borderId="49" xfId="20" applyFont="1" applyFill="1" applyBorder="1"/>
    <xf numFmtId="0" fontId="40" fillId="0" borderId="18" xfId="0" applyFont="1" applyFill="1" applyBorder="1" applyAlignment="1">
      <alignment horizontal="left" vertical="center" shrinkToFit="1"/>
    </xf>
    <xf numFmtId="0" fontId="84" fillId="0" borderId="45" xfId="20" applyFont="1" applyFill="1" applyBorder="1"/>
    <xf numFmtId="0" fontId="84" fillId="0" borderId="39" xfId="20" applyFont="1" applyFill="1" applyBorder="1"/>
    <xf numFmtId="0" fontId="84" fillId="0" borderId="46" xfId="20" applyFont="1" applyFill="1" applyBorder="1"/>
    <xf numFmtId="0" fontId="84" fillId="0" borderId="47" xfId="20" applyFont="1" applyFill="1" applyBorder="1"/>
    <xf numFmtId="0" fontId="84" fillId="0" borderId="50" xfId="20" applyFont="1" applyFill="1" applyBorder="1"/>
    <xf numFmtId="0" fontId="84" fillId="0" borderId="51" xfId="20" applyFont="1" applyFill="1" applyBorder="1"/>
    <xf numFmtId="0" fontId="84" fillId="0" borderId="41" xfId="20" applyFont="1" applyFill="1" applyBorder="1"/>
    <xf numFmtId="0" fontId="87" fillId="0" borderId="52" xfId="20" applyFont="1" applyFill="1" applyBorder="1"/>
    <xf numFmtId="0" fontId="87" fillId="0" borderId="50" xfId="20" applyFont="1" applyFill="1" applyBorder="1"/>
    <xf numFmtId="0" fontId="87" fillId="0" borderId="51" xfId="20" applyFont="1" applyFill="1" applyBorder="1"/>
    <xf numFmtId="0" fontId="87" fillId="0" borderId="41" xfId="20" applyFont="1" applyFill="1" applyBorder="1"/>
    <xf numFmtId="0" fontId="87" fillId="0" borderId="42" xfId="20" applyFont="1" applyFill="1" applyBorder="1"/>
    <xf numFmtId="0" fontId="87" fillId="0" borderId="43" xfId="20" applyFont="1" applyFill="1" applyBorder="1"/>
    <xf numFmtId="0" fontId="28" fillId="0" borderId="54" xfId="0" applyFont="1" applyFill="1" applyBorder="1" applyAlignment="1">
      <alignment horizontal="left"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22" fillId="0" borderId="33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left" vertical="center" shrinkToFit="1"/>
    </xf>
    <xf numFmtId="0" fontId="66" fillId="0" borderId="54" xfId="0" applyFont="1" applyBorder="1">
      <alignment vertical="center"/>
    </xf>
    <xf numFmtId="0" fontId="66" fillId="0" borderId="54" xfId="0" applyFont="1" applyBorder="1" applyAlignment="1">
      <alignment horizontal="left" vertical="center"/>
    </xf>
    <xf numFmtId="0" fontId="117" fillId="0" borderId="0" xfId="0" applyFont="1" applyBorder="1">
      <alignment vertical="center"/>
    </xf>
    <xf numFmtId="0" fontId="117" fillId="0" borderId="33" xfId="0" applyFont="1" applyBorder="1">
      <alignment vertical="center"/>
    </xf>
    <xf numFmtId="0" fontId="66" fillId="0" borderId="33" xfId="0" applyFont="1" applyBorder="1" applyAlignment="1">
      <alignment horizontal="left" vertical="center"/>
    </xf>
    <xf numFmtId="0" fontId="66" fillId="0" borderId="0" xfId="0" applyFont="1" applyBorder="1">
      <alignment vertical="center"/>
    </xf>
    <xf numFmtId="0" fontId="66" fillId="0" borderId="33" xfId="0" applyFont="1" applyBorder="1">
      <alignment vertical="center"/>
    </xf>
    <xf numFmtId="0" fontId="87" fillId="0" borderId="47" xfId="20" applyFont="1" applyFill="1" applyBorder="1"/>
    <xf numFmtId="0" fontId="105" fillId="0" borderId="18" xfId="0" applyFont="1" applyFill="1" applyBorder="1" applyAlignment="1">
      <alignment horizontal="left" vertical="center" shrinkToFit="1"/>
    </xf>
    <xf numFmtId="0" fontId="28" fillId="0" borderId="33" xfId="0" applyFont="1" applyFill="1" applyBorder="1">
      <alignment vertical="center"/>
    </xf>
    <xf numFmtId="0" fontId="55" fillId="0" borderId="105" xfId="20" applyFont="1" applyFill="1" applyBorder="1"/>
    <xf numFmtId="0" fontId="84" fillId="0" borderId="105" xfId="20" applyFont="1" applyFill="1" applyBorder="1"/>
    <xf numFmtId="0" fontId="84" fillId="0" borderId="82" xfId="20" applyFont="1" applyFill="1" applyBorder="1"/>
    <xf numFmtId="0" fontId="99" fillId="0" borderId="60" xfId="0" applyFont="1" applyFill="1" applyBorder="1" applyAlignment="1">
      <alignment horizontal="center" vertical="center" shrinkToFit="1"/>
    </xf>
    <xf numFmtId="0" fontId="99" fillId="0" borderId="0" xfId="0" applyFont="1" applyFill="1" applyAlignment="1">
      <alignment horizontal="center" vertical="center" shrinkToFit="1"/>
    </xf>
    <xf numFmtId="0" fontId="99" fillId="0" borderId="61" xfId="0" applyFont="1" applyFill="1" applyBorder="1" applyAlignment="1">
      <alignment horizontal="center" vertical="center" shrinkToFit="1"/>
    </xf>
    <xf numFmtId="0" fontId="54" fillId="0" borderId="68" xfId="0" applyFont="1" applyFill="1" applyBorder="1" applyAlignment="1">
      <alignment horizontal="center" vertical="center" shrinkToFit="1"/>
    </xf>
    <xf numFmtId="0" fontId="54" fillId="0" borderId="69" xfId="0" applyFont="1" applyFill="1" applyBorder="1" applyAlignment="1">
      <alignment horizontal="center" vertical="center" shrinkToFit="1"/>
    </xf>
    <xf numFmtId="0" fontId="54" fillId="0" borderId="70" xfId="0" applyFont="1" applyFill="1" applyBorder="1" applyAlignment="1">
      <alignment horizontal="center" vertical="center" shrinkToFit="1"/>
    </xf>
    <xf numFmtId="0" fontId="99" fillId="0" borderId="65" xfId="0" applyFont="1" applyFill="1" applyBorder="1" applyAlignment="1">
      <alignment horizontal="center" vertical="center" shrinkToFit="1"/>
    </xf>
    <xf numFmtId="0" fontId="99" fillId="0" borderId="66" xfId="0" applyFont="1" applyFill="1" applyBorder="1" applyAlignment="1">
      <alignment horizontal="center" vertical="center" shrinkToFit="1"/>
    </xf>
    <xf numFmtId="0" fontId="99" fillId="0" borderId="67" xfId="0" applyFont="1" applyFill="1" applyBorder="1" applyAlignment="1">
      <alignment horizontal="center" vertical="center" shrinkToFit="1"/>
    </xf>
    <xf numFmtId="178" fontId="100" fillId="0" borderId="62" xfId="0" applyNumberFormat="1" applyFont="1" applyFill="1" applyBorder="1" applyAlignment="1">
      <alignment horizontal="center" vertical="center" wrapText="1"/>
    </xf>
    <xf numFmtId="178" fontId="100" fillId="0" borderId="63" xfId="0" applyNumberFormat="1" applyFont="1" applyFill="1" applyBorder="1" applyAlignment="1">
      <alignment horizontal="center" vertical="center" wrapText="1"/>
    </xf>
    <xf numFmtId="178" fontId="100" fillId="0" borderId="64" xfId="0" applyNumberFormat="1" applyFont="1" applyFill="1" applyBorder="1" applyAlignment="1">
      <alignment horizontal="center" vertical="center" wrapText="1"/>
    </xf>
    <xf numFmtId="0" fontId="82" fillId="0" borderId="66" xfId="0" applyFont="1" applyFill="1" applyBorder="1" applyAlignment="1">
      <alignment horizontal="center" vertical="center" shrinkToFit="1"/>
    </xf>
    <xf numFmtId="0" fontId="82" fillId="0" borderId="67" xfId="0" applyFont="1" applyFill="1" applyBorder="1" applyAlignment="1">
      <alignment horizontal="center" vertical="center" shrinkToFit="1"/>
    </xf>
    <xf numFmtId="0" fontId="99" fillId="0" borderId="60" xfId="0" applyFont="1" applyBorder="1" applyAlignment="1">
      <alignment horizontal="center" vertical="center" shrinkToFit="1"/>
    </xf>
    <xf numFmtId="0" fontId="99" fillId="0" borderId="0" xfId="0" applyFont="1" applyAlignment="1">
      <alignment horizontal="center" vertical="center" shrinkToFit="1"/>
    </xf>
    <xf numFmtId="0" fontId="99" fillId="0" borderId="61" xfId="0" applyFont="1" applyBorder="1" applyAlignment="1">
      <alignment horizontal="center" vertical="center" shrinkToFit="1"/>
    </xf>
    <xf numFmtId="178" fontId="100" fillId="0" borderId="62" xfId="0" applyNumberFormat="1" applyFont="1" applyBorder="1" applyAlignment="1">
      <alignment horizontal="center" vertical="center" wrapText="1"/>
    </xf>
    <xf numFmtId="178" fontId="100" fillId="0" borderId="63" xfId="0" applyNumberFormat="1" applyFont="1" applyBorder="1" applyAlignment="1">
      <alignment horizontal="center" vertical="center" wrapText="1"/>
    </xf>
    <xf numFmtId="178" fontId="100" fillId="0" borderId="64" xfId="0" applyNumberFormat="1" applyFont="1" applyBorder="1" applyAlignment="1">
      <alignment horizontal="center" vertical="center" wrapText="1"/>
    </xf>
    <xf numFmtId="0" fontId="54" fillId="0" borderId="68" xfId="0" applyFont="1" applyBorder="1" applyAlignment="1">
      <alignment horizontal="center" vertical="center" shrinkToFit="1"/>
    </xf>
    <xf numFmtId="0" fontId="54" fillId="0" borderId="69" xfId="0" applyFont="1" applyBorder="1" applyAlignment="1">
      <alignment horizontal="center" vertical="center" shrinkToFit="1"/>
    </xf>
    <xf numFmtId="0" fontId="54" fillId="0" borderId="70" xfId="0" applyFont="1" applyBorder="1" applyAlignment="1">
      <alignment horizontal="center" vertical="center" shrinkToFit="1"/>
    </xf>
    <xf numFmtId="0" fontId="82" fillId="0" borderId="65" xfId="0" applyFont="1" applyFill="1" applyBorder="1" applyAlignment="1">
      <alignment horizontal="center" vertical="center" shrinkToFit="1"/>
    </xf>
    <xf numFmtId="0" fontId="82" fillId="0" borderId="60" xfId="0" applyFont="1" applyFill="1" applyBorder="1" applyAlignment="1">
      <alignment horizontal="center" vertical="center" shrinkToFit="1"/>
    </xf>
    <xf numFmtId="0" fontId="82" fillId="0" borderId="0" xfId="0" applyFont="1" applyFill="1" applyAlignment="1">
      <alignment horizontal="center" vertical="center" shrinkToFit="1"/>
    </xf>
    <xf numFmtId="0" fontId="82" fillId="0" borderId="61" xfId="0" applyFont="1" applyFill="1" applyBorder="1" applyAlignment="1">
      <alignment horizontal="center" vertical="center" shrinkToFit="1"/>
    </xf>
    <xf numFmtId="0" fontId="99" fillId="0" borderId="71" xfId="0" applyFont="1" applyFill="1" applyBorder="1" applyAlignment="1">
      <alignment horizontal="center" vertical="center" shrinkToFit="1"/>
    </xf>
    <xf numFmtId="0" fontId="99" fillId="0" borderId="40" xfId="0" applyFont="1" applyFill="1" applyBorder="1" applyAlignment="1">
      <alignment horizontal="center" vertical="center" shrinkToFit="1"/>
    </xf>
    <xf numFmtId="0" fontId="99" fillId="0" borderId="72" xfId="0" applyFont="1" applyFill="1" applyBorder="1" applyAlignment="1">
      <alignment horizontal="center" vertical="center" shrinkToFit="1"/>
    </xf>
    <xf numFmtId="0" fontId="86" fillId="0" borderId="68" xfId="0" applyFont="1" applyFill="1" applyBorder="1" applyAlignment="1">
      <alignment horizontal="center" vertical="center" shrinkToFit="1"/>
    </xf>
    <xf numFmtId="0" fontId="86" fillId="0" borderId="69" xfId="0" applyFont="1" applyFill="1" applyBorder="1" applyAlignment="1">
      <alignment horizontal="center" vertical="center" shrinkToFit="1"/>
    </xf>
    <xf numFmtId="0" fontId="86" fillId="0" borderId="70" xfId="0" applyFont="1" applyFill="1" applyBorder="1" applyAlignment="1">
      <alignment horizontal="center" vertical="center" shrinkToFit="1"/>
    </xf>
    <xf numFmtId="0" fontId="85" fillId="0" borderId="73" xfId="0" applyFont="1" applyFill="1" applyBorder="1" applyAlignment="1">
      <alignment horizontal="center" vertical="center" shrinkToFit="1"/>
    </xf>
    <xf numFmtId="0" fontId="85" fillId="0" borderId="74" xfId="0" applyFont="1" applyFill="1" applyBorder="1" applyAlignment="1">
      <alignment horizontal="center" vertical="center" shrinkToFit="1"/>
    </xf>
    <xf numFmtId="0" fontId="85" fillId="0" borderId="75" xfId="0" applyFont="1" applyFill="1" applyBorder="1" applyAlignment="1">
      <alignment horizontal="center" vertical="center" shrinkToFit="1"/>
    </xf>
    <xf numFmtId="0" fontId="85" fillId="0" borderId="68" xfId="0" applyFont="1" applyFill="1" applyBorder="1" applyAlignment="1">
      <alignment horizontal="center" vertical="center" shrinkToFit="1"/>
    </xf>
    <xf numFmtId="0" fontId="85" fillId="0" borderId="69" xfId="0" applyFont="1" applyFill="1" applyBorder="1" applyAlignment="1">
      <alignment horizontal="center" vertical="center" shrinkToFit="1"/>
    </xf>
    <xf numFmtId="0" fontId="85" fillId="0" borderId="70" xfId="0" applyFont="1" applyFill="1" applyBorder="1" applyAlignment="1">
      <alignment horizontal="center" vertical="center" shrinkToFit="1"/>
    </xf>
    <xf numFmtId="0" fontId="82" fillId="0" borderId="0" xfId="0" applyFont="1" applyFill="1" applyBorder="1" applyAlignment="1">
      <alignment horizontal="center" vertical="center" shrinkToFit="1"/>
    </xf>
    <xf numFmtId="0" fontId="82" fillId="0" borderId="73" xfId="0" applyFont="1" applyFill="1" applyBorder="1" applyAlignment="1">
      <alignment horizontal="center" vertical="center" shrinkToFit="1"/>
    </xf>
    <xf numFmtId="0" fontId="82" fillId="0" borderId="74" xfId="0" applyFont="1" applyFill="1" applyBorder="1" applyAlignment="1">
      <alignment horizontal="center" vertical="center" shrinkToFit="1"/>
    </xf>
    <xf numFmtId="0" fontId="82" fillId="0" borderId="75" xfId="0" applyFont="1" applyFill="1" applyBorder="1" applyAlignment="1">
      <alignment horizontal="center" vertical="center" shrinkToFit="1"/>
    </xf>
    <xf numFmtId="178" fontId="83" fillId="0" borderId="65" xfId="0" applyNumberFormat="1" applyFont="1" applyBorder="1" applyAlignment="1">
      <alignment horizontal="center" vertical="center" wrapText="1"/>
    </xf>
    <xf numFmtId="178" fontId="83" fillId="0" borderId="66" xfId="0" applyNumberFormat="1" applyFont="1" applyBorder="1" applyAlignment="1">
      <alignment horizontal="center" vertical="center" wrapText="1"/>
    </xf>
    <xf numFmtId="178" fontId="83" fillId="0" borderId="67" xfId="0" applyNumberFormat="1" applyFont="1" applyBorder="1" applyAlignment="1">
      <alignment horizontal="center" vertical="center" wrapText="1"/>
    </xf>
    <xf numFmtId="0" fontId="82" fillId="0" borderId="71" xfId="0" applyFont="1" applyFill="1" applyBorder="1" applyAlignment="1">
      <alignment horizontal="center" vertical="center" shrinkToFit="1"/>
    </xf>
    <xf numFmtId="0" fontId="82" fillId="0" borderId="40" xfId="0" applyFont="1" applyFill="1" applyBorder="1" applyAlignment="1">
      <alignment horizontal="center" vertical="center" shrinkToFit="1"/>
    </xf>
    <xf numFmtId="0" fontId="82" fillId="0" borderId="72" xfId="0" applyFont="1" applyFill="1" applyBorder="1" applyAlignment="1">
      <alignment horizontal="center" vertical="center" shrinkToFit="1"/>
    </xf>
    <xf numFmtId="0" fontId="54" fillId="0" borderId="71" xfId="0" applyFont="1" applyBorder="1" applyAlignment="1">
      <alignment horizontal="center" vertical="center" shrinkToFit="1"/>
    </xf>
    <xf numFmtId="0" fontId="54" fillId="0" borderId="40" xfId="0" applyFont="1" applyBorder="1" applyAlignment="1">
      <alignment horizontal="center" vertical="center" shrinkToFit="1"/>
    </xf>
    <xf numFmtId="0" fontId="54" fillId="0" borderId="72" xfId="0" applyFont="1" applyBorder="1" applyAlignment="1">
      <alignment horizontal="center" vertical="center" shrinkToFit="1"/>
    </xf>
    <xf numFmtId="0" fontId="99" fillId="0" borderId="65" xfId="0" applyFont="1" applyBorder="1" applyAlignment="1">
      <alignment horizontal="center" vertical="center" shrinkToFit="1"/>
    </xf>
    <xf numFmtId="0" fontId="99" fillId="0" borderId="66" xfId="0" applyFont="1" applyBorder="1" applyAlignment="1">
      <alignment horizontal="center" vertical="center" shrinkToFit="1"/>
    </xf>
    <xf numFmtId="0" fontId="99" fillId="0" borderId="67" xfId="0" applyFont="1" applyBorder="1" applyAlignment="1">
      <alignment horizontal="center" vertical="center" shrinkToFit="1"/>
    </xf>
    <xf numFmtId="178" fontId="81" fillId="0" borderId="62" xfId="0" applyNumberFormat="1" applyFont="1" applyFill="1" applyBorder="1" applyAlignment="1">
      <alignment horizontal="center" vertical="center" wrapText="1"/>
    </xf>
    <xf numFmtId="178" fontId="81" fillId="0" borderId="63" xfId="0" applyNumberFormat="1" applyFont="1" applyFill="1" applyBorder="1" applyAlignment="1">
      <alignment horizontal="center" vertical="center" wrapText="1"/>
    </xf>
    <xf numFmtId="178" fontId="81" fillId="0" borderId="64" xfId="0" applyNumberFormat="1" applyFont="1" applyFill="1" applyBorder="1" applyAlignment="1">
      <alignment horizontal="center" vertical="center" wrapText="1"/>
    </xf>
    <xf numFmtId="178" fontId="83" fillId="0" borderId="60" xfId="0" applyNumberFormat="1" applyFont="1" applyBorder="1" applyAlignment="1">
      <alignment horizontal="center" vertical="center" wrapText="1"/>
    </xf>
    <xf numFmtId="178" fontId="83" fillId="0" borderId="0" xfId="0" applyNumberFormat="1" applyFont="1" applyAlignment="1">
      <alignment horizontal="center" vertical="center" wrapText="1"/>
    </xf>
    <xf numFmtId="178" fontId="83" fillId="0" borderId="61" xfId="0" applyNumberFormat="1" applyFont="1" applyBorder="1" applyAlignment="1">
      <alignment horizontal="center" vertical="center" wrapText="1"/>
    </xf>
    <xf numFmtId="178" fontId="81" fillId="0" borderId="62" xfId="0" applyNumberFormat="1" applyFont="1" applyBorder="1" applyAlignment="1">
      <alignment horizontal="center" vertical="center" wrapText="1"/>
    </xf>
    <xf numFmtId="178" fontId="81" fillId="0" borderId="63" xfId="0" applyNumberFormat="1" applyFont="1" applyBorder="1" applyAlignment="1">
      <alignment horizontal="center" vertical="center" wrapText="1"/>
    </xf>
    <xf numFmtId="178" fontId="81" fillId="0" borderId="64" xfId="0" applyNumberFormat="1" applyFont="1" applyBorder="1" applyAlignment="1">
      <alignment horizontal="center" vertical="center" wrapText="1"/>
    </xf>
    <xf numFmtId="0" fontId="85" fillId="0" borderId="71" xfId="0" applyFont="1" applyFill="1" applyBorder="1" applyAlignment="1">
      <alignment horizontal="center" vertical="center" shrinkToFit="1"/>
    </xf>
    <xf numFmtId="0" fontId="85" fillId="0" borderId="40" xfId="0" applyFont="1" applyFill="1" applyBorder="1" applyAlignment="1">
      <alignment horizontal="center" vertical="center" shrinkToFit="1"/>
    </xf>
    <xf numFmtId="0" fontId="85" fillId="0" borderId="72" xfId="0" applyFont="1" applyFill="1" applyBorder="1" applyAlignment="1">
      <alignment horizontal="center" vertical="center" shrinkToFit="1"/>
    </xf>
    <xf numFmtId="0" fontId="54" fillId="0" borderId="71" xfId="0" applyFont="1" applyFill="1" applyBorder="1" applyAlignment="1">
      <alignment horizontal="center" vertical="center" shrinkToFit="1"/>
    </xf>
    <xf numFmtId="0" fontId="54" fillId="0" borderId="40" xfId="0" applyFont="1" applyFill="1" applyBorder="1" applyAlignment="1">
      <alignment horizontal="center" vertical="center" shrinkToFit="1"/>
    </xf>
    <xf numFmtId="0" fontId="54" fillId="0" borderId="72" xfId="0" applyFont="1" applyFill="1" applyBorder="1" applyAlignment="1">
      <alignment horizontal="center" vertical="center" shrinkToFit="1"/>
    </xf>
    <xf numFmtId="0" fontId="99" fillId="0" borderId="0" xfId="0" applyFont="1" applyFill="1" applyBorder="1" applyAlignment="1">
      <alignment horizontal="center" vertical="center" shrinkToFit="1"/>
    </xf>
    <xf numFmtId="178" fontId="83" fillId="0" borderId="71" xfId="0" applyNumberFormat="1" applyFont="1" applyFill="1" applyBorder="1" applyAlignment="1">
      <alignment horizontal="center" vertical="center" wrapText="1"/>
    </xf>
    <xf numFmtId="178" fontId="83" fillId="0" borderId="40" xfId="0" applyNumberFormat="1" applyFont="1" applyFill="1" applyBorder="1" applyAlignment="1">
      <alignment horizontal="center" vertical="center" wrapText="1"/>
    </xf>
    <xf numFmtId="178" fontId="83" fillId="0" borderId="72" xfId="0" applyNumberFormat="1" applyFont="1" applyFill="1" applyBorder="1" applyAlignment="1">
      <alignment horizontal="center" vertical="center" wrapText="1"/>
    </xf>
    <xf numFmtId="178" fontId="81" fillId="0" borderId="71" xfId="0" applyNumberFormat="1" applyFont="1" applyFill="1" applyBorder="1" applyAlignment="1">
      <alignment horizontal="center" vertical="center" wrapText="1"/>
    </xf>
    <xf numFmtId="178" fontId="81" fillId="0" borderId="40" xfId="0" applyNumberFormat="1" applyFont="1" applyFill="1" applyBorder="1" applyAlignment="1">
      <alignment horizontal="center" vertical="center" wrapText="1"/>
    </xf>
    <xf numFmtId="178" fontId="81" fillId="0" borderId="72" xfId="0" applyNumberFormat="1" applyFont="1" applyFill="1" applyBorder="1" applyAlignment="1">
      <alignment horizontal="center" vertical="center" wrapText="1"/>
    </xf>
    <xf numFmtId="0" fontId="82" fillId="0" borderId="71" xfId="0" applyFont="1" applyBorder="1" applyAlignment="1">
      <alignment horizontal="center" vertical="center" shrinkToFit="1"/>
    </xf>
    <xf numFmtId="0" fontId="82" fillId="0" borderId="40" xfId="0" applyFont="1" applyBorder="1" applyAlignment="1">
      <alignment horizontal="center" vertical="center" shrinkToFit="1"/>
    </xf>
    <xf numFmtId="0" fontId="82" fillId="0" borderId="72" xfId="0" applyFont="1" applyBorder="1" applyAlignment="1">
      <alignment horizontal="center" vertical="center" shrinkToFit="1"/>
    </xf>
    <xf numFmtId="178" fontId="83" fillId="0" borderId="73" xfId="0" applyNumberFormat="1" applyFont="1" applyFill="1" applyBorder="1" applyAlignment="1">
      <alignment horizontal="center" vertical="center" wrapText="1"/>
    </xf>
    <xf numFmtId="178" fontId="83" fillId="0" borderId="74" xfId="0" applyNumberFormat="1" applyFont="1" applyFill="1" applyBorder="1" applyAlignment="1">
      <alignment horizontal="center" vertical="center" wrapText="1"/>
    </xf>
    <xf numFmtId="178" fontId="83" fillId="0" borderId="75" xfId="0" applyNumberFormat="1" applyFont="1" applyFill="1" applyBorder="1" applyAlignment="1">
      <alignment horizontal="center" vertical="center" wrapText="1"/>
    </xf>
    <xf numFmtId="178" fontId="83" fillId="0" borderId="62" xfId="0" applyNumberFormat="1" applyFont="1" applyFill="1" applyBorder="1" applyAlignment="1">
      <alignment horizontal="center" vertical="center" wrapText="1"/>
    </xf>
    <xf numFmtId="178" fontId="83" fillId="0" borderId="63" xfId="0" applyNumberFormat="1" applyFont="1" applyFill="1" applyBorder="1" applyAlignment="1">
      <alignment horizontal="center" vertical="center" wrapText="1"/>
    </xf>
    <xf numFmtId="178" fontId="83" fillId="0" borderId="64" xfId="0" applyNumberFormat="1" applyFont="1" applyFill="1" applyBorder="1" applyAlignment="1">
      <alignment horizontal="center" vertical="center" wrapText="1"/>
    </xf>
    <xf numFmtId="0" fontId="45" fillId="0" borderId="66" xfId="0" applyFont="1" applyBorder="1" applyAlignment="1">
      <alignment horizontal="left" shrinkToFit="1"/>
    </xf>
    <xf numFmtId="0" fontId="39" fillId="0" borderId="0" xfId="0" applyFont="1" applyAlignment="1">
      <alignment horizontal="left" shrinkToFit="1"/>
    </xf>
    <xf numFmtId="0" fontId="112" fillId="0" borderId="0" xfId="0" applyFont="1" applyAlignment="1">
      <alignment horizontal="left" shrinkToFit="1"/>
    </xf>
    <xf numFmtId="0" fontId="111" fillId="0" borderId="0" xfId="0" applyFont="1" applyAlignment="1">
      <alignment horizontal="left" shrinkToFit="1"/>
    </xf>
    <xf numFmtId="0" fontId="65" fillId="0" borderId="0" xfId="20" applyFont="1" applyAlignment="1">
      <alignment horizontal="center"/>
    </xf>
    <xf numFmtId="0" fontId="46" fillId="0" borderId="0" xfId="0" applyFont="1" applyAlignment="1">
      <alignment horizontal="left" vertical="center"/>
    </xf>
    <xf numFmtId="0" fontId="46" fillId="0" borderId="66" xfId="0" applyFont="1" applyBorder="1" applyAlignment="1">
      <alignment horizontal="left" vertical="center"/>
    </xf>
    <xf numFmtId="0" fontId="97" fillId="0" borderId="65" xfId="0" applyFont="1" applyBorder="1" applyAlignment="1">
      <alignment horizontal="center" vertical="center" shrinkToFit="1"/>
    </xf>
    <xf numFmtId="0" fontId="97" fillId="0" borderId="66" xfId="0" applyFont="1" applyBorder="1" applyAlignment="1">
      <alignment horizontal="center" vertical="center" shrinkToFit="1"/>
    </xf>
    <xf numFmtId="0" fontId="97" fillId="0" borderId="67" xfId="0" applyFont="1" applyBorder="1" applyAlignment="1">
      <alignment horizontal="center" vertical="center" shrinkToFit="1"/>
    </xf>
    <xf numFmtId="0" fontId="97" fillId="0" borderId="60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7" fillId="0" borderId="61" xfId="0" applyFont="1" applyBorder="1" applyAlignment="1">
      <alignment horizontal="center" vertical="center"/>
    </xf>
    <xf numFmtId="0" fontId="97" fillId="0" borderId="60" xfId="0" applyFont="1" applyBorder="1" applyAlignment="1">
      <alignment horizontal="center" vertical="center" shrinkToFit="1"/>
    </xf>
    <xf numFmtId="0" fontId="97" fillId="0" borderId="0" xfId="0" applyFont="1" applyAlignment="1">
      <alignment horizontal="center" vertical="center" shrinkToFit="1"/>
    </xf>
    <xf numFmtId="0" fontId="97" fillId="0" borderId="61" xfId="0" applyFont="1" applyBorder="1" applyAlignment="1">
      <alignment horizontal="center" vertical="center" shrinkToFi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6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115" fillId="0" borderId="0" xfId="0" applyFont="1" applyAlignment="1">
      <alignment horizontal="left" shrinkToFit="1"/>
    </xf>
    <xf numFmtId="0" fontId="108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7" fillId="0" borderId="83" xfId="0" applyFont="1" applyBorder="1" applyAlignment="1">
      <alignment horizontal="center" vertical="center" textRotation="180" shrinkToFit="1"/>
    </xf>
    <xf numFmtId="0" fontId="27" fillId="0" borderId="76" xfId="0" applyFont="1" applyBorder="1" applyAlignment="1">
      <alignment horizontal="right" vertical="top"/>
    </xf>
    <xf numFmtId="0" fontId="28" fillId="0" borderId="19" xfId="0" applyFont="1" applyBorder="1" applyAlignment="1">
      <alignment horizontal="center" vertical="center" wrapText="1" shrinkToFi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6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46" fillId="28" borderId="0" xfId="0" applyFont="1" applyFill="1" applyAlignment="1">
      <alignment horizontal="left" vertical="center"/>
    </xf>
    <xf numFmtId="0" fontId="46" fillId="28" borderId="66" xfId="0" applyFont="1" applyFill="1" applyBorder="1" applyAlignment="1">
      <alignment horizontal="left" vertical="center"/>
    </xf>
    <xf numFmtId="0" fontId="45" fillId="28" borderId="0" xfId="0" applyFont="1" applyFill="1" applyAlignment="1">
      <alignment horizontal="left" shrinkToFit="1"/>
    </xf>
    <xf numFmtId="0" fontId="39" fillId="28" borderId="0" xfId="0" applyFont="1" applyFill="1" applyAlignment="1">
      <alignment horizontal="left" shrinkToFit="1"/>
    </xf>
    <xf numFmtId="0" fontId="48" fillId="28" borderId="0" xfId="0" applyFont="1" applyFill="1" applyAlignment="1">
      <alignment horizontal="left" shrinkToFit="1"/>
    </xf>
    <xf numFmtId="0" fontId="45" fillId="28" borderId="66" xfId="0" applyFont="1" applyFill="1" applyBorder="1" applyAlignment="1">
      <alignment horizontal="left" shrinkToFit="1"/>
    </xf>
    <xf numFmtId="0" fontId="82" fillId="0" borderId="0" xfId="0" applyFont="1" applyAlignment="1">
      <alignment horizontal="center" vertical="center" shrinkToFit="1"/>
    </xf>
    <xf numFmtId="0" fontId="91" fillId="0" borderId="71" xfId="0" applyFont="1" applyBorder="1" applyAlignment="1">
      <alignment horizontal="center" vertical="center" shrinkToFit="1"/>
    </xf>
    <xf numFmtId="0" fontId="91" fillId="0" borderId="40" xfId="0" applyFont="1" applyBorder="1" applyAlignment="1">
      <alignment horizontal="center" vertical="center" shrinkToFit="1"/>
    </xf>
    <xf numFmtId="0" fontId="91" fillId="0" borderId="72" xfId="0" applyFont="1" applyBorder="1" applyAlignment="1">
      <alignment horizontal="center" vertical="center" shrinkToFit="1"/>
    </xf>
    <xf numFmtId="0" fontId="82" fillId="0" borderId="60" xfId="0" applyFont="1" applyBorder="1" applyAlignment="1">
      <alignment horizontal="center" vertical="center" shrinkToFit="1"/>
    </xf>
    <xf numFmtId="0" fontId="91" fillId="0" borderId="60" xfId="0" applyFont="1" applyBorder="1" applyAlignment="1">
      <alignment horizontal="center" vertical="center" shrinkToFit="1"/>
    </xf>
    <xf numFmtId="0" fontId="91" fillId="0" borderId="0" xfId="0" applyFont="1" applyAlignment="1">
      <alignment horizontal="center" vertical="center" shrinkToFit="1"/>
    </xf>
    <xf numFmtId="0" fontId="91" fillId="0" borderId="61" xfId="0" applyFont="1" applyBorder="1" applyAlignment="1">
      <alignment horizontal="center" vertical="center" shrinkToFit="1"/>
    </xf>
    <xf numFmtId="0" fontId="91" fillId="0" borderId="65" xfId="0" applyFont="1" applyBorder="1" applyAlignment="1">
      <alignment horizontal="center" vertical="center" shrinkToFit="1"/>
    </xf>
    <xf numFmtId="0" fontId="91" fillId="0" borderId="66" xfId="0" applyFont="1" applyBorder="1" applyAlignment="1">
      <alignment horizontal="center" vertical="center" shrinkToFit="1"/>
    </xf>
    <xf numFmtId="0" fontId="91" fillId="0" borderId="67" xfId="0" applyFont="1" applyBorder="1" applyAlignment="1">
      <alignment horizontal="center" vertical="center" shrinkToFit="1"/>
    </xf>
    <xf numFmtId="178" fontId="83" fillId="0" borderId="71" xfId="0" applyNumberFormat="1" applyFont="1" applyBorder="1" applyAlignment="1">
      <alignment horizontal="center" vertical="center" wrapText="1"/>
    </xf>
    <xf numFmtId="178" fontId="83" fillId="0" borderId="40" xfId="0" applyNumberFormat="1" applyFont="1" applyBorder="1" applyAlignment="1">
      <alignment horizontal="center" vertical="center" wrapText="1"/>
    </xf>
    <xf numFmtId="178" fontId="83" fillId="0" borderId="72" xfId="0" applyNumberFormat="1" applyFont="1" applyBorder="1" applyAlignment="1">
      <alignment horizontal="center" vertical="center" wrapText="1"/>
    </xf>
    <xf numFmtId="0" fontId="85" fillId="0" borderId="71" xfId="0" applyFont="1" applyBorder="1" applyAlignment="1">
      <alignment horizontal="center" vertical="center" shrinkToFit="1"/>
    </xf>
    <xf numFmtId="0" fontId="85" fillId="0" borderId="40" xfId="0" applyFont="1" applyBorder="1" applyAlignment="1">
      <alignment horizontal="center" vertical="center" shrinkToFit="1"/>
    </xf>
    <xf numFmtId="0" fontId="85" fillId="0" borderId="72" xfId="0" applyFont="1" applyBorder="1" applyAlignment="1">
      <alignment horizontal="center" vertical="center" shrinkToFit="1"/>
    </xf>
    <xf numFmtId="0" fontId="85" fillId="0" borderId="68" xfId="0" applyFont="1" applyBorder="1" applyAlignment="1">
      <alignment horizontal="center" vertical="center" shrinkToFit="1"/>
    </xf>
    <xf numFmtId="0" fontId="85" fillId="0" borderId="69" xfId="0" applyFont="1" applyBorder="1" applyAlignment="1">
      <alignment horizontal="center" vertical="center" shrinkToFit="1"/>
    </xf>
    <xf numFmtId="0" fontId="85" fillId="0" borderId="70" xfId="0" applyFont="1" applyBorder="1" applyAlignment="1">
      <alignment horizontal="center" vertical="center" shrinkToFit="1"/>
    </xf>
    <xf numFmtId="0" fontId="86" fillId="0" borderId="68" xfId="0" applyFont="1" applyBorder="1" applyAlignment="1">
      <alignment horizontal="center" vertical="center" shrinkToFit="1"/>
    </xf>
    <xf numFmtId="0" fontId="86" fillId="0" borderId="69" xfId="0" applyFont="1" applyBorder="1" applyAlignment="1">
      <alignment horizontal="center" vertical="center" shrinkToFit="1"/>
    </xf>
    <xf numFmtId="0" fontId="86" fillId="0" borderId="70" xfId="0" applyFont="1" applyBorder="1" applyAlignment="1">
      <alignment horizontal="center" vertical="center" shrinkToFit="1"/>
    </xf>
    <xf numFmtId="0" fontId="91" fillId="0" borderId="73" xfId="0" applyFont="1" applyBorder="1" applyAlignment="1">
      <alignment horizontal="center" vertical="center" shrinkToFit="1"/>
    </xf>
    <xf numFmtId="0" fontId="91" fillId="0" borderId="74" xfId="0" applyFont="1" applyBorder="1" applyAlignment="1">
      <alignment horizontal="center" vertical="center" shrinkToFit="1"/>
    </xf>
    <xf numFmtId="0" fontId="91" fillId="0" borderId="75" xfId="0" applyFont="1" applyBorder="1" applyAlignment="1">
      <alignment horizontal="center" vertical="center" shrinkToFit="1"/>
    </xf>
    <xf numFmtId="0" fontId="85" fillId="0" borderId="60" xfId="0" applyFont="1" applyBorder="1" applyAlignment="1">
      <alignment horizontal="center" vertical="center" shrinkToFit="1"/>
    </xf>
    <xf numFmtId="0" fontId="85" fillId="0" borderId="0" xfId="0" applyFont="1" applyAlignment="1">
      <alignment horizontal="center" vertical="center" shrinkToFit="1"/>
    </xf>
    <xf numFmtId="0" fontId="85" fillId="0" borderId="61" xfId="0" applyFont="1" applyBorder="1" applyAlignment="1">
      <alignment horizontal="center" vertical="center" shrinkToFit="1"/>
    </xf>
    <xf numFmtId="0" fontId="85" fillId="0" borderId="73" xfId="0" applyFont="1" applyBorder="1" applyAlignment="1">
      <alignment horizontal="center" vertical="center" shrinkToFit="1"/>
    </xf>
    <xf numFmtId="0" fontId="85" fillId="0" borderId="74" xfId="0" applyFont="1" applyBorder="1" applyAlignment="1">
      <alignment horizontal="center" vertical="center" shrinkToFit="1"/>
    </xf>
    <xf numFmtId="0" fontId="85" fillId="0" borderId="75" xfId="0" applyFont="1" applyBorder="1" applyAlignment="1">
      <alignment horizontal="center" vertical="center" shrinkToFit="1"/>
    </xf>
    <xf numFmtId="0" fontId="43" fillId="28" borderId="60" xfId="0" applyFont="1" applyFill="1" applyBorder="1" applyAlignment="1">
      <alignment horizontal="center" vertical="center"/>
    </xf>
    <xf numFmtId="0" fontId="43" fillId="28" borderId="0" xfId="0" applyFont="1" applyFill="1" applyAlignment="1">
      <alignment horizontal="center" vertical="center"/>
    </xf>
    <xf numFmtId="0" fontId="43" fillId="28" borderId="61" xfId="0" applyFont="1" applyFill="1" applyBorder="1" applyAlignment="1">
      <alignment horizontal="center" vertical="center"/>
    </xf>
    <xf numFmtId="0" fontId="43" fillId="28" borderId="60" xfId="0" applyFont="1" applyFill="1" applyBorder="1" applyAlignment="1">
      <alignment horizontal="center" vertical="center" shrinkToFit="1"/>
    </xf>
    <xf numFmtId="0" fontId="43" fillId="28" borderId="0" xfId="0" applyFont="1" applyFill="1" applyAlignment="1">
      <alignment horizontal="center" vertical="center" shrinkToFit="1"/>
    </xf>
    <xf numFmtId="0" fontId="43" fillId="28" borderId="61" xfId="0" applyFont="1" applyFill="1" applyBorder="1" applyAlignment="1">
      <alignment horizontal="center" vertical="center" shrinkToFit="1"/>
    </xf>
    <xf numFmtId="0" fontId="43" fillId="28" borderId="65" xfId="0" applyFont="1" applyFill="1" applyBorder="1" applyAlignment="1">
      <alignment horizontal="center" vertical="center" shrinkToFit="1"/>
    </xf>
    <xf numFmtId="0" fontId="43" fillId="28" borderId="66" xfId="0" applyFont="1" applyFill="1" applyBorder="1" applyAlignment="1">
      <alignment horizontal="center" vertical="center" shrinkToFit="1"/>
    </xf>
    <xf numFmtId="0" fontId="43" fillId="28" borderId="67" xfId="0" applyFont="1" applyFill="1" applyBorder="1" applyAlignment="1">
      <alignment horizontal="center" vertical="center" shrinkToFit="1"/>
    </xf>
    <xf numFmtId="0" fontId="65" fillId="28" borderId="0" xfId="20" applyFont="1" applyFill="1" applyAlignment="1">
      <alignment horizontal="center"/>
    </xf>
    <xf numFmtId="0" fontId="50" fillId="0" borderId="68" xfId="0" applyFont="1" applyBorder="1" applyAlignment="1">
      <alignment horizontal="center" vertical="center" shrinkToFit="1"/>
    </xf>
    <xf numFmtId="0" fontId="50" fillId="0" borderId="69" xfId="0" applyFont="1" applyBorder="1" applyAlignment="1">
      <alignment horizontal="center" vertical="center" shrinkToFit="1"/>
    </xf>
    <xf numFmtId="0" fontId="50" fillId="0" borderId="70" xfId="0" applyFont="1" applyBorder="1" applyAlignment="1">
      <alignment horizontal="center" vertical="center" shrinkToFit="1"/>
    </xf>
    <xf numFmtId="0" fontId="72" fillId="0" borderId="60" xfId="0" applyFont="1" applyBorder="1" applyAlignment="1">
      <alignment horizontal="center" vertical="center" shrinkToFit="1"/>
    </xf>
    <xf numFmtId="0" fontId="72" fillId="0" borderId="0" xfId="0" applyFont="1" applyAlignment="1">
      <alignment horizontal="center" vertical="center" shrinkToFit="1"/>
    </xf>
    <xf numFmtId="0" fontId="72" fillId="0" borderId="61" xfId="0" applyFont="1" applyBorder="1" applyAlignment="1">
      <alignment horizontal="center" vertical="center" shrinkToFit="1"/>
    </xf>
    <xf numFmtId="0" fontId="72" fillId="0" borderId="65" xfId="0" applyFont="1" applyBorder="1" applyAlignment="1">
      <alignment horizontal="center" vertical="center" shrinkToFit="1"/>
    </xf>
    <xf numFmtId="0" fontId="72" fillId="0" borderId="66" xfId="0" applyFont="1" applyBorder="1" applyAlignment="1">
      <alignment horizontal="center" vertical="center" shrinkToFit="1"/>
    </xf>
    <xf numFmtId="0" fontId="72" fillId="0" borderId="67" xfId="0" applyFont="1" applyBorder="1" applyAlignment="1">
      <alignment horizontal="center" vertical="center" shrinkToFit="1"/>
    </xf>
    <xf numFmtId="0" fontId="73" fillId="0" borderId="60" xfId="0" applyFont="1" applyBorder="1" applyAlignment="1">
      <alignment horizontal="center" vertical="center" shrinkToFit="1"/>
    </xf>
    <xf numFmtId="0" fontId="73" fillId="0" borderId="0" xfId="0" applyFont="1" applyAlignment="1">
      <alignment horizontal="center" vertical="center" shrinkToFit="1"/>
    </xf>
    <xf numFmtId="0" fontId="73" fillId="0" borderId="61" xfId="0" applyFont="1" applyBorder="1" applyAlignment="1">
      <alignment horizontal="center" vertical="center" shrinkToFit="1"/>
    </xf>
    <xf numFmtId="0" fontId="72" fillId="0" borderId="71" xfId="0" applyFont="1" applyBorder="1" applyAlignment="1">
      <alignment horizontal="center" vertical="center" shrinkToFit="1"/>
    </xf>
    <xf numFmtId="0" fontId="72" fillId="0" borderId="40" xfId="0" applyFont="1" applyBorder="1" applyAlignment="1">
      <alignment horizontal="center" vertical="center" shrinkToFit="1"/>
    </xf>
    <xf numFmtId="0" fontId="72" fillId="0" borderId="72" xfId="0" applyFont="1" applyBorder="1" applyAlignment="1">
      <alignment horizontal="center" vertical="center" shrinkToFit="1"/>
    </xf>
    <xf numFmtId="178" fontId="49" fillId="0" borderId="62" xfId="0" applyNumberFormat="1" applyFont="1" applyBorder="1" applyAlignment="1">
      <alignment horizontal="center" vertical="center" wrapText="1"/>
    </xf>
    <xf numFmtId="178" fontId="49" fillId="0" borderId="63" xfId="0" applyNumberFormat="1" applyFont="1" applyBorder="1" applyAlignment="1">
      <alignment horizontal="center" vertical="center" wrapText="1"/>
    </xf>
    <xf numFmtId="178" fontId="49" fillId="0" borderId="64" xfId="0" applyNumberFormat="1" applyFont="1" applyBorder="1" applyAlignment="1">
      <alignment horizontal="center" vertical="center" wrapText="1"/>
    </xf>
    <xf numFmtId="0" fontId="50" fillId="0" borderId="71" xfId="0" applyFont="1" applyBorder="1" applyAlignment="1">
      <alignment horizontal="center" vertical="center" shrinkToFit="1"/>
    </xf>
    <xf numFmtId="0" fontId="50" fillId="0" borderId="40" xfId="0" applyFont="1" applyBorder="1" applyAlignment="1">
      <alignment horizontal="center" vertical="center" shrinkToFit="1"/>
    </xf>
    <xf numFmtId="0" fontId="50" fillId="0" borderId="7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69" xfId="0" applyFont="1" applyBorder="1" applyAlignment="1">
      <alignment horizontal="center" vertical="center" shrinkToFit="1"/>
    </xf>
    <xf numFmtId="0" fontId="63" fillId="0" borderId="70" xfId="0" applyFont="1" applyBorder="1" applyAlignment="1">
      <alignment horizontal="center" vertical="center" shrinkToFit="1"/>
    </xf>
    <xf numFmtId="178" fontId="64" fillId="0" borderId="68" xfId="0" applyNumberFormat="1" applyFont="1" applyBorder="1" applyAlignment="1">
      <alignment horizontal="center" vertical="center" wrapText="1"/>
    </xf>
    <xf numFmtId="178" fontId="64" fillId="0" borderId="69" xfId="0" applyNumberFormat="1" applyFont="1" applyBorder="1" applyAlignment="1">
      <alignment horizontal="center" vertical="center" wrapText="1"/>
    </xf>
    <xf numFmtId="178" fontId="64" fillId="0" borderId="70" xfId="0" applyNumberFormat="1" applyFont="1" applyBorder="1" applyAlignment="1">
      <alignment horizontal="center" vertical="center" wrapText="1"/>
    </xf>
    <xf numFmtId="178" fontId="64" fillId="0" borderId="62" xfId="0" applyNumberFormat="1" applyFont="1" applyBorder="1" applyAlignment="1">
      <alignment horizontal="center" vertical="center" wrapText="1"/>
    </xf>
    <xf numFmtId="178" fontId="64" fillId="0" borderId="63" xfId="0" applyNumberFormat="1" applyFont="1" applyBorder="1" applyAlignment="1">
      <alignment horizontal="center" vertical="center" wrapText="1"/>
    </xf>
    <xf numFmtId="178" fontId="64" fillId="0" borderId="64" xfId="0" applyNumberFormat="1" applyFont="1" applyBorder="1" applyAlignment="1">
      <alignment horizontal="center" vertical="center" wrapText="1"/>
    </xf>
    <xf numFmtId="178" fontId="64" fillId="0" borderId="71" xfId="0" applyNumberFormat="1" applyFont="1" applyBorder="1" applyAlignment="1">
      <alignment horizontal="center" vertical="center" wrapText="1"/>
    </xf>
    <xf numFmtId="178" fontId="64" fillId="0" borderId="40" xfId="0" applyNumberFormat="1" applyFont="1" applyBorder="1" applyAlignment="1">
      <alignment horizontal="center" vertical="center" wrapText="1"/>
    </xf>
    <xf numFmtId="178" fontId="64" fillId="0" borderId="72" xfId="0" applyNumberFormat="1" applyFont="1" applyBorder="1" applyAlignment="1">
      <alignment horizontal="center" vertical="center" wrapText="1"/>
    </xf>
    <xf numFmtId="178" fontId="52" fillId="0" borderId="71" xfId="0" applyNumberFormat="1" applyFont="1" applyBorder="1" applyAlignment="1">
      <alignment horizontal="center" vertical="center" wrapText="1"/>
    </xf>
    <xf numFmtId="178" fontId="52" fillId="0" borderId="40" xfId="0" applyNumberFormat="1" applyFont="1" applyBorder="1" applyAlignment="1">
      <alignment horizontal="center" vertical="center" wrapText="1"/>
    </xf>
    <xf numFmtId="178" fontId="52" fillId="0" borderId="72" xfId="0" applyNumberFormat="1" applyFont="1" applyBorder="1" applyAlignment="1">
      <alignment horizontal="center" vertical="center" wrapText="1"/>
    </xf>
    <xf numFmtId="0" fontId="73" fillId="0" borderId="65" xfId="0" applyFont="1" applyBorder="1" applyAlignment="1">
      <alignment horizontal="center" vertical="center" shrinkToFit="1"/>
    </xf>
    <xf numFmtId="0" fontId="73" fillId="0" borderId="66" xfId="0" applyFont="1" applyBorder="1" applyAlignment="1">
      <alignment horizontal="center" vertical="center" shrinkToFit="1"/>
    </xf>
    <xf numFmtId="0" fontId="73" fillId="0" borderId="67" xfId="0" applyFont="1" applyBorder="1" applyAlignment="1">
      <alignment horizontal="center" vertical="center" shrinkToFit="1"/>
    </xf>
    <xf numFmtId="0" fontId="67" fillId="0" borderId="0" xfId="0" applyFont="1" applyAlignment="1">
      <alignment horizontal="left" vertical="center"/>
    </xf>
    <xf numFmtId="0" fontId="67" fillId="0" borderId="66" xfId="0" applyFont="1" applyBorder="1" applyAlignment="1">
      <alignment horizontal="left" vertical="center"/>
    </xf>
    <xf numFmtId="0" fontId="69" fillId="0" borderId="0" xfId="0" applyFont="1" applyAlignment="1">
      <alignment horizontal="left" shrinkToFit="1"/>
    </xf>
    <xf numFmtId="0" fontId="70" fillId="0" borderId="0" xfId="0" applyFont="1" applyAlignment="1">
      <alignment horizontal="left" shrinkToFit="1"/>
    </xf>
    <xf numFmtId="0" fontId="69" fillId="0" borderId="66" xfId="0" applyFont="1" applyBorder="1" applyAlignment="1">
      <alignment horizontal="left" shrinkToFit="1"/>
    </xf>
  </cellXfs>
  <cellStyles count="1148">
    <cellStyle name="20% - 輔色1" xfId="1" builtinId="30" customBuiltin="1"/>
    <cellStyle name="20% - 輔色1 2" xfId="46"/>
    <cellStyle name="20% - 輔色1 3" xfId="618"/>
    <cellStyle name="20% - 輔色2" xfId="2" builtinId="34" customBuiltin="1"/>
    <cellStyle name="20% - 輔色2 2" xfId="47"/>
    <cellStyle name="20% - 輔色2 3" xfId="619"/>
    <cellStyle name="20% - 輔色3" xfId="3" builtinId="38" customBuiltin="1"/>
    <cellStyle name="20% - 輔色3 2" xfId="48"/>
    <cellStyle name="20% - 輔色3 3" xfId="620"/>
    <cellStyle name="20% - 輔色4" xfId="4" builtinId="42" customBuiltin="1"/>
    <cellStyle name="20% - 輔色4 2" xfId="49"/>
    <cellStyle name="20% - 輔色4 3" xfId="621"/>
    <cellStyle name="20% - 輔色5" xfId="5" builtinId="46" customBuiltin="1"/>
    <cellStyle name="20% - 輔色5 2" xfId="50"/>
    <cellStyle name="20% - 輔色5 3" xfId="622"/>
    <cellStyle name="20% - 輔色6" xfId="6" builtinId="50" customBuiltin="1"/>
    <cellStyle name="20% - 輔色6 2" xfId="51"/>
    <cellStyle name="20% - 輔色6 3" xfId="623"/>
    <cellStyle name="40% - 輔色1" xfId="7" builtinId="31" customBuiltin="1"/>
    <cellStyle name="40% - 輔色1 2" xfId="52"/>
    <cellStyle name="40% - 輔色1 3" xfId="624"/>
    <cellStyle name="40% - 輔色2" xfId="8" builtinId="35" customBuiltin="1"/>
    <cellStyle name="40% - 輔色2 2" xfId="53"/>
    <cellStyle name="40% - 輔色2 3" xfId="625"/>
    <cellStyle name="40% - 輔色3" xfId="9" builtinId="39" customBuiltin="1"/>
    <cellStyle name="40% - 輔色3 2" xfId="54"/>
    <cellStyle name="40% - 輔色3 3" xfId="626"/>
    <cellStyle name="40% - 輔色4" xfId="10" builtinId="43" customBuiltin="1"/>
    <cellStyle name="40% - 輔色4 2" xfId="55"/>
    <cellStyle name="40% - 輔色4 3" xfId="627"/>
    <cellStyle name="40% - 輔色5" xfId="11" builtinId="47" customBuiltin="1"/>
    <cellStyle name="40% - 輔色5 2" xfId="56"/>
    <cellStyle name="40% - 輔色5 3" xfId="628"/>
    <cellStyle name="40% - 輔色6" xfId="12" builtinId="51" customBuiltin="1"/>
    <cellStyle name="40% - 輔色6 2" xfId="57"/>
    <cellStyle name="40% - 輔色6 3" xfId="629"/>
    <cellStyle name="60% - 輔色1" xfId="13" builtinId="32" customBuiltin="1"/>
    <cellStyle name="60% - 輔色1 2" xfId="63"/>
    <cellStyle name="60% - 輔色2" xfId="14" builtinId="36" customBuiltin="1"/>
    <cellStyle name="60% - 輔色2 2" xfId="64"/>
    <cellStyle name="60% - 輔色3" xfId="15" builtinId="40" customBuiltin="1"/>
    <cellStyle name="60% - 輔色3 2" xfId="65"/>
    <cellStyle name="60% - 輔色4" xfId="16" builtinId="44" customBuiltin="1"/>
    <cellStyle name="60% - 輔色4 2" xfId="66"/>
    <cellStyle name="60% - 輔色5" xfId="17" builtinId="48" customBuiltin="1"/>
    <cellStyle name="60% - 輔色5 2" xfId="67"/>
    <cellStyle name="60% - 輔色6" xfId="18" builtinId="52" customBuiltin="1"/>
    <cellStyle name="60% - 輔色6 2" xfId="68"/>
    <cellStyle name="一般" xfId="0" builtinId="0"/>
    <cellStyle name="一般 2" xfId="19"/>
    <cellStyle name="一般 2 2" xfId="58"/>
    <cellStyle name="一般 2 2 2" xfId="70"/>
    <cellStyle name="一般 2 2 3" xfId="44"/>
    <cellStyle name="一般 2 2 3 4 2" xfId="59"/>
    <cellStyle name="一般 2 2 4" xfId="69"/>
    <cellStyle name="一般 3" xfId="45"/>
    <cellStyle name="一般 3 2" xfId="60"/>
    <cellStyle name="一般 3 2 2" xfId="72"/>
    <cellStyle name="一般 3 3" xfId="73"/>
    <cellStyle name="一般 3 4" xfId="74"/>
    <cellStyle name="一般 3 5" xfId="75"/>
    <cellStyle name="一般 3 6" xfId="71"/>
    <cellStyle name="一般 4" xfId="62"/>
    <cellStyle name="一般 5" xfId="76"/>
    <cellStyle name="一般 5 2" xfId="77"/>
    <cellStyle name="一般_新增Microsoft Excel 工作表" xfId="20"/>
    <cellStyle name="千分位 2" xfId="78"/>
    <cellStyle name="千分位 2 2" xfId="79"/>
    <cellStyle name="千分位 2 2 2" xfId="632"/>
    <cellStyle name="千分位 2 3" xfId="80"/>
    <cellStyle name="千分位 2 3 2" xfId="633"/>
    <cellStyle name="千分位 2 4" xfId="631"/>
    <cellStyle name="千分位 3" xfId="81"/>
    <cellStyle name="千分位 3 2" xfId="82"/>
    <cellStyle name="千分位 3 2 2" xfId="635"/>
    <cellStyle name="千分位 3 3" xfId="634"/>
    <cellStyle name="千分位 4" xfId="83"/>
    <cellStyle name="千分位 4 2" xfId="636"/>
    <cellStyle name="千分位 5" xfId="84"/>
    <cellStyle name="千分位 5 2" xfId="637"/>
    <cellStyle name="千分位 6" xfId="85"/>
    <cellStyle name="千分位 6 2" xfId="638"/>
    <cellStyle name="千分位 7" xfId="617"/>
    <cellStyle name="千分位 7 2" xfId="630"/>
    <cellStyle name="中等" xfId="21" builtinId="28" customBuiltin="1"/>
    <cellStyle name="中等 2" xfId="86"/>
    <cellStyle name="合計" xfId="22" builtinId="25" customBuiltin="1"/>
    <cellStyle name="合計 2" xfId="87"/>
    <cellStyle name="好" xfId="23" builtinId="26" customBuiltin="1"/>
    <cellStyle name="好 2" xfId="88"/>
    <cellStyle name="計算方式" xfId="24" builtinId="22" customBuiltin="1"/>
    <cellStyle name="計算方式 2" xfId="89"/>
    <cellStyle name="貨幣 2" xfId="90"/>
    <cellStyle name="貨幣 2 10" xfId="91"/>
    <cellStyle name="貨幣 2 10 2" xfId="92"/>
    <cellStyle name="貨幣 2 10 2 2" xfId="93"/>
    <cellStyle name="貨幣 2 10 2 2 2" xfId="642"/>
    <cellStyle name="貨幣 2 10 2 3" xfId="641"/>
    <cellStyle name="貨幣 2 10 3" xfId="94"/>
    <cellStyle name="貨幣 2 10 3 2" xfId="643"/>
    <cellStyle name="貨幣 2 10 4" xfId="95"/>
    <cellStyle name="貨幣 2 10 4 2" xfId="644"/>
    <cellStyle name="貨幣 2 10 5" xfId="640"/>
    <cellStyle name="貨幣 2 11" xfId="96"/>
    <cellStyle name="貨幣 2 11 2" xfId="97"/>
    <cellStyle name="貨幣 2 11 2 2" xfId="98"/>
    <cellStyle name="貨幣 2 11 2 2 2" xfId="647"/>
    <cellStyle name="貨幣 2 11 2 3" xfId="646"/>
    <cellStyle name="貨幣 2 11 3" xfId="99"/>
    <cellStyle name="貨幣 2 11 3 2" xfId="648"/>
    <cellStyle name="貨幣 2 11 4" xfId="100"/>
    <cellStyle name="貨幣 2 11 4 2" xfId="649"/>
    <cellStyle name="貨幣 2 11 5" xfId="645"/>
    <cellStyle name="貨幣 2 12" xfId="101"/>
    <cellStyle name="貨幣 2 12 2" xfId="102"/>
    <cellStyle name="貨幣 2 12 2 2" xfId="103"/>
    <cellStyle name="貨幣 2 12 2 2 2" xfId="652"/>
    <cellStyle name="貨幣 2 12 2 3" xfId="651"/>
    <cellStyle name="貨幣 2 12 3" xfId="104"/>
    <cellStyle name="貨幣 2 12 3 2" xfId="653"/>
    <cellStyle name="貨幣 2 12 4" xfId="105"/>
    <cellStyle name="貨幣 2 12 4 2" xfId="654"/>
    <cellStyle name="貨幣 2 12 5" xfId="650"/>
    <cellStyle name="貨幣 2 13" xfId="106"/>
    <cellStyle name="貨幣 2 13 2" xfId="107"/>
    <cellStyle name="貨幣 2 13 2 2" xfId="108"/>
    <cellStyle name="貨幣 2 13 2 2 2" xfId="657"/>
    <cellStyle name="貨幣 2 13 2 3" xfId="656"/>
    <cellStyle name="貨幣 2 13 3" xfId="109"/>
    <cellStyle name="貨幣 2 13 3 2" xfId="658"/>
    <cellStyle name="貨幣 2 13 4" xfId="110"/>
    <cellStyle name="貨幣 2 13 4 2" xfId="659"/>
    <cellStyle name="貨幣 2 13 5" xfId="655"/>
    <cellStyle name="貨幣 2 14" xfId="111"/>
    <cellStyle name="貨幣 2 14 2" xfId="112"/>
    <cellStyle name="貨幣 2 14 2 2" xfId="661"/>
    <cellStyle name="貨幣 2 14 3" xfId="113"/>
    <cellStyle name="貨幣 2 14 3 2" xfId="662"/>
    <cellStyle name="貨幣 2 14 4" xfId="660"/>
    <cellStyle name="貨幣 2 15" xfId="114"/>
    <cellStyle name="貨幣 2 15 2" xfId="115"/>
    <cellStyle name="貨幣 2 15 2 2" xfId="664"/>
    <cellStyle name="貨幣 2 15 3" xfId="663"/>
    <cellStyle name="貨幣 2 16" xfId="116"/>
    <cellStyle name="貨幣 2 16 2" xfId="665"/>
    <cellStyle name="貨幣 2 17" xfId="117"/>
    <cellStyle name="貨幣 2 17 2" xfId="666"/>
    <cellStyle name="貨幣 2 18" xfId="118"/>
    <cellStyle name="貨幣 2 18 2" xfId="667"/>
    <cellStyle name="貨幣 2 19" xfId="639"/>
    <cellStyle name="貨幣 2 2" xfId="119"/>
    <cellStyle name="貨幣 2 2 10" xfId="120"/>
    <cellStyle name="貨幣 2 2 10 2" xfId="669"/>
    <cellStyle name="貨幣 2 2 11" xfId="121"/>
    <cellStyle name="貨幣 2 2 11 2" xfId="670"/>
    <cellStyle name="貨幣 2 2 12" xfId="668"/>
    <cellStyle name="貨幣 2 2 2" xfId="122"/>
    <cellStyle name="貨幣 2 2 2 2" xfId="123"/>
    <cellStyle name="貨幣 2 2 2 2 2" xfId="124"/>
    <cellStyle name="貨幣 2 2 2 2 2 2" xfId="125"/>
    <cellStyle name="貨幣 2 2 2 2 2 2 2" xfId="126"/>
    <cellStyle name="貨幣 2 2 2 2 2 2 2 2" xfId="127"/>
    <cellStyle name="貨幣 2 2 2 2 2 2 2 2 2" xfId="676"/>
    <cellStyle name="貨幣 2 2 2 2 2 2 2 3" xfId="675"/>
    <cellStyle name="貨幣 2 2 2 2 2 2 3" xfId="128"/>
    <cellStyle name="貨幣 2 2 2 2 2 2 3 2" xfId="677"/>
    <cellStyle name="貨幣 2 2 2 2 2 2 4" xfId="129"/>
    <cellStyle name="貨幣 2 2 2 2 2 2 4 2" xfId="678"/>
    <cellStyle name="貨幣 2 2 2 2 2 2 5" xfId="674"/>
    <cellStyle name="貨幣 2 2 2 2 2 3" xfId="130"/>
    <cellStyle name="貨幣 2 2 2 2 2 3 2" xfId="131"/>
    <cellStyle name="貨幣 2 2 2 2 2 3 2 2" xfId="132"/>
    <cellStyle name="貨幣 2 2 2 2 2 3 2 2 2" xfId="681"/>
    <cellStyle name="貨幣 2 2 2 2 2 3 2 3" xfId="680"/>
    <cellStyle name="貨幣 2 2 2 2 2 3 3" xfId="133"/>
    <cellStyle name="貨幣 2 2 2 2 2 3 3 2" xfId="682"/>
    <cellStyle name="貨幣 2 2 2 2 2 3 4" xfId="134"/>
    <cellStyle name="貨幣 2 2 2 2 2 3 4 2" xfId="683"/>
    <cellStyle name="貨幣 2 2 2 2 2 3 5" xfId="679"/>
    <cellStyle name="貨幣 2 2 2 2 2 4" xfId="135"/>
    <cellStyle name="貨幣 2 2 2 2 2 4 2" xfId="136"/>
    <cellStyle name="貨幣 2 2 2 2 2 4 2 2" xfId="685"/>
    <cellStyle name="貨幣 2 2 2 2 2 4 3" xfId="684"/>
    <cellStyle name="貨幣 2 2 2 2 2 5" xfId="137"/>
    <cellStyle name="貨幣 2 2 2 2 2 5 2" xfId="686"/>
    <cellStyle name="貨幣 2 2 2 2 2 6" xfId="138"/>
    <cellStyle name="貨幣 2 2 2 2 2 6 2" xfId="687"/>
    <cellStyle name="貨幣 2 2 2 2 2 7" xfId="673"/>
    <cellStyle name="貨幣 2 2 2 2 3" xfId="139"/>
    <cellStyle name="貨幣 2 2 2 2 3 2" xfId="140"/>
    <cellStyle name="貨幣 2 2 2 2 3 2 2" xfId="141"/>
    <cellStyle name="貨幣 2 2 2 2 3 2 2 2" xfId="142"/>
    <cellStyle name="貨幣 2 2 2 2 3 2 2 2 2" xfId="691"/>
    <cellStyle name="貨幣 2 2 2 2 3 2 2 3" xfId="690"/>
    <cellStyle name="貨幣 2 2 2 2 3 2 3" xfId="143"/>
    <cellStyle name="貨幣 2 2 2 2 3 2 3 2" xfId="692"/>
    <cellStyle name="貨幣 2 2 2 2 3 2 4" xfId="144"/>
    <cellStyle name="貨幣 2 2 2 2 3 2 4 2" xfId="693"/>
    <cellStyle name="貨幣 2 2 2 2 3 2 5" xfId="689"/>
    <cellStyle name="貨幣 2 2 2 2 3 3" xfId="145"/>
    <cellStyle name="貨幣 2 2 2 2 3 3 2" xfId="146"/>
    <cellStyle name="貨幣 2 2 2 2 3 3 2 2" xfId="147"/>
    <cellStyle name="貨幣 2 2 2 2 3 3 2 2 2" xfId="696"/>
    <cellStyle name="貨幣 2 2 2 2 3 3 2 3" xfId="695"/>
    <cellStyle name="貨幣 2 2 2 2 3 3 3" xfId="148"/>
    <cellStyle name="貨幣 2 2 2 2 3 3 3 2" xfId="697"/>
    <cellStyle name="貨幣 2 2 2 2 3 3 4" xfId="149"/>
    <cellStyle name="貨幣 2 2 2 2 3 3 4 2" xfId="698"/>
    <cellStyle name="貨幣 2 2 2 2 3 3 5" xfId="694"/>
    <cellStyle name="貨幣 2 2 2 2 3 4" xfId="150"/>
    <cellStyle name="貨幣 2 2 2 2 3 4 2" xfId="151"/>
    <cellStyle name="貨幣 2 2 2 2 3 4 2 2" xfId="700"/>
    <cellStyle name="貨幣 2 2 2 2 3 4 3" xfId="699"/>
    <cellStyle name="貨幣 2 2 2 2 3 5" xfId="152"/>
    <cellStyle name="貨幣 2 2 2 2 3 5 2" xfId="701"/>
    <cellStyle name="貨幣 2 2 2 2 3 6" xfId="153"/>
    <cellStyle name="貨幣 2 2 2 2 3 6 2" xfId="702"/>
    <cellStyle name="貨幣 2 2 2 2 3 7" xfId="688"/>
    <cellStyle name="貨幣 2 2 2 2 4" xfId="154"/>
    <cellStyle name="貨幣 2 2 2 2 4 2" xfId="155"/>
    <cellStyle name="貨幣 2 2 2 2 4 2 2" xfId="156"/>
    <cellStyle name="貨幣 2 2 2 2 4 2 2 2" xfId="705"/>
    <cellStyle name="貨幣 2 2 2 2 4 2 3" xfId="704"/>
    <cellStyle name="貨幣 2 2 2 2 4 3" xfId="157"/>
    <cellStyle name="貨幣 2 2 2 2 4 3 2" xfId="706"/>
    <cellStyle name="貨幣 2 2 2 2 4 4" xfId="158"/>
    <cellStyle name="貨幣 2 2 2 2 4 4 2" xfId="707"/>
    <cellStyle name="貨幣 2 2 2 2 4 5" xfId="703"/>
    <cellStyle name="貨幣 2 2 2 2 5" xfId="159"/>
    <cellStyle name="貨幣 2 2 2 2 5 2" xfId="160"/>
    <cellStyle name="貨幣 2 2 2 2 5 2 2" xfId="161"/>
    <cellStyle name="貨幣 2 2 2 2 5 2 2 2" xfId="710"/>
    <cellStyle name="貨幣 2 2 2 2 5 2 3" xfId="709"/>
    <cellStyle name="貨幣 2 2 2 2 5 3" xfId="162"/>
    <cellStyle name="貨幣 2 2 2 2 5 3 2" xfId="711"/>
    <cellStyle name="貨幣 2 2 2 2 5 4" xfId="163"/>
    <cellStyle name="貨幣 2 2 2 2 5 4 2" xfId="712"/>
    <cellStyle name="貨幣 2 2 2 2 5 5" xfId="708"/>
    <cellStyle name="貨幣 2 2 2 2 6" xfId="164"/>
    <cellStyle name="貨幣 2 2 2 2 6 2" xfId="165"/>
    <cellStyle name="貨幣 2 2 2 2 6 2 2" xfId="714"/>
    <cellStyle name="貨幣 2 2 2 2 6 3" xfId="713"/>
    <cellStyle name="貨幣 2 2 2 2 7" xfId="166"/>
    <cellStyle name="貨幣 2 2 2 2 7 2" xfId="715"/>
    <cellStyle name="貨幣 2 2 2 2 8" xfId="167"/>
    <cellStyle name="貨幣 2 2 2 2 8 2" xfId="716"/>
    <cellStyle name="貨幣 2 2 2 2 9" xfId="672"/>
    <cellStyle name="貨幣 2 2 2 3" xfId="168"/>
    <cellStyle name="貨幣 2 2 2 3 2" xfId="169"/>
    <cellStyle name="貨幣 2 2 2 3 2 2" xfId="170"/>
    <cellStyle name="貨幣 2 2 2 3 2 2 2" xfId="171"/>
    <cellStyle name="貨幣 2 2 2 3 2 2 2 2" xfId="720"/>
    <cellStyle name="貨幣 2 2 2 3 2 2 3" xfId="719"/>
    <cellStyle name="貨幣 2 2 2 3 2 3" xfId="172"/>
    <cellStyle name="貨幣 2 2 2 3 2 3 2" xfId="721"/>
    <cellStyle name="貨幣 2 2 2 3 2 4" xfId="173"/>
    <cellStyle name="貨幣 2 2 2 3 2 4 2" xfId="722"/>
    <cellStyle name="貨幣 2 2 2 3 2 5" xfId="718"/>
    <cellStyle name="貨幣 2 2 2 3 3" xfId="174"/>
    <cellStyle name="貨幣 2 2 2 3 3 2" xfId="175"/>
    <cellStyle name="貨幣 2 2 2 3 3 2 2" xfId="176"/>
    <cellStyle name="貨幣 2 2 2 3 3 2 2 2" xfId="725"/>
    <cellStyle name="貨幣 2 2 2 3 3 2 3" xfId="724"/>
    <cellStyle name="貨幣 2 2 2 3 3 3" xfId="177"/>
    <cellStyle name="貨幣 2 2 2 3 3 3 2" xfId="726"/>
    <cellStyle name="貨幣 2 2 2 3 3 4" xfId="178"/>
    <cellStyle name="貨幣 2 2 2 3 3 4 2" xfId="727"/>
    <cellStyle name="貨幣 2 2 2 3 3 5" xfId="723"/>
    <cellStyle name="貨幣 2 2 2 3 4" xfId="179"/>
    <cellStyle name="貨幣 2 2 2 3 4 2" xfId="180"/>
    <cellStyle name="貨幣 2 2 2 3 4 2 2" xfId="729"/>
    <cellStyle name="貨幣 2 2 2 3 4 3" xfId="728"/>
    <cellStyle name="貨幣 2 2 2 3 5" xfId="181"/>
    <cellStyle name="貨幣 2 2 2 3 5 2" xfId="730"/>
    <cellStyle name="貨幣 2 2 2 3 6" xfId="182"/>
    <cellStyle name="貨幣 2 2 2 3 6 2" xfId="731"/>
    <cellStyle name="貨幣 2 2 2 3 7" xfId="717"/>
    <cellStyle name="貨幣 2 2 2 4" xfId="183"/>
    <cellStyle name="貨幣 2 2 2 4 2" xfId="184"/>
    <cellStyle name="貨幣 2 2 2 4 2 2" xfId="185"/>
    <cellStyle name="貨幣 2 2 2 4 2 2 2" xfId="734"/>
    <cellStyle name="貨幣 2 2 2 4 2 3" xfId="733"/>
    <cellStyle name="貨幣 2 2 2 4 3" xfId="186"/>
    <cellStyle name="貨幣 2 2 2 4 3 2" xfId="735"/>
    <cellStyle name="貨幣 2 2 2 4 4" xfId="187"/>
    <cellStyle name="貨幣 2 2 2 4 4 2" xfId="736"/>
    <cellStyle name="貨幣 2 2 2 4 5" xfId="732"/>
    <cellStyle name="貨幣 2 2 2 5" xfId="188"/>
    <cellStyle name="貨幣 2 2 2 5 2" xfId="189"/>
    <cellStyle name="貨幣 2 2 2 5 2 2" xfId="190"/>
    <cellStyle name="貨幣 2 2 2 5 2 2 2" xfId="739"/>
    <cellStyle name="貨幣 2 2 2 5 2 3" xfId="738"/>
    <cellStyle name="貨幣 2 2 2 5 3" xfId="191"/>
    <cellStyle name="貨幣 2 2 2 5 3 2" xfId="740"/>
    <cellStyle name="貨幣 2 2 2 5 4" xfId="192"/>
    <cellStyle name="貨幣 2 2 2 5 4 2" xfId="741"/>
    <cellStyle name="貨幣 2 2 2 5 5" xfId="737"/>
    <cellStyle name="貨幣 2 2 2 6" xfId="193"/>
    <cellStyle name="貨幣 2 2 2 6 2" xfId="194"/>
    <cellStyle name="貨幣 2 2 2 6 2 2" xfId="743"/>
    <cellStyle name="貨幣 2 2 2 6 3" xfId="742"/>
    <cellStyle name="貨幣 2 2 2 7" xfId="195"/>
    <cellStyle name="貨幣 2 2 2 7 2" xfId="744"/>
    <cellStyle name="貨幣 2 2 2 8" xfId="196"/>
    <cellStyle name="貨幣 2 2 2 8 2" xfId="745"/>
    <cellStyle name="貨幣 2 2 2 9" xfId="671"/>
    <cellStyle name="貨幣 2 2 3" xfId="197"/>
    <cellStyle name="貨幣 2 2 3 2" xfId="198"/>
    <cellStyle name="貨幣 2 2 3 2 2" xfId="199"/>
    <cellStyle name="貨幣 2 2 3 2 2 2" xfId="200"/>
    <cellStyle name="貨幣 2 2 3 2 2 2 2" xfId="201"/>
    <cellStyle name="貨幣 2 2 3 2 2 2 2 2" xfId="750"/>
    <cellStyle name="貨幣 2 2 3 2 2 2 3" xfId="749"/>
    <cellStyle name="貨幣 2 2 3 2 2 3" xfId="202"/>
    <cellStyle name="貨幣 2 2 3 2 2 3 2" xfId="751"/>
    <cellStyle name="貨幣 2 2 3 2 2 4" xfId="203"/>
    <cellStyle name="貨幣 2 2 3 2 2 4 2" xfId="752"/>
    <cellStyle name="貨幣 2 2 3 2 2 5" xfId="748"/>
    <cellStyle name="貨幣 2 2 3 2 3" xfId="204"/>
    <cellStyle name="貨幣 2 2 3 2 3 2" xfId="205"/>
    <cellStyle name="貨幣 2 2 3 2 3 2 2" xfId="206"/>
    <cellStyle name="貨幣 2 2 3 2 3 2 2 2" xfId="755"/>
    <cellStyle name="貨幣 2 2 3 2 3 2 3" xfId="754"/>
    <cellStyle name="貨幣 2 2 3 2 3 3" xfId="207"/>
    <cellStyle name="貨幣 2 2 3 2 3 3 2" xfId="756"/>
    <cellStyle name="貨幣 2 2 3 2 3 4" xfId="208"/>
    <cellStyle name="貨幣 2 2 3 2 3 4 2" xfId="757"/>
    <cellStyle name="貨幣 2 2 3 2 3 5" xfId="753"/>
    <cellStyle name="貨幣 2 2 3 2 4" xfId="209"/>
    <cellStyle name="貨幣 2 2 3 2 4 2" xfId="210"/>
    <cellStyle name="貨幣 2 2 3 2 4 2 2" xfId="759"/>
    <cellStyle name="貨幣 2 2 3 2 4 3" xfId="758"/>
    <cellStyle name="貨幣 2 2 3 2 5" xfId="211"/>
    <cellStyle name="貨幣 2 2 3 2 5 2" xfId="760"/>
    <cellStyle name="貨幣 2 2 3 2 6" xfId="212"/>
    <cellStyle name="貨幣 2 2 3 2 6 2" xfId="761"/>
    <cellStyle name="貨幣 2 2 3 2 7" xfId="747"/>
    <cellStyle name="貨幣 2 2 3 3" xfId="213"/>
    <cellStyle name="貨幣 2 2 3 3 2" xfId="214"/>
    <cellStyle name="貨幣 2 2 3 3 2 2" xfId="215"/>
    <cellStyle name="貨幣 2 2 3 3 2 2 2" xfId="764"/>
    <cellStyle name="貨幣 2 2 3 3 2 3" xfId="763"/>
    <cellStyle name="貨幣 2 2 3 3 3" xfId="216"/>
    <cellStyle name="貨幣 2 2 3 3 3 2" xfId="765"/>
    <cellStyle name="貨幣 2 2 3 3 4" xfId="217"/>
    <cellStyle name="貨幣 2 2 3 3 4 2" xfId="766"/>
    <cellStyle name="貨幣 2 2 3 3 5" xfId="762"/>
    <cellStyle name="貨幣 2 2 3 4" xfId="218"/>
    <cellStyle name="貨幣 2 2 3 4 2" xfId="219"/>
    <cellStyle name="貨幣 2 2 3 4 2 2" xfId="220"/>
    <cellStyle name="貨幣 2 2 3 4 2 2 2" xfId="769"/>
    <cellStyle name="貨幣 2 2 3 4 2 3" xfId="768"/>
    <cellStyle name="貨幣 2 2 3 4 3" xfId="221"/>
    <cellStyle name="貨幣 2 2 3 4 3 2" xfId="770"/>
    <cellStyle name="貨幣 2 2 3 4 4" xfId="222"/>
    <cellStyle name="貨幣 2 2 3 4 4 2" xfId="771"/>
    <cellStyle name="貨幣 2 2 3 4 5" xfId="767"/>
    <cellStyle name="貨幣 2 2 3 5" xfId="223"/>
    <cellStyle name="貨幣 2 2 3 5 2" xfId="224"/>
    <cellStyle name="貨幣 2 2 3 5 2 2" xfId="773"/>
    <cellStyle name="貨幣 2 2 3 5 3" xfId="772"/>
    <cellStyle name="貨幣 2 2 3 6" xfId="225"/>
    <cellStyle name="貨幣 2 2 3 6 2" xfId="774"/>
    <cellStyle name="貨幣 2 2 3 7" xfId="226"/>
    <cellStyle name="貨幣 2 2 3 7 2" xfId="775"/>
    <cellStyle name="貨幣 2 2 3 8" xfId="746"/>
    <cellStyle name="貨幣 2 2 4" xfId="227"/>
    <cellStyle name="貨幣 2 2 4 2" xfId="228"/>
    <cellStyle name="貨幣 2 2 4 2 2" xfId="229"/>
    <cellStyle name="貨幣 2 2 4 2 2 2" xfId="230"/>
    <cellStyle name="貨幣 2 2 4 2 2 2 2" xfId="231"/>
    <cellStyle name="貨幣 2 2 4 2 2 2 2 2" xfId="780"/>
    <cellStyle name="貨幣 2 2 4 2 2 2 3" xfId="779"/>
    <cellStyle name="貨幣 2 2 4 2 2 3" xfId="232"/>
    <cellStyle name="貨幣 2 2 4 2 2 3 2" xfId="781"/>
    <cellStyle name="貨幣 2 2 4 2 2 4" xfId="233"/>
    <cellStyle name="貨幣 2 2 4 2 2 4 2" xfId="782"/>
    <cellStyle name="貨幣 2 2 4 2 2 5" xfId="778"/>
    <cellStyle name="貨幣 2 2 4 2 3" xfId="234"/>
    <cellStyle name="貨幣 2 2 4 2 3 2" xfId="235"/>
    <cellStyle name="貨幣 2 2 4 2 3 2 2" xfId="236"/>
    <cellStyle name="貨幣 2 2 4 2 3 2 2 2" xfId="785"/>
    <cellStyle name="貨幣 2 2 4 2 3 2 3" xfId="784"/>
    <cellStyle name="貨幣 2 2 4 2 3 3" xfId="237"/>
    <cellStyle name="貨幣 2 2 4 2 3 3 2" xfId="786"/>
    <cellStyle name="貨幣 2 2 4 2 3 4" xfId="238"/>
    <cellStyle name="貨幣 2 2 4 2 3 4 2" xfId="787"/>
    <cellStyle name="貨幣 2 2 4 2 3 5" xfId="783"/>
    <cellStyle name="貨幣 2 2 4 2 4" xfId="239"/>
    <cellStyle name="貨幣 2 2 4 2 4 2" xfId="240"/>
    <cellStyle name="貨幣 2 2 4 2 4 2 2" xfId="789"/>
    <cellStyle name="貨幣 2 2 4 2 4 3" xfId="788"/>
    <cellStyle name="貨幣 2 2 4 2 5" xfId="241"/>
    <cellStyle name="貨幣 2 2 4 2 5 2" xfId="790"/>
    <cellStyle name="貨幣 2 2 4 2 6" xfId="242"/>
    <cellStyle name="貨幣 2 2 4 2 6 2" xfId="791"/>
    <cellStyle name="貨幣 2 2 4 2 7" xfId="777"/>
    <cellStyle name="貨幣 2 2 4 3" xfId="243"/>
    <cellStyle name="貨幣 2 2 4 3 2" xfId="244"/>
    <cellStyle name="貨幣 2 2 4 3 2 2" xfId="245"/>
    <cellStyle name="貨幣 2 2 4 3 2 2 2" xfId="246"/>
    <cellStyle name="貨幣 2 2 4 3 2 2 2 2" xfId="795"/>
    <cellStyle name="貨幣 2 2 4 3 2 2 3" xfId="794"/>
    <cellStyle name="貨幣 2 2 4 3 2 3" xfId="247"/>
    <cellStyle name="貨幣 2 2 4 3 2 3 2" xfId="796"/>
    <cellStyle name="貨幣 2 2 4 3 2 4" xfId="248"/>
    <cellStyle name="貨幣 2 2 4 3 2 4 2" xfId="797"/>
    <cellStyle name="貨幣 2 2 4 3 2 5" xfId="793"/>
    <cellStyle name="貨幣 2 2 4 3 3" xfId="249"/>
    <cellStyle name="貨幣 2 2 4 3 3 2" xfId="250"/>
    <cellStyle name="貨幣 2 2 4 3 3 2 2" xfId="251"/>
    <cellStyle name="貨幣 2 2 4 3 3 2 2 2" xfId="800"/>
    <cellStyle name="貨幣 2 2 4 3 3 2 3" xfId="799"/>
    <cellStyle name="貨幣 2 2 4 3 3 3" xfId="252"/>
    <cellStyle name="貨幣 2 2 4 3 3 3 2" xfId="801"/>
    <cellStyle name="貨幣 2 2 4 3 3 4" xfId="253"/>
    <cellStyle name="貨幣 2 2 4 3 3 4 2" xfId="802"/>
    <cellStyle name="貨幣 2 2 4 3 3 5" xfId="798"/>
    <cellStyle name="貨幣 2 2 4 3 4" xfId="254"/>
    <cellStyle name="貨幣 2 2 4 3 4 2" xfId="255"/>
    <cellStyle name="貨幣 2 2 4 3 4 2 2" xfId="804"/>
    <cellStyle name="貨幣 2 2 4 3 4 3" xfId="803"/>
    <cellStyle name="貨幣 2 2 4 3 5" xfId="256"/>
    <cellStyle name="貨幣 2 2 4 3 5 2" xfId="805"/>
    <cellStyle name="貨幣 2 2 4 3 6" xfId="257"/>
    <cellStyle name="貨幣 2 2 4 3 6 2" xfId="806"/>
    <cellStyle name="貨幣 2 2 4 3 7" xfId="792"/>
    <cellStyle name="貨幣 2 2 4 4" xfId="258"/>
    <cellStyle name="貨幣 2 2 4 4 2" xfId="259"/>
    <cellStyle name="貨幣 2 2 4 4 2 2" xfId="260"/>
    <cellStyle name="貨幣 2 2 4 4 2 2 2" xfId="809"/>
    <cellStyle name="貨幣 2 2 4 4 2 3" xfId="808"/>
    <cellStyle name="貨幣 2 2 4 4 3" xfId="261"/>
    <cellStyle name="貨幣 2 2 4 4 3 2" xfId="810"/>
    <cellStyle name="貨幣 2 2 4 4 4" xfId="262"/>
    <cellStyle name="貨幣 2 2 4 4 4 2" xfId="811"/>
    <cellStyle name="貨幣 2 2 4 4 5" xfId="807"/>
    <cellStyle name="貨幣 2 2 4 5" xfId="263"/>
    <cellStyle name="貨幣 2 2 4 5 2" xfId="264"/>
    <cellStyle name="貨幣 2 2 4 5 2 2" xfId="265"/>
    <cellStyle name="貨幣 2 2 4 5 2 2 2" xfId="814"/>
    <cellStyle name="貨幣 2 2 4 5 2 3" xfId="813"/>
    <cellStyle name="貨幣 2 2 4 5 3" xfId="266"/>
    <cellStyle name="貨幣 2 2 4 5 3 2" xfId="815"/>
    <cellStyle name="貨幣 2 2 4 5 4" xfId="267"/>
    <cellStyle name="貨幣 2 2 4 5 4 2" xfId="816"/>
    <cellStyle name="貨幣 2 2 4 5 5" xfId="812"/>
    <cellStyle name="貨幣 2 2 4 6" xfId="268"/>
    <cellStyle name="貨幣 2 2 4 6 2" xfId="269"/>
    <cellStyle name="貨幣 2 2 4 6 2 2" xfId="818"/>
    <cellStyle name="貨幣 2 2 4 6 3" xfId="817"/>
    <cellStyle name="貨幣 2 2 4 7" xfId="270"/>
    <cellStyle name="貨幣 2 2 4 7 2" xfId="819"/>
    <cellStyle name="貨幣 2 2 4 8" xfId="271"/>
    <cellStyle name="貨幣 2 2 4 8 2" xfId="820"/>
    <cellStyle name="貨幣 2 2 4 9" xfId="776"/>
    <cellStyle name="貨幣 2 2 5" xfId="272"/>
    <cellStyle name="貨幣 2 2 5 2" xfId="273"/>
    <cellStyle name="貨幣 2 2 5 2 2" xfId="274"/>
    <cellStyle name="貨幣 2 2 5 2 2 2" xfId="275"/>
    <cellStyle name="貨幣 2 2 5 2 2 2 2" xfId="824"/>
    <cellStyle name="貨幣 2 2 5 2 2 3" xfId="823"/>
    <cellStyle name="貨幣 2 2 5 2 3" xfId="276"/>
    <cellStyle name="貨幣 2 2 5 2 3 2" xfId="825"/>
    <cellStyle name="貨幣 2 2 5 2 4" xfId="277"/>
    <cellStyle name="貨幣 2 2 5 2 4 2" xfId="826"/>
    <cellStyle name="貨幣 2 2 5 2 5" xfId="822"/>
    <cellStyle name="貨幣 2 2 5 3" xfId="278"/>
    <cellStyle name="貨幣 2 2 5 3 2" xfId="279"/>
    <cellStyle name="貨幣 2 2 5 3 2 2" xfId="280"/>
    <cellStyle name="貨幣 2 2 5 3 2 2 2" xfId="829"/>
    <cellStyle name="貨幣 2 2 5 3 2 3" xfId="828"/>
    <cellStyle name="貨幣 2 2 5 3 3" xfId="281"/>
    <cellStyle name="貨幣 2 2 5 3 3 2" xfId="830"/>
    <cellStyle name="貨幣 2 2 5 3 4" xfId="282"/>
    <cellStyle name="貨幣 2 2 5 3 4 2" xfId="831"/>
    <cellStyle name="貨幣 2 2 5 3 5" xfId="827"/>
    <cellStyle name="貨幣 2 2 5 4" xfId="283"/>
    <cellStyle name="貨幣 2 2 5 4 2" xfId="284"/>
    <cellStyle name="貨幣 2 2 5 4 2 2" xfId="833"/>
    <cellStyle name="貨幣 2 2 5 4 3" xfId="832"/>
    <cellStyle name="貨幣 2 2 5 5" xfId="285"/>
    <cellStyle name="貨幣 2 2 5 5 2" xfId="834"/>
    <cellStyle name="貨幣 2 2 5 6" xfId="286"/>
    <cellStyle name="貨幣 2 2 5 6 2" xfId="835"/>
    <cellStyle name="貨幣 2 2 5 7" xfId="821"/>
    <cellStyle name="貨幣 2 2 6" xfId="287"/>
    <cellStyle name="貨幣 2 2 6 2" xfId="288"/>
    <cellStyle name="貨幣 2 2 6 2 2" xfId="289"/>
    <cellStyle name="貨幣 2 2 6 2 2 2" xfId="290"/>
    <cellStyle name="貨幣 2 2 6 2 2 2 2" xfId="839"/>
    <cellStyle name="貨幣 2 2 6 2 2 3" xfId="838"/>
    <cellStyle name="貨幣 2 2 6 2 3" xfId="291"/>
    <cellStyle name="貨幣 2 2 6 2 3 2" xfId="840"/>
    <cellStyle name="貨幣 2 2 6 2 4" xfId="292"/>
    <cellStyle name="貨幣 2 2 6 2 4 2" xfId="841"/>
    <cellStyle name="貨幣 2 2 6 2 5" xfId="837"/>
    <cellStyle name="貨幣 2 2 6 3" xfId="293"/>
    <cellStyle name="貨幣 2 2 6 3 2" xfId="294"/>
    <cellStyle name="貨幣 2 2 6 3 2 2" xfId="295"/>
    <cellStyle name="貨幣 2 2 6 3 2 2 2" xfId="844"/>
    <cellStyle name="貨幣 2 2 6 3 2 3" xfId="843"/>
    <cellStyle name="貨幣 2 2 6 3 3" xfId="296"/>
    <cellStyle name="貨幣 2 2 6 3 3 2" xfId="845"/>
    <cellStyle name="貨幣 2 2 6 3 4" xfId="297"/>
    <cellStyle name="貨幣 2 2 6 3 4 2" xfId="846"/>
    <cellStyle name="貨幣 2 2 6 3 5" xfId="842"/>
    <cellStyle name="貨幣 2 2 6 4" xfId="298"/>
    <cellStyle name="貨幣 2 2 6 4 2" xfId="299"/>
    <cellStyle name="貨幣 2 2 6 4 2 2" xfId="848"/>
    <cellStyle name="貨幣 2 2 6 4 3" xfId="847"/>
    <cellStyle name="貨幣 2 2 6 5" xfId="300"/>
    <cellStyle name="貨幣 2 2 6 5 2" xfId="849"/>
    <cellStyle name="貨幣 2 2 6 6" xfId="301"/>
    <cellStyle name="貨幣 2 2 6 6 2" xfId="850"/>
    <cellStyle name="貨幣 2 2 6 7" xfId="836"/>
    <cellStyle name="貨幣 2 2 7" xfId="302"/>
    <cellStyle name="貨幣 2 2 7 2" xfId="303"/>
    <cellStyle name="貨幣 2 2 7 2 2" xfId="304"/>
    <cellStyle name="貨幣 2 2 7 2 2 2" xfId="853"/>
    <cellStyle name="貨幣 2 2 7 2 3" xfId="852"/>
    <cellStyle name="貨幣 2 2 7 3" xfId="305"/>
    <cellStyle name="貨幣 2 2 7 3 2" xfId="854"/>
    <cellStyle name="貨幣 2 2 7 4" xfId="306"/>
    <cellStyle name="貨幣 2 2 7 4 2" xfId="855"/>
    <cellStyle name="貨幣 2 2 7 5" xfId="851"/>
    <cellStyle name="貨幣 2 2 8" xfId="307"/>
    <cellStyle name="貨幣 2 2 8 2" xfId="308"/>
    <cellStyle name="貨幣 2 2 8 2 2" xfId="309"/>
    <cellStyle name="貨幣 2 2 8 2 2 2" xfId="858"/>
    <cellStyle name="貨幣 2 2 8 2 3" xfId="857"/>
    <cellStyle name="貨幣 2 2 8 3" xfId="310"/>
    <cellStyle name="貨幣 2 2 8 3 2" xfId="859"/>
    <cellStyle name="貨幣 2 2 8 4" xfId="311"/>
    <cellStyle name="貨幣 2 2 8 4 2" xfId="860"/>
    <cellStyle name="貨幣 2 2 8 5" xfId="856"/>
    <cellStyle name="貨幣 2 2 9" xfId="312"/>
    <cellStyle name="貨幣 2 2 9 2" xfId="313"/>
    <cellStyle name="貨幣 2 2 9 2 2" xfId="862"/>
    <cellStyle name="貨幣 2 2 9 3" xfId="861"/>
    <cellStyle name="貨幣 2 3" xfId="314"/>
    <cellStyle name="貨幣 2 3 2" xfId="315"/>
    <cellStyle name="貨幣 2 3 2 2" xfId="316"/>
    <cellStyle name="貨幣 2 3 2 2 2" xfId="317"/>
    <cellStyle name="貨幣 2 3 2 2 2 2" xfId="318"/>
    <cellStyle name="貨幣 2 3 2 2 2 2 2" xfId="319"/>
    <cellStyle name="貨幣 2 3 2 2 2 2 2 2" xfId="868"/>
    <cellStyle name="貨幣 2 3 2 2 2 2 3" xfId="867"/>
    <cellStyle name="貨幣 2 3 2 2 2 3" xfId="320"/>
    <cellStyle name="貨幣 2 3 2 2 2 3 2" xfId="869"/>
    <cellStyle name="貨幣 2 3 2 2 2 4" xfId="321"/>
    <cellStyle name="貨幣 2 3 2 2 2 4 2" xfId="870"/>
    <cellStyle name="貨幣 2 3 2 2 2 5" xfId="866"/>
    <cellStyle name="貨幣 2 3 2 2 3" xfId="322"/>
    <cellStyle name="貨幣 2 3 2 2 3 2" xfId="323"/>
    <cellStyle name="貨幣 2 3 2 2 3 2 2" xfId="324"/>
    <cellStyle name="貨幣 2 3 2 2 3 2 2 2" xfId="873"/>
    <cellStyle name="貨幣 2 3 2 2 3 2 3" xfId="872"/>
    <cellStyle name="貨幣 2 3 2 2 3 3" xfId="325"/>
    <cellStyle name="貨幣 2 3 2 2 3 3 2" xfId="874"/>
    <cellStyle name="貨幣 2 3 2 2 3 4" xfId="326"/>
    <cellStyle name="貨幣 2 3 2 2 3 4 2" xfId="875"/>
    <cellStyle name="貨幣 2 3 2 2 3 5" xfId="871"/>
    <cellStyle name="貨幣 2 3 2 2 4" xfId="327"/>
    <cellStyle name="貨幣 2 3 2 2 4 2" xfId="328"/>
    <cellStyle name="貨幣 2 3 2 2 4 2 2" xfId="877"/>
    <cellStyle name="貨幣 2 3 2 2 4 3" xfId="876"/>
    <cellStyle name="貨幣 2 3 2 2 5" xfId="329"/>
    <cellStyle name="貨幣 2 3 2 2 5 2" xfId="878"/>
    <cellStyle name="貨幣 2 3 2 2 6" xfId="330"/>
    <cellStyle name="貨幣 2 3 2 2 6 2" xfId="879"/>
    <cellStyle name="貨幣 2 3 2 2 7" xfId="865"/>
    <cellStyle name="貨幣 2 3 2 3" xfId="331"/>
    <cellStyle name="貨幣 2 3 2 3 2" xfId="332"/>
    <cellStyle name="貨幣 2 3 2 3 2 2" xfId="333"/>
    <cellStyle name="貨幣 2 3 2 3 2 2 2" xfId="334"/>
    <cellStyle name="貨幣 2 3 2 3 2 2 2 2" xfId="883"/>
    <cellStyle name="貨幣 2 3 2 3 2 2 3" xfId="882"/>
    <cellStyle name="貨幣 2 3 2 3 2 3" xfId="335"/>
    <cellStyle name="貨幣 2 3 2 3 2 3 2" xfId="884"/>
    <cellStyle name="貨幣 2 3 2 3 2 4" xfId="336"/>
    <cellStyle name="貨幣 2 3 2 3 2 4 2" xfId="885"/>
    <cellStyle name="貨幣 2 3 2 3 2 5" xfId="881"/>
    <cellStyle name="貨幣 2 3 2 3 3" xfId="337"/>
    <cellStyle name="貨幣 2 3 2 3 3 2" xfId="338"/>
    <cellStyle name="貨幣 2 3 2 3 3 2 2" xfId="339"/>
    <cellStyle name="貨幣 2 3 2 3 3 2 2 2" xfId="888"/>
    <cellStyle name="貨幣 2 3 2 3 3 2 3" xfId="887"/>
    <cellStyle name="貨幣 2 3 2 3 3 3" xfId="340"/>
    <cellStyle name="貨幣 2 3 2 3 3 3 2" xfId="889"/>
    <cellStyle name="貨幣 2 3 2 3 3 4" xfId="341"/>
    <cellStyle name="貨幣 2 3 2 3 3 4 2" xfId="890"/>
    <cellStyle name="貨幣 2 3 2 3 3 5" xfId="886"/>
    <cellStyle name="貨幣 2 3 2 3 4" xfId="342"/>
    <cellStyle name="貨幣 2 3 2 3 4 2" xfId="343"/>
    <cellStyle name="貨幣 2 3 2 3 4 2 2" xfId="892"/>
    <cellStyle name="貨幣 2 3 2 3 4 3" xfId="891"/>
    <cellStyle name="貨幣 2 3 2 3 5" xfId="344"/>
    <cellStyle name="貨幣 2 3 2 3 5 2" xfId="893"/>
    <cellStyle name="貨幣 2 3 2 3 6" xfId="345"/>
    <cellStyle name="貨幣 2 3 2 3 6 2" xfId="894"/>
    <cellStyle name="貨幣 2 3 2 3 7" xfId="880"/>
    <cellStyle name="貨幣 2 3 2 4" xfId="346"/>
    <cellStyle name="貨幣 2 3 2 4 2" xfId="347"/>
    <cellStyle name="貨幣 2 3 2 4 2 2" xfId="348"/>
    <cellStyle name="貨幣 2 3 2 4 2 2 2" xfId="897"/>
    <cellStyle name="貨幣 2 3 2 4 2 3" xfId="896"/>
    <cellStyle name="貨幣 2 3 2 4 3" xfId="349"/>
    <cellStyle name="貨幣 2 3 2 4 3 2" xfId="898"/>
    <cellStyle name="貨幣 2 3 2 4 4" xfId="350"/>
    <cellStyle name="貨幣 2 3 2 4 4 2" xfId="899"/>
    <cellStyle name="貨幣 2 3 2 4 5" xfId="895"/>
    <cellStyle name="貨幣 2 3 2 5" xfId="351"/>
    <cellStyle name="貨幣 2 3 2 5 2" xfId="352"/>
    <cellStyle name="貨幣 2 3 2 5 2 2" xfId="353"/>
    <cellStyle name="貨幣 2 3 2 5 2 2 2" xfId="902"/>
    <cellStyle name="貨幣 2 3 2 5 2 3" xfId="901"/>
    <cellStyle name="貨幣 2 3 2 5 3" xfId="354"/>
    <cellStyle name="貨幣 2 3 2 5 3 2" xfId="903"/>
    <cellStyle name="貨幣 2 3 2 5 4" xfId="355"/>
    <cellStyle name="貨幣 2 3 2 5 4 2" xfId="904"/>
    <cellStyle name="貨幣 2 3 2 5 5" xfId="900"/>
    <cellStyle name="貨幣 2 3 2 6" xfId="356"/>
    <cellStyle name="貨幣 2 3 2 6 2" xfId="357"/>
    <cellStyle name="貨幣 2 3 2 6 2 2" xfId="906"/>
    <cellStyle name="貨幣 2 3 2 6 3" xfId="905"/>
    <cellStyle name="貨幣 2 3 2 7" xfId="358"/>
    <cellStyle name="貨幣 2 3 2 7 2" xfId="907"/>
    <cellStyle name="貨幣 2 3 2 8" xfId="359"/>
    <cellStyle name="貨幣 2 3 2 8 2" xfId="908"/>
    <cellStyle name="貨幣 2 3 2 9" xfId="864"/>
    <cellStyle name="貨幣 2 3 3" xfId="360"/>
    <cellStyle name="貨幣 2 3 3 2" xfId="361"/>
    <cellStyle name="貨幣 2 3 3 2 2" xfId="362"/>
    <cellStyle name="貨幣 2 3 3 2 2 2" xfId="363"/>
    <cellStyle name="貨幣 2 3 3 2 2 2 2" xfId="912"/>
    <cellStyle name="貨幣 2 3 3 2 2 3" xfId="911"/>
    <cellStyle name="貨幣 2 3 3 2 3" xfId="364"/>
    <cellStyle name="貨幣 2 3 3 2 3 2" xfId="913"/>
    <cellStyle name="貨幣 2 3 3 2 4" xfId="365"/>
    <cellStyle name="貨幣 2 3 3 2 4 2" xfId="914"/>
    <cellStyle name="貨幣 2 3 3 2 5" xfId="910"/>
    <cellStyle name="貨幣 2 3 3 3" xfId="366"/>
    <cellStyle name="貨幣 2 3 3 3 2" xfId="367"/>
    <cellStyle name="貨幣 2 3 3 3 2 2" xfId="368"/>
    <cellStyle name="貨幣 2 3 3 3 2 2 2" xfId="917"/>
    <cellStyle name="貨幣 2 3 3 3 2 3" xfId="916"/>
    <cellStyle name="貨幣 2 3 3 3 3" xfId="369"/>
    <cellStyle name="貨幣 2 3 3 3 3 2" xfId="918"/>
    <cellStyle name="貨幣 2 3 3 3 4" xfId="370"/>
    <cellStyle name="貨幣 2 3 3 3 4 2" xfId="919"/>
    <cellStyle name="貨幣 2 3 3 3 5" xfId="915"/>
    <cellStyle name="貨幣 2 3 3 4" xfId="371"/>
    <cellStyle name="貨幣 2 3 3 4 2" xfId="372"/>
    <cellStyle name="貨幣 2 3 3 4 2 2" xfId="921"/>
    <cellStyle name="貨幣 2 3 3 4 3" xfId="920"/>
    <cellStyle name="貨幣 2 3 3 5" xfId="373"/>
    <cellStyle name="貨幣 2 3 3 5 2" xfId="922"/>
    <cellStyle name="貨幣 2 3 3 6" xfId="374"/>
    <cellStyle name="貨幣 2 3 3 6 2" xfId="923"/>
    <cellStyle name="貨幣 2 3 3 7" xfId="909"/>
    <cellStyle name="貨幣 2 3 4" xfId="375"/>
    <cellStyle name="貨幣 2 3 4 2" xfId="376"/>
    <cellStyle name="貨幣 2 3 4 2 2" xfId="377"/>
    <cellStyle name="貨幣 2 3 4 2 2 2" xfId="926"/>
    <cellStyle name="貨幣 2 3 4 2 3" xfId="925"/>
    <cellStyle name="貨幣 2 3 4 3" xfId="378"/>
    <cellStyle name="貨幣 2 3 4 3 2" xfId="927"/>
    <cellStyle name="貨幣 2 3 4 4" xfId="379"/>
    <cellStyle name="貨幣 2 3 4 4 2" xfId="928"/>
    <cellStyle name="貨幣 2 3 4 5" xfId="924"/>
    <cellStyle name="貨幣 2 3 5" xfId="380"/>
    <cellStyle name="貨幣 2 3 5 2" xfId="381"/>
    <cellStyle name="貨幣 2 3 5 2 2" xfId="382"/>
    <cellStyle name="貨幣 2 3 5 2 2 2" xfId="931"/>
    <cellStyle name="貨幣 2 3 5 2 3" xfId="930"/>
    <cellStyle name="貨幣 2 3 5 3" xfId="383"/>
    <cellStyle name="貨幣 2 3 5 3 2" xfId="932"/>
    <cellStyle name="貨幣 2 3 5 4" xfId="384"/>
    <cellStyle name="貨幣 2 3 5 4 2" xfId="933"/>
    <cellStyle name="貨幣 2 3 5 5" xfId="929"/>
    <cellStyle name="貨幣 2 3 6" xfId="385"/>
    <cellStyle name="貨幣 2 3 6 2" xfId="386"/>
    <cellStyle name="貨幣 2 3 6 2 2" xfId="935"/>
    <cellStyle name="貨幣 2 3 6 3" xfId="934"/>
    <cellStyle name="貨幣 2 3 7" xfId="387"/>
    <cellStyle name="貨幣 2 3 7 2" xfId="936"/>
    <cellStyle name="貨幣 2 3 8" xfId="388"/>
    <cellStyle name="貨幣 2 3 8 2" xfId="937"/>
    <cellStyle name="貨幣 2 3 9" xfId="863"/>
    <cellStyle name="貨幣 2 4" xfId="389"/>
    <cellStyle name="貨幣 2 4 2" xfId="390"/>
    <cellStyle name="貨幣 2 4 2 2" xfId="391"/>
    <cellStyle name="貨幣 2 4 2 2 2" xfId="392"/>
    <cellStyle name="貨幣 2 4 2 2 2 2" xfId="393"/>
    <cellStyle name="貨幣 2 4 2 2 2 2 2" xfId="394"/>
    <cellStyle name="貨幣 2 4 2 2 2 2 2 2" xfId="943"/>
    <cellStyle name="貨幣 2 4 2 2 2 2 3" xfId="942"/>
    <cellStyle name="貨幣 2 4 2 2 2 3" xfId="395"/>
    <cellStyle name="貨幣 2 4 2 2 2 3 2" xfId="944"/>
    <cellStyle name="貨幣 2 4 2 2 2 4" xfId="396"/>
    <cellStyle name="貨幣 2 4 2 2 2 4 2" xfId="945"/>
    <cellStyle name="貨幣 2 4 2 2 2 5" xfId="941"/>
    <cellStyle name="貨幣 2 4 2 2 3" xfId="397"/>
    <cellStyle name="貨幣 2 4 2 2 3 2" xfId="398"/>
    <cellStyle name="貨幣 2 4 2 2 3 2 2" xfId="399"/>
    <cellStyle name="貨幣 2 4 2 2 3 2 2 2" xfId="948"/>
    <cellStyle name="貨幣 2 4 2 2 3 2 3" xfId="947"/>
    <cellStyle name="貨幣 2 4 2 2 3 3" xfId="400"/>
    <cellStyle name="貨幣 2 4 2 2 3 3 2" xfId="949"/>
    <cellStyle name="貨幣 2 4 2 2 3 4" xfId="401"/>
    <cellStyle name="貨幣 2 4 2 2 3 4 2" xfId="950"/>
    <cellStyle name="貨幣 2 4 2 2 3 5" xfId="946"/>
    <cellStyle name="貨幣 2 4 2 2 4" xfId="402"/>
    <cellStyle name="貨幣 2 4 2 2 4 2" xfId="403"/>
    <cellStyle name="貨幣 2 4 2 2 4 2 2" xfId="952"/>
    <cellStyle name="貨幣 2 4 2 2 4 3" xfId="951"/>
    <cellStyle name="貨幣 2 4 2 2 5" xfId="404"/>
    <cellStyle name="貨幣 2 4 2 2 5 2" xfId="953"/>
    <cellStyle name="貨幣 2 4 2 2 6" xfId="405"/>
    <cellStyle name="貨幣 2 4 2 2 6 2" xfId="954"/>
    <cellStyle name="貨幣 2 4 2 2 7" xfId="940"/>
    <cellStyle name="貨幣 2 4 2 3" xfId="406"/>
    <cellStyle name="貨幣 2 4 2 3 2" xfId="407"/>
    <cellStyle name="貨幣 2 4 2 3 2 2" xfId="408"/>
    <cellStyle name="貨幣 2 4 2 3 2 2 2" xfId="409"/>
    <cellStyle name="貨幣 2 4 2 3 2 2 2 2" xfId="958"/>
    <cellStyle name="貨幣 2 4 2 3 2 2 3" xfId="957"/>
    <cellStyle name="貨幣 2 4 2 3 2 3" xfId="410"/>
    <cellStyle name="貨幣 2 4 2 3 2 3 2" xfId="959"/>
    <cellStyle name="貨幣 2 4 2 3 2 4" xfId="411"/>
    <cellStyle name="貨幣 2 4 2 3 2 4 2" xfId="960"/>
    <cellStyle name="貨幣 2 4 2 3 2 5" xfId="956"/>
    <cellStyle name="貨幣 2 4 2 3 3" xfId="412"/>
    <cellStyle name="貨幣 2 4 2 3 3 2" xfId="413"/>
    <cellStyle name="貨幣 2 4 2 3 3 2 2" xfId="414"/>
    <cellStyle name="貨幣 2 4 2 3 3 2 2 2" xfId="963"/>
    <cellStyle name="貨幣 2 4 2 3 3 2 3" xfId="962"/>
    <cellStyle name="貨幣 2 4 2 3 3 3" xfId="415"/>
    <cellStyle name="貨幣 2 4 2 3 3 3 2" xfId="964"/>
    <cellStyle name="貨幣 2 4 2 3 3 4" xfId="416"/>
    <cellStyle name="貨幣 2 4 2 3 3 4 2" xfId="965"/>
    <cellStyle name="貨幣 2 4 2 3 3 5" xfId="961"/>
    <cellStyle name="貨幣 2 4 2 3 4" xfId="417"/>
    <cellStyle name="貨幣 2 4 2 3 4 2" xfId="418"/>
    <cellStyle name="貨幣 2 4 2 3 4 2 2" xfId="967"/>
    <cellStyle name="貨幣 2 4 2 3 4 3" xfId="966"/>
    <cellStyle name="貨幣 2 4 2 3 5" xfId="419"/>
    <cellStyle name="貨幣 2 4 2 3 5 2" xfId="968"/>
    <cellStyle name="貨幣 2 4 2 3 6" xfId="420"/>
    <cellStyle name="貨幣 2 4 2 3 6 2" xfId="969"/>
    <cellStyle name="貨幣 2 4 2 3 7" xfId="955"/>
    <cellStyle name="貨幣 2 4 2 4" xfId="421"/>
    <cellStyle name="貨幣 2 4 2 4 2" xfId="422"/>
    <cellStyle name="貨幣 2 4 2 4 2 2" xfId="423"/>
    <cellStyle name="貨幣 2 4 2 4 2 2 2" xfId="972"/>
    <cellStyle name="貨幣 2 4 2 4 2 3" xfId="971"/>
    <cellStyle name="貨幣 2 4 2 4 3" xfId="424"/>
    <cellStyle name="貨幣 2 4 2 4 3 2" xfId="973"/>
    <cellStyle name="貨幣 2 4 2 4 4" xfId="425"/>
    <cellStyle name="貨幣 2 4 2 4 4 2" xfId="974"/>
    <cellStyle name="貨幣 2 4 2 4 5" xfId="970"/>
    <cellStyle name="貨幣 2 4 2 5" xfId="426"/>
    <cellStyle name="貨幣 2 4 2 5 2" xfId="427"/>
    <cellStyle name="貨幣 2 4 2 5 2 2" xfId="428"/>
    <cellStyle name="貨幣 2 4 2 5 2 2 2" xfId="977"/>
    <cellStyle name="貨幣 2 4 2 5 2 3" xfId="976"/>
    <cellStyle name="貨幣 2 4 2 5 3" xfId="429"/>
    <cellStyle name="貨幣 2 4 2 5 3 2" xfId="978"/>
    <cellStyle name="貨幣 2 4 2 5 4" xfId="430"/>
    <cellStyle name="貨幣 2 4 2 5 4 2" xfId="979"/>
    <cellStyle name="貨幣 2 4 2 5 5" xfId="975"/>
    <cellStyle name="貨幣 2 4 2 6" xfId="431"/>
    <cellStyle name="貨幣 2 4 2 6 2" xfId="432"/>
    <cellStyle name="貨幣 2 4 2 6 2 2" xfId="981"/>
    <cellStyle name="貨幣 2 4 2 6 3" xfId="980"/>
    <cellStyle name="貨幣 2 4 2 7" xfId="433"/>
    <cellStyle name="貨幣 2 4 2 7 2" xfId="982"/>
    <cellStyle name="貨幣 2 4 2 8" xfId="434"/>
    <cellStyle name="貨幣 2 4 2 8 2" xfId="983"/>
    <cellStyle name="貨幣 2 4 2 9" xfId="939"/>
    <cellStyle name="貨幣 2 4 3" xfId="435"/>
    <cellStyle name="貨幣 2 4 3 2" xfId="436"/>
    <cellStyle name="貨幣 2 4 3 2 2" xfId="437"/>
    <cellStyle name="貨幣 2 4 3 2 2 2" xfId="438"/>
    <cellStyle name="貨幣 2 4 3 2 2 2 2" xfId="987"/>
    <cellStyle name="貨幣 2 4 3 2 2 3" xfId="986"/>
    <cellStyle name="貨幣 2 4 3 2 3" xfId="439"/>
    <cellStyle name="貨幣 2 4 3 2 3 2" xfId="988"/>
    <cellStyle name="貨幣 2 4 3 2 4" xfId="440"/>
    <cellStyle name="貨幣 2 4 3 2 4 2" xfId="989"/>
    <cellStyle name="貨幣 2 4 3 2 5" xfId="985"/>
    <cellStyle name="貨幣 2 4 3 3" xfId="441"/>
    <cellStyle name="貨幣 2 4 3 3 2" xfId="442"/>
    <cellStyle name="貨幣 2 4 3 3 2 2" xfId="443"/>
    <cellStyle name="貨幣 2 4 3 3 2 2 2" xfId="992"/>
    <cellStyle name="貨幣 2 4 3 3 2 3" xfId="991"/>
    <cellStyle name="貨幣 2 4 3 3 3" xfId="444"/>
    <cellStyle name="貨幣 2 4 3 3 3 2" xfId="993"/>
    <cellStyle name="貨幣 2 4 3 3 4" xfId="445"/>
    <cellStyle name="貨幣 2 4 3 3 4 2" xfId="994"/>
    <cellStyle name="貨幣 2 4 3 3 5" xfId="990"/>
    <cellStyle name="貨幣 2 4 3 4" xfId="446"/>
    <cellStyle name="貨幣 2 4 3 4 2" xfId="447"/>
    <cellStyle name="貨幣 2 4 3 4 2 2" xfId="996"/>
    <cellStyle name="貨幣 2 4 3 4 3" xfId="995"/>
    <cellStyle name="貨幣 2 4 3 5" xfId="448"/>
    <cellStyle name="貨幣 2 4 3 5 2" xfId="997"/>
    <cellStyle name="貨幣 2 4 3 6" xfId="449"/>
    <cellStyle name="貨幣 2 4 3 6 2" xfId="998"/>
    <cellStyle name="貨幣 2 4 3 7" xfId="984"/>
    <cellStyle name="貨幣 2 4 4" xfId="450"/>
    <cellStyle name="貨幣 2 4 4 2" xfId="451"/>
    <cellStyle name="貨幣 2 4 4 2 2" xfId="452"/>
    <cellStyle name="貨幣 2 4 4 2 2 2" xfId="1001"/>
    <cellStyle name="貨幣 2 4 4 2 3" xfId="1000"/>
    <cellStyle name="貨幣 2 4 4 3" xfId="453"/>
    <cellStyle name="貨幣 2 4 4 3 2" xfId="1002"/>
    <cellStyle name="貨幣 2 4 4 4" xfId="454"/>
    <cellStyle name="貨幣 2 4 4 4 2" xfId="1003"/>
    <cellStyle name="貨幣 2 4 4 5" xfId="999"/>
    <cellStyle name="貨幣 2 4 5" xfId="455"/>
    <cellStyle name="貨幣 2 4 5 2" xfId="456"/>
    <cellStyle name="貨幣 2 4 5 2 2" xfId="457"/>
    <cellStyle name="貨幣 2 4 5 2 2 2" xfId="1006"/>
    <cellStyle name="貨幣 2 4 5 2 3" xfId="1005"/>
    <cellStyle name="貨幣 2 4 5 3" xfId="458"/>
    <cellStyle name="貨幣 2 4 5 3 2" xfId="1007"/>
    <cellStyle name="貨幣 2 4 5 4" xfId="459"/>
    <cellStyle name="貨幣 2 4 5 4 2" xfId="1008"/>
    <cellStyle name="貨幣 2 4 5 5" xfId="1004"/>
    <cellStyle name="貨幣 2 4 6" xfId="460"/>
    <cellStyle name="貨幣 2 4 6 2" xfId="461"/>
    <cellStyle name="貨幣 2 4 6 2 2" xfId="1010"/>
    <cellStyle name="貨幣 2 4 6 3" xfId="1009"/>
    <cellStyle name="貨幣 2 4 7" xfId="462"/>
    <cellStyle name="貨幣 2 4 7 2" xfId="1011"/>
    <cellStyle name="貨幣 2 4 8" xfId="463"/>
    <cellStyle name="貨幣 2 4 8 2" xfId="1012"/>
    <cellStyle name="貨幣 2 4 9" xfId="938"/>
    <cellStyle name="貨幣 2 5" xfId="464"/>
    <cellStyle name="貨幣 2 5 2" xfId="465"/>
    <cellStyle name="貨幣 2 5 2 2" xfId="466"/>
    <cellStyle name="貨幣 2 5 2 2 2" xfId="467"/>
    <cellStyle name="貨幣 2 5 2 2 2 2" xfId="468"/>
    <cellStyle name="貨幣 2 5 2 2 2 2 2" xfId="1017"/>
    <cellStyle name="貨幣 2 5 2 2 2 3" xfId="1016"/>
    <cellStyle name="貨幣 2 5 2 2 3" xfId="469"/>
    <cellStyle name="貨幣 2 5 2 2 3 2" xfId="1018"/>
    <cellStyle name="貨幣 2 5 2 2 4" xfId="470"/>
    <cellStyle name="貨幣 2 5 2 2 4 2" xfId="1019"/>
    <cellStyle name="貨幣 2 5 2 2 5" xfId="1015"/>
    <cellStyle name="貨幣 2 5 2 3" xfId="471"/>
    <cellStyle name="貨幣 2 5 2 3 2" xfId="472"/>
    <cellStyle name="貨幣 2 5 2 3 2 2" xfId="473"/>
    <cellStyle name="貨幣 2 5 2 3 2 2 2" xfId="1022"/>
    <cellStyle name="貨幣 2 5 2 3 2 3" xfId="1021"/>
    <cellStyle name="貨幣 2 5 2 3 3" xfId="474"/>
    <cellStyle name="貨幣 2 5 2 3 3 2" xfId="1023"/>
    <cellStyle name="貨幣 2 5 2 3 4" xfId="475"/>
    <cellStyle name="貨幣 2 5 2 3 4 2" xfId="1024"/>
    <cellStyle name="貨幣 2 5 2 3 5" xfId="1020"/>
    <cellStyle name="貨幣 2 5 2 4" xfId="476"/>
    <cellStyle name="貨幣 2 5 2 4 2" xfId="477"/>
    <cellStyle name="貨幣 2 5 2 4 2 2" xfId="1026"/>
    <cellStyle name="貨幣 2 5 2 4 3" xfId="1025"/>
    <cellStyle name="貨幣 2 5 2 5" xfId="478"/>
    <cellStyle name="貨幣 2 5 2 5 2" xfId="1027"/>
    <cellStyle name="貨幣 2 5 2 6" xfId="479"/>
    <cellStyle name="貨幣 2 5 2 6 2" xfId="1028"/>
    <cellStyle name="貨幣 2 5 2 7" xfId="1014"/>
    <cellStyle name="貨幣 2 5 3" xfId="480"/>
    <cellStyle name="貨幣 2 5 3 2" xfId="481"/>
    <cellStyle name="貨幣 2 5 3 2 2" xfId="482"/>
    <cellStyle name="貨幣 2 5 3 2 2 2" xfId="483"/>
    <cellStyle name="貨幣 2 5 3 2 2 2 2" xfId="1032"/>
    <cellStyle name="貨幣 2 5 3 2 2 3" xfId="1031"/>
    <cellStyle name="貨幣 2 5 3 2 3" xfId="484"/>
    <cellStyle name="貨幣 2 5 3 2 3 2" xfId="1033"/>
    <cellStyle name="貨幣 2 5 3 2 4" xfId="485"/>
    <cellStyle name="貨幣 2 5 3 2 4 2" xfId="1034"/>
    <cellStyle name="貨幣 2 5 3 2 5" xfId="1030"/>
    <cellStyle name="貨幣 2 5 3 3" xfId="486"/>
    <cellStyle name="貨幣 2 5 3 3 2" xfId="487"/>
    <cellStyle name="貨幣 2 5 3 3 2 2" xfId="488"/>
    <cellStyle name="貨幣 2 5 3 3 2 2 2" xfId="1037"/>
    <cellStyle name="貨幣 2 5 3 3 2 3" xfId="1036"/>
    <cellStyle name="貨幣 2 5 3 3 3" xfId="489"/>
    <cellStyle name="貨幣 2 5 3 3 3 2" xfId="1038"/>
    <cellStyle name="貨幣 2 5 3 3 4" xfId="490"/>
    <cellStyle name="貨幣 2 5 3 3 4 2" xfId="1039"/>
    <cellStyle name="貨幣 2 5 3 3 5" xfId="1035"/>
    <cellStyle name="貨幣 2 5 3 4" xfId="491"/>
    <cellStyle name="貨幣 2 5 3 4 2" xfId="492"/>
    <cellStyle name="貨幣 2 5 3 4 2 2" xfId="1041"/>
    <cellStyle name="貨幣 2 5 3 4 3" xfId="1040"/>
    <cellStyle name="貨幣 2 5 3 5" xfId="493"/>
    <cellStyle name="貨幣 2 5 3 5 2" xfId="1042"/>
    <cellStyle name="貨幣 2 5 3 6" xfId="494"/>
    <cellStyle name="貨幣 2 5 3 6 2" xfId="1043"/>
    <cellStyle name="貨幣 2 5 3 7" xfId="1029"/>
    <cellStyle name="貨幣 2 5 4" xfId="495"/>
    <cellStyle name="貨幣 2 5 4 2" xfId="496"/>
    <cellStyle name="貨幣 2 5 4 2 2" xfId="497"/>
    <cellStyle name="貨幣 2 5 4 2 2 2" xfId="1046"/>
    <cellStyle name="貨幣 2 5 4 2 3" xfId="1045"/>
    <cellStyle name="貨幣 2 5 4 3" xfId="498"/>
    <cellStyle name="貨幣 2 5 4 3 2" xfId="1047"/>
    <cellStyle name="貨幣 2 5 4 4" xfId="499"/>
    <cellStyle name="貨幣 2 5 4 4 2" xfId="1048"/>
    <cellStyle name="貨幣 2 5 4 5" xfId="1044"/>
    <cellStyle name="貨幣 2 5 5" xfId="500"/>
    <cellStyle name="貨幣 2 5 5 2" xfId="501"/>
    <cellStyle name="貨幣 2 5 5 2 2" xfId="502"/>
    <cellStyle name="貨幣 2 5 5 2 2 2" xfId="1051"/>
    <cellStyle name="貨幣 2 5 5 2 3" xfId="1050"/>
    <cellStyle name="貨幣 2 5 5 3" xfId="503"/>
    <cellStyle name="貨幣 2 5 5 3 2" xfId="1052"/>
    <cellStyle name="貨幣 2 5 5 4" xfId="504"/>
    <cellStyle name="貨幣 2 5 5 4 2" xfId="1053"/>
    <cellStyle name="貨幣 2 5 5 5" xfId="1049"/>
    <cellStyle name="貨幣 2 5 6" xfId="505"/>
    <cellStyle name="貨幣 2 5 6 2" xfId="506"/>
    <cellStyle name="貨幣 2 5 6 2 2" xfId="1055"/>
    <cellStyle name="貨幣 2 5 6 3" xfId="1054"/>
    <cellStyle name="貨幣 2 5 7" xfId="507"/>
    <cellStyle name="貨幣 2 5 7 2" xfId="1056"/>
    <cellStyle name="貨幣 2 5 8" xfId="508"/>
    <cellStyle name="貨幣 2 5 8 2" xfId="1057"/>
    <cellStyle name="貨幣 2 5 9" xfId="1013"/>
    <cellStyle name="貨幣 2 6" xfId="509"/>
    <cellStyle name="貨幣 2 6 2" xfId="510"/>
    <cellStyle name="貨幣 2 6 2 2" xfId="511"/>
    <cellStyle name="貨幣 2 6 2 2 2" xfId="512"/>
    <cellStyle name="貨幣 2 6 2 2 2 2" xfId="513"/>
    <cellStyle name="貨幣 2 6 2 2 2 2 2" xfId="1062"/>
    <cellStyle name="貨幣 2 6 2 2 2 3" xfId="1061"/>
    <cellStyle name="貨幣 2 6 2 2 3" xfId="514"/>
    <cellStyle name="貨幣 2 6 2 2 3 2" xfId="1063"/>
    <cellStyle name="貨幣 2 6 2 2 4" xfId="515"/>
    <cellStyle name="貨幣 2 6 2 2 4 2" xfId="1064"/>
    <cellStyle name="貨幣 2 6 2 2 5" xfId="1060"/>
    <cellStyle name="貨幣 2 6 2 3" xfId="516"/>
    <cellStyle name="貨幣 2 6 2 3 2" xfId="517"/>
    <cellStyle name="貨幣 2 6 2 3 2 2" xfId="518"/>
    <cellStyle name="貨幣 2 6 2 3 2 2 2" xfId="1067"/>
    <cellStyle name="貨幣 2 6 2 3 2 3" xfId="1066"/>
    <cellStyle name="貨幣 2 6 2 3 3" xfId="519"/>
    <cellStyle name="貨幣 2 6 2 3 3 2" xfId="1068"/>
    <cellStyle name="貨幣 2 6 2 3 4" xfId="520"/>
    <cellStyle name="貨幣 2 6 2 3 4 2" xfId="1069"/>
    <cellStyle name="貨幣 2 6 2 3 5" xfId="1065"/>
    <cellStyle name="貨幣 2 6 2 4" xfId="521"/>
    <cellStyle name="貨幣 2 6 2 4 2" xfId="522"/>
    <cellStyle name="貨幣 2 6 2 4 2 2" xfId="1071"/>
    <cellStyle name="貨幣 2 6 2 4 3" xfId="1070"/>
    <cellStyle name="貨幣 2 6 2 5" xfId="523"/>
    <cellStyle name="貨幣 2 6 2 5 2" xfId="1072"/>
    <cellStyle name="貨幣 2 6 2 6" xfId="524"/>
    <cellStyle name="貨幣 2 6 2 6 2" xfId="1073"/>
    <cellStyle name="貨幣 2 6 2 7" xfId="1059"/>
    <cellStyle name="貨幣 2 6 3" xfId="525"/>
    <cellStyle name="貨幣 2 6 3 2" xfId="526"/>
    <cellStyle name="貨幣 2 6 3 2 2" xfId="527"/>
    <cellStyle name="貨幣 2 6 3 2 2 2" xfId="528"/>
    <cellStyle name="貨幣 2 6 3 2 2 2 2" xfId="1077"/>
    <cellStyle name="貨幣 2 6 3 2 2 3" xfId="1076"/>
    <cellStyle name="貨幣 2 6 3 2 3" xfId="529"/>
    <cellStyle name="貨幣 2 6 3 2 3 2" xfId="1078"/>
    <cellStyle name="貨幣 2 6 3 2 4" xfId="530"/>
    <cellStyle name="貨幣 2 6 3 2 4 2" xfId="1079"/>
    <cellStyle name="貨幣 2 6 3 2 5" xfId="1075"/>
    <cellStyle name="貨幣 2 6 3 3" xfId="531"/>
    <cellStyle name="貨幣 2 6 3 3 2" xfId="532"/>
    <cellStyle name="貨幣 2 6 3 3 2 2" xfId="533"/>
    <cellStyle name="貨幣 2 6 3 3 2 2 2" xfId="1082"/>
    <cellStyle name="貨幣 2 6 3 3 2 3" xfId="1081"/>
    <cellStyle name="貨幣 2 6 3 3 3" xfId="534"/>
    <cellStyle name="貨幣 2 6 3 3 3 2" xfId="1083"/>
    <cellStyle name="貨幣 2 6 3 3 4" xfId="535"/>
    <cellStyle name="貨幣 2 6 3 3 4 2" xfId="1084"/>
    <cellStyle name="貨幣 2 6 3 3 5" xfId="1080"/>
    <cellStyle name="貨幣 2 6 3 4" xfId="536"/>
    <cellStyle name="貨幣 2 6 3 4 2" xfId="537"/>
    <cellStyle name="貨幣 2 6 3 4 2 2" xfId="1086"/>
    <cellStyle name="貨幣 2 6 3 4 3" xfId="1085"/>
    <cellStyle name="貨幣 2 6 3 5" xfId="538"/>
    <cellStyle name="貨幣 2 6 3 5 2" xfId="1087"/>
    <cellStyle name="貨幣 2 6 3 6" xfId="539"/>
    <cellStyle name="貨幣 2 6 3 6 2" xfId="1088"/>
    <cellStyle name="貨幣 2 6 3 7" xfId="1074"/>
    <cellStyle name="貨幣 2 6 4" xfId="540"/>
    <cellStyle name="貨幣 2 6 4 2" xfId="541"/>
    <cellStyle name="貨幣 2 6 4 2 2" xfId="542"/>
    <cellStyle name="貨幣 2 6 4 2 2 2" xfId="1091"/>
    <cellStyle name="貨幣 2 6 4 2 3" xfId="1090"/>
    <cellStyle name="貨幣 2 6 4 3" xfId="543"/>
    <cellStyle name="貨幣 2 6 4 3 2" xfId="1092"/>
    <cellStyle name="貨幣 2 6 4 4" xfId="544"/>
    <cellStyle name="貨幣 2 6 4 4 2" xfId="1093"/>
    <cellStyle name="貨幣 2 6 4 5" xfId="1089"/>
    <cellStyle name="貨幣 2 6 5" xfId="545"/>
    <cellStyle name="貨幣 2 6 5 2" xfId="546"/>
    <cellStyle name="貨幣 2 6 5 2 2" xfId="547"/>
    <cellStyle name="貨幣 2 6 5 2 2 2" xfId="1096"/>
    <cellStyle name="貨幣 2 6 5 2 3" xfId="1095"/>
    <cellStyle name="貨幣 2 6 5 3" xfId="548"/>
    <cellStyle name="貨幣 2 6 5 3 2" xfId="1097"/>
    <cellStyle name="貨幣 2 6 5 4" xfId="549"/>
    <cellStyle name="貨幣 2 6 5 4 2" xfId="1098"/>
    <cellStyle name="貨幣 2 6 5 5" xfId="1094"/>
    <cellStyle name="貨幣 2 6 6" xfId="550"/>
    <cellStyle name="貨幣 2 6 6 2" xfId="551"/>
    <cellStyle name="貨幣 2 6 6 2 2" xfId="1100"/>
    <cellStyle name="貨幣 2 6 6 3" xfId="1099"/>
    <cellStyle name="貨幣 2 6 7" xfId="552"/>
    <cellStyle name="貨幣 2 6 7 2" xfId="1101"/>
    <cellStyle name="貨幣 2 6 8" xfId="553"/>
    <cellStyle name="貨幣 2 6 8 2" xfId="1102"/>
    <cellStyle name="貨幣 2 6 9" xfId="1058"/>
    <cellStyle name="貨幣 2 7" xfId="554"/>
    <cellStyle name="貨幣 2 7 2" xfId="555"/>
    <cellStyle name="貨幣 2 7 2 2" xfId="556"/>
    <cellStyle name="貨幣 2 7 2 2 2" xfId="557"/>
    <cellStyle name="貨幣 2 7 2 2 2 2" xfId="1106"/>
    <cellStyle name="貨幣 2 7 2 2 3" xfId="1105"/>
    <cellStyle name="貨幣 2 7 2 3" xfId="558"/>
    <cellStyle name="貨幣 2 7 2 3 2" xfId="1107"/>
    <cellStyle name="貨幣 2 7 2 4" xfId="559"/>
    <cellStyle name="貨幣 2 7 2 4 2" xfId="1108"/>
    <cellStyle name="貨幣 2 7 2 5" xfId="1104"/>
    <cellStyle name="貨幣 2 7 3" xfId="560"/>
    <cellStyle name="貨幣 2 7 3 2" xfId="561"/>
    <cellStyle name="貨幣 2 7 3 2 2" xfId="562"/>
    <cellStyle name="貨幣 2 7 3 2 2 2" xfId="1111"/>
    <cellStyle name="貨幣 2 7 3 2 3" xfId="1110"/>
    <cellStyle name="貨幣 2 7 3 3" xfId="563"/>
    <cellStyle name="貨幣 2 7 3 3 2" xfId="1112"/>
    <cellStyle name="貨幣 2 7 3 4" xfId="564"/>
    <cellStyle name="貨幣 2 7 3 4 2" xfId="1113"/>
    <cellStyle name="貨幣 2 7 3 5" xfId="1109"/>
    <cellStyle name="貨幣 2 7 4" xfId="565"/>
    <cellStyle name="貨幣 2 7 4 2" xfId="566"/>
    <cellStyle name="貨幣 2 7 4 2 2" xfId="1115"/>
    <cellStyle name="貨幣 2 7 4 3" xfId="1114"/>
    <cellStyle name="貨幣 2 7 5" xfId="567"/>
    <cellStyle name="貨幣 2 7 5 2" xfId="1116"/>
    <cellStyle name="貨幣 2 7 6" xfId="568"/>
    <cellStyle name="貨幣 2 7 6 2" xfId="1117"/>
    <cellStyle name="貨幣 2 7 7" xfId="1103"/>
    <cellStyle name="貨幣 2 8" xfId="569"/>
    <cellStyle name="貨幣 2 8 2" xfId="570"/>
    <cellStyle name="貨幣 2 8 2 2" xfId="571"/>
    <cellStyle name="貨幣 2 8 2 2 2" xfId="572"/>
    <cellStyle name="貨幣 2 8 2 2 2 2" xfId="1121"/>
    <cellStyle name="貨幣 2 8 2 2 3" xfId="1120"/>
    <cellStyle name="貨幣 2 8 2 3" xfId="573"/>
    <cellStyle name="貨幣 2 8 2 3 2" xfId="1122"/>
    <cellStyle name="貨幣 2 8 2 4" xfId="574"/>
    <cellStyle name="貨幣 2 8 2 4 2" xfId="1123"/>
    <cellStyle name="貨幣 2 8 2 5" xfId="1119"/>
    <cellStyle name="貨幣 2 8 3" xfId="575"/>
    <cellStyle name="貨幣 2 8 3 2" xfId="576"/>
    <cellStyle name="貨幣 2 8 3 2 2" xfId="577"/>
    <cellStyle name="貨幣 2 8 3 2 2 2" xfId="1126"/>
    <cellStyle name="貨幣 2 8 3 2 3" xfId="1125"/>
    <cellStyle name="貨幣 2 8 3 3" xfId="578"/>
    <cellStyle name="貨幣 2 8 3 3 2" xfId="1127"/>
    <cellStyle name="貨幣 2 8 3 4" xfId="579"/>
    <cellStyle name="貨幣 2 8 3 4 2" xfId="1128"/>
    <cellStyle name="貨幣 2 8 3 5" xfId="1124"/>
    <cellStyle name="貨幣 2 8 4" xfId="580"/>
    <cellStyle name="貨幣 2 8 4 2" xfId="581"/>
    <cellStyle name="貨幣 2 8 4 2 2" xfId="1130"/>
    <cellStyle name="貨幣 2 8 4 3" xfId="1129"/>
    <cellStyle name="貨幣 2 8 5" xfId="582"/>
    <cellStyle name="貨幣 2 8 5 2" xfId="1131"/>
    <cellStyle name="貨幣 2 8 6" xfId="583"/>
    <cellStyle name="貨幣 2 8 6 2" xfId="1132"/>
    <cellStyle name="貨幣 2 8 7" xfId="1118"/>
    <cellStyle name="貨幣 2 9" xfId="584"/>
    <cellStyle name="貨幣 2 9 2" xfId="585"/>
    <cellStyle name="貨幣 2 9 2 2" xfId="586"/>
    <cellStyle name="貨幣 2 9 2 2 2" xfId="587"/>
    <cellStyle name="貨幣 2 9 2 2 2 2" xfId="1136"/>
    <cellStyle name="貨幣 2 9 2 2 3" xfId="1135"/>
    <cellStyle name="貨幣 2 9 2 3" xfId="588"/>
    <cellStyle name="貨幣 2 9 2 3 2" xfId="1137"/>
    <cellStyle name="貨幣 2 9 2 4" xfId="589"/>
    <cellStyle name="貨幣 2 9 2 4 2" xfId="1138"/>
    <cellStyle name="貨幣 2 9 2 5" xfId="1134"/>
    <cellStyle name="貨幣 2 9 3" xfId="590"/>
    <cellStyle name="貨幣 2 9 3 2" xfId="591"/>
    <cellStyle name="貨幣 2 9 3 2 2" xfId="592"/>
    <cellStyle name="貨幣 2 9 3 2 2 2" xfId="1141"/>
    <cellStyle name="貨幣 2 9 3 2 3" xfId="1140"/>
    <cellStyle name="貨幣 2 9 3 3" xfId="593"/>
    <cellStyle name="貨幣 2 9 3 3 2" xfId="1142"/>
    <cellStyle name="貨幣 2 9 3 4" xfId="594"/>
    <cellStyle name="貨幣 2 9 3 4 2" xfId="1143"/>
    <cellStyle name="貨幣 2 9 3 5" xfId="1139"/>
    <cellStyle name="貨幣 2 9 4" xfId="595"/>
    <cellStyle name="貨幣 2 9 4 2" xfId="596"/>
    <cellStyle name="貨幣 2 9 4 2 2" xfId="1145"/>
    <cellStyle name="貨幣 2 9 4 3" xfId="1144"/>
    <cellStyle name="貨幣 2 9 5" xfId="597"/>
    <cellStyle name="貨幣 2 9 5 2" xfId="1146"/>
    <cellStyle name="貨幣 2 9 6" xfId="598"/>
    <cellStyle name="貨幣 2 9 6 2" xfId="1147"/>
    <cellStyle name="貨幣 2 9 7" xfId="1133"/>
    <cellStyle name="連結的儲存格" xfId="25" builtinId="24" customBuiltin="1"/>
    <cellStyle name="連結的儲存格 2" xfId="599"/>
    <cellStyle name="備註" xfId="26" builtinId="10" customBuiltin="1"/>
    <cellStyle name="備註 2" xfId="600"/>
    <cellStyle name="說明文字" xfId="27" builtinId="53" customBuiltin="1"/>
    <cellStyle name="說明文字 2" xfId="601"/>
    <cellStyle name="輔色1" xfId="28" builtinId="29" customBuiltin="1"/>
    <cellStyle name="輔色1 2" xfId="602"/>
    <cellStyle name="輔色2" xfId="29" builtinId="33" customBuiltin="1"/>
    <cellStyle name="輔色2 2" xfId="603"/>
    <cellStyle name="輔色3" xfId="30" builtinId="37" customBuiltin="1"/>
    <cellStyle name="輔色3 2" xfId="604"/>
    <cellStyle name="輔色4" xfId="31" builtinId="41" customBuiltin="1"/>
    <cellStyle name="輔色4 2" xfId="605"/>
    <cellStyle name="輔色5" xfId="32" builtinId="45" customBuiltin="1"/>
    <cellStyle name="輔色5 2" xfId="606"/>
    <cellStyle name="輔色6" xfId="33" builtinId="49" customBuiltin="1"/>
    <cellStyle name="輔色6 2" xfId="607"/>
    <cellStyle name="標題" xfId="34" builtinId="15" customBuiltin="1"/>
    <cellStyle name="標題 1" xfId="35" builtinId="16" customBuiltin="1"/>
    <cellStyle name="標題 1 2" xfId="61"/>
    <cellStyle name="標題 2" xfId="36" builtinId="17" customBuiltin="1"/>
    <cellStyle name="標題 2 2" xfId="608"/>
    <cellStyle name="標題 3" xfId="37" builtinId="18" customBuiltin="1"/>
    <cellStyle name="標題 3 2" xfId="609"/>
    <cellStyle name="標題 4" xfId="38" builtinId="19" customBuiltin="1"/>
    <cellStyle name="標題 4 2" xfId="610"/>
    <cellStyle name="標題 5" xfId="611"/>
    <cellStyle name="輸入" xfId="39" builtinId="20" customBuiltin="1"/>
    <cellStyle name="輸入 2" xfId="612"/>
    <cellStyle name="輸出" xfId="40" builtinId="21" customBuiltin="1"/>
    <cellStyle name="輸出 2" xfId="613"/>
    <cellStyle name="檢查儲存格" xfId="41" builtinId="23" customBuiltin="1"/>
    <cellStyle name="檢查儲存格 2" xfId="614"/>
    <cellStyle name="壞" xfId="42" builtinId="27" customBuiltin="1"/>
    <cellStyle name="壞 2" xfId="615"/>
    <cellStyle name="警告文字" xfId="43" builtinId="11" customBuiltin="1"/>
    <cellStyle name="警告文字 2" xfId="616"/>
  </cellStyles>
  <dxfs count="0"/>
  <tableStyles count="0" defaultTableStyle="TableStyleMedium2" defaultPivotStyle="PivotStyleLight16"/>
  <colors>
    <mruColors>
      <color rgb="FFD56D77"/>
      <color rgb="FF886877"/>
      <color rgb="FFAE4292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0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9.png"/><Relationship Id="rId5" Type="http://schemas.openxmlformats.org/officeDocument/2006/relationships/image" Target="../media/image5.jpeg"/><Relationship Id="rId4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12.png"/><Relationship Id="rId5" Type="http://schemas.openxmlformats.org/officeDocument/2006/relationships/image" Target="../media/image5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0348" name="圖片 4">
          <a:extLst>
            <a:ext uri="{FF2B5EF4-FFF2-40B4-BE49-F238E27FC236}">
              <a16:creationId xmlns:a16="http://schemas.microsoft.com/office/drawing/2014/main" xmlns="" id="{00000000-0008-0000-0000-00008C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1911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0349" name="圖片 4">
          <a:extLst>
            <a:ext uri="{FF2B5EF4-FFF2-40B4-BE49-F238E27FC236}">
              <a16:creationId xmlns:a16="http://schemas.microsoft.com/office/drawing/2014/main" xmlns="" id="{00000000-0008-0000-0000-00008D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1911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30350" name="圖片 4">
          <a:extLst>
            <a:ext uri="{FF2B5EF4-FFF2-40B4-BE49-F238E27FC236}">
              <a16:creationId xmlns:a16="http://schemas.microsoft.com/office/drawing/2014/main" xmlns="" id="{00000000-0008-0000-0000-00008E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31051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30351" name="Picture 1180">
          <a:extLst>
            <a:ext uri="{FF2B5EF4-FFF2-40B4-BE49-F238E27FC236}">
              <a16:creationId xmlns:a16="http://schemas.microsoft.com/office/drawing/2014/main" xmlns="" id="{00000000-0008-0000-0000-00008F7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59436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30352" name="圖片 4">
          <a:extLst>
            <a:ext uri="{FF2B5EF4-FFF2-40B4-BE49-F238E27FC236}">
              <a16:creationId xmlns:a16="http://schemas.microsoft.com/office/drawing/2014/main" xmlns="" id="{00000000-0008-0000-0000-000090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30353" name="圖片 4">
          <a:extLst>
            <a:ext uri="{FF2B5EF4-FFF2-40B4-BE49-F238E27FC236}">
              <a16:creationId xmlns:a16="http://schemas.microsoft.com/office/drawing/2014/main" xmlns="" id="{00000000-0008-0000-0000-000091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1411779</xdr:colOff>
      <xdr:row>0</xdr:row>
      <xdr:rowOff>339725</xdr:rowOff>
    </xdr:from>
    <xdr:to>
      <xdr:col>18</xdr:col>
      <xdr:colOff>1000971</xdr:colOff>
      <xdr:row>1</xdr:row>
      <xdr:rowOff>572975</xdr:rowOff>
    </xdr:to>
    <xdr:pic>
      <xdr:nvPicPr>
        <xdr:cNvPr id="30354" name="Picture 2050">
          <a:extLst>
            <a:ext uri="{FF2B5EF4-FFF2-40B4-BE49-F238E27FC236}">
              <a16:creationId xmlns:a16="http://schemas.microsoft.com/office/drawing/2014/main" xmlns="" id="{00000000-0008-0000-0000-0000927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781279" y="339725"/>
          <a:ext cx="1557692" cy="90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355" name="圖片 4">
          <a:extLst>
            <a:ext uri="{FF2B5EF4-FFF2-40B4-BE49-F238E27FC236}">
              <a16:creationId xmlns:a16="http://schemas.microsoft.com/office/drawing/2014/main" xmlns="" id="{00000000-0008-0000-0000-000093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356" name="圖片 4">
          <a:extLst>
            <a:ext uri="{FF2B5EF4-FFF2-40B4-BE49-F238E27FC236}">
              <a16:creationId xmlns:a16="http://schemas.microsoft.com/office/drawing/2014/main" xmlns="" id="{00000000-0008-0000-0000-000094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357" name="圖片 4">
          <a:extLst>
            <a:ext uri="{FF2B5EF4-FFF2-40B4-BE49-F238E27FC236}">
              <a16:creationId xmlns:a16="http://schemas.microsoft.com/office/drawing/2014/main" xmlns="" id="{00000000-0008-0000-0000-000095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30358" name="Picture 1180">
          <a:extLst>
            <a:ext uri="{FF2B5EF4-FFF2-40B4-BE49-F238E27FC236}">
              <a16:creationId xmlns:a16="http://schemas.microsoft.com/office/drawing/2014/main" xmlns="" id="{00000000-0008-0000-0000-0000967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18192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30359" name="圖片 4">
          <a:extLst>
            <a:ext uri="{FF2B5EF4-FFF2-40B4-BE49-F238E27FC236}">
              <a16:creationId xmlns:a16="http://schemas.microsoft.com/office/drawing/2014/main" xmlns="" id="{00000000-0008-0000-0000-000097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30360" name="圖片 4">
          <a:extLst>
            <a:ext uri="{FF2B5EF4-FFF2-40B4-BE49-F238E27FC236}">
              <a16:creationId xmlns:a16="http://schemas.microsoft.com/office/drawing/2014/main" xmlns="" id="{00000000-0008-0000-0000-000098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571500</xdr:colOff>
      <xdr:row>0</xdr:row>
      <xdr:rowOff>190506</xdr:rowOff>
    </xdr:from>
    <xdr:to>
      <xdr:col>12</xdr:col>
      <xdr:colOff>1174751</xdr:colOff>
      <xdr:row>3</xdr:row>
      <xdr:rowOff>158759</xdr:rowOff>
    </xdr:to>
    <xdr:grpSp>
      <xdr:nvGrpSpPr>
        <xdr:cNvPr id="17" name="群組 3390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GrpSpPr>
          <a:grpSpLocks/>
        </xdr:cNvGrpSpPr>
      </xdr:nvGrpSpPr>
      <xdr:grpSpPr bwMode="auto">
        <a:xfrm>
          <a:off x="23336250" y="190506"/>
          <a:ext cx="2952751" cy="2190753"/>
          <a:chOff x="500261" y="23037260"/>
          <a:chExt cx="5160893" cy="2828018"/>
        </a:xfrm>
      </xdr:grpSpPr>
      <xdr:pic>
        <xdr:nvPicPr>
          <xdr:cNvPr id="18" name="圖片 33897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1" y="23037260"/>
            <a:ext cx="4931342" cy="24161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9" name="文字方塊 18">
            <a:extLst>
              <a:ext uri="{FF2B5EF4-FFF2-40B4-BE49-F238E27FC236}">
                <a16:creationId xmlns:a16="http://schemas.microsoft.com/office/drawing/2014/main" xmlns="" id="{00000000-0008-0000-0000-000013000000}"/>
              </a:ext>
            </a:extLst>
          </xdr:cNvPr>
          <xdr:cNvSpPr txBox="1"/>
        </xdr:nvSpPr>
        <xdr:spPr>
          <a:xfrm>
            <a:off x="1740831" y="24156375"/>
            <a:ext cx="3920323" cy="17089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灣</a:t>
            </a:r>
          </a:p>
        </xdr:txBody>
      </xdr:sp>
    </xdr:grpSp>
    <xdr:clientData/>
  </xdr:twoCellAnchor>
  <xdr:oneCellAnchor>
    <xdr:from>
      <xdr:col>15</xdr:col>
      <xdr:colOff>1025768</xdr:colOff>
      <xdr:row>2</xdr:row>
      <xdr:rowOff>0</xdr:rowOff>
    </xdr:from>
    <xdr:ext cx="8801100" cy="843308"/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32045518" y="1333500"/>
          <a:ext cx="8801100" cy="843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45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45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  <xdr:twoCellAnchor editAs="oneCell">
    <xdr:from>
      <xdr:col>16</xdr:col>
      <xdr:colOff>333376</xdr:colOff>
      <xdr:row>0</xdr:row>
      <xdr:rowOff>429037</xdr:rowOff>
    </xdr:from>
    <xdr:to>
      <xdr:col>17</xdr:col>
      <xdr:colOff>604281</xdr:colOff>
      <xdr:row>1</xdr:row>
      <xdr:rowOff>470959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4376" y="429037"/>
          <a:ext cx="2239405" cy="708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1911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1911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31051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59436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1133475</xdr:colOff>
      <xdr:row>0</xdr:row>
      <xdr:rowOff>371475</xdr:rowOff>
    </xdr:from>
    <xdr:to>
      <xdr:col>18</xdr:col>
      <xdr:colOff>1571625</xdr:colOff>
      <xdr:row>1</xdr:row>
      <xdr:rowOff>523875</xdr:rowOff>
    </xdr:to>
    <xdr:pic>
      <xdr:nvPicPr>
        <xdr:cNvPr id="8" name="Picture 2050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280725" y="371475"/>
          <a:ext cx="2390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1" name="圖片 4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2" name="Picture 1180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18192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4" name="圖片 4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0</xdr:row>
      <xdr:rowOff>0</xdr:rowOff>
    </xdr:from>
    <xdr:to>
      <xdr:col>3</xdr:col>
      <xdr:colOff>381001</xdr:colOff>
      <xdr:row>2</xdr:row>
      <xdr:rowOff>1232038</xdr:rowOff>
    </xdr:to>
    <xdr:pic>
      <xdr:nvPicPr>
        <xdr:cNvPr id="16" name="圖片 1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9998" t="18494" r="12027" b="42020"/>
        <a:stretch>
          <a:fillRect/>
        </a:stretch>
      </xdr:blipFill>
      <xdr:spPr bwMode="auto">
        <a:xfrm>
          <a:off x="619125" y="0"/>
          <a:ext cx="5619751" cy="2565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1524000</xdr:colOff>
      <xdr:row>4</xdr:row>
      <xdr:rowOff>47625</xdr:rowOff>
    </xdr:from>
    <xdr:to>
      <xdr:col>15</xdr:col>
      <xdr:colOff>1809750</xdr:colOff>
      <xdr:row>9</xdr:row>
      <xdr:rowOff>333375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3476625" y="3476625"/>
          <a:ext cx="29146500" cy="3857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20000">
              <a:latin typeface="微軟正黑體" pitchFamily="34" charset="-120"/>
              <a:ea typeface="微軟正黑體" pitchFamily="34" charset="-120"/>
            </a:rPr>
            <a:t>冠   成   食   品   工   廠</a:t>
          </a:r>
        </a:p>
      </xdr:txBody>
    </xdr:sp>
    <xdr:clientData/>
  </xdr:twoCellAnchor>
  <xdr:twoCellAnchor>
    <xdr:from>
      <xdr:col>3</xdr:col>
      <xdr:colOff>1524000</xdr:colOff>
      <xdr:row>0</xdr:row>
      <xdr:rowOff>342900</xdr:rowOff>
    </xdr:from>
    <xdr:to>
      <xdr:col>10</xdr:col>
      <xdr:colOff>47625</xdr:colOff>
      <xdr:row>2</xdr:row>
      <xdr:rowOff>952500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7381875" y="342900"/>
          <a:ext cx="13335000" cy="1943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10000" b="1">
              <a:latin typeface="微軟正黑體" pitchFamily="34" charset="-120"/>
              <a:ea typeface="微軟正黑體" pitchFamily="34" charset="-120"/>
            </a:rPr>
            <a:t> </a:t>
          </a:r>
          <a:r>
            <a:rPr lang="zh-TW" altLang="en-US" sz="9500" b="1">
              <a:latin typeface="微軟正黑體" pitchFamily="34" charset="-120"/>
              <a:ea typeface="微軟正黑體" pitchFamily="34" charset="-120"/>
            </a:rPr>
            <a:t>靜修國小</a:t>
          </a:r>
          <a:r>
            <a:rPr lang="en-US" altLang="zh-TW" sz="9500" b="1">
              <a:latin typeface="微軟正黑體" pitchFamily="34" charset="-120"/>
              <a:ea typeface="微軟正黑體" pitchFamily="34" charset="-120"/>
            </a:rPr>
            <a:t>5</a:t>
          </a:r>
          <a:r>
            <a:rPr lang="zh-TW" altLang="en-US" sz="9500" b="1">
              <a:latin typeface="微軟正黑體" pitchFamily="34" charset="-120"/>
              <a:ea typeface="微軟正黑體" pitchFamily="34" charset="-120"/>
            </a:rPr>
            <a:t>月菜單</a:t>
          </a:r>
        </a:p>
      </xdr:txBody>
    </xdr:sp>
    <xdr:clientData/>
  </xdr:twoCellAnchor>
  <xdr:twoCellAnchor editAs="oneCell">
    <xdr:from>
      <xdr:col>16</xdr:col>
      <xdr:colOff>666750</xdr:colOff>
      <xdr:row>0</xdr:row>
      <xdr:rowOff>409575</xdr:rowOff>
    </xdr:from>
    <xdr:to>
      <xdr:col>17</xdr:col>
      <xdr:colOff>933337</xdr:colOff>
      <xdr:row>1</xdr:row>
      <xdr:rowOff>600075</xdr:rowOff>
    </xdr:to>
    <xdr:pic>
      <xdr:nvPicPr>
        <xdr:cNvPr id="19" name="圖片 18" descr="林菁薇.jpg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861375" y="409575"/>
          <a:ext cx="2219212" cy="857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0766" name="圖片 4">
          <a:extLst>
            <a:ext uri="{FF2B5EF4-FFF2-40B4-BE49-F238E27FC236}">
              <a16:creationId xmlns:a16="http://schemas.microsoft.com/office/drawing/2014/main" xmlns="" id="{00000000-0008-0000-0700-00002E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9720500" y="69913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0767" name="圖片 4">
          <a:extLst>
            <a:ext uri="{FF2B5EF4-FFF2-40B4-BE49-F238E27FC236}">
              <a16:creationId xmlns:a16="http://schemas.microsoft.com/office/drawing/2014/main" xmlns="" id="{00000000-0008-0000-0700-00002F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9720500" y="69913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30768" name="圖片 4">
          <a:extLst>
            <a:ext uri="{FF2B5EF4-FFF2-40B4-BE49-F238E27FC236}">
              <a16:creationId xmlns:a16="http://schemas.microsoft.com/office/drawing/2014/main" xmlns="" id="{00000000-0008-0000-0700-000030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9720500" y="45339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30769" name="Picture 1180">
          <a:extLst>
            <a:ext uri="{FF2B5EF4-FFF2-40B4-BE49-F238E27FC236}">
              <a16:creationId xmlns:a16="http://schemas.microsoft.com/office/drawing/2014/main" xmlns="" id="{00000000-0008-0000-0700-000031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9720500" y="78676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30770" name="圖片 4">
          <a:extLst>
            <a:ext uri="{FF2B5EF4-FFF2-40B4-BE49-F238E27FC236}">
              <a16:creationId xmlns:a16="http://schemas.microsoft.com/office/drawing/2014/main" xmlns="" id="{00000000-0008-0000-0700-000032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6290250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30771" name="圖片 4">
          <a:extLst>
            <a:ext uri="{FF2B5EF4-FFF2-40B4-BE49-F238E27FC236}">
              <a16:creationId xmlns:a16="http://schemas.microsoft.com/office/drawing/2014/main" xmlns="" id="{00000000-0008-0000-0700-000033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6290250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419100</xdr:colOff>
      <xdr:row>0</xdr:row>
      <xdr:rowOff>466725</xdr:rowOff>
    </xdr:from>
    <xdr:to>
      <xdr:col>19</xdr:col>
      <xdr:colOff>1000125</xdr:colOff>
      <xdr:row>2</xdr:row>
      <xdr:rowOff>523875</xdr:rowOff>
    </xdr:to>
    <xdr:pic>
      <xdr:nvPicPr>
        <xdr:cNvPr id="30772" name="Picture 2050">
          <a:extLst>
            <a:ext uri="{FF2B5EF4-FFF2-40B4-BE49-F238E27FC236}">
              <a16:creationId xmlns:a16="http://schemas.microsoft.com/office/drawing/2014/main" xmlns="" id="{00000000-0008-0000-0700-000034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167550" y="466725"/>
          <a:ext cx="30670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773" name="圖片 4">
          <a:extLst>
            <a:ext uri="{FF2B5EF4-FFF2-40B4-BE49-F238E27FC236}">
              <a16:creationId xmlns:a16="http://schemas.microsoft.com/office/drawing/2014/main" xmlns="" id="{00000000-0008-0000-0700-000035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9720500" y="31242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774" name="圖片 4">
          <a:extLst>
            <a:ext uri="{FF2B5EF4-FFF2-40B4-BE49-F238E27FC236}">
              <a16:creationId xmlns:a16="http://schemas.microsoft.com/office/drawing/2014/main" xmlns="" id="{00000000-0008-0000-0700-000036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9720500" y="31242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775" name="圖片 4">
          <a:extLst>
            <a:ext uri="{FF2B5EF4-FFF2-40B4-BE49-F238E27FC236}">
              <a16:creationId xmlns:a16="http://schemas.microsoft.com/office/drawing/2014/main" xmlns="" id="{00000000-0008-0000-0700-000037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9720500" y="31242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30776" name="Picture 1180">
          <a:extLst>
            <a:ext uri="{FF2B5EF4-FFF2-40B4-BE49-F238E27FC236}">
              <a16:creationId xmlns:a16="http://schemas.microsoft.com/office/drawing/2014/main" xmlns="" id="{00000000-0008-0000-0700-000038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9720500" y="312420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30777" name="圖片 4">
          <a:extLst>
            <a:ext uri="{FF2B5EF4-FFF2-40B4-BE49-F238E27FC236}">
              <a16:creationId xmlns:a16="http://schemas.microsoft.com/office/drawing/2014/main" xmlns="" id="{00000000-0008-0000-0700-000039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629025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30778" name="圖片 4">
          <a:extLst>
            <a:ext uri="{FF2B5EF4-FFF2-40B4-BE49-F238E27FC236}">
              <a16:creationId xmlns:a16="http://schemas.microsoft.com/office/drawing/2014/main" xmlns="" id="{00000000-0008-0000-0700-00003A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629025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1381125</xdr:colOff>
      <xdr:row>0</xdr:row>
      <xdr:rowOff>457200</xdr:rowOff>
    </xdr:from>
    <xdr:to>
      <xdr:col>17</xdr:col>
      <xdr:colOff>2238375</xdr:colOff>
      <xdr:row>2</xdr:row>
      <xdr:rowOff>647700</xdr:rowOff>
    </xdr:to>
    <xdr:pic>
      <xdr:nvPicPr>
        <xdr:cNvPr id="30779" name="圖片 1">
          <a:extLst>
            <a:ext uri="{FF2B5EF4-FFF2-40B4-BE49-F238E27FC236}">
              <a16:creationId xmlns:a16="http://schemas.microsoft.com/office/drawing/2014/main" xmlns="" id="{00000000-0008-0000-0700-00003B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157525" y="457200"/>
          <a:ext cx="33432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571500</xdr:colOff>
      <xdr:row>0</xdr:row>
      <xdr:rowOff>0</xdr:rowOff>
    </xdr:from>
    <xdr:to>
      <xdr:col>2</xdr:col>
      <xdr:colOff>2190750</xdr:colOff>
      <xdr:row>2</xdr:row>
      <xdr:rowOff>1666875</xdr:rowOff>
    </xdr:to>
    <xdr:pic>
      <xdr:nvPicPr>
        <xdr:cNvPr id="30780" name="圖片 1">
          <a:extLst>
            <a:ext uri="{FF2B5EF4-FFF2-40B4-BE49-F238E27FC236}">
              <a16:creationId xmlns:a16="http://schemas.microsoft.com/office/drawing/2014/main" xmlns="" id="{00000000-0008-0000-0700-00003C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9998" t="18494" r="12027" b="42020"/>
        <a:stretch>
          <a:fillRect/>
        </a:stretch>
      </xdr:blipFill>
      <xdr:spPr bwMode="auto">
        <a:xfrm>
          <a:off x="571500" y="0"/>
          <a:ext cx="6591300" cy="2981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1"/>
  <sheetViews>
    <sheetView tabSelected="1" view="pageBreakPreview" zoomScale="30" zoomScaleNormal="20" zoomScaleSheetLayoutView="30" workbookViewId="0">
      <selection activeCell="Q28" sqref="Q28:T28"/>
    </sheetView>
  </sheetViews>
  <sheetFormatPr defaultColWidth="9" defaultRowHeight="16.5"/>
  <cols>
    <col min="1" max="3" width="25.625" style="254" customWidth="1"/>
    <col min="4" max="4" width="33" style="254" customWidth="1"/>
    <col min="5" max="7" width="25.625" style="254" customWidth="1"/>
    <col min="8" max="8" width="33.25" style="254" customWidth="1"/>
    <col min="9" max="11" width="25.625" style="254" customWidth="1"/>
    <col min="12" max="12" width="30.75" style="254" customWidth="1"/>
    <col min="13" max="15" width="25.625" style="254" customWidth="1"/>
    <col min="16" max="16" width="31.125" style="254" customWidth="1"/>
    <col min="17" max="19" width="25.625" style="254" customWidth="1"/>
    <col min="20" max="20" width="33" style="254" customWidth="1"/>
    <col min="21" max="16384" width="9" style="254"/>
  </cols>
  <sheetData>
    <row r="1" spans="1:28" ht="51.75" customHeight="1">
      <c r="A1" s="540" t="s">
        <v>747</v>
      </c>
      <c r="B1" s="540"/>
      <c r="C1" s="540"/>
      <c r="D1" s="540"/>
      <c r="E1" s="540"/>
      <c r="F1" s="540"/>
      <c r="G1" s="540"/>
      <c r="H1" s="540"/>
      <c r="O1" s="538" t="s">
        <v>457</v>
      </c>
      <c r="P1" s="538"/>
      <c r="Q1" s="536"/>
      <c r="R1" s="536"/>
    </row>
    <row r="2" spans="1:28" ht="51.75" customHeight="1">
      <c r="A2" s="540"/>
      <c r="B2" s="540"/>
      <c r="C2" s="540"/>
      <c r="D2" s="540"/>
      <c r="E2" s="540"/>
      <c r="F2" s="540"/>
      <c r="G2" s="540"/>
      <c r="H2" s="540"/>
      <c r="O2" s="537" t="s">
        <v>548</v>
      </c>
      <c r="P2" s="537"/>
      <c r="Q2" s="340"/>
      <c r="R2" s="340"/>
    </row>
    <row r="3" spans="1:28" ht="69.599999999999994" customHeight="1" thickBot="1">
      <c r="A3" s="541"/>
      <c r="B3" s="541"/>
      <c r="C3" s="541"/>
      <c r="D3" s="541"/>
      <c r="E3" s="541"/>
      <c r="F3" s="541"/>
      <c r="G3" s="541"/>
      <c r="H3" s="541"/>
      <c r="O3" s="535"/>
      <c r="P3" s="535"/>
    </row>
    <row r="4" spans="1:28" s="255" customFormat="1" ht="54.95" customHeight="1" thickBot="1">
      <c r="A4" s="510"/>
      <c r="B4" s="511"/>
      <c r="C4" s="511"/>
      <c r="D4" s="512"/>
      <c r="E4" s="510" t="s">
        <v>479</v>
      </c>
      <c r="F4" s="511"/>
      <c r="G4" s="511"/>
      <c r="H4" s="512"/>
      <c r="I4" s="510" t="s">
        <v>480</v>
      </c>
      <c r="J4" s="511"/>
      <c r="K4" s="511"/>
      <c r="L4" s="512"/>
      <c r="M4" s="510" t="s">
        <v>481</v>
      </c>
      <c r="N4" s="511"/>
      <c r="O4" s="511"/>
      <c r="P4" s="512"/>
      <c r="Q4" s="510" t="s">
        <v>482</v>
      </c>
      <c r="R4" s="511"/>
      <c r="S4" s="511"/>
      <c r="T4" s="512"/>
      <c r="U4" s="254"/>
      <c r="V4" s="254"/>
    </row>
    <row r="5" spans="1:28" s="256" customFormat="1" ht="54.95" customHeight="1">
      <c r="A5" s="526"/>
      <c r="B5" s="527"/>
      <c r="C5" s="527"/>
      <c r="D5" s="528"/>
      <c r="E5" s="495" t="s">
        <v>179</v>
      </c>
      <c r="F5" s="496"/>
      <c r="G5" s="496"/>
      <c r="H5" s="497"/>
      <c r="I5" s="495" t="s">
        <v>79</v>
      </c>
      <c r="J5" s="496"/>
      <c r="K5" s="496"/>
      <c r="L5" s="497"/>
      <c r="M5" s="495" t="s">
        <v>80</v>
      </c>
      <c r="N5" s="496"/>
      <c r="O5" s="496"/>
      <c r="P5" s="497"/>
      <c r="Q5" s="495" t="s">
        <v>497</v>
      </c>
      <c r="R5" s="496"/>
      <c r="S5" s="496"/>
      <c r="T5" s="497"/>
      <c r="U5" s="254"/>
      <c r="V5" s="254"/>
    </row>
    <row r="6" spans="1:28" s="256" customFormat="1" ht="54.95" customHeight="1">
      <c r="A6" s="473"/>
      <c r="B6" s="474"/>
      <c r="C6" s="474"/>
      <c r="D6" s="475"/>
      <c r="E6" s="473" t="s">
        <v>512</v>
      </c>
      <c r="F6" s="474"/>
      <c r="G6" s="474"/>
      <c r="H6" s="475"/>
      <c r="I6" s="473" t="s">
        <v>645</v>
      </c>
      <c r="J6" s="474"/>
      <c r="K6" s="474"/>
      <c r="L6" s="475"/>
      <c r="M6" s="473" t="s">
        <v>523</v>
      </c>
      <c r="N6" s="474"/>
      <c r="O6" s="474"/>
      <c r="P6" s="475"/>
      <c r="Q6" s="473" t="s">
        <v>473</v>
      </c>
      <c r="R6" s="474"/>
      <c r="S6" s="474"/>
      <c r="T6" s="475"/>
      <c r="U6" s="254"/>
      <c r="V6" s="254"/>
    </row>
    <row r="7" spans="1:28" s="257" customFormat="1" ht="54.95" customHeight="1">
      <c r="A7" s="473"/>
      <c r="B7" s="474"/>
      <c r="C7" s="474"/>
      <c r="D7" s="475"/>
      <c r="E7" s="473" t="s">
        <v>620</v>
      </c>
      <c r="F7" s="474"/>
      <c r="G7" s="474"/>
      <c r="H7" s="475"/>
      <c r="I7" s="473" t="s">
        <v>656</v>
      </c>
      <c r="J7" s="474"/>
      <c r="K7" s="474"/>
      <c r="L7" s="475"/>
      <c r="M7" s="473" t="s">
        <v>549</v>
      </c>
      <c r="N7" s="474"/>
      <c r="O7" s="474"/>
      <c r="P7" s="475"/>
      <c r="Q7" s="473" t="s">
        <v>547</v>
      </c>
      <c r="R7" s="474"/>
      <c r="S7" s="474"/>
      <c r="T7" s="475"/>
      <c r="U7" s="254"/>
      <c r="V7" s="254"/>
    </row>
    <row r="8" spans="1:28" s="257" customFormat="1" ht="54.95" customHeight="1">
      <c r="A8" s="473"/>
      <c r="B8" s="474"/>
      <c r="C8" s="474"/>
      <c r="D8" s="475"/>
      <c r="E8" s="473" t="s">
        <v>411</v>
      </c>
      <c r="F8" s="474"/>
      <c r="G8" s="474"/>
      <c r="H8" s="475"/>
      <c r="I8" s="473" t="s">
        <v>657</v>
      </c>
      <c r="J8" s="474"/>
      <c r="K8" s="474"/>
      <c r="L8" s="475"/>
      <c r="M8" s="473" t="s">
        <v>424</v>
      </c>
      <c r="N8" s="474"/>
      <c r="O8" s="474"/>
      <c r="P8" s="475"/>
      <c r="Q8" s="473" t="s">
        <v>650</v>
      </c>
      <c r="R8" s="474"/>
      <c r="S8" s="474"/>
      <c r="T8" s="475"/>
      <c r="U8" s="254"/>
      <c r="V8" s="254"/>
    </row>
    <row r="9" spans="1:28" s="257" customFormat="1" ht="54.95" customHeight="1">
      <c r="A9" s="449"/>
      <c r="B9" s="450"/>
      <c r="C9" s="450"/>
      <c r="D9" s="451"/>
      <c r="E9" s="473" t="s">
        <v>670</v>
      </c>
      <c r="F9" s="474"/>
      <c r="G9" s="474"/>
      <c r="H9" s="475"/>
      <c r="I9" s="473" t="s">
        <v>671</v>
      </c>
      <c r="J9" s="474"/>
      <c r="K9" s="474"/>
      <c r="L9" s="475"/>
      <c r="M9" s="473" t="s">
        <v>672</v>
      </c>
      <c r="N9" s="474"/>
      <c r="O9" s="474"/>
      <c r="P9" s="475"/>
      <c r="Q9" s="473" t="s">
        <v>671</v>
      </c>
      <c r="R9" s="474"/>
      <c r="S9" s="474"/>
      <c r="T9" s="475"/>
      <c r="U9" s="254"/>
      <c r="V9" s="254"/>
    </row>
    <row r="10" spans="1:28" s="257" customFormat="1" ht="54.95" customHeight="1" thickBot="1">
      <c r="A10" s="472"/>
      <c r="B10" s="461"/>
      <c r="C10" s="461"/>
      <c r="D10" s="462"/>
      <c r="E10" s="472" t="s">
        <v>745</v>
      </c>
      <c r="F10" s="461"/>
      <c r="G10" s="461"/>
      <c r="H10" s="462"/>
      <c r="I10" s="472" t="s">
        <v>658</v>
      </c>
      <c r="J10" s="461"/>
      <c r="K10" s="461"/>
      <c r="L10" s="462"/>
      <c r="M10" s="472" t="s">
        <v>464</v>
      </c>
      <c r="N10" s="461"/>
      <c r="O10" s="461"/>
      <c r="P10" s="462"/>
      <c r="Q10" s="472" t="s">
        <v>423</v>
      </c>
      <c r="R10" s="461"/>
      <c r="S10" s="461"/>
      <c r="T10" s="462"/>
      <c r="U10" s="254"/>
      <c r="V10" s="254"/>
    </row>
    <row r="11" spans="1:28" s="258" customFormat="1" ht="31.5" hidden="1" customHeight="1" thickBot="1">
      <c r="A11" s="529"/>
      <c r="B11" s="530"/>
      <c r="C11" s="530"/>
      <c r="D11" s="531"/>
      <c r="E11" s="532"/>
      <c r="F11" s="533"/>
      <c r="G11" s="533"/>
      <c r="H11" s="534"/>
      <c r="I11" s="520"/>
      <c r="J11" s="521"/>
      <c r="K11" s="521"/>
      <c r="L11" s="522"/>
      <c r="M11" s="520"/>
      <c r="N11" s="521"/>
      <c r="O11" s="521"/>
      <c r="P11" s="522"/>
      <c r="Q11" s="520"/>
      <c r="R11" s="521"/>
      <c r="S11" s="521"/>
      <c r="T11" s="522"/>
      <c r="U11" s="254"/>
      <c r="V11" s="254"/>
    </row>
    <row r="12" spans="1:28" s="258" customFormat="1" ht="25.5" customHeight="1">
      <c r="A12" s="419" t="s">
        <v>41</v>
      </c>
      <c r="B12" s="420">
        <f>第一週明細!W12</f>
        <v>0</v>
      </c>
      <c r="C12" s="420" t="s">
        <v>9</v>
      </c>
      <c r="D12" s="421">
        <f>第一週明細!W8</f>
        <v>0</v>
      </c>
      <c r="E12" s="422" t="s">
        <v>245</v>
      </c>
      <c r="F12" s="404">
        <f>第一週明細!W20</f>
        <v>691.6</v>
      </c>
      <c r="G12" s="404" t="s">
        <v>9</v>
      </c>
      <c r="H12" s="405">
        <f>第一週明細!W16</f>
        <v>22</v>
      </c>
      <c r="I12" s="422" t="s">
        <v>245</v>
      </c>
      <c r="J12" s="423">
        <f>第一週明細!W28</f>
        <v>716.1</v>
      </c>
      <c r="K12" s="404" t="s">
        <v>9</v>
      </c>
      <c r="L12" s="424">
        <f>第一週明細!W24</f>
        <v>24.5</v>
      </c>
      <c r="M12" s="422" t="s">
        <v>245</v>
      </c>
      <c r="N12" s="423">
        <f>第一週明細!W36</f>
        <v>688.8</v>
      </c>
      <c r="O12" s="404" t="s">
        <v>9</v>
      </c>
      <c r="P12" s="424">
        <f>第一週明細!W32</f>
        <v>22</v>
      </c>
      <c r="Q12" s="422" t="s">
        <v>245</v>
      </c>
      <c r="R12" s="423">
        <f>第一週明細!W44</f>
        <v>709.3</v>
      </c>
      <c r="S12" s="404" t="s">
        <v>9</v>
      </c>
      <c r="T12" s="424">
        <f>第一週明細!W40</f>
        <v>24.5</v>
      </c>
      <c r="U12" s="254"/>
      <c r="V12" s="254"/>
    </row>
    <row r="13" spans="1:28" s="258" customFormat="1" ht="30.75" customHeight="1" thickBot="1">
      <c r="A13" s="425" t="s">
        <v>7</v>
      </c>
      <c r="B13" s="406">
        <f>第一週明細!W6</f>
        <v>0</v>
      </c>
      <c r="C13" s="406" t="s">
        <v>11</v>
      </c>
      <c r="D13" s="407">
        <f>第一週明細!W10</f>
        <v>0</v>
      </c>
      <c r="E13" s="425" t="s">
        <v>246</v>
      </c>
      <c r="F13" s="406">
        <f>第一週明細!W14</f>
        <v>96.5</v>
      </c>
      <c r="G13" s="406" t="s">
        <v>247</v>
      </c>
      <c r="H13" s="407">
        <f>第一週明細!W18</f>
        <v>26.9</v>
      </c>
      <c r="I13" s="425" t="s">
        <v>246</v>
      </c>
      <c r="J13" s="406">
        <f>第一週明細!W22</f>
        <v>97</v>
      </c>
      <c r="K13" s="406" t="s">
        <v>11</v>
      </c>
      <c r="L13" s="407">
        <f>第一週明細!W26</f>
        <v>26.9</v>
      </c>
      <c r="M13" s="425" t="s">
        <v>246</v>
      </c>
      <c r="N13" s="406">
        <f>第一週明細!W30</f>
        <v>96</v>
      </c>
      <c r="O13" s="406" t="s">
        <v>11</v>
      </c>
      <c r="P13" s="407">
        <f>第一週明細!W34</f>
        <v>26.7</v>
      </c>
      <c r="Q13" s="425" t="s">
        <v>246</v>
      </c>
      <c r="R13" s="406">
        <f>第一週明細!W38</f>
        <v>95.5</v>
      </c>
      <c r="S13" s="406" t="s">
        <v>11</v>
      </c>
      <c r="T13" s="407">
        <f>第一週明細!W42</f>
        <v>26.7</v>
      </c>
      <c r="U13" s="254"/>
      <c r="V13" s="254"/>
    </row>
    <row r="14" spans="1:28" s="259" customFormat="1" ht="54.95" customHeight="1" thickBot="1">
      <c r="A14" s="523" t="s">
        <v>483</v>
      </c>
      <c r="B14" s="524"/>
      <c r="C14" s="524"/>
      <c r="D14" s="525"/>
      <c r="E14" s="504" t="s">
        <v>484</v>
      </c>
      <c r="F14" s="505"/>
      <c r="G14" s="505"/>
      <c r="H14" s="506"/>
      <c r="I14" s="523" t="s">
        <v>485</v>
      </c>
      <c r="J14" s="524"/>
      <c r="K14" s="524"/>
      <c r="L14" s="525"/>
      <c r="M14" s="504" t="s">
        <v>486</v>
      </c>
      <c r="N14" s="505"/>
      <c r="O14" s="505"/>
      <c r="P14" s="506"/>
      <c r="Q14" s="504" t="s">
        <v>487</v>
      </c>
      <c r="R14" s="505"/>
      <c r="S14" s="505"/>
      <c r="T14" s="506"/>
      <c r="U14" s="254"/>
      <c r="V14" s="254"/>
      <c r="AB14" s="259" t="s">
        <v>69</v>
      </c>
    </row>
    <row r="15" spans="1:28" s="257" customFormat="1" ht="54.95" customHeight="1">
      <c r="A15" s="476" t="s">
        <v>763</v>
      </c>
      <c r="B15" s="477"/>
      <c r="C15" s="477"/>
      <c r="D15" s="478"/>
      <c r="E15" s="496" t="s">
        <v>509</v>
      </c>
      <c r="F15" s="496"/>
      <c r="G15" s="496"/>
      <c r="H15" s="496"/>
      <c r="I15" s="495" t="s">
        <v>79</v>
      </c>
      <c r="J15" s="496"/>
      <c r="K15" s="496"/>
      <c r="L15" s="497"/>
      <c r="M15" s="496"/>
      <c r="N15" s="496"/>
      <c r="O15" s="496"/>
      <c r="P15" s="497"/>
      <c r="Q15" s="495" t="s">
        <v>392</v>
      </c>
      <c r="R15" s="496"/>
      <c r="S15" s="496"/>
      <c r="T15" s="497"/>
      <c r="U15" s="254"/>
      <c r="V15" s="254"/>
    </row>
    <row r="16" spans="1:28" s="257" customFormat="1" ht="54.95" customHeight="1">
      <c r="A16" s="473" t="s">
        <v>510</v>
      </c>
      <c r="B16" s="488"/>
      <c r="C16" s="488"/>
      <c r="D16" s="475"/>
      <c r="E16" s="488" t="s">
        <v>518</v>
      </c>
      <c r="F16" s="474"/>
      <c r="G16" s="474"/>
      <c r="H16" s="488"/>
      <c r="I16" s="449" t="s">
        <v>659</v>
      </c>
      <c r="J16" s="519"/>
      <c r="K16" s="519"/>
      <c r="L16" s="451"/>
      <c r="M16" s="488"/>
      <c r="N16" s="474"/>
      <c r="O16" s="474"/>
      <c r="P16" s="475"/>
      <c r="Q16" s="473" t="s">
        <v>690</v>
      </c>
      <c r="R16" s="474"/>
      <c r="S16" s="474"/>
      <c r="T16" s="475"/>
      <c r="U16" s="254"/>
      <c r="V16" s="254"/>
    </row>
    <row r="17" spans="1:25" s="257" customFormat="1" ht="54.95" customHeight="1">
      <c r="A17" s="473" t="s">
        <v>733</v>
      </c>
      <c r="B17" s="488"/>
      <c r="C17" s="488"/>
      <c r="D17" s="475"/>
      <c r="E17" s="488" t="s">
        <v>466</v>
      </c>
      <c r="F17" s="474"/>
      <c r="G17" s="474"/>
      <c r="H17" s="488"/>
      <c r="I17" s="473" t="s">
        <v>660</v>
      </c>
      <c r="J17" s="488"/>
      <c r="K17" s="488"/>
      <c r="L17" s="475"/>
      <c r="M17" s="488" t="s">
        <v>478</v>
      </c>
      <c r="N17" s="474"/>
      <c r="O17" s="474"/>
      <c r="P17" s="475"/>
      <c r="Q17" s="449" t="s">
        <v>691</v>
      </c>
      <c r="R17" s="450"/>
      <c r="S17" s="450"/>
      <c r="T17" s="451"/>
      <c r="U17" s="254"/>
      <c r="V17" s="254"/>
    </row>
    <row r="18" spans="1:25" s="257" customFormat="1" ht="54.95" customHeight="1">
      <c r="A18" s="473" t="s">
        <v>397</v>
      </c>
      <c r="B18" s="488"/>
      <c r="C18" s="488"/>
      <c r="D18" s="475"/>
      <c r="E18" s="488" t="s">
        <v>519</v>
      </c>
      <c r="F18" s="474"/>
      <c r="G18" s="474"/>
      <c r="H18" s="488"/>
      <c r="I18" s="473" t="s">
        <v>681</v>
      </c>
      <c r="J18" s="488"/>
      <c r="K18" s="488"/>
      <c r="L18" s="475"/>
      <c r="M18" s="488"/>
      <c r="N18" s="474"/>
      <c r="O18" s="474"/>
      <c r="P18" s="475"/>
      <c r="Q18" s="473" t="s">
        <v>771</v>
      </c>
      <c r="R18" s="474"/>
      <c r="S18" s="474"/>
      <c r="T18" s="475"/>
    </row>
    <row r="19" spans="1:25" s="257" customFormat="1" ht="54.95" customHeight="1">
      <c r="A19" s="449" t="s">
        <v>673</v>
      </c>
      <c r="B19" s="519"/>
      <c r="C19" s="519"/>
      <c r="D19" s="451"/>
      <c r="E19" s="488" t="s">
        <v>670</v>
      </c>
      <c r="F19" s="474"/>
      <c r="G19" s="474"/>
      <c r="H19" s="488"/>
      <c r="I19" s="473" t="s">
        <v>673</v>
      </c>
      <c r="J19" s="488"/>
      <c r="K19" s="488"/>
      <c r="L19" s="475"/>
      <c r="M19" s="488"/>
      <c r="N19" s="474"/>
      <c r="O19" s="474"/>
      <c r="P19" s="475"/>
      <c r="Q19" s="473" t="s">
        <v>673</v>
      </c>
      <c r="R19" s="474"/>
      <c r="S19" s="474"/>
      <c r="T19" s="475"/>
    </row>
    <row r="20" spans="1:25" s="257" customFormat="1" ht="54.95" customHeight="1" thickBot="1">
      <c r="A20" s="472" t="s">
        <v>171</v>
      </c>
      <c r="B20" s="461"/>
      <c r="C20" s="461"/>
      <c r="D20" s="462"/>
      <c r="E20" s="461" t="s">
        <v>764</v>
      </c>
      <c r="F20" s="461"/>
      <c r="G20" s="461"/>
      <c r="H20" s="461"/>
      <c r="I20" s="472" t="s">
        <v>661</v>
      </c>
      <c r="J20" s="461"/>
      <c r="K20" s="461"/>
      <c r="L20" s="462"/>
      <c r="M20" s="461"/>
      <c r="N20" s="461"/>
      <c r="O20" s="461"/>
      <c r="P20" s="462"/>
      <c r="Q20" s="472" t="s">
        <v>744</v>
      </c>
      <c r="R20" s="461"/>
      <c r="S20" s="461"/>
      <c r="T20" s="462"/>
    </row>
    <row r="21" spans="1:25" s="258" customFormat="1" ht="1.5" customHeight="1" thickBot="1">
      <c r="A21" s="419" t="s">
        <v>245</v>
      </c>
      <c r="B21" s="420"/>
      <c r="C21" s="420" t="s">
        <v>9</v>
      </c>
      <c r="D21" s="421" t="str">
        <f>第一週明細!W17</f>
        <v>蛋白質：</v>
      </c>
      <c r="E21" s="513"/>
      <c r="F21" s="514"/>
      <c r="G21" s="514"/>
      <c r="H21" s="515"/>
      <c r="I21" s="482"/>
      <c r="J21" s="483"/>
      <c r="K21" s="483"/>
      <c r="L21" s="484"/>
      <c r="M21" s="485"/>
      <c r="N21" s="486"/>
      <c r="O21" s="486"/>
      <c r="P21" s="487"/>
      <c r="Q21" s="479" t="s">
        <v>253</v>
      </c>
      <c r="R21" s="480"/>
      <c r="S21" s="480"/>
      <c r="T21" s="481"/>
      <c r="U21" s="257"/>
      <c r="V21" s="257"/>
      <c r="W21" s="257"/>
      <c r="X21" s="257"/>
      <c r="Y21" s="257"/>
    </row>
    <row r="22" spans="1:25" s="258" customFormat="1" ht="29.25" customHeight="1">
      <c r="A22" s="419" t="s">
        <v>245</v>
      </c>
      <c r="B22" s="420">
        <f>第二週明細!W12</f>
        <v>706.7</v>
      </c>
      <c r="C22" s="420" t="s">
        <v>9</v>
      </c>
      <c r="D22" s="421">
        <f>第二週明細!W8</f>
        <v>21.5</v>
      </c>
      <c r="E22" s="443" t="s">
        <v>245</v>
      </c>
      <c r="F22" s="427">
        <f>第二週明細!W20</f>
        <v>688.6</v>
      </c>
      <c r="G22" s="427" t="s">
        <v>9</v>
      </c>
      <c r="H22" s="428">
        <f>第二週明細!W16</f>
        <v>21</v>
      </c>
      <c r="I22" s="426" t="s">
        <v>245</v>
      </c>
      <c r="J22" s="427">
        <f>第二週明細!W28</f>
        <v>676.7</v>
      </c>
      <c r="K22" s="427" t="s">
        <v>9</v>
      </c>
      <c r="L22" s="428">
        <f>第二週明細!W24</f>
        <v>21.5</v>
      </c>
      <c r="M22" s="426" t="s">
        <v>245</v>
      </c>
      <c r="N22" s="427">
        <f>第二週明細!W36</f>
        <v>0</v>
      </c>
      <c r="O22" s="427" t="s">
        <v>9</v>
      </c>
      <c r="P22" s="428">
        <f>第二週明細!W32</f>
        <v>0</v>
      </c>
      <c r="Q22" s="426" t="s">
        <v>245</v>
      </c>
      <c r="R22" s="427">
        <f>第二週明細!W44</f>
        <v>707</v>
      </c>
      <c r="S22" s="427" t="s">
        <v>9</v>
      </c>
      <c r="T22" s="428">
        <f>第二週明細!W40</f>
        <v>23</v>
      </c>
      <c r="U22" s="254"/>
      <c r="V22" s="254"/>
    </row>
    <row r="23" spans="1:25" s="258" customFormat="1" ht="28.5" customHeight="1" thickBot="1">
      <c r="A23" s="447" t="s">
        <v>246</v>
      </c>
      <c r="B23" s="406">
        <f>第二週明細!W6</f>
        <v>101.5</v>
      </c>
      <c r="C23" s="448" t="s">
        <v>11</v>
      </c>
      <c r="D23" s="407">
        <f>第二週明細!W10</f>
        <v>26.799999999999997</v>
      </c>
      <c r="E23" s="429" t="s">
        <v>246</v>
      </c>
      <c r="F23" s="430">
        <f>第二週明細!W14</f>
        <v>98.5</v>
      </c>
      <c r="G23" s="430" t="s">
        <v>11</v>
      </c>
      <c r="H23" s="431">
        <f>第二週明細!W18</f>
        <v>26.4</v>
      </c>
      <c r="I23" s="429" t="s">
        <v>246</v>
      </c>
      <c r="J23" s="430">
        <f>第二週明細!W22</f>
        <v>94</v>
      </c>
      <c r="K23" s="430" t="s">
        <v>11</v>
      </c>
      <c r="L23" s="430">
        <f>第二週明細!W26</f>
        <v>26.799999999999997</v>
      </c>
      <c r="M23" s="430" t="s">
        <v>246</v>
      </c>
      <c r="N23" s="430">
        <f>第二週明細!W30</f>
        <v>0</v>
      </c>
      <c r="O23" s="430" t="s">
        <v>11</v>
      </c>
      <c r="P23" s="431">
        <f>第二週明細!W34</f>
        <v>0</v>
      </c>
      <c r="Q23" s="429" t="s">
        <v>246</v>
      </c>
      <c r="R23" s="430">
        <f>第二週明細!W38</f>
        <v>98</v>
      </c>
      <c r="S23" s="430" t="s">
        <v>11</v>
      </c>
      <c r="T23" s="431">
        <f>第二週明細!W42</f>
        <v>27</v>
      </c>
      <c r="U23" s="254"/>
      <c r="V23" s="254"/>
    </row>
    <row r="24" spans="1:25" s="259" customFormat="1" ht="54.95" customHeight="1" thickBot="1">
      <c r="A24" s="458" t="s">
        <v>499</v>
      </c>
      <c r="B24" s="459"/>
      <c r="C24" s="459"/>
      <c r="D24" s="460"/>
      <c r="E24" s="458" t="s">
        <v>500</v>
      </c>
      <c r="F24" s="459"/>
      <c r="G24" s="459"/>
      <c r="H24" s="460"/>
      <c r="I24" s="458" t="s">
        <v>501</v>
      </c>
      <c r="J24" s="459"/>
      <c r="K24" s="459"/>
      <c r="L24" s="460"/>
      <c r="M24" s="458" t="s">
        <v>502</v>
      </c>
      <c r="N24" s="459"/>
      <c r="O24" s="459"/>
      <c r="P24" s="460"/>
      <c r="Q24" s="458" t="s">
        <v>503</v>
      </c>
      <c r="R24" s="459"/>
      <c r="S24" s="459"/>
      <c r="T24" s="460"/>
      <c r="U24" s="254"/>
      <c r="V24" s="254"/>
    </row>
    <row r="25" spans="1:25" s="257" customFormat="1" ht="54.95" customHeight="1">
      <c r="A25" s="476" t="s">
        <v>773</v>
      </c>
      <c r="B25" s="477"/>
      <c r="C25" s="477"/>
      <c r="D25" s="478"/>
      <c r="E25" s="476" t="s">
        <v>515</v>
      </c>
      <c r="F25" s="477"/>
      <c r="G25" s="477"/>
      <c r="H25" s="478"/>
      <c r="I25" s="476" t="s">
        <v>504</v>
      </c>
      <c r="J25" s="477"/>
      <c r="K25" s="477"/>
      <c r="L25" s="478"/>
      <c r="M25" s="476" t="s">
        <v>505</v>
      </c>
      <c r="N25" s="477"/>
      <c r="O25" s="477"/>
      <c r="P25" s="478"/>
      <c r="Q25" s="449" t="s">
        <v>528</v>
      </c>
      <c r="R25" s="450"/>
      <c r="S25" s="450"/>
      <c r="T25" s="451"/>
      <c r="U25" s="254"/>
      <c r="V25" s="254"/>
    </row>
    <row r="26" spans="1:25" s="257" customFormat="1" ht="54.95" customHeight="1">
      <c r="A26" s="473" t="s">
        <v>506</v>
      </c>
      <c r="B26" s="474"/>
      <c r="C26" s="474"/>
      <c r="D26" s="475"/>
      <c r="E26" s="449" t="s">
        <v>511</v>
      </c>
      <c r="F26" s="450"/>
      <c r="G26" s="450"/>
      <c r="H26" s="451"/>
      <c r="I26" s="449" t="s">
        <v>756</v>
      </c>
      <c r="J26" s="450"/>
      <c r="K26" s="450"/>
      <c r="L26" s="451"/>
      <c r="M26" s="449" t="s">
        <v>529</v>
      </c>
      <c r="N26" s="450"/>
      <c r="O26" s="450"/>
      <c r="P26" s="451"/>
      <c r="Q26" s="449" t="s">
        <v>654</v>
      </c>
      <c r="R26" s="450"/>
      <c r="S26" s="450"/>
      <c r="T26" s="451"/>
      <c r="U26" s="254"/>
      <c r="V26" s="254"/>
    </row>
    <row r="27" spans="1:25" s="257" customFormat="1" ht="54.95" customHeight="1">
      <c r="A27" s="473" t="s">
        <v>507</v>
      </c>
      <c r="B27" s="474"/>
      <c r="C27" s="474"/>
      <c r="D27" s="475"/>
      <c r="E27" s="449" t="s">
        <v>516</v>
      </c>
      <c r="F27" s="450"/>
      <c r="G27" s="450"/>
      <c r="H27" s="451"/>
      <c r="I27" s="449" t="s">
        <v>662</v>
      </c>
      <c r="J27" s="450"/>
      <c r="K27" s="450"/>
      <c r="L27" s="451"/>
      <c r="M27" s="449" t="s">
        <v>700</v>
      </c>
      <c r="N27" s="450"/>
      <c r="O27" s="450"/>
      <c r="P27" s="451"/>
      <c r="Q27" s="449" t="s">
        <v>526</v>
      </c>
      <c r="R27" s="450"/>
      <c r="S27" s="450"/>
      <c r="T27" s="451"/>
      <c r="U27" s="254"/>
      <c r="V27" s="254"/>
    </row>
    <row r="28" spans="1:25" s="257" customFormat="1" ht="54.95" customHeight="1">
      <c r="A28" s="473" t="s">
        <v>687</v>
      </c>
      <c r="B28" s="474"/>
      <c r="C28" s="474"/>
      <c r="D28" s="475"/>
      <c r="E28" s="449" t="s">
        <v>530</v>
      </c>
      <c r="F28" s="450"/>
      <c r="G28" s="450"/>
      <c r="H28" s="451"/>
      <c r="I28" s="449" t="s">
        <v>663</v>
      </c>
      <c r="J28" s="450"/>
      <c r="K28" s="450"/>
      <c r="L28" s="451"/>
      <c r="M28" s="449" t="s">
        <v>638</v>
      </c>
      <c r="N28" s="450"/>
      <c r="O28" s="450"/>
      <c r="P28" s="451"/>
      <c r="Q28" s="449" t="s">
        <v>772</v>
      </c>
      <c r="R28" s="450"/>
      <c r="S28" s="450"/>
      <c r="T28" s="451"/>
      <c r="U28" s="254"/>
      <c r="V28" s="254"/>
    </row>
    <row r="29" spans="1:25" s="257" customFormat="1" ht="54.95" customHeight="1">
      <c r="A29" s="449" t="s">
        <v>673</v>
      </c>
      <c r="B29" s="450"/>
      <c r="C29" s="450"/>
      <c r="D29" s="451"/>
      <c r="E29" s="473" t="s">
        <v>670</v>
      </c>
      <c r="F29" s="474"/>
      <c r="G29" s="474"/>
      <c r="H29" s="475"/>
      <c r="I29" s="473" t="s">
        <v>673</v>
      </c>
      <c r="J29" s="488"/>
      <c r="K29" s="488"/>
      <c r="L29" s="475"/>
      <c r="M29" s="449" t="s">
        <v>670</v>
      </c>
      <c r="N29" s="450"/>
      <c r="O29" s="450"/>
      <c r="P29" s="451"/>
      <c r="Q29" s="473" t="s">
        <v>673</v>
      </c>
      <c r="R29" s="474"/>
      <c r="S29" s="474"/>
      <c r="T29" s="475"/>
      <c r="U29" s="254"/>
      <c r="V29" s="254"/>
    </row>
    <row r="30" spans="1:25" s="257" customFormat="1" ht="54.95" customHeight="1" thickBot="1">
      <c r="A30" s="455" t="s">
        <v>651</v>
      </c>
      <c r="B30" s="456"/>
      <c r="C30" s="456"/>
      <c r="D30" s="457"/>
      <c r="E30" s="489" t="s">
        <v>498</v>
      </c>
      <c r="F30" s="490"/>
      <c r="G30" s="490"/>
      <c r="H30" s="491"/>
      <c r="I30" s="455" t="s">
        <v>664</v>
      </c>
      <c r="J30" s="456"/>
      <c r="K30" s="456"/>
      <c r="L30" s="457"/>
      <c r="M30" s="455" t="s">
        <v>649</v>
      </c>
      <c r="N30" s="456"/>
      <c r="O30" s="456"/>
      <c r="P30" s="457"/>
      <c r="Q30" s="455" t="s">
        <v>508</v>
      </c>
      <c r="R30" s="456"/>
      <c r="S30" s="456"/>
      <c r="T30" s="457"/>
      <c r="U30" s="254"/>
      <c r="V30" s="254"/>
    </row>
    <row r="31" spans="1:25" s="258" customFormat="1" ht="2.25" customHeight="1" thickBot="1">
      <c r="A31" s="516"/>
      <c r="B31" s="517"/>
      <c r="C31" s="517"/>
      <c r="D31" s="518"/>
      <c r="E31" s="469"/>
      <c r="F31" s="470"/>
      <c r="G31" s="470"/>
      <c r="H31" s="471"/>
      <c r="I31" s="469"/>
      <c r="J31" s="470"/>
      <c r="K31" s="470"/>
      <c r="L31" s="471"/>
      <c r="M31" s="452"/>
      <c r="N31" s="453"/>
      <c r="O31" s="453"/>
      <c r="P31" s="454"/>
      <c r="Q31" s="452"/>
      <c r="R31" s="453"/>
      <c r="S31" s="453"/>
      <c r="T31" s="454"/>
      <c r="U31" s="254"/>
      <c r="V31" s="254"/>
    </row>
    <row r="32" spans="1:25" s="258" customFormat="1" ht="25.5" customHeight="1">
      <c r="A32" s="415" t="s">
        <v>245</v>
      </c>
      <c r="B32" s="398">
        <f>第三週明細!W12</f>
        <v>694.1</v>
      </c>
      <c r="C32" s="398" t="s">
        <v>9</v>
      </c>
      <c r="D32" s="417">
        <f>第三週明細!W8</f>
        <v>22.5</v>
      </c>
      <c r="E32" s="191" t="s">
        <v>245</v>
      </c>
      <c r="F32" s="398">
        <f>第三週明細!W20</f>
        <v>702.9</v>
      </c>
      <c r="G32" s="398" t="s">
        <v>9</v>
      </c>
      <c r="H32" s="408">
        <f>第三週明細!W16</f>
        <v>22.5</v>
      </c>
      <c r="I32" s="191" t="s">
        <v>245</v>
      </c>
      <c r="J32" s="192">
        <f>第三週明細!W28</f>
        <v>681.9</v>
      </c>
      <c r="K32" s="192" t="s">
        <v>9</v>
      </c>
      <c r="L32" s="408">
        <f>第三週明細!W24</f>
        <v>21.5</v>
      </c>
      <c r="M32" s="415" t="s">
        <v>245</v>
      </c>
      <c r="N32" s="398">
        <f>第三週明細!W36</f>
        <v>709.6</v>
      </c>
      <c r="O32" s="398" t="s">
        <v>9</v>
      </c>
      <c r="P32" s="408">
        <f>第三週明細!W32</f>
        <v>22</v>
      </c>
      <c r="Q32" s="415" t="s">
        <v>245</v>
      </c>
      <c r="R32" s="398">
        <f>第三週明細!W44</f>
        <v>709.3</v>
      </c>
      <c r="S32" s="398" t="s">
        <v>9</v>
      </c>
      <c r="T32" s="408">
        <f>第三週明細!W40</f>
        <v>24.5</v>
      </c>
      <c r="U32" s="254"/>
      <c r="V32" s="254"/>
    </row>
    <row r="33" spans="1:22" s="258" customFormat="1" ht="28.5" customHeight="1" thickBot="1">
      <c r="A33" s="446" t="s">
        <v>246</v>
      </c>
      <c r="B33" s="400">
        <f>第三週明細!W6</f>
        <v>95.5</v>
      </c>
      <c r="C33" s="399" t="s">
        <v>11</v>
      </c>
      <c r="D33" s="400">
        <f>第三週明細!W10</f>
        <v>27.4</v>
      </c>
      <c r="E33" s="273" t="s">
        <v>246</v>
      </c>
      <c r="F33" s="399">
        <f>第三週明細!W14</f>
        <v>98</v>
      </c>
      <c r="G33" s="399" t="s">
        <v>11</v>
      </c>
      <c r="H33" s="400">
        <f>第三週明細!W18</f>
        <v>27.099999999999998</v>
      </c>
      <c r="I33" s="273" t="s">
        <v>246</v>
      </c>
      <c r="J33" s="198">
        <f>N33</f>
        <v>100.5</v>
      </c>
      <c r="K33" s="198" t="s">
        <v>11</v>
      </c>
      <c r="L33" s="400">
        <f>第三週明細!W26</f>
        <v>26.1</v>
      </c>
      <c r="M33" s="416" t="s">
        <v>246</v>
      </c>
      <c r="N33" s="399">
        <f>第三週明細!W30</f>
        <v>100.5</v>
      </c>
      <c r="O33" s="399" t="s">
        <v>11</v>
      </c>
      <c r="P33" s="400">
        <f>第三週明細!W34</f>
        <v>27.4</v>
      </c>
      <c r="Q33" s="416" t="s">
        <v>246</v>
      </c>
      <c r="R33" s="399">
        <f>第三週明細!W38</f>
        <v>95.5</v>
      </c>
      <c r="S33" s="399" t="s">
        <v>11</v>
      </c>
      <c r="T33" s="400">
        <f>第三週明細!W42</f>
        <v>26.7</v>
      </c>
      <c r="U33" s="254"/>
      <c r="V33" s="254"/>
    </row>
    <row r="34" spans="1:22" s="259" customFormat="1" ht="54.95" customHeight="1" thickBot="1">
      <c r="A34" s="458" t="s">
        <v>488</v>
      </c>
      <c r="B34" s="459"/>
      <c r="C34" s="459"/>
      <c r="D34" s="460"/>
      <c r="E34" s="458" t="s">
        <v>489</v>
      </c>
      <c r="F34" s="459"/>
      <c r="G34" s="459"/>
      <c r="H34" s="460"/>
      <c r="I34" s="458" t="s">
        <v>490</v>
      </c>
      <c r="J34" s="459"/>
      <c r="K34" s="459"/>
      <c r="L34" s="460"/>
      <c r="M34" s="458" t="s">
        <v>491</v>
      </c>
      <c r="N34" s="459"/>
      <c r="O34" s="459"/>
      <c r="P34" s="460"/>
      <c r="Q34" s="458" t="s">
        <v>492</v>
      </c>
      <c r="R34" s="459"/>
      <c r="S34" s="459"/>
      <c r="T34" s="460"/>
      <c r="U34" s="254"/>
      <c r="V34" s="254"/>
    </row>
    <row r="35" spans="1:22" s="257" customFormat="1" ht="54.95" customHeight="1">
      <c r="A35" s="476" t="s">
        <v>762</v>
      </c>
      <c r="B35" s="477"/>
      <c r="C35" s="477"/>
      <c r="D35" s="478"/>
      <c r="E35" s="476" t="s">
        <v>761</v>
      </c>
      <c r="F35" s="477"/>
      <c r="G35" s="477"/>
      <c r="H35" s="478"/>
      <c r="I35" s="476" t="s">
        <v>79</v>
      </c>
      <c r="J35" s="477"/>
      <c r="K35" s="477"/>
      <c r="L35" s="478"/>
      <c r="M35" s="476" t="s">
        <v>80</v>
      </c>
      <c r="N35" s="477"/>
      <c r="O35" s="477"/>
      <c r="P35" s="478"/>
      <c r="Q35" s="449" t="s">
        <v>458</v>
      </c>
      <c r="R35" s="450"/>
      <c r="S35" s="450"/>
      <c r="T35" s="451"/>
      <c r="U35" s="254"/>
      <c r="V35" s="254"/>
    </row>
    <row r="36" spans="1:22" s="257" customFormat="1" ht="54.95" customHeight="1">
      <c r="A36" s="473" t="s">
        <v>753</v>
      </c>
      <c r="B36" s="474"/>
      <c r="C36" s="474"/>
      <c r="D36" s="475"/>
      <c r="E36" s="449" t="s">
        <v>703</v>
      </c>
      <c r="F36" s="450"/>
      <c r="G36" s="450"/>
      <c r="H36" s="451"/>
      <c r="I36" s="449" t="s">
        <v>759</v>
      </c>
      <c r="J36" s="450"/>
      <c r="K36" s="450"/>
      <c r="L36" s="451"/>
      <c r="M36" s="449" t="s">
        <v>447</v>
      </c>
      <c r="N36" s="450"/>
      <c r="O36" s="450"/>
      <c r="P36" s="451"/>
      <c r="Q36" s="449" t="s">
        <v>527</v>
      </c>
      <c r="R36" s="450"/>
      <c r="S36" s="450"/>
      <c r="T36" s="451"/>
      <c r="U36" s="254"/>
      <c r="V36" s="254"/>
    </row>
    <row r="37" spans="1:22" s="257" customFormat="1" ht="54.95" customHeight="1">
      <c r="A37" s="473" t="s">
        <v>623</v>
      </c>
      <c r="B37" s="488"/>
      <c r="C37" s="488"/>
      <c r="D37" s="475"/>
      <c r="E37" s="449" t="s">
        <v>525</v>
      </c>
      <c r="F37" s="450"/>
      <c r="G37" s="450"/>
      <c r="H37" s="451"/>
      <c r="I37" s="449" t="s">
        <v>665</v>
      </c>
      <c r="J37" s="450"/>
      <c r="K37" s="450"/>
      <c r="L37" s="451"/>
      <c r="M37" s="449" t="s">
        <v>596</v>
      </c>
      <c r="N37" s="450"/>
      <c r="O37" s="450"/>
      <c r="P37" s="451"/>
      <c r="Q37" s="449" t="s">
        <v>643</v>
      </c>
      <c r="R37" s="450"/>
      <c r="S37" s="450"/>
      <c r="T37" s="451"/>
      <c r="U37" s="254"/>
      <c r="V37" s="254"/>
    </row>
    <row r="38" spans="1:22" s="257" customFormat="1" ht="54.95" customHeight="1">
      <c r="A38" s="473" t="s">
        <v>641</v>
      </c>
      <c r="B38" s="474"/>
      <c r="C38" s="474"/>
      <c r="D38" s="475"/>
      <c r="E38" s="449" t="s">
        <v>653</v>
      </c>
      <c r="F38" s="450"/>
      <c r="G38" s="450"/>
      <c r="H38" s="451"/>
      <c r="I38" s="449" t="s">
        <v>666</v>
      </c>
      <c r="J38" s="450"/>
      <c r="K38" s="450"/>
      <c r="L38" s="451"/>
      <c r="M38" s="449" t="s">
        <v>686</v>
      </c>
      <c r="N38" s="450"/>
      <c r="O38" s="450"/>
      <c r="P38" s="451"/>
      <c r="Q38" s="449" t="s">
        <v>520</v>
      </c>
      <c r="R38" s="450"/>
      <c r="S38" s="450"/>
      <c r="T38" s="451"/>
      <c r="U38" s="254"/>
      <c r="V38" s="254"/>
    </row>
    <row r="39" spans="1:22" s="257" customFormat="1" ht="54.95" customHeight="1">
      <c r="A39" s="449" t="s">
        <v>673</v>
      </c>
      <c r="B39" s="450"/>
      <c r="C39" s="450"/>
      <c r="D39" s="451"/>
      <c r="E39" s="473" t="s">
        <v>670</v>
      </c>
      <c r="F39" s="474"/>
      <c r="G39" s="474"/>
      <c r="H39" s="475"/>
      <c r="I39" s="473" t="s">
        <v>673</v>
      </c>
      <c r="J39" s="488"/>
      <c r="K39" s="488"/>
      <c r="L39" s="475"/>
      <c r="M39" s="449" t="s">
        <v>670</v>
      </c>
      <c r="N39" s="450"/>
      <c r="O39" s="450"/>
      <c r="P39" s="451"/>
      <c r="Q39" s="473" t="s">
        <v>673</v>
      </c>
      <c r="R39" s="474"/>
      <c r="S39" s="474"/>
      <c r="T39" s="475"/>
      <c r="U39" s="254"/>
      <c r="V39" s="254"/>
    </row>
    <row r="40" spans="1:22" s="257" customFormat="1" ht="54.95" customHeight="1" thickBot="1">
      <c r="A40" s="455" t="s">
        <v>517</v>
      </c>
      <c r="B40" s="456"/>
      <c r="C40" s="456"/>
      <c r="D40" s="457"/>
      <c r="E40" s="489" t="s">
        <v>768</v>
      </c>
      <c r="F40" s="490"/>
      <c r="G40" s="490"/>
      <c r="H40" s="491"/>
      <c r="I40" s="455" t="s">
        <v>667</v>
      </c>
      <c r="J40" s="456"/>
      <c r="K40" s="456"/>
      <c r="L40" s="457"/>
      <c r="M40" s="455" t="s">
        <v>396</v>
      </c>
      <c r="N40" s="456"/>
      <c r="O40" s="456"/>
      <c r="P40" s="457"/>
      <c r="Q40" s="455" t="s">
        <v>99</v>
      </c>
      <c r="R40" s="456"/>
      <c r="S40" s="456"/>
      <c r="T40" s="457"/>
      <c r="U40" s="254"/>
      <c r="V40" s="254"/>
    </row>
    <row r="41" spans="1:22" s="258" customFormat="1" ht="1.5" customHeight="1">
      <c r="A41" s="452"/>
      <c r="B41" s="453"/>
      <c r="C41" s="453"/>
      <c r="D41" s="454"/>
      <c r="E41" s="452"/>
      <c r="F41" s="453"/>
      <c r="G41" s="453"/>
      <c r="H41" s="454"/>
      <c r="I41" s="452"/>
      <c r="J41" s="453"/>
      <c r="K41" s="453"/>
      <c r="L41" s="454"/>
      <c r="M41" s="452"/>
      <c r="N41" s="453"/>
      <c r="O41" s="453"/>
      <c r="P41" s="454"/>
      <c r="Q41" s="469"/>
      <c r="R41" s="470"/>
      <c r="S41" s="470"/>
      <c r="T41" s="471"/>
      <c r="U41" s="254"/>
      <c r="V41" s="254"/>
    </row>
    <row r="42" spans="1:22" s="258" customFormat="1" ht="24" customHeight="1" thickBot="1">
      <c r="A42" s="415" t="s">
        <v>245</v>
      </c>
      <c r="B42" s="398">
        <f>第四周明細!W12</f>
        <v>704.4</v>
      </c>
      <c r="C42" s="398" t="s">
        <v>9</v>
      </c>
      <c r="D42" s="408">
        <f>第四周明細!W8</f>
        <v>22</v>
      </c>
      <c r="E42" s="415" t="s">
        <v>245</v>
      </c>
      <c r="F42" s="398">
        <f>第四周明細!W20</f>
        <v>686.8</v>
      </c>
      <c r="G42" s="398" t="s">
        <v>9</v>
      </c>
      <c r="H42" s="408">
        <f>第四周明細!W16</f>
        <v>22</v>
      </c>
      <c r="I42" s="415" t="s">
        <v>245</v>
      </c>
      <c r="J42" s="398">
        <f>第四周明細!W28</f>
        <v>693.6</v>
      </c>
      <c r="K42" s="398" t="s">
        <v>9</v>
      </c>
      <c r="L42" s="408">
        <f>第四周明細!W24</f>
        <v>22</v>
      </c>
      <c r="M42" s="411" t="s">
        <v>245</v>
      </c>
      <c r="N42" s="409">
        <f>第四周明細!W36</f>
        <v>693.6</v>
      </c>
      <c r="O42" s="398" t="s">
        <v>255</v>
      </c>
      <c r="P42" s="398">
        <f>第四周明細!W32</f>
        <v>22</v>
      </c>
      <c r="Q42" s="411" t="s">
        <v>245</v>
      </c>
      <c r="R42" s="409">
        <f>第四周明細!W44</f>
        <v>712.9</v>
      </c>
      <c r="S42" s="409" t="s">
        <v>9</v>
      </c>
      <c r="T42" s="410">
        <f>第四周明細!W40</f>
        <v>23.3</v>
      </c>
      <c r="U42" s="254"/>
      <c r="V42" s="254"/>
    </row>
    <row r="43" spans="1:22" s="258" customFormat="1" ht="24.75" customHeight="1" thickBot="1">
      <c r="A43" s="398" t="s">
        <v>246</v>
      </c>
      <c r="B43" s="398">
        <f>第四周明細!W6</f>
        <v>100</v>
      </c>
      <c r="C43" s="399" t="s">
        <v>11</v>
      </c>
      <c r="D43" s="400">
        <f>第四周明細!W10</f>
        <v>26.6</v>
      </c>
      <c r="E43" s="398" t="s">
        <v>246</v>
      </c>
      <c r="F43" s="398">
        <f>第四周明細!W14</f>
        <v>95.5</v>
      </c>
      <c r="G43" s="409" t="s">
        <v>11</v>
      </c>
      <c r="H43" s="410">
        <f>第四周明細!W18</f>
        <v>26.7</v>
      </c>
      <c r="I43" s="411" t="s">
        <v>7</v>
      </c>
      <c r="J43" s="409">
        <f>第四周明細!W22</f>
        <v>97</v>
      </c>
      <c r="K43" s="409" t="s">
        <v>11</v>
      </c>
      <c r="L43" s="410">
        <f>第四周明細!W26</f>
        <v>26.9</v>
      </c>
      <c r="M43" s="414" t="s">
        <v>7</v>
      </c>
      <c r="N43" s="412">
        <f>第四周明細!W30</f>
        <v>97</v>
      </c>
      <c r="O43" s="412" t="s">
        <v>11</v>
      </c>
      <c r="P43" s="413">
        <f>第四周明細!W34</f>
        <v>26.9</v>
      </c>
      <c r="Q43" s="414" t="s">
        <v>7</v>
      </c>
      <c r="R43" s="412">
        <f>第四周明細!W38</f>
        <v>98.7</v>
      </c>
      <c r="S43" s="412" t="s">
        <v>11</v>
      </c>
      <c r="T43" s="413">
        <f>第四周明細!W42</f>
        <v>27.1</v>
      </c>
      <c r="U43" s="254"/>
      <c r="V43" s="254"/>
    </row>
    <row r="44" spans="1:22" s="255" customFormat="1" ht="54.95" customHeight="1" thickBot="1">
      <c r="A44" s="458" t="s">
        <v>493</v>
      </c>
      <c r="B44" s="459"/>
      <c r="C44" s="459"/>
      <c r="D44" s="460"/>
      <c r="E44" s="458" t="s">
        <v>494</v>
      </c>
      <c r="F44" s="459"/>
      <c r="G44" s="459"/>
      <c r="H44" s="460"/>
      <c r="I44" s="504" t="s">
        <v>495</v>
      </c>
      <c r="J44" s="505"/>
      <c r="K44" s="505"/>
      <c r="L44" s="506"/>
      <c r="M44" s="504" t="s">
        <v>496</v>
      </c>
      <c r="N44" s="505"/>
      <c r="O44" s="505"/>
      <c r="P44" s="506"/>
      <c r="Q44" s="466"/>
      <c r="R44" s="467"/>
      <c r="S44" s="467"/>
      <c r="T44" s="468"/>
      <c r="U44" s="274"/>
      <c r="V44" s="274"/>
    </row>
    <row r="45" spans="1:22" s="256" customFormat="1" ht="48.6" customHeight="1">
      <c r="A45" s="476" t="s">
        <v>760</v>
      </c>
      <c r="B45" s="477"/>
      <c r="C45" s="477"/>
      <c r="D45" s="478"/>
      <c r="E45" s="495" t="s">
        <v>604</v>
      </c>
      <c r="F45" s="496"/>
      <c r="G45" s="496"/>
      <c r="H45" s="497"/>
      <c r="I45" s="476" t="s">
        <v>79</v>
      </c>
      <c r="J45" s="477"/>
      <c r="K45" s="477"/>
      <c r="L45" s="478"/>
      <c r="M45" s="476" t="s">
        <v>80</v>
      </c>
      <c r="N45" s="477"/>
      <c r="O45" s="477"/>
      <c r="P45" s="478"/>
      <c r="Q45" s="463"/>
      <c r="R45" s="464"/>
      <c r="S45" s="464"/>
      <c r="T45" s="465"/>
      <c r="U45" s="274"/>
      <c r="V45" s="274"/>
    </row>
    <row r="46" spans="1:22" s="256" customFormat="1" ht="48.6" customHeight="1">
      <c r="A46" s="473" t="s">
        <v>616</v>
      </c>
      <c r="B46" s="474"/>
      <c r="C46" s="474"/>
      <c r="D46" s="475"/>
      <c r="E46" s="449" t="s">
        <v>521</v>
      </c>
      <c r="F46" s="450"/>
      <c r="G46" s="450"/>
      <c r="H46" s="451"/>
      <c r="I46" s="449" t="s">
        <v>770</v>
      </c>
      <c r="J46" s="450"/>
      <c r="K46" s="450"/>
      <c r="L46" s="451"/>
      <c r="M46" s="449" t="s">
        <v>615</v>
      </c>
      <c r="N46" s="450"/>
      <c r="O46" s="450"/>
      <c r="P46" s="451"/>
      <c r="Q46" s="463"/>
      <c r="R46" s="464"/>
      <c r="S46" s="464"/>
      <c r="T46" s="465"/>
      <c r="U46" s="274"/>
      <c r="V46" s="274"/>
    </row>
    <row r="47" spans="1:22" s="256" customFormat="1" ht="48.6" customHeight="1">
      <c r="A47" s="449" t="s">
        <v>726</v>
      </c>
      <c r="B47" s="450"/>
      <c r="C47" s="450"/>
      <c r="D47" s="451"/>
      <c r="E47" s="449" t="s">
        <v>524</v>
      </c>
      <c r="F47" s="450"/>
      <c r="G47" s="450"/>
      <c r="H47" s="451"/>
      <c r="I47" s="473" t="s">
        <v>668</v>
      </c>
      <c r="J47" s="474"/>
      <c r="K47" s="474"/>
      <c r="L47" s="475"/>
      <c r="M47" s="449" t="s">
        <v>621</v>
      </c>
      <c r="N47" s="450"/>
      <c r="O47" s="450"/>
      <c r="P47" s="451"/>
      <c r="Q47" s="463"/>
      <c r="R47" s="464"/>
      <c r="S47" s="464"/>
      <c r="T47" s="465"/>
      <c r="U47" s="274"/>
      <c r="V47" s="274"/>
    </row>
    <row r="48" spans="1:22" s="256" customFormat="1" ht="48.6" customHeight="1">
      <c r="A48" s="449" t="s">
        <v>522</v>
      </c>
      <c r="B48" s="450"/>
      <c r="C48" s="450"/>
      <c r="D48" s="451"/>
      <c r="E48" s="473" t="s">
        <v>622</v>
      </c>
      <c r="F48" s="474"/>
      <c r="G48" s="474"/>
      <c r="H48" s="475"/>
      <c r="I48" s="473" t="s">
        <v>669</v>
      </c>
      <c r="J48" s="474"/>
      <c r="K48" s="474"/>
      <c r="L48" s="475"/>
      <c r="M48" s="449" t="s">
        <v>702</v>
      </c>
      <c r="N48" s="450"/>
      <c r="O48" s="450"/>
      <c r="P48" s="451"/>
      <c r="Q48" s="463"/>
      <c r="R48" s="464"/>
      <c r="S48" s="464"/>
      <c r="T48" s="465"/>
      <c r="U48" s="274"/>
      <c r="V48" s="274"/>
    </row>
    <row r="49" spans="1:28" s="256" customFormat="1" ht="48.6" customHeight="1">
      <c r="A49" s="449" t="s">
        <v>673</v>
      </c>
      <c r="B49" s="450"/>
      <c r="C49" s="450"/>
      <c r="D49" s="451"/>
      <c r="E49" s="473" t="s">
        <v>670</v>
      </c>
      <c r="F49" s="474"/>
      <c r="G49" s="474"/>
      <c r="H49" s="475"/>
      <c r="I49" s="473" t="s">
        <v>673</v>
      </c>
      <c r="J49" s="488"/>
      <c r="K49" s="488"/>
      <c r="L49" s="475"/>
      <c r="M49" s="473" t="s">
        <v>670</v>
      </c>
      <c r="N49" s="474"/>
      <c r="O49" s="474"/>
      <c r="P49" s="475"/>
      <c r="Q49" s="463"/>
      <c r="R49" s="464"/>
      <c r="S49" s="464"/>
      <c r="T49" s="465"/>
      <c r="U49" s="274"/>
      <c r="V49" s="274"/>
    </row>
    <row r="50" spans="1:28" s="256" customFormat="1" ht="48.6" customHeight="1" thickBot="1">
      <c r="A50" s="455" t="s">
        <v>738</v>
      </c>
      <c r="B50" s="456"/>
      <c r="C50" s="456"/>
      <c r="D50" s="457"/>
      <c r="E50" s="455" t="s">
        <v>607</v>
      </c>
      <c r="F50" s="456"/>
      <c r="G50" s="456"/>
      <c r="H50" s="457"/>
      <c r="I50" s="455" t="s">
        <v>664</v>
      </c>
      <c r="J50" s="456"/>
      <c r="K50" s="456"/>
      <c r="L50" s="457"/>
      <c r="M50" s="455" t="s">
        <v>646</v>
      </c>
      <c r="N50" s="456"/>
      <c r="O50" s="456"/>
      <c r="P50" s="457"/>
      <c r="Q50" s="501"/>
      <c r="R50" s="502"/>
      <c r="S50" s="502"/>
      <c r="T50" s="503"/>
      <c r="U50" s="274"/>
      <c r="V50" s="274"/>
    </row>
    <row r="51" spans="1:28" s="274" customFormat="1" ht="2.25" customHeight="1" thickBot="1">
      <c r="A51" s="469"/>
      <c r="B51" s="470"/>
      <c r="C51" s="470"/>
      <c r="D51" s="471"/>
      <c r="E51" s="492"/>
      <c r="F51" s="493"/>
      <c r="G51" s="493"/>
      <c r="H51" s="494"/>
      <c r="I51" s="507"/>
      <c r="J51" s="508"/>
      <c r="K51" s="508"/>
      <c r="L51" s="509"/>
      <c r="M51" s="469"/>
      <c r="N51" s="470"/>
      <c r="O51" s="470"/>
      <c r="P51" s="471"/>
      <c r="Q51" s="498"/>
      <c r="R51" s="499"/>
      <c r="S51" s="499"/>
      <c r="T51" s="500"/>
    </row>
    <row r="52" spans="1:28" s="274" customFormat="1" ht="27" customHeight="1">
      <c r="A52" s="191" t="s">
        <v>41</v>
      </c>
      <c r="B52" s="398">
        <f>'第五周明細 '!W12</f>
        <v>716.9</v>
      </c>
      <c r="C52" s="398" t="s">
        <v>9</v>
      </c>
      <c r="D52" s="398">
        <f>'第五周明細 '!W8</f>
        <v>22.5</v>
      </c>
      <c r="E52" s="191" t="s">
        <v>41</v>
      </c>
      <c r="F52" s="404">
        <f>'第五周明細 '!W20</f>
        <v>693.6</v>
      </c>
      <c r="G52" s="404" t="s">
        <v>9</v>
      </c>
      <c r="H52" s="405">
        <f>'第五周明細 '!W16</f>
        <v>22</v>
      </c>
      <c r="I52" s="191" t="s">
        <v>41</v>
      </c>
      <c r="J52" s="214">
        <f>'第五周明細 '!W28</f>
        <v>702.6</v>
      </c>
      <c r="K52" s="214" t="s">
        <v>9</v>
      </c>
      <c r="L52" s="215">
        <f>'第五周明細 '!W24</f>
        <v>23</v>
      </c>
      <c r="M52" s="191" t="s">
        <v>41</v>
      </c>
      <c r="N52" s="275">
        <f>'第五周明細 '!W36</f>
        <v>698.1</v>
      </c>
      <c r="O52" s="192" t="s">
        <v>9</v>
      </c>
      <c r="P52" s="276">
        <f>'第五周明細 '!W32</f>
        <v>22.5</v>
      </c>
      <c r="Q52" s="191" t="s">
        <v>41</v>
      </c>
      <c r="R52" s="178">
        <f>'第五周明細 '!W44</f>
        <v>0</v>
      </c>
      <c r="S52" s="192" t="s">
        <v>9</v>
      </c>
      <c r="T52" s="180">
        <f>'第五周明細 '!W40</f>
        <v>0</v>
      </c>
    </row>
    <row r="53" spans="1:28" ht="26.25" customHeight="1" thickBot="1">
      <c r="A53" s="192" t="s">
        <v>74</v>
      </c>
      <c r="B53" s="398">
        <f>'第五周明細 '!W6</f>
        <v>100.5</v>
      </c>
      <c r="C53" s="399" t="s">
        <v>11</v>
      </c>
      <c r="D53" s="400">
        <f>'第五周明細 '!W10</f>
        <v>28.1</v>
      </c>
      <c r="E53" s="192" t="s">
        <v>74</v>
      </c>
      <c r="F53" s="406">
        <f>'第五周明細 '!W14</f>
        <v>97</v>
      </c>
      <c r="G53" s="406" t="s">
        <v>399</v>
      </c>
      <c r="H53" s="407">
        <f>'第五周明細 '!W18</f>
        <v>26.9</v>
      </c>
      <c r="I53" s="192" t="s">
        <v>74</v>
      </c>
      <c r="J53" s="219">
        <f>'第五周明細 '!W22</f>
        <v>97</v>
      </c>
      <c r="K53" s="219" t="s">
        <v>11</v>
      </c>
      <c r="L53" s="220">
        <f>'第五周明細 '!W26</f>
        <v>26.9</v>
      </c>
      <c r="M53" s="192" t="s">
        <v>74</v>
      </c>
      <c r="N53" s="262">
        <f>'第五周明細 '!W30</f>
        <v>97</v>
      </c>
      <c r="O53" s="198" t="s">
        <v>11</v>
      </c>
      <c r="P53" s="261">
        <f>'第五周明細 '!W34</f>
        <v>26.9</v>
      </c>
      <c r="Q53" s="192" t="s">
        <v>74</v>
      </c>
      <c r="R53" s="263">
        <f>'第五周明細 '!W38</f>
        <v>0</v>
      </c>
      <c r="S53" s="198" t="s">
        <v>11</v>
      </c>
      <c r="T53" s="264">
        <f>'第五周明細 '!W42</f>
        <v>0</v>
      </c>
      <c r="U53" s="260"/>
      <c r="V53" s="260"/>
      <c r="W53" s="260"/>
      <c r="X53" s="260"/>
      <c r="Y53" s="260"/>
      <c r="Z53" s="260"/>
      <c r="AA53" s="260"/>
      <c r="AB53" s="260"/>
    </row>
    <row r="54" spans="1:28" ht="24.75" customHeight="1">
      <c r="A54" s="260"/>
      <c r="B54" s="401"/>
      <c r="C54" s="401"/>
      <c r="D54" s="401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</row>
    <row r="55" spans="1:28" ht="45.75" hidden="1" customHeight="1">
      <c r="A55" s="545"/>
      <c r="B55" s="546"/>
      <c r="C55" s="546"/>
      <c r="D55" s="547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</row>
    <row r="56" spans="1:28" ht="45.75" hidden="1" customHeight="1">
      <c r="A56" s="548"/>
      <c r="B56" s="549"/>
      <c r="C56" s="549"/>
      <c r="D56" s="55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</row>
    <row r="57" spans="1:28" ht="45.75" hidden="1" customHeight="1">
      <c r="A57" s="548"/>
      <c r="B57" s="549"/>
      <c r="C57" s="549"/>
      <c r="D57" s="55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</row>
    <row r="58" spans="1:28" ht="45.75" hidden="1" customHeight="1">
      <c r="A58" s="548"/>
      <c r="B58" s="549"/>
      <c r="C58" s="549"/>
      <c r="D58" s="55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  <c r="AB58" s="260"/>
    </row>
    <row r="59" spans="1:28" ht="46.5" hidden="1" customHeight="1" thickBot="1">
      <c r="A59" s="542"/>
      <c r="B59" s="543"/>
      <c r="C59" s="543"/>
      <c r="D59" s="544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  <c r="AB59" s="260"/>
    </row>
    <row r="60" spans="1:28" ht="25.5" hidden="1" customHeight="1">
      <c r="A60" s="265"/>
      <c r="B60" s="266"/>
      <c r="C60" s="267"/>
      <c r="D60" s="268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</row>
    <row r="61" spans="1:28" ht="26.25" hidden="1" customHeight="1" thickBot="1">
      <c r="A61" s="269"/>
      <c r="B61" s="270"/>
      <c r="C61" s="271"/>
      <c r="D61" s="272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</row>
    <row r="62" spans="1:28" ht="16.5" hidden="1" customHeight="1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</row>
    <row r="63" spans="1:28">
      <c r="A63" s="260"/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0"/>
      <c r="AA63" s="260"/>
      <c r="AB63" s="260"/>
    </row>
    <row r="65" spans="3:13">
      <c r="I65"/>
      <c r="J65"/>
    </row>
    <row r="66" spans="3:13">
      <c r="C66" s="539"/>
      <c r="D66" s="539"/>
      <c r="E66" s="539"/>
      <c r="F66" s="539"/>
      <c r="G66" s="539"/>
      <c r="H66" s="539"/>
      <c r="I66" s="539"/>
      <c r="J66" s="539"/>
      <c r="K66" s="539"/>
      <c r="L66" s="539"/>
      <c r="M66" s="539"/>
    </row>
    <row r="67" spans="3:13">
      <c r="C67" s="539"/>
      <c r="D67" s="539"/>
      <c r="E67" s="539"/>
      <c r="F67" s="539"/>
      <c r="G67" s="539"/>
      <c r="H67" s="539"/>
      <c r="I67" s="539"/>
      <c r="J67" s="539"/>
      <c r="K67" s="539"/>
      <c r="L67" s="539"/>
      <c r="M67" s="539"/>
    </row>
    <row r="68" spans="3:13">
      <c r="C68" s="539"/>
      <c r="D68" s="539"/>
      <c r="E68" s="539"/>
      <c r="F68" s="539"/>
      <c r="G68" s="539"/>
      <c r="H68" s="539"/>
      <c r="I68" s="539"/>
      <c r="J68" s="539"/>
      <c r="K68" s="539"/>
      <c r="L68" s="539"/>
      <c r="M68" s="539"/>
    </row>
    <row r="69" spans="3:13">
      <c r="C69" s="539"/>
      <c r="D69" s="539"/>
      <c r="E69" s="539"/>
      <c r="F69" s="539"/>
      <c r="G69" s="539"/>
      <c r="H69" s="539"/>
      <c r="I69" s="539"/>
      <c r="J69" s="539"/>
      <c r="K69" s="539"/>
      <c r="L69" s="539"/>
      <c r="M69" s="539"/>
    </row>
    <row r="70" spans="3:13">
      <c r="C70" s="539"/>
      <c r="D70" s="539"/>
      <c r="E70" s="539"/>
      <c r="F70" s="539"/>
      <c r="G70" s="539"/>
      <c r="H70" s="539"/>
      <c r="I70" s="539"/>
      <c r="J70" s="539"/>
      <c r="K70" s="539"/>
      <c r="L70" s="539"/>
      <c r="M70" s="539"/>
    </row>
    <row r="71" spans="3:13">
      <c r="C71" s="539"/>
      <c r="D71" s="539"/>
      <c r="E71" s="539"/>
      <c r="F71" s="539"/>
      <c r="G71" s="539"/>
      <c r="H71" s="539"/>
      <c r="I71" s="539"/>
      <c r="J71" s="539"/>
      <c r="K71" s="539"/>
      <c r="L71" s="539"/>
      <c r="M71" s="539"/>
    </row>
  </sheetData>
  <mergeCells count="210">
    <mergeCell ref="A35:D35"/>
    <mergeCell ref="C66:M71"/>
    <mergeCell ref="A1:H3"/>
    <mergeCell ref="A4:D4"/>
    <mergeCell ref="I11:L11"/>
    <mergeCell ref="E5:H5"/>
    <mergeCell ref="I6:L6"/>
    <mergeCell ref="I4:L4"/>
    <mergeCell ref="E10:H10"/>
    <mergeCell ref="I20:L20"/>
    <mergeCell ref="M10:P10"/>
    <mergeCell ref="A59:D59"/>
    <mergeCell ref="A55:D55"/>
    <mergeCell ref="A56:D56"/>
    <mergeCell ref="A49:D49"/>
    <mergeCell ref="M11:P11"/>
    <mergeCell ref="A10:D10"/>
    <mergeCell ref="I16:L16"/>
    <mergeCell ref="A58:D58"/>
    <mergeCell ref="A57:D57"/>
    <mergeCell ref="A51:D51"/>
    <mergeCell ref="A48:D48"/>
    <mergeCell ref="M18:P18"/>
    <mergeCell ref="I18:L18"/>
    <mergeCell ref="Q4:T4"/>
    <mergeCell ref="O3:P3"/>
    <mergeCell ref="Q5:T5"/>
    <mergeCell ref="Q6:T6"/>
    <mergeCell ref="Q7:T7"/>
    <mergeCell ref="M6:P6"/>
    <mergeCell ref="M7:P7"/>
    <mergeCell ref="Q1:R1"/>
    <mergeCell ref="M4:P4"/>
    <mergeCell ref="M5:P5"/>
    <mergeCell ref="O2:P2"/>
    <mergeCell ref="O1:P1"/>
    <mergeCell ref="Q19:T19"/>
    <mergeCell ref="A16:D16"/>
    <mergeCell ref="A14:D14"/>
    <mergeCell ref="A15:D15"/>
    <mergeCell ref="A5:D5"/>
    <mergeCell ref="E7:H7"/>
    <mergeCell ref="M19:P19"/>
    <mergeCell ref="A6:D6"/>
    <mergeCell ref="A7:D7"/>
    <mergeCell ref="M14:P14"/>
    <mergeCell ref="M9:P9"/>
    <mergeCell ref="I19:L19"/>
    <mergeCell ref="A8:D8"/>
    <mergeCell ref="A9:D9"/>
    <mergeCell ref="E17:H17"/>
    <mergeCell ref="A11:D11"/>
    <mergeCell ref="E19:H19"/>
    <mergeCell ref="E11:H11"/>
    <mergeCell ref="E18:H18"/>
    <mergeCell ref="Q10:T10"/>
    <mergeCell ref="I14:L14"/>
    <mergeCell ref="E15:H15"/>
    <mergeCell ref="Q15:T15"/>
    <mergeCell ref="I5:L5"/>
    <mergeCell ref="M15:P15"/>
    <mergeCell ref="M16:P16"/>
    <mergeCell ref="Q17:T17"/>
    <mergeCell ref="Q11:T11"/>
    <mergeCell ref="Q16:T16"/>
    <mergeCell ref="A18:D18"/>
    <mergeCell ref="I7:L7"/>
    <mergeCell ref="I10:L10"/>
    <mergeCell ref="I8:L8"/>
    <mergeCell ref="Q18:T18"/>
    <mergeCell ref="Q8:T8"/>
    <mergeCell ref="Q9:T9"/>
    <mergeCell ref="E9:H9"/>
    <mergeCell ref="I9:L9"/>
    <mergeCell ref="Q14:T14"/>
    <mergeCell ref="I15:L15"/>
    <mergeCell ref="M8:P8"/>
    <mergeCell ref="I17:L17"/>
    <mergeCell ref="M17:P17"/>
    <mergeCell ref="A34:D34"/>
    <mergeCell ref="E28:H28"/>
    <mergeCell ref="E30:H30"/>
    <mergeCell ref="E14:H14"/>
    <mergeCell ref="A17:D17"/>
    <mergeCell ref="A20:D20"/>
    <mergeCell ref="E4:H4"/>
    <mergeCell ref="E8:H8"/>
    <mergeCell ref="E25:H25"/>
    <mergeCell ref="A29:D29"/>
    <mergeCell ref="A30:D30"/>
    <mergeCell ref="E21:H21"/>
    <mergeCell ref="A31:D31"/>
    <mergeCell ref="A19:D19"/>
    <mergeCell ref="E16:H16"/>
    <mergeCell ref="E20:H20"/>
    <mergeCell ref="A27:D27"/>
    <mergeCell ref="E29:H29"/>
    <mergeCell ref="A26:D26"/>
    <mergeCell ref="A24:D24"/>
    <mergeCell ref="A25:D25"/>
    <mergeCell ref="A28:D28"/>
    <mergeCell ref="E24:H24"/>
    <mergeCell ref="E6:H6"/>
    <mergeCell ref="Q51:T51"/>
    <mergeCell ref="I49:L49"/>
    <mergeCell ref="Q50:T50"/>
    <mergeCell ref="M51:P51"/>
    <mergeCell ref="I50:L50"/>
    <mergeCell ref="M50:P50"/>
    <mergeCell ref="Q49:T49"/>
    <mergeCell ref="Q34:T34"/>
    <mergeCell ref="I41:L41"/>
    <mergeCell ref="M46:P46"/>
    <mergeCell ref="M45:P45"/>
    <mergeCell ref="M44:P44"/>
    <mergeCell ref="M49:P49"/>
    <mergeCell ref="Q36:T36"/>
    <mergeCell ref="Q39:T39"/>
    <mergeCell ref="I36:L36"/>
    <mergeCell ref="I35:L35"/>
    <mergeCell ref="M37:P37"/>
    <mergeCell ref="I34:L34"/>
    <mergeCell ref="Q48:T48"/>
    <mergeCell ref="I51:L51"/>
    <mergeCell ref="I45:L45"/>
    <mergeCell ref="I47:L47"/>
    <mergeCell ref="I44:L44"/>
    <mergeCell ref="E51:H51"/>
    <mergeCell ref="E50:H50"/>
    <mergeCell ref="E48:H48"/>
    <mergeCell ref="A47:D47"/>
    <mergeCell ref="A45:D45"/>
    <mergeCell ref="A46:D46"/>
    <mergeCell ref="E49:H49"/>
    <mergeCell ref="A50:D50"/>
    <mergeCell ref="E36:H36"/>
    <mergeCell ref="A36:D36"/>
    <mergeCell ref="E44:H44"/>
    <mergeCell ref="E45:H45"/>
    <mergeCell ref="E37:H37"/>
    <mergeCell ref="A44:D44"/>
    <mergeCell ref="E39:H39"/>
    <mergeCell ref="A41:D41"/>
    <mergeCell ref="E38:H38"/>
    <mergeCell ref="A39:D39"/>
    <mergeCell ref="A37:D37"/>
    <mergeCell ref="A40:D40"/>
    <mergeCell ref="A38:D38"/>
    <mergeCell ref="E47:H47"/>
    <mergeCell ref="E35:H35"/>
    <mergeCell ref="E31:H31"/>
    <mergeCell ref="E34:H34"/>
    <mergeCell ref="E40:H40"/>
    <mergeCell ref="E41:H41"/>
    <mergeCell ref="M41:P41"/>
    <mergeCell ref="I31:L31"/>
    <mergeCell ref="E46:H46"/>
    <mergeCell ref="I40:L40"/>
    <mergeCell ref="I39:L39"/>
    <mergeCell ref="I21:L21"/>
    <mergeCell ref="I26:L26"/>
    <mergeCell ref="M21:P21"/>
    <mergeCell ref="I48:L48"/>
    <mergeCell ref="M31:P31"/>
    <mergeCell ref="I38:L38"/>
    <mergeCell ref="M36:P36"/>
    <mergeCell ref="M47:P47"/>
    <mergeCell ref="M39:P39"/>
    <mergeCell ref="M48:P48"/>
    <mergeCell ref="I25:L25"/>
    <mergeCell ref="I29:L29"/>
    <mergeCell ref="I30:L30"/>
    <mergeCell ref="M30:P30"/>
    <mergeCell ref="I37:L37"/>
    <mergeCell ref="M38:P38"/>
    <mergeCell ref="M40:P40"/>
    <mergeCell ref="M35:P35"/>
    <mergeCell ref="I46:L46"/>
    <mergeCell ref="E26:H26"/>
    <mergeCell ref="M29:P29"/>
    <mergeCell ref="Q27:T27"/>
    <mergeCell ref="I24:L24"/>
    <mergeCell ref="E27:H27"/>
    <mergeCell ref="I28:L28"/>
    <mergeCell ref="M24:P24"/>
    <mergeCell ref="M27:P27"/>
    <mergeCell ref="M26:P26"/>
    <mergeCell ref="Q28:T28"/>
    <mergeCell ref="I27:L27"/>
    <mergeCell ref="Q35:T35"/>
    <mergeCell ref="Q31:T31"/>
    <mergeCell ref="Q30:T30"/>
    <mergeCell ref="M34:P34"/>
    <mergeCell ref="M20:P20"/>
    <mergeCell ref="Q47:T47"/>
    <mergeCell ref="Q45:T45"/>
    <mergeCell ref="Q46:T46"/>
    <mergeCell ref="Q44:T44"/>
    <mergeCell ref="Q38:T38"/>
    <mergeCell ref="Q40:T40"/>
    <mergeCell ref="Q37:T37"/>
    <mergeCell ref="Q41:T41"/>
    <mergeCell ref="Q20:T20"/>
    <mergeCell ref="M28:P28"/>
    <mergeCell ref="Q29:T29"/>
    <mergeCell ref="M25:P25"/>
    <mergeCell ref="Q21:T21"/>
    <mergeCell ref="Q26:T26"/>
    <mergeCell ref="Q25:T25"/>
    <mergeCell ref="Q24:T24"/>
  </mergeCells>
  <phoneticPr fontId="19" type="noConversion"/>
  <pageMargins left="0.43307086614173229" right="0" top="0" bottom="0" header="0.31496062992125984" footer="0.31496062992125984"/>
  <pageSetup paperSize="9" scale="25" fitToWidth="0" orientation="landscape" r:id="rId1"/>
  <headerFooter alignWithMargins="0"/>
  <rowBreaks count="1" manualBreakCount="1">
    <brk id="53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7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customWidth="1"/>
    <col min="2" max="2" width="4.875" style="161" customWidth="1"/>
    <col min="3" max="3" width="0" hidden="1" customWidth="1"/>
    <col min="4" max="4" width="18.625" customWidth="1"/>
    <col min="5" max="5" width="5.625" style="304" customWidth="1"/>
    <col min="6" max="6" width="11.25" customWidth="1"/>
    <col min="7" max="7" width="18.625" customWidth="1"/>
    <col min="8" max="8" width="5.625" style="304" customWidth="1"/>
    <col min="9" max="9" width="11.875" customWidth="1"/>
    <col min="10" max="10" width="18.625" customWidth="1"/>
    <col min="11" max="11" width="5.625" style="304" customWidth="1"/>
    <col min="12" max="12" width="11.75" customWidth="1"/>
    <col min="13" max="13" width="18.625" customWidth="1"/>
    <col min="14" max="14" width="5.625" style="304" customWidth="1"/>
    <col min="15" max="15" width="12.125" customWidth="1"/>
    <col min="16" max="16" width="18.625" customWidth="1"/>
    <col min="17" max="17" width="5.625" style="304" customWidth="1"/>
    <col min="18" max="18" width="11.75" customWidth="1"/>
    <col min="19" max="19" width="18.625" customWidth="1"/>
    <col min="20" max="20" width="5.625" style="304" customWidth="1"/>
    <col min="21" max="21" width="12.75" customWidth="1"/>
    <col min="22" max="22" width="5.25" customWidth="1"/>
    <col min="23" max="23" width="11.75" style="111" customWidth="1"/>
    <col min="24" max="24" width="11.25" style="112" customWidth="1"/>
    <col min="25" max="25" width="6.625" style="113" customWidth="1"/>
    <col min="26" max="26" width="6.625" customWidth="1"/>
    <col min="27" max="27" width="6" customWidth="1"/>
    <col min="28" max="28" width="5.5" style="161" customWidth="1"/>
    <col min="29" max="29" width="7.75" customWidth="1"/>
    <col min="30" max="30" width="8" customWidth="1"/>
    <col min="31" max="31" width="7.875" customWidth="1"/>
    <col min="32" max="32" width="7.5" customWidth="1"/>
    <col min="33" max="34" width="9" customWidth="1"/>
  </cols>
  <sheetData>
    <row r="1" spans="2:32" ht="38.25">
      <c r="B1" s="556" t="s">
        <v>748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361"/>
    </row>
    <row r="2" spans="2:32" ht="24.95" customHeight="1">
      <c r="B2" s="557"/>
      <c r="C2" s="558"/>
      <c r="D2" s="558"/>
      <c r="E2" s="558"/>
      <c r="F2" s="558"/>
      <c r="G2" s="558"/>
      <c r="H2" s="362"/>
      <c r="I2" s="361"/>
      <c r="J2" s="361"/>
      <c r="K2" s="362"/>
      <c r="L2" s="361"/>
      <c r="M2" s="361"/>
      <c r="N2" s="362"/>
      <c r="O2" s="361"/>
      <c r="P2" s="361"/>
      <c r="Q2" s="362"/>
      <c r="R2" s="559" t="s">
        <v>416</v>
      </c>
      <c r="S2" s="559"/>
      <c r="T2" s="559"/>
      <c r="U2" s="559"/>
      <c r="V2" s="559"/>
      <c r="W2" s="559"/>
      <c r="X2" s="559"/>
      <c r="Y2" s="559"/>
      <c r="Z2" s="559"/>
    </row>
    <row r="3" spans="2:32" ht="30" customHeight="1" thickBot="1">
      <c r="B3" s="115" t="s">
        <v>40</v>
      </c>
      <c r="C3" s="115"/>
      <c r="D3" s="375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T3" s="320"/>
      <c r="U3" s="320"/>
      <c r="V3" s="320"/>
      <c r="W3" s="50"/>
      <c r="X3" s="51"/>
      <c r="Y3" s="52"/>
      <c r="Z3" s="286"/>
    </row>
    <row r="4" spans="2:32" s="68" customFormat="1" ht="99">
      <c r="B4" s="56" t="s">
        <v>0</v>
      </c>
      <c r="C4" s="57" t="s">
        <v>1</v>
      </c>
      <c r="D4" s="58" t="s">
        <v>2</v>
      </c>
      <c r="E4" s="59" t="s">
        <v>38</v>
      </c>
      <c r="F4" s="58"/>
      <c r="G4" s="58" t="s">
        <v>3</v>
      </c>
      <c r="H4" s="59" t="s">
        <v>38</v>
      </c>
      <c r="I4" s="58"/>
      <c r="J4" s="58" t="s">
        <v>4</v>
      </c>
      <c r="K4" s="59" t="s">
        <v>38</v>
      </c>
      <c r="L4" s="58"/>
      <c r="M4" s="58" t="s">
        <v>4</v>
      </c>
      <c r="N4" s="59" t="s">
        <v>38</v>
      </c>
      <c r="O4" s="58"/>
      <c r="P4" s="58" t="s">
        <v>4</v>
      </c>
      <c r="Q4" s="59" t="s">
        <v>38</v>
      </c>
      <c r="R4" s="58"/>
      <c r="S4" s="61" t="s">
        <v>5</v>
      </c>
      <c r="T4" s="59" t="s">
        <v>38</v>
      </c>
      <c r="U4" s="58"/>
      <c r="V4" s="372" t="s">
        <v>42</v>
      </c>
      <c r="W4" s="62" t="s">
        <v>6</v>
      </c>
      <c r="X4" s="331" t="s">
        <v>13</v>
      </c>
      <c r="Y4" s="330" t="s">
        <v>14</v>
      </c>
      <c r="Z4" s="65"/>
      <c r="AA4" s="161"/>
      <c r="AB4" s="161"/>
      <c r="AC4"/>
      <c r="AD4"/>
      <c r="AE4"/>
      <c r="AF4"/>
    </row>
    <row r="5" spans="2:32" s="72" customFormat="1" ht="42" customHeight="1">
      <c r="B5" s="69"/>
      <c r="C5" s="551"/>
      <c r="D5" s="70">
        <f>'10月菜單'!A5</f>
        <v>0</v>
      </c>
      <c r="E5" s="70" t="s">
        <v>391</v>
      </c>
      <c r="F5" s="21" t="s">
        <v>15</v>
      </c>
      <c r="G5" s="70">
        <f>'10月菜單'!A6</f>
        <v>0</v>
      </c>
      <c r="H5" s="70" t="s">
        <v>385</v>
      </c>
      <c r="I5" s="21" t="s">
        <v>15</v>
      </c>
      <c r="J5" s="70">
        <f>'10月菜單'!A7</f>
        <v>0</v>
      </c>
      <c r="K5" s="70" t="s">
        <v>386</v>
      </c>
      <c r="L5" s="21" t="s">
        <v>15</v>
      </c>
      <c r="M5" s="70">
        <f>'10月菜單'!A8</f>
        <v>0</v>
      </c>
      <c r="N5" s="70" t="s">
        <v>76</v>
      </c>
      <c r="O5" s="21" t="s">
        <v>15</v>
      </c>
      <c r="P5" s="70">
        <f>'10月菜單'!A9</f>
        <v>0</v>
      </c>
      <c r="Q5" s="20" t="s">
        <v>387</v>
      </c>
      <c r="R5" s="21" t="s">
        <v>15</v>
      </c>
      <c r="S5" s="70">
        <f>'10月菜單'!A10</f>
        <v>0</v>
      </c>
      <c r="T5" s="70" t="s">
        <v>385</v>
      </c>
      <c r="U5" s="21" t="s">
        <v>15</v>
      </c>
      <c r="V5" s="552"/>
      <c r="W5" s="124" t="s">
        <v>7</v>
      </c>
      <c r="X5" s="332" t="s">
        <v>17</v>
      </c>
      <c r="Y5" s="364">
        <v>0</v>
      </c>
      <c r="Z5"/>
      <c r="AA5"/>
      <c r="AB5" s="161"/>
      <c r="AC5" t="s">
        <v>18</v>
      </c>
      <c r="AD5" t="s">
        <v>19</v>
      </c>
      <c r="AE5" t="s">
        <v>20</v>
      </c>
      <c r="AF5" t="s">
        <v>21</v>
      </c>
    </row>
    <row r="6" spans="2:32" ht="27.95" customHeight="1">
      <c r="B6" s="73" t="s">
        <v>8</v>
      </c>
      <c r="C6" s="551"/>
      <c r="D6" s="25"/>
      <c r="E6" s="24"/>
      <c r="F6" s="24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553"/>
      <c r="W6" s="125">
        <f>(Y5*15)+(Y7*5)+(Y10*12)</f>
        <v>0</v>
      </c>
      <c r="X6" s="333" t="s">
        <v>22</v>
      </c>
      <c r="Y6" s="354">
        <v>0</v>
      </c>
      <c r="Z6" s="286"/>
      <c r="AA6" s="161" t="s">
        <v>23</v>
      </c>
      <c r="AB6" s="161">
        <v>5.6</v>
      </c>
      <c r="AC6" s="161">
        <f>AB6*2</f>
        <v>11.2</v>
      </c>
      <c r="AD6" s="161"/>
      <c r="AE6" s="161">
        <f>AB6*15</f>
        <v>84</v>
      </c>
      <c r="AF6" s="161">
        <f>AC6*4+AE6*4</f>
        <v>380.8</v>
      </c>
    </row>
    <row r="7" spans="2:32" ht="27.95" customHeight="1">
      <c r="B7" s="73"/>
      <c r="C7" s="551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553"/>
      <c r="W7" s="126" t="s">
        <v>9</v>
      </c>
      <c r="X7" s="334" t="s">
        <v>24</v>
      </c>
      <c r="Y7" s="354">
        <v>0</v>
      </c>
      <c r="AA7" s="287" t="s">
        <v>25</v>
      </c>
      <c r="AB7" s="161">
        <v>2.5</v>
      </c>
      <c r="AC7" s="288">
        <f>AB7*7</f>
        <v>17.5</v>
      </c>
      <c r="AD7" s="161">
        <f>AB7*5</f>
        <v>12.5</v>
      </c>
      <c r="AE7" s="161" t="s">
        <v>26</v>
      </c>
      <c r="AF7" s="289">
        <f>AC7*4+AD7*9</f>
        <v>182.5</v>
      </c>
    </row>
    <row r="8" spans="2:32" ht="27.95" customHeight="1">
      <c r="B8" s="73" t="s">
        <v>10</v>
      </c>
      <c r="C8" s="551"/>
      <c r="D8" s="25"/>
      <c r="E8" s="25"/>
      <c r="F8" s="25"/>
      <c r="G8" s="24"/>
      <c r="H8" s="25"/>
      <c r="I8" s="25"/>
      <c r="J8" s="25"/>
      <c r="K8" s="25"/>
      <c r="L8" s="25"/>
      <c r="M8" s="25"/>
      <c r="N8" s="25"/>
      <c r="O8" s="25"/>
      <c r="P8" s="25"/>
      <c r="Q8" s="79"/>
      <c r="R8" s="25"/>
      <c r="S8" s="24"/>
      <c r="T8" s="130"/>
      <c r="U8" s="24"/>
      <c r="V8" s="553"/>
      <c r="W8" s="125">
        <f>(Y6*5)+(Y8*5)+(Y10*8)</f>
        <v>0</v>
      </c>
      <c r="X8" s="334" t="s">
        <v>27</v>
      </c>
      <c r="Y8" s="354">
        <v>0</v>
      </c>
      <c r="Z8" s="286"/>
      <c r="AA8" t="s">
        <v>28</v>
      </c>
      <c r="AB8" s="161">
        <v>2</v>
      </c>
      <c r="AC8" s="161">
        <f>AB8*1</f>
        <v>2</v>
      </c>
      <c r="AD8" s="161" t="s">
        <v>26</v>
      </c>
      <c r="AE8" s="161">
        <f>AB8*5</f>
        <v>10</v>
      </c>
      <c r="AF8" s="161">
        <f>AC8*4+AE8*4</f>
        <v>48</v>
      </c>
    </row>
    <row r="9" spans="2:32" ht="27.95" customHeight="1">
      <c r="B9" s="555" t="s">
        <v>71</v>
      </c>
      <c r="C9" s="551"/>
      <c r="D9" s="25"/>
      <c r="E9" s="25"/>
      <c r="F9" s="25"/>
      <c r="G9" s="25"/>
      <c r="H9" s="79"/>
      <c r="I9" s="25"/>
      <c r="J9" s="25"/>
      <c r="K9" s="25"/>
      <c r="L9" s="25"/>
      <c r="M9" s="25"/>
      <c r="N9" s="25"/>
      <c r="O9" s="25"/>
      <c r="P9" s="25"/>
      <c r="Q9" s="79"/>
      <c r="R9" s="25"/>
      <c r="S9" s="25"/>
      <c r="T9" s="79"/>
      <c r="U9" s="25"/>
      <c r="V9" s="553"/>
      <c r="W9" s="126" t="s">
        <v>11</v>
      </c>
      <c r="X9" s="334" t="s">
        <v>30</v>
      </c>
      <c r="Y9" s="354">
        <f>AB10</f>
        <v>0</v>
      </c>
      <c r="AA9" t="s">
        <v>31</v>
      </c>
      <c r="AB9" s="161">
        <v>2.5</v>
      </c>
      <c r="AC9" s="161"/>
      <c r="AD9" s="161">
        <f>AB9*5</f>
        <v>12.5</v>
      </c>
      <c r="AE9" s="161" t="s">
        <v>26</v>
      </c>
      <c r="AF9" s="161">
        <f>AD9*9</f>
        <v>112.5</v>
      </c>
    </row>
    <row r="10" spans="2:32" ht="27.95" customHeight="1">
      <c r="B10" s="555"/>
      <c r="C10" s="551"/>
      <c r="D10" s="25"/>
      <c r="E10" s="25"/>
      <c r="F10" s="25"/>
      <c r="G10" s="25"/>
      <c r="H10" s="25"/>
      <c r="I10" s="25"/>
      <c r="J10" s="233"/>
      <c r="K10" s="79"/>
      <c r="L10" s="25"/>
      <c r="M10" s="118"/>
      <c r="N10" s="25"/>
      <c r="O10" s="119"/>
      <c r="P10" s="25"/>
      <c r="Q10" s="79"/>
      <c r="R10" s="25"/>
      <c r="S10" s="25"/>
      <c r="T10" s="79"/>
      <c r="U10" s="25"/>
      <c r="V10" s="553"/>
      <c r="W10" s="125">
        <f>(Y5*2)+(Y6*7)+(Y7*1)+(Y10*8)</f>
        <v>0</v>
      </c>
      <c r="X10" s="335" t="s">
        <v>39</v>
      </c>
      <c r="Y10" s="354">
        <v>0</v>
      </c>
      <c r="Z10" s="286"/>
      <c r="AA10" t="s">
        <v>32</v>
      </c>
      <c r="AE10">
        <f>AB10*15</f>
        <v>0</v>
      </c>
    </row>
    <row r="11" spans="2:32" ht="27.95" customHeight="1">
      <c r="B11" s="290" t="s">
        <v>33</v>
      </c>
      <c r="C11" s="291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9"/>
      <c r="O11" s="24"/>
      <c r="P11" s="25"/>
      <c r="Q11" s="25"/>
      <c r="R11" s="25"/>
      <c r="S11" s="25"/>
      <c r="T11" s="25"/>
      <c r="U11" s="25"/>
      <c r="V11" s="553"/>
      <c r="W11" s="126" t="s">
        <v>12</v>
      </c>
      <c r="X11" s="336"/>
      <c r="Y11" s="354"/>
      <c r="AC11">
        <f>SUM(AC6:AC10)</f>
        <v>30.7</v>
      </c>
      <c r="AD11">
        <f>SUM(AD6:AD10)</f>
        <v>25</v>
      </c>
      <c r="AE11">
        <f>SUM(AE6:AE10)</f>
        <v>94</v>
      </c>
      <c r="AF11">
        <f>AC11*4+AD11*9+AE11*4</f>
        <v>723.8</v>
      </c>
    </row>
    <row r="12" spans="2:32" ht="27.95" customHeight="1">
      <c r="B12" s="357"/>
      <c r="C12" s="371"/>
      <c r="D12" s="374"/>
      <c r="E12" s="25"/>
      <c r="F12" s="373"/>
      <c r="G12" s="373"/>
      <c r="H12" s="25"/>
      <c r="I12" s="373"/>
      <c r="J12" s="373"/>
      <c r="K12" s="25"/>
      <c r="L12" s="373"/>
      <c r="M12" s="373"/>
      <c r="N12" s="25"/>
      <c r="O12" s="373"/>
      <c r="P12" s="373"/>
      <c r="Q12" s="25"/>
      <c r="R12" s="373"/>
      <c r="S12" s="373"/>
      <c r="T12" s="25"/>
      <c r="U12" s="373"/>
      <c r="V12" s="554"/>
      <c r="W12" s="125">
        <f>(W6*4)+(W8*9)+(W10*4)</f>
        <v>0</v>
      </c>
      <c r="X12" s="337"/>
      <c r="Y12" s="365"/>
      <c r="Z12" s="286"/>
      <c r="AC12" s="296">
        <f>AC11*4/AF11</f>
        <v>0.16966012710693562</v>
      </c>
      <c r="AD12" s="296">
        <f>AD11*9/AF11</f>
        <v>0.31085935341254495</v>
      </c>
      <c r="AE12" s="296">
        <f>AE11*4/AF11</f>
        <v>0.51948051948051954</v>
      </c>
    </row>
    <row r="13" spans="2:32" s="72" customFormat="1" ht="42" customHeight="1">
      <c r="B13" s="69">
        <v>10</v>
      </c>
      <c r="C13" s="551"/>
      <c r="D13" s="70" t="str">
        <f>'10月菜單'!E5</f>
        <v>糙米飯</v>
      </c>
      <c r="E13" s="70" t="s">
        <v>391</v>
      </c>
      <c r="F13" s="21" t="s">
        <v>15</v>
      </c>
      <c r="G13" s="70" t="str">
        <f>'10月菜單'!E6</f>
        <v>奶香咖哩雞</v>
      </c>
      <c r="H13" s="70" t="s">
        <v>385</v>
      </c>
      <c r="I13" s="21" t="s">
        <v>15</v>
      </c>
      <c r="J13" s="70" t="str">
        <f>'10月菜單'!E7</f>
        <v>越式河粉</v>
      </c>
      <c r="K13" s="120" t="s">
        <v>414</v>
      </c>
      <c r="L13" s="21" t="s">
        <v>15</v>
      </c>
      <c r="M13" s="70" t="str">
        <f>'10月菜單'!E8</f>
        <v>海苔烤地瓜條</v>
      </c>
      <c r="N13" s="70" t="s">
        <v>388</v>
      </c>
      <c r="O13" s="21" t="s">
        <v>15</v>
      </c>
      <c r="P13" s="70" t="str">
        <f>'10月菜單'!E9</f>
        <v>淺色蔬菜</v>
      </c>
      <c r="Q13" s="20" t="s">
        <v>387</v>
      </c>
      <c r="R13" s="21" t="s">
        <v>15</v>
      </c>
      <c r="S13" s="70" t="str">
        <f>'10月菜單'!E10</f>
        <v>三絲湯+豆漿</v>
      </c>
      <c r="T13" s="70" t="s">
        <v>385</v>
      </c>
      <c r="U13" s="21" t="s">
        <v>15</v>
      </c>
      <c r="V13" s="552" t="s">
        <v>746</v>
      </c>
      <c r="W13" s="124" t="s">
        <v>7</v>
      </c>
      <c r="X13" s="75" t="s">
        <v>17</v>
      </c>
      <c r="Y13" s="103">
        <v>5.7</v>
      </c>
      <c r="Z13"/>
      <c r="AA13"/>
      <c r="AB13" s="161"/>
      <c r="AC13" t="s">
        <v>18</v>
      </c>
      <c r="AD13" t="s">
        <v>19</v>
      </c>
      <c r="AE13" t="s">
        <v>20</v>
      </c>
      <c r="AF13" t="s">
        <v>21</v>
      </c>
    </row>
    <row r="14" spans="2:32" ht="27.95" customHeight="1">
      <c r="B14" s="73" t="s">
        <v>8</v>
      </c>
      <c r="C14" s="551"/>
      <c r="D14" s="25" t="s">
        <v>81</v>
      </c>
      <c r="E14" s="25"/>
      <c r="F14" s="25">
        <v>65</v>
      </c>
      <c r="G14" s="25" t="s">
        <v>707</v>
      </c>
      <c r="H14" s="298"/>
      <c r="I14" s="25">
        <v>40</v>
      </c>
      <c r="J14" s="118" t="s">
        <v>629</v>
      </c>
      <c r="K14" s="381"/>
      <c r="L14" s="119">
        <v>30</v>
      </c>
      <c r="M14" s="393" t="s">
        <v>389</v>
      </c>
      <c r="N14" s="418"/>
      <c r="O14" s="393">
        <v>30</v>
      </c>
      <c r="P14" s="25" t="str">
        <f>P13</f>
        <v>淺色蔬菜</v>
      </c>
      <c r="Q14" s="25"/>
      <c r="R14" s="25">
        <v>100</v>
      </c>
      <c r="S14" s="25" t="s">
        <v>709</v>
      </c>
      <c r="T14" s="25"/>
      <c r="U14" s="25">
        <v>10</v>
      </c>
      <c r="V14" s="553"/>
      <c r="W14" s="125">
        <f>(Y13*15)+(Y15*5)+(Y18*12)</f>
        <v>96.5</v>
      </c>
      <c r="X14" s="74" t="s">
        <v>22</v>
      </c>
      <c r="Y14" s="103">
        <v>1.9</v>
      </c>
      <c r="Z14" s="286"/>
      <c r="AA14" s="161" t="s">
        <v>23</v>
      </c>
      <c r="AB14" s="161">
        <v>5.7</v>
      </c>
      <c r="AC14" s="161">
        <f>AB14*2</f>
        <v>11.4</v>
      </c>
      <c r="AD14" s="161"/>
      <c r="AE14" s="161">
        <f>AB14*15</f>
        <v>85.5</v>
      </c>
      <c r="AF14" s="161">
        <f>AC14*4+AE14*4</f>
        <v>387.6</v>
      </c>
    </row>
    <row r="15" spans="2:32" ht="27.95" customHeight="1">
      <c r="B15" s="73">
        <v>1</v>
      </c>
      <c r="C15" s="551"/>
      <c r="D15" s="25" t="s">
        <v>86</v>
      </c>
      <c r="E15" s="25"/>
      <c r="F15" s="25">
        <v>35</v>
      </c>
      <c r="G15" s="25" t="s">
        <v>531</v>
      </c>
      <c r="H15" s="79"/>
      <c r="I15" s="25">
        <v>30</v>
      </c>
      <c r="J15" s="118" t="s">
        <v>630</v>
      </c>
      <c r="K15" s="122"/>
      <c r="L15" s="119">
        <v>10</v>
      </c>
      <c r="M15" s="393" t="s">
        <v>412</v>
      </c>
      <c r="N15" s="418"/>
      <c r="O15" s="393">
        <v>1</v>
      </c>
      <c r="P15" s="25"/>
      <c r="Q15" s="25"/>
      <c r="R15" s="25"/>
      <c r="S15" s="25" t="s">
        <v>393</v>
      </c>
      <c r="T15" s="25"/>
      <c r="U15" s="25">
        <v>10</v>
      </c>
      <c r="V15" s="553"/>
      <c r="W15" s="126" t="s">
        <v>9</v>
      </c>
      <c r="X15" s="75" t="s">
        <v>24</v>
      </c>
      <c r="Y15" s="103">
        <v>2.2000000000000002</v>
      </c>
      <c r="AA15" s="287" t="s">
        <v>25</v>
      </c>
      <c r="AB15" s="161">
        <v>2.6</v>
      </c>
      <c r="AC15" s="288">
        <f>AB15*7</f>
        <v>18.2</v>
      </c>
      <c r="AD15" s="161">
        <f>AB15*5</f>
        <v>13</v>
      </c>
      <c r="AE15" s="161" t="s">
        <v>26</v>
      </c>
      <c r="AF15" s="289">
        <f>AC15*4+AD15*9</f>
        <v>189.8</v>
      </c>
    </row>
    <row r="16" spans="2:32" ht="27.95" customHeight="1">
      <c r="B16" s="73" t="s">
        <v>60</v>
      </c>
      <c r="C16" s="551"/>
      <c r="D16" s="79"/>
      <c r="E16" s="25"/>
      <c r="F16" s="25"/>
      <c r="G16" s="25" t="s">
        <v>532</v>
      </c>
      <c r="H16" s="370"/>
      <c r="I16" s="25">
        <v>20</v>
      </c>
      <c r="J16" s="118" t="s">
        <v>708</v>
      </c>
      <c r="K16" s="127"/>
      <c r="L16" s="119">
        <v>10</v>
      </c>
      <c r="M16" s="25"/>
      <c r="N16" s="25"/>
      <c r="O16" s="25"/>
      <c r="P16" s="25"/>
      <c r="Q16" s="25"/>
      <c r="R16" s="25"/>
      <c r="S16" s="25" t="s">
        <v>384</v>
      </c>
      <c r="T16" s="25"/>
      <c r="U16" s="25">
        <v>10</v>
      </c>
      <c r="V16" s="553"/>
      <c r="W16" s="125">
        <f>(Y14*5)+(Y16*5)+(Y18*8)</f>
        <v>22</v>
      </c>
      <c r="X16" s="75" t="s">
        <v>27</v>
      </c>
      <c r="Y16" s="103">
        <f>AB17</f>
        <v>2.5</v>
      </c>
      <c r="Z16" s="286"/>
      <c r="AA16" t="s">
        <v>28</v>
      </c>
      <c r="AB16" s="161">
        <v>2</v>
      </c>
      <c r="AC16" s="161">
        <f>AB16*1</f>
        <v>2</v>
      </c>
      <c r="AD16" s="161" t="s">
        <v>26</v>
      </c>
      <c r="AE16" s="161">
        <f>AB16*5</f>
        <v>10</v>
      </c>
      <c r="AF16" s="161">
        <f>AC16*4+AE16*4</f>
        <v>48</v>
      </c>
    </row>
    <row r="17" spans="2:32" ht="27.95" customHeight="1">
      <c r="B17" s="555" t="s">
        <v>35</v>
      </c>
      <c r="C17" s="551"/>
      <c r="D17" s="79"/>
      <c r="E17" s="25"/>
      <c r="F17" s="25"/>
      <c r="G17" s="25" t="s">
        <v>533</v>
      </c>
      <c r="H17" s="29"/>
      <c r="I17" s="24" t="s">
        <v>534</v>
      </c>
      <c r="J17" s="118" t="s">
        <v>631</v>
      </c>
      <c r="K17" s="127"/>
      <c r="L17" s="119">
        <v>10</v>
      </c>
      <c r="M17" s="233"/>
      <c r="N17" s="25"/>
      <c r="O17" s="25"/>
      <c r="P17" s="25"/>
      <c r="Q17" s="25"/>
      <c r="R17" s="25"/>
      <c r="S17" s="25"/>
      <c r="T17" s="25"/>
      <c r="U17" s="25"/>
      <c r="V17" s="553"/>
      <c r="W17" s="126" t="s">
        <v>11</v>
      </c>
      <c r="X17" s="75" t="s">
        <v>30</v>
      </c>
      <c r="Y17" s="103">
        <f>AB18</f>
        <v>0</v>
      </c>
      <c r="AA17" t="s">
        <v>31</v>
      </c>
      <c r="AB17" s="161">
        <v>2.5</v>
      </c>
      <c r="AC17" s="161"/>
      <c r="AD17" s="161">
        <f>AB17*5</f>
        <v>12.5</v>
      </c>
      <c r="AE17" s="161" t="s">
        <v>26</v>
      </c>
      <c r="AF17" s="161">
        <f>AD17*9</f>
        <v>112.5</v>
      </c>
    </row>
    <row r="18" spans="2:32" ht="27.95" customHeight="1">
      <c r="B18" s="555"/>
      <c r="C18" s="551"/>
      <c r="D18" s="79"/>
      <c r="E18" s="25"/>
      <c r="F18" s="25"/>
      <c r="G18" s="25"/>
      <c r="H18" s="79"/>
      <c r="I18" s="25"/>
      <c r="J18" s="118"/>
      <c r="K18" s="127"/>
      <c r="L18" s="119"/>
      <c r="M18" s="233"/>
      <c r="N18" s="25"/>
      <c r="O18" s="25"/>
      <c r="P18" s="25"/>
      <c r="Q18" s="25"/>
      <c r="R18" s="25"/>
      <c r="S18" s="233"/>
      <c r="T18" s="25"/>
      <c r="U18" s="25"/>
      <c r="V18" s="553"/>
      <c r="W18" s="125">
        <f>(Y13*2)+(Y14*7)+(Y15*1)+(Y18*8)</f>
        <v>26.9</v>
      </c>
      <c r="X18" s="114" t="s">
        <v>39</v>
      </c>
      <c r="Y18" s="103">
        <v>0</v>
      </c>
      <c r="Z18" s="286"/>
      <c r="AA18" t="s">
        <v>32</v>
      </c>
      <c r="AE18">
        <f>AB18*15</f>
        <v>0</v>
      </c>
    </row>
    <row r="19" spans="2:32" ht="27.95" customHeight="1">
      <c r="B19" s="290" t="s">
        <v>410</v>
      </c>
      <c r="C19" s="291"/>
      <c r="D19" s="79"/>
      <c r="E19" s="25"/>
      <c r="F19" s="25"/>
      <c r="G19" s="25"/>
      <c r="H19" s="25"/>
      <c r="I19" s="25"/>
      <c r="J19" s="118"/>
      <c r="K19" s="127"/>
      <c r="L19" s="119"/>
      <c r="M19" s="117"/>
      <c r="N19" s="25"/>
      <c r="O19" s="25"/>
      <c r="P19" s="25"/>
      <c r="Q19" s="25"/>
      <c r="R19" s="25"/>
      <c r="S19" s="25"/>
      <c r="T19" s="25"/>
      <c r="U19" s="25"/>
      <c r="V19" s="553"/>
      <c r="W19" s="126" t="s">
        <v>12</v>
      </c>
      <c r="X19" s="83"/>
      <c r="Y19" s="103"/>
      <c r="AC19">
        <f>SUM(AC14:AC18)</f>
        <v>31.6</v>
      </c>
      <c r="AD19">
        <f>SUM(AD14:AD18)</f>
        <v>25.5</v>
      </c>
      <c r="AE19">
        <f>SUM(AE14:AE18)</f>
        <v>95.5</v>
      </c>
      <c r="AF19">
        <f>AC19*4+AD19*9+AE19*4</f>
        <v>737.9</v>
      </c>
    </row>
    <row r="20" spans="2:32" ht="27.95" customHeight="1">
      <c r="B20" s="294"/>
      <c r="C20" s="295"/>
      <c r="D20" s="79"/>
      <c r="E20" s="79"/>
      <c r="F20" s="25"/>
      <c r="G20" s="25"/>
      <c r="H20" s="25"/>
      <c r="I20" s="25"/>
      <c r="J20" s="118"/>
      <c r="K20" s="127"/>
      <c r="L20" s="119"/>
      <c r="M20" s="25"/>
      <c r="N20" s="79"/>
      <c r="O20" s="25"/>
      <c r="P20" s="25"/>
      <c r="Q20" s="25"/>
      <c r="R20" s="25"/>
      <c r="S20" s="25"/>
      <c r="T20" s="79"/>
      <c r="U20" s="25"/>
      <c r="V20" s="554"/>
      <c r="W20" s="125">
        <f>(W14*4)+(W16*9)+(W18*4)</f>
        <v>691.6</v>
      </c>
      <c r="X20" s="363"/>
      <c r="Y20" s="383"/>
      <c r="Z20" s="286"/>
      <c r="AC20" s="296">
        <f>AC19*4/AF19</f>
        <v>0.17129692370239871</v>
      </c>
      <c r="AD20" s="296">
        <f>AD19*9/AF19</f>
        <v>0.31101775308307361</v>
      </c>
      <c r="AE20" s="296">
        <f>AE19*4/AF19</f>
        <v>0.51768532321452776</v>
      </c>
    </row>
    <row r="21" spans="2:32" s="72" customFormat="1" ht="42" customHeight="1">
      <c r="B21" s="69">
        <v>10</v>
      </c>
      <c r="C21" s="551"/>
      <c r="D21" s="70" t="str">
        <f>'10月菜單'!I5</f>
        <v>白米飯</v>
      </c>
      <c r="E21" s="70" t="s">
        <v>391</v>
      </c>
      <c r="F21" s="21" t="s">
        <v>15</v>
      </c>
      <c r="G21" s="70" t="str">
        <f>'10月菜單'!I6</f>
        <v>鹽酥香香雞(炸)</v>
      </c>
      <c r="H21" s="70" t="s">
        <v>390</v>
      </c>
      <c r="I21" s="21" t="s">
        <v>15</v>
      </c>
      <c r="J21" s="379" t="str">
        <f>'10月菜單'!I7</f>
        <v>番茄蔬菜鍋(豆)</v>
      </c>
      <c r="K21" s="322" t="s">
        <v>385</v>
      </c>
      <c r="L21" s="380" t="s">
        <v>15</v>
      </c>
      <c r="M21" s="70" t="str">
        <f>'10月菜單'!I8</f>
        <v>椒鹽甜不辣(加)</v>
      </c>
      <c r="N21" s="70" t="s">
        <v>385</v>
      </c>
      <c r="O21" s="21" t="s">
        <v>15</v>
      </c>
      <c r="P21" s="70" t="str">
        <f>'10月菜單'!I9</f>
        <v>深色蔬菜</v>
      </c>
      <c r="Q21" s="20" t="s">
        <v>387</v>
      </c>
      <c r="R21" s="21" t="s">
        <v>15</v>
      </c>
      <c r="S21" s="70" t="str">
        <f>'10月菜單'!I10</f>
        <v>玉米蛋花湯</v>
      </c>
      <c r="T21" s="70" t="s">
        <v>385</v>
      </c>
      <c r="U21" s="21" t="s">
        <v>15</v>
      </c>
      <c r="V21" s="552"/>
      <c r="W21" s="124" t="s">
        <v>74</v>
      </c>
      <c r="X21" s="75" t="s">
        <v>17</v>
      </c>
      <c r="Y21" s="103">
        <v>5.8</v>
      </c>
      <c r="Z21"/>
      <c r="AA21"/>
      <c r="AB21" s="161"/>
      <c r="AC21" t="s">
        <v>18</v>
      </c>
      <c r="AD21" t="s">
        <v>19</v>
      </c>
      <c r="AE21" t="s">
        <v>20</v>
      </c>
      <c r="AF21" t="s">
        <v>21</v>
      </c>
    </row>
    <row r="22" spans="2:32" s="90" customFormat="1" ht="27.75" customHeight="1">
      <c r="B22" s="73" t="s">
        <v>8</v>
      </c>
      <c r="C22" s="551"/>
      <c r="D22" s="25" t="s">
        <v>81</v>
      </c>
      <c r="E22" s="24"/>
      <c r="F22" s="24">
        <v>110</v>
      </c>
      <c r="G22" s="118" t="s">
        <v>710</v>
      </c>
      <c r="H22" s="25"/>
      <c r="I22" s="25">
        <v>40</v>
      </c>
      <c r="J22" s="25" t="s">
        <v>535</v>
      </c>
      <c r="K22" s="25"/>
      <c r="L22" s="25">
        <v>30</v>
      </c>
      <c r="M22" s="25" t="s">
        <v>395</v>
      </c>
      <c r="N22" s="25" t="s">
        <v>104</v>
      </c>
      <c r="O22" s="25">
        <v>30</v>
      </c>
      <c r="P22" s="25" t="str">
        <f>P21</f>
        <v>深色蔬菜</v>
      </c>
      <c r="Q22" s="25"/>
      <c r="R22" s="25">
        <v>100</v>
      </c>
      <c r="S22" s="25" t="s">
        <v>542</v>
      </c>
      <c r="T22" s="127"/>
      <c r="U22" s="119">
        <v>10</v>
      </c>
      <c r="V22" s="553"/>
      <c r="W22" s="125">
        <f>(Y21*15)+(Y23*5)+(Y26*12)</f>
        <v>97</v>
      </c>
      <c r="X22" s="74" t="s">
        <v>22</v>
      </c>
      <c r="Y22" s="103">
        <v>1.9</v>
      </c>
      <c r="Z22" s="88"/>
      <c r="AA22" s="161" t="s">
        <v>23</v>
      </c>
      <c r="AB22" s="161">
        <v>5.7</v>
      </c>
      <c r="AC22" s="161">
        <f>AB22*2</f>
        <v>11.4</v>
      </c>
      <c r="AD22" s="161"/>
      <c r="AE22" s="161">
        <f>AB22*15</f>
        <v>85.5</v>
      </c>
      <c r="AF22" s="161">
        <f>AC22*4+AE22*4</f>
        <v>387.6</v>
      </c>
    </row>
    <row r="23" spans="2:32" s="90" customFormat="1" ht="27.95" customHeight="1">
      <c r="B23" s="73">
        <v>2</v>
      </c>
      <c r="C23" s="551"/>
      <c r="D23" s="25"/>
      <c r="E23" s="25"/>
      <c r="F23" s="25"/>
      <c r="G23" s="25"/>
      <c r="H23" s="25"/>
      <c r="I23" s="25"/>
      <c r="J23" s="118" t="s">
        <v>536</v>
      </c>
      <c r="K23" s="25"/>
      <c r="L23" s="25">
        <v>30</v>
      </c>
      <c r="M23" s="25"/>
      <c r="N23" s="25"/>
      <c r="O23" s="25"/>
      <c r="P23" s="25"/>
      <c r="Q23" s="25"/>
      <c r="R23" s="25"/>
      <c r="S23" s="118" t="s">
        <v>85</v>
      </c>
      <c r="T23" s="367"/>
      <c r="U23" s="119">
        <v>10</v>
      </c>
      <c r="V23" s="553"/>
      <c r="W23" s="126" t="s">
        <v>9</v>
      </c>
      <c r="X23" s="75" t="s">
        <v>24</v>
      </c>
      <c r="Y23" s="103">
        <v>2</v>
      </c>
      <c r="AA23" s="287" t="s">
        <v>25</v>
      </c>
      <c r="AB23" s="161">
        <v>2.6</v>
      </c>
      <c r="AC23" s="288">
        <f>AB23*7</f>
        <v>18.2</v>
      </c>
      <c r="AD23" s="161">
        <f>AB23*5</f>
        <v>13</v>
      </c>
      <c r="AE23" s="161" t="s">
        <v>26</v>
      </c>
      <c r="AF23" s="289">
        <f>AC23*4+AD23*9</f>
        <v>189.8</v>
      </c>
    </row>
    <row r="24" spans="2:32" s="90" customFormat="1" ht="27.95" customHeight="1">
      <c r="B24" s="73" t="s">
        <v>10</v>
      </c>
      <c r="C24" s="551"/>
      <c r="D24" s="25"/>
      <c r="E24" s="79"/>
      <c r="F24" s="25"/>
      <c r="G24" s="25"/>
      <c r="H24" s="25"/>
      <c r="I24" s="25"/>
      <c r="J24" s="118" t="s">
        <v>85</v>
      </c>
      <c r="K24" s="367"/>
      <c r="L24" s="119">
        <v>10</v>
      </c>
      <c r="M24" s="233"/>
      <c r="N24" s="25"/>
      <c r="O24" s="25"/>
      <c r="P24" s="25"/>
      <c r="Q24" s="79"/>
      <c r="R24" s="25"/>
      <c r="S24" s="118" t="s">
        <v>711</v>
      </c>
      <c r="T24" s="367"/>
      <c r="U24" s="119">
        <v>10</v>
      </c>
      <c r="V24" s="553"/>
      <c r="W24" s="125">
        <f>(Y22*5)+(Y24*5)+(Y26*8)</f>
        <v>24.5</v>
      </c>
      <c r="X24" s="75" t="s">
        <v>27</v>
      </c>
      <c r="Y24" s="103">
        <v>3</v>
      </c>
      <c r="Z24" s="88"/>
      <c r="AA24" t="s">
        <v>28</v>
      </c>
      <c r="AB24" s="161">
        <v>2</v>
      </c>
      <c r="AC24" s="161">
        <f>AB24*1</f>
        <v>2</v>
      </c>
      <c r="AD24" s="161" t="s">
        <v>26</v>
      </c>
      <c r="AE24" s="161">
        <f>AB24*5</f>
        <v>10</v>
      </c>
      <c r="AF24" s="161">
        <f>AC24*4+AE24*4</f>
        <v>48</v>
      </c>
    </row>
    <row r="25" spans="2:32" s="90" customFormat="1" ht="27.95" customHeight="1">
      <c r="B25" s="555" t="s">
        <v>36</v>
      </c>
      <c r="C25" s="551"/>
      <c r="D25" s="25"/>
      <c r="E25" s="79"/>
      <c r="F25" s="25"/>
      <c r="G25" s="25"/>
      <c r="H25" s="25"/>
      <c r="I25" s="25"/>
      <c r="J25" s="25" t="s">
        <v>537</v>
      </c>
      <c r="K25" s="79"/>
      <c r="L25" s="25">
        <v>10</v>
      </c>
      <c r="M25" s="233"/>
      <c r="N25" s="79"/>
      <c r="O25" s="25"/>
      <c r="P25" s="25"/>
      <c r="Q25" s="79"/>
      <c r="R25" s="25"/>
      <c r="S25" s="118"/>
      <c r="T25" s="122"/>
      <c r="U25" s="119"/>
      <c r="V25" s="553"/>
      <c r="W25" s="126" t="s">
        <v>11</v>
      </c>
      <c r="X25" s="75" t="s">
        <v>30</v>
      </c>
      <c r="Y25" s="103">
        <f>AB26</f>
        <v>0</v>
      </c>
      <c r="AA25" t="s">
        <v>31</v>
      </c>
      <c r="AB25" s="161">
        <v>2.5</v>
      </c>
      <c r="AC25" s="161"/>
      <c r="AD25" s="161">
        <f>AB25*5</f>
        <v>12.5</v>
      </c>
      <c r="AE25" s="161" t="s">
        <v>26</v>
      </c>
      <c r="AF25" s="161">
        <f>AD25*9</f>
        <v>112.5</v>
      </c>
    </row>
    <row r="26" spans="2:32" s="90" customFormat="1" ht="27.95" customHeight="1">
      <c r="B26" s="555"/>
      <c r="C26" s="551"/>
      <c r="D26" s="25"/>
      <c r="E26" s="79"/>
      <c r="F26" s="25"/>
      <c r="G26" s="25"/>
      <c r="H26" s="79"/>
      <c r="I26" s="25"/>
      <c r="J26" s="139"/>
      <c r="K26" s="79"/>
      <c r="L26" s="25"/>
      <c r="M26" s="395"/>
      <c r="N26" s="79"/>
      <c r="O26" s="25"/>
      <c r="P26" s="25"/>
      <c r="Q26" s="79"/>
      <c r="R26" s="25"/>
      <c r="S26" s="135"/>
      <c r="T26" s="79"/>
      <c r="U26" s="25"/>
      <c r="V26" s="553"/>
      <c r="W26" s="125">
        <f>(Y21*2)+(Y22*7)+(Y23*1)+(Y26*8)</f>
        <v>26.9</v>
      </c>
      <c r="X26" s="114" t="s">
        <v>39</v>
      </c>
      <c r="Y26" s="103">
        <v>0</v>
      </c>
      <c r="Z26" s="88"/>
      <c r="AA26" t="s">
        <v>32</v>
      </c>
      <c r="AB26" s="161"/>
      <c r="AC26"/>
      <c r="AD26"/>
      <c r="AE26">
        <f>AB26*15</f>
        <v>0</v>
      </c>
      <c r="AF26"/>
    </row>
    <row r="27" spans="2:32" s="90" customFormat="1" ht="27.95" customHeight="1">
      <c r="B27" s="290" t="s">
        <v>33</v>
      </c>
      <c r="C27" s="97"/>
      <c r="D27" s="25"/>
      <c r="E27" s="25"/>
      <c r="F27" s="25"/>
      <c r="G27" s="25"/>
      <c r="H27" s="79"/>
      <c r="I27" s="25"/>
      <c r="J27" s="135"/>
      <c r="K27" s="131"/>
      <c r="L27" s="25"/>
      <c r="M27" s="25"/>
      <c r="N27" s="79"/>
      <c r="O27" s="25"/>
      <c r="P27" s="25"/>
      <c r="Q27" s="79"/>
      <c r="R27" s="25"/>
      <c r="S27" s="25"/>
      <c r="T27" s="79"/>
      <c r="U27" s="25"/>
      <c r="V27" s="553"/>
      <c r="W27" s="128" t="s">
        <v>12</v>
      </c>
      <c r="X27" s="83"/>
      <c r="Y27" s="103"/>
      <c r="AA27"/>
      <c r="AB27" s="161"/>
      <c r="AC27">
        <f>SUM(AC22:AC26)</f>
        <v>31.6</v>
      </c>
      <c r="AD27">
        <f>SUM(AD22:AD26)</f>
        <v>25.5</v>
      </c>
      <c r="AE27">
        <f>SUM(AE22:AE26)</f>
        <v>95.5</v>
      </c>
      <c r="AF27">
        <f>AC27*4+AD27*9+AE27*4</f>
        <v>737.9</v>
      </c>
    </row>
    <row r="28" spans="2:32" s="90" customFormat="1" ht="27.95" customHeight="1" thickBot="1">
      <c r="B28" s="297"/>
      <c r="C28" s="99"/>
      <c r="D28" s="79"/>
      <c r="E28" s="79"/>
      <c r="F28" s="25"/>
      <c r="G28" s="25"/>
      <c r="H28" s="79"/>
      <c r="I28" s="25"/>
      <c r="J28" s="25"/>
      <c r="K28" s="79"/>
      <c r="L28" s="25"/>
      <c r="M28" s="117"/>
      <c r="N28" s="79"/>
      <c r="O28" s="25"/>
      <c r="P28" s="25"/>
      <c r="Q28" s="79"/>
      <c r="R28" s="25"/>
      <c r="S28" s="25"/>
      <c r="T28" s="79"/>
      <c r="U28" s="25"/>
      <c r="V28" s="554"/>
      <c r="W28" s="125">
        <f>(W22*4)+(W24*9)+(W26*4)</f>
        <v>716.1</v>
      </c>
      <c r="X28" s="80"/>
      <c r="Y28" s="103"/>
      <c r="Z28" s="88"/>
      <c r="AB28" s="100"/>
      <c r="AC28" s="296">
        <f>AC27*4/AF27</f>
        <v>0.17129692370239871</v>
      </c>
      <c r="AD28" s="296">
        <f>AD27*9/AF27</f>
        <v>0.31101775308307361</v>
      </c>
      <c r="AE28" s="296">
        <f>AE27*4/AF27</f>
        <v>0.51768532321452776</v>
      </c>
    </row>
    <row r="29" spans="2:32" s="72" customFormat="1" ht="42" customHeight="1">
      <c r="B29" s="69">
        <v>10</v>
      </c>
      <c r="C29" s="562"/>
      <c r="D29" s="323" t="str">
        <f>'10月菜單'!M5</f>
        <v>地瓜飯</v>
      </c>
      <c r="E29" s="324" t="s">
        <v>391</v>
      </c>
      <c r="F29" s="325" t="s">
        <v>15</v>
      </c>
      <c r="G29" s="324" t="str">
        <f>'10月菜單'!M6</f>
        <v>酸菜白肉鍋(醃)</v>
      </c>
      <c r="H29" s="324" t="s">
        <v>514</v>
      </c>
      <c r="I29" s="325" t="s">
        <v>15</v>
      </c>
      <c r="J29" s="324" t="str">
        <f>'10月菜單'!M7</f>
        <v>玉米蒸蛋</v>
      </c>
      <c r="K29" s="324" t="s">
        <v>543</v>
      </c>
      <c r="L29" s="325" t="s">
        <v>15</v>
      </c>
      <c r="M29" s="324" t="str">
        <f>'10月菜單'!M8</f>
        <v>港式蘿蔔糕(冷)</v>
      </c>
      <c r="N29" s="324" t="s">
        <v>449</v>
      </c>
      <c r="O29" s="325" t="s">
        <v>15</v>
      </c>
      <c r="P29" s="324" t="str">
        <f>'10月菜單'!M9</f>
        <v>淺色蔬菜</v>
      </c>
      <c r="Q29" s="326" t="s">
        <v>387</v>
      </c>
      <c r="R29" s="325" t="s">
        <v>15</v>
      </c>
      <c r="S29" s="324" t="str">
        <f>'10月菜單'!M10</f>
        <v>味噌豆腐湯(豆)</v>
      </c>
      <c r="T29" s="324" t="s">
        <v>385</v>
      </c>
      <c r="U29" s="327" t="s">
        <v>15</v>
      </c>
      <c r="V29" s="564"/>
      <c r="W29" s="124" t="s">
        <v>7</v>
      </c>
      <c r="X29" s="71" t="s">
        <v>17</v>
      </c>
      <c r="Y29" s="102">
        <v>5.8</v>
      </c>
      <c r="Z29"/>
      <c r="AA29"/>
      <c r="AB29" s="161"/>
      <c r="AC29" t="s">
        <v>18</v>
      </c>
      <c r="AD29" t="s">
        <v>19</v>
      </c>
      <c r="AE29" t="s">
        <v>20</v>
      </c>
      <c r="AF29" t="s">
        <v>21</v>
      </c>
    </row>
    <row r="30" spans="2:32" ht="27.95" customHeight="1">
      <c r="B30" s="73" t="s">
        <v>8</v>
      </c>
      <c r="C30" s="551"/>
      <c r="D30" s="25" t="s">
        <v>81</v>
      </c>
      <c r="E30" s="25"/>
      <c r="F30" s="25">
        <v>85</v>
      </c>
      <c r="G30" s="25" t="s">
        <v>712</v>
      </c>
      <c r="H30" s="25"/>
      <c r="I30" s="25">
        <v>40</v>
      </c>
      <c r="J30" s="25" t="s">
        <v>542</v>
      </c>
      <c r="K30" s="24"/>
      <c r="L30" s="25">
        <v>30</v>
      </c>
      <c r="M30" s="25" t="s">
        <v>428</v>
      </c>
      <c r="N30" s="25" t="s">
        <v>429</v>
      </c>
      <c r="O30" s="25">
        <v>30</v>
      </c>
      <c r="P30" s="25" t="str">
        <f>P29</f>
        <v>淺色蔬菜</v>
      </c>
      <c r="Q30" s="25"/>
      <c r="R30" s="25">
        <v>100</v>
      </c>
      <c r="S30" s="25" t="s">
        <v>244</v>
      </c>
      <c r="T30" s="25" t="s">
        <v>461</v>
      </c>
      <c r="U30" s="25">
        <v>10</v>
      </c>
      <c r="V30" s="553"/>
      <c r="W30" s="125">
        <f>(Y29*15)+(Y31*5)+(Y34*12)</f>
        <v>96</v>
      </c>
      <c r="X30" s="74" t="s">
        <v>22</v>
      </c>
      <c r="Y30" s="103">
        <v>1.9</v>
      </c>
      <c r="Z30" s="286"/>
      <c r="AA30" s="161" t="s">
        <v>23</v>
      </c>
      <c r="AB30" s="161">
        <v>5.7</v>
      </c>
      <c r="AC30" s="161">
        <f>AB30*2</f>
        <v>11.4</v>
      </c>
      <c r="AD30" s="161"/>
      <c r="AE30" s="161">
        <f>AB30*15</f>
        <v>85.5</v>
      </c>
      <c r="AF30" s="161">
        <f>AC30*4+AE30*4</f>
        <v>387.6</v>
      </c>
    </row>
    <row r="31" spans="2:32" ht="27.95" customHeight="1">
      <c r="B31" s="73">
        <v>3</v>
      </c>
      <c r="C31" s="551"/>
      <c r="D31" s="25" t="s">
        <v>82</v>
      </c>
      <c r="E31" s="25"/>
      <c r="F31" s="25">
        <v>45</v>
      </c>
      <c r="G31" s="24" t="s">
        <v>532</v>
      </c>
      <c r="H31" s="79"/>
      <c r="I31" s="25">
        <v>20</v>
      </c>
      <c r="J31" s="25" t="s">
        <v>711</v>
      </c>
      <c r="K31" s="24"/>
      <c r="L31" s="25">
        <v>20</v>
      </c>
      <c r="M31" s="25"/>
      <c r="N31" s="117"/>
      <c r="O31" s="25"/>
      <c r="P31" s="25"/>
      <c r="Q31" s="25"/>
      <c r="R31" s="25"/>
      <c r="S31" s="25" t="s">
        <v>462</v>
      </c>
      <c r="T31" s="25"/>
      <c r="U31" s="25" t="s">
        <v>463</v>
      </c>
      <c r="V31" s="553"/>
      <c r="W31" s="126" t="s">
        <v>9</v>
      </c>
      <c r="X31" s="75" t="s">
        <v>24</v>
      </c>
      <c r="Y31" s="103">
        <v>1.8</v>
      </c>
      <c r="AA31" s="287" t="s">
        <v>25</v>
      </c>
      <c r="AB31" s="161">
        <v>2.7</v>
      </c>
      <c r="AC31" s="288">
        <f>AB31*7</f>
        <v>18.900000000000002</v>
      </c>
      <c r="AD31" s="161">
        <f>AB31*5</f>
        <v>13.5</v>
      </c>
      <c r="AE31" s="161" t="s">
        <v>26</v>
      </c>
      <c r="AF31" s="289">
        <f>AC31*4+AD31*9</f>
        <v>197.10000000000002</v>
      </c>
    </row>
    <row r="32" spans="2:32" ht="27.95" customHeight="1">
      <c r="B32" s="73" t="s">
        <v>60</v>
      </c>
      <c r="C32" s="551"/>
      <c r="D32" s="79"/>
      <c r="E32" s="79"/>
      <c r="F32" s="25"/>
      <c r="G32" s="24" t="s">
        <v>539</v>
      </c>
      <c r="H32" s="79"/>
      <c r="I32" s="25">
        <v>20</v>
      </c>
      <c r="J32" s="25"/>
      <c r="K32" s="162"/>
      <c r="L32" s="25"/>
      <c r="M32" s="25"/>
      <c r="N32" s="79"/>
      <c r="O32" s="25"/>
      <c r="P32" s="25"/>
      <c r="Q32" s="79"/>
      <c r="R32" s="25"/>
      <c r="S32" s="25"/>
      <c r="T32" s="25"/>
      <c r="U32" s="25"/>
      <c r="V32" s="553"/>
      <c r="W32" s="125">
        <f>(Y30*5)+(Y32*5)+(Y34*8)</f>
        <v>22</v>
      </c>
      <c r="X32" s="75" t="s">
        <v>27</v>
      </c>
      <c r="Y32" s="103">
        <v>2.5</v>
      </c>
      <c r="Z32" s="286"/>
      <c r="AA32" t="s">
        <v>28</v>
      </c>
      <c r="AB32" s="161">
        <v>2</v>
      </c>
      <c r="AC32" s="161">
        <f>AB32*1</f>
        <v>2</v>
      </c>
      <c r="AD32" s="161" t="s">
        <v>26</v>
      </c>
      <c r="AE32" s="161">
        <f>AB32*5</f>
        <v>10</v>
      </c>
      <c r="AF32" s="161">
        <f>AC32*4+AE32*4</f>
        <v>48</v>
      </c>
    </row>
    <row r="33" spans="2:32" ht="27.95" customHeight="1">
      <c r="B33" s="555" t="s">
        <v>37</v>
      </c>
      <c r="C33" s="551"/>
      <c r="D33" s="79"/>
      <c r="E33" s="79"/>
      <c r="F33" s="25"/>
      <c r="G33" s="24" t="s">
        <v>538</v>
      </c>
      <c r="H33" s="162" t="s">
        <v>541</v>
      </c>
      <c r="I33" s="25">
        <v>10</v>
      </c>
      <c r="J33" s="25"/>
      <c r="K33" s="79"/>
      <c r="L33" s="25"/>
      <c r="M33" s="25"/>
      <c r="N33" s="79"/>
      <c r="O33" s="25"/>
      <c r="P33" s="25"/>
      <c r="Q33" s="79"/>
      <c r="R33" s="25"/>
      <c r="S33" s="25"/>
      <c r="T33" s="25"/>
      <c r="U33" s="25"/>
      <c r="V33" s="553"/>
      <c r="W33" s="126" t="s">
        <v>11</v>
      </c>
      <c r="X33" s="75" t="s">
        <v>30</v>
      </c>
      <c r="Y33" s="103">
        <f>AB34</f>
        <v>0</v>
      </c>
      <c r="AA33" t="s">
        <v>31</v>
      </c>
      <c r="AB33" s="161">
        <v>2.2000000000000002</v>
      </c>
      <c r="AC33" s="161"/>
      <c r="AD33" s="161">
        <f>AB33*5</f>
        <v>11</v>
      </c>
      <c r="AE33" s="161" t="s">
        <v>26</v>
      </c>
      <c r="AF33" s="161">
        <f>AD33*9</f>
        <v>99</v>
      </c>
    </row>
    <row r="34" spans="2:32" ht="27.95" customHeight="1">
      <c r="B34" s="555"/>
      <c r="C34" s="551"/>
      <c r="D34" s="79"/>
      <c r="E34" s="79"/>
      <c r="F34" s="25"/>
      <c r="G34" s="25"/>
      <c r="H34" s="79"/>
      <c r="I34" s="25"/>
      <c r="J34" s="25"/>
      <c r="K34" s="79"/>
      <c r="L34" s="25"/>
      <c r="M34" s="25"/>
      <c r="N34" s="79"/>
      <c r="O34" s="25"/>
      <c r="P34" s="25"/>
      <c r="Q34" s="79"/>
      <c r="R34" s="25"/>
      <c r="S34" s="25"/>
      <c r="T34" s="25"/>
      <c r="U34" s="25"/>
      <c r="V34" s="553"/>
      <c r="W34" s="125">
        <f>(Y29*2)+(Y30*7)+(Y31*1)+(Y34*8)</f>
        <v>26.7</v>
      </c>
      <c r="X34" s="114" t="s">
        <v>39</v>
      </c>
      <c r="Y34" s="103">
        <v>0</v>
      </c>
      <c r="Z34" s="286"/>
      <c r="AA34" t="s">
        <v>32</v>
      </c>
      <c r="AE34">
        <f>AB34*15</f>
        <v>0</v>
      </c>
    </row>
    <row r="35" spans="2:32" ht="27.95" customHeight="1">
      <c r="B35" s="290" t="s">
        <v>33</v>
      </c>
      <c r="C35" s="291"/>
      <c r="D35" s="79"/>
      <c r="E35" s="79"/>
      <c r="F35" s="25"/>
      <c r="G35" s="25"/>
      <c r="H35" s="79"/>
      <c r="I35" s="25"/>
      <c r="J35" s="25"/>
      <c r="K35" s="79"/>
      <c r="L35" s="25"/>
      <c r="M35" s="329"/>
      <c r="N35" s="79"/>
      <c r="O35" s="25"/>
      <c r="P35" s="25"/>
      <c r="Q35" s="79"/>
      <c r="R35" s="25"/>
      <c r="S35" s="25"/>
      <c r="T35" s="25"/>
      <c r="U35" s="25"/>
      <c r="V35" s="553"/>
      <c r="W35" s="126" t="s">
        <v>12</v>
      </c>
      <c r="X35" s="83"/>
      <c r="Y35" s="103"/>
      <c r="AC35">
        <f>SUM(AC30:AC34)</f>
        <v>32.300000000000004</v>
      </c>
      <c r="AD35">
        <f>SUM(AD30:AD34)</f>
        <v>24.5</v>
      </c>
      <c r="AE35">
        <f>SUM(AE30:AE34)</f>
        <v>95.5</v>
      </c>
      <c r="AF35">
        <f>AC35*4+AD35*9+AE35*4</f>
        <v>731.7</v>
      </c>
    </row>
    <row r="36" spans="2:32" ht="27.95" customHeight="1">
      <c r="B36" s="294"/>
      <c r="C36" s="295"/>
      <c r="D36" s="79"/>
      <c r="E36" s="79"/>
      <c r="F36" s="25"/>
      <c r="G36" s="25"/>
      <c r="H36" s="79"/>
      <c r="I36" s="25"/>
      <c r="J36" s="25"/>
      <c r="K36" s="79"/>
      <c r="L36" s="25"/>
      <c r="M36" s="233"/>
      <c r="N36" s="79"/>
      <c r="O36" s="25"/>
      <c r="P36" s="25"/>
      <c r="Q36" s="79"/>
      <c r="R36" s="25"/>
      <c r="S36" s="25"/>
      <c r="T36" s="79"/>
      <c r="U36" s="25"/>
      <c r="V36" s="554"/>
      <c r="W36" s="125">
        <f>(W30*4)+(W32*9)+(W34*4)</f>
        <v>688.8</v>
      </c>
      <c r="X36" s="80"/>
      <c r="Y36" s="356"/>
      <c r="Z36" s="286"/>
      <c r="AC36" s="296">
        <f>AC35*4/AF35</f>
        <v>0.1765750990843242</v>
      </c>
      <c r="AD36" s="296">
        <f>AD35*9/AF35</f>
        <v>0.30135301353013527</v>
      </c>
      <c r="AE36" s="296">
        <f>AE35*4/AF35</f>
        <v>0.52207188738554045</v>
      </c>
    </row>
    <row r="37" spans="2:32" s="72" customFormat="1" ht="42" customHeight="1">
      <c r="B37" s="69">
        <v>10</v>
      </c>
      <c r="C37" s="551"/>
      <c r="D37" s="70" t="str">
        <f>'10月菜單'!Q5</f>
        <v>高麗菜拌麵</v>
      </c>
      <c r="E37" s="70" t="s">
        <v>122</v>
      </c>
      <c r="F37" s="21" t="s">
        <v>15</v>
      </c>
      <c r="G37" s="70" t="str">
        <f>'10月菜單'!Q6</f>
        <v>炭烤豬里肌</v>
      </c>
      <c r="H37" s="70" t="s">
        <v>431</v>
      </c>
      <c r="I37" s="21" t="s">
        <v>15</v>
      </c>
      <c r="J37" s="70" t="str">
        <f>'10月菜單'!Q7</f>
        <v>青花造型魚排(海炸加)</v>
      </c>
      <c r="K37" s="70" t="s">
        <v>433</v>
      </c>
      <c r="L37" s="21" t="s">
        <v>15</v>
      </c>
      <c r="M37" s="70" t="str">
        <f>'10月菜單'!Q8</f>
        <v>沙茶彩椒豆干(豆)</v>
      </c>
      <c r="N37" s="70" t="s">
        <v>450</v>
      </c>
      <c r="O37" s="21" t="s">
        <v>15</v>
      </c>
      <c r="P37" s="70" t="str">
        <f>'10月菜單'!Q9</f>
        <v>深色蔬菜</v>
      </c>
      <c r="Q37" s="20" t="s">
        <v>387</v>
      </c>
      <c r="R37" s="21" t="s">
        <v>15</v>
      </c>
      <c r="S37" s="70" t="str">
        <f>'10月菜單'!Q10</f>
        <v>菜頭湯</v>
      </c>
      <c r="T37" s="70" t="s">
        <v>385</v>
      </c>
      <c r="U37" s="21" t="s">
        <v>15</v>
      </c>
      <c r="V37" s="552"/>
      <c r="W37" s="124" t="s">
        <v>7</v>
      </c>
      <c r="X37" s="71" t="s">
        <v>17</v>
      </c>
      <c r="Y37" s="103">
        <f>AB38</f>
        <v>5.7</v>
      </c>
      <c r="Z37"/>
      <c r="AA37"/>
      <c r="AB37" s="161"/>
      <c r="AC37" t="s">
        <v>18</v>
      </c>
      <c r="AD37" t="s">
        <v>19</v>
      </c>
      <c r="AE37" t="s">
        <v>20</v>
      </c>
      <c r="AF37" t="s">
        <v>21</v>
      </c>
    </row>
    <row r="38" spans="2:32" ht="27.95" customHeight="1">
      <c r="B38" s="73" t="s">
        <v>8</v>
      </c>
      <c r="C38" s="551"/>
      <c r="D38" s="25" t="s">
        <v>544</v>
      </c>
      <c r="E38" s="24"/>
      <c r="F38" s="24">
        <v>110</v>
      </c>
      <c r="G38" s="25" t="s">
        <v>712</v>
      </c>
      <c r="H38" s="25"/>
      <c r="I38" s="25">
        <v>40</v>
      </c>
      <c r="J38" s="25" t="s">
        <v>432</v>
      </c>
      <c r="K38" s="25" t="s">
        <v>413</v>
      </c>
      <c r="L38" s="25">
        <v>30</v>
      </c>
      <c r="M38" s="25" t="s">
        <v>713</v>
      </c>
      <c r="N38" s="25" t="s">
        <v>430</v>
      </c>
      <c r="O38" s="25">
        <v>30</v>
      </c>
      <c r="P38" s="25" t="str">
        <f>P37</f>
        <v>深色蔬菜</v>
      </c>
      <c r="Q38" s="25"/>
      <c r="R38" s="25">
        <v>100</v>
      </c>
      <c r="S38" s="25" t="s">
        <v>108</v>
      </c>
      <c r="T38" s="25"/>
      <c r="U38" s="25">
        <v>20</v>
      </c>
      <c r="V38" s="553"/>
      <c r="W38" s="125">
        <f>(Y37*15)+(Y39*5)+(Y42*12)</f>
        <v>95.5</v>
      </c>
      <c r="X38" s="338" t="s">
        <v>22</v>
      </c>
      <c r="Y38" s="103">
        <v>1.9</v>
      </c>
      <c r="Z38" s="286"/>
      <c r="AA38" s="161" t="s">
        <v>23</v>
      </c>
      <c r="AB38" s="161">
        <v>5.7</v>
      </c>
      <c r="AC38" s="161">
        <f>AB38*2</f>
        <v>11.4</v>
      </c>
      <c r="AD38" s="161"/>
      <c r="AE38" s="161">
        <f>AB38*15</f>
        <v>85.5</v>
      </c>
      <c r="AF38" s="161">
        <f>AC38*4+AE38*4</f>
        <v>387.6</v>
      </c>
    </row>
    <row r="39" spans="2:32" ht="27.95" customHeight="1">
      <c r="B39" s="73">
        <v>4</v>
      </c>
      <c r="C39" s="551"/>
      <c r="D39" s="25" t="s">
        <v>427</v>
      </c>
      <c r="E39" s="79"/>
      <c r="F39" s="25">
        <v>10</v>
      </c>
      <c r="G39" s="25"/>
      <c r="H39" s="25"/>
      <c r="I39" s="25"/>
      <c r="J39" s="25" t="s">
        <v>552</v>
      </c>
      <c r="K39" s="25"/>
      <c r="L39" s="25">
        <v>20</v>
      </c>
      <c r="M39" s="25" t="s">
        <v>550</v>
      </c>
      <c r="N39" s="25"/>
      <c r="O39" s="25">
        <v>30</v>
      </c>
      <c r="P39" s="25"/>
      <c r="Q39" s="25"/>
      <c r="R39" s="25"/>
      <c r="S39" s="25"/>
      <c r="T39" s="25"/>
      <c r="U39" s="25"/>
      <c r="V39" s="553"/>
      <c r="W39" s="126" t="s">
        <v>9</v>
      </c>
      <c r="X39" s="75" t="s">
        <v>24</v>
      </c>
      <c r="Y39" s="103">
        <v>2</v>
      </c>
      <c r="AA39" s="287" t="s">
        <v>25</v>
      </c>
      <c r="AB39" s="161">
        <v>2.6</v>
      </c>
      <c r="AC39" s="288">
        <f>AB39*7</f>
        <v>18.2</v>
      </c>
      <c r="AD39" s="161">
        <f>AB39*5</f>
        <v>13</v>
      </c>
      <c r="AE39" s="161" t="s">
        <v>26</v>
      </c>
      <c r="AF39" s="289">
        <f>AC39*4+AD39*9</f>
        <v>189.8</v>
      </c>
    </row>
    <row r="40" spans="2:32" ht="27.95" customHeight="1">
      <c r="B40" s="73" t="s">
        <v>10</v>
      </c>
      <c r="C40" s="551"/>
      <c r="D40" s="25" t="s">
        <v>545</v>
      </c>
      <c r="E40" s="29"/>
      <c r="F40" s="24">
        <v>10</v>
      </c>
      <c r="G40" s="25"/>
      <c r="H40" s="79"/>
      <c r="I40" s="25"/>
      <c r="J40" s="233"/>
      <c r="K40" s="25"/>
      <c r="L40" s="25"/>
      <c r="M40" s="25" t="s">
        <v>551</v>
      </c>
      <c r="N40" s="25"/>
      <c r="O40" s="25">
        <v>10</v>
      </c>
      <c r="P40" s="25"/>
      <c r="Q40" s="25"/>
      <c r="R40" s="25"/>
      <c r="S40" s="25"/>
      <c r="T40" s="25"/>
      <c r="U40" s="25"/>
      <c r="V40" s="553"/>
      <c r="W40" s="125">
        <f>(Y38*5)+(Y40*5)+(Y42*8)</f>
        <v>24.5</v>
      </c>
      <c r="X40" s="75" t="s">
        <v>27</v>
      </c>
      <c r="Y40" s="103">
        <v>3</v>
      </c>
      <c r="Z40" s="286"/>
      <c r="AA40" t="s">
        <v>28</v>
      </c>
      <c r="AB40" s="161">
        <v>2</v>
      </c>
      <c r="AC40" s="161">
        <f>AB40*1</f>
        <v>2</v>
      </c>
      <c r="AD40" s="161" t="s">
        <v>26</v>
      </c>
      <c r="AE40" s="161">
        <f>AB40*5</f>
        <v>10</v>
      </c>
      <c r="AF40" s="161">
        <f>AC40*4+AE40*4</f>
        <v>48</v>
      </c>
    </row>
    <row r="41" spans="2:32" ht="27.95" customHeight="1">
      <c r="B41" s="555" t="s">
        <v>70</v>
      </c>
      <c r="C41" s="551"/>
      <c r="D41" s="25" t="s">
        <v>546</v>
      </c>
      <c r="E41" s="29"/>
      <c r="F41" s="24" t="s">
        <v>534</v>
      </c>
      <c r="G41" s="25"/>
      <c r="H41" s="79"/>
      <c r="I41" s="25"/>
      <c r="J41" s="25"/>
      <c r="K41" s="79"/>
      <c r="L41" s="25"/>
      <c r="M41" s="25" t="s">
        <v>554</v>
      </c>
      <c r="N41" s="25"/>
      <c r="O41" s="25" t="s">
        <v>555</v>
      </c>
      <c r="P41" s="25"/>
      <c r="Q41" s="25"/>
      <c r="R41" s="25"/>
      <c r="S41" s="25"/>
      <c r="T41" s="25"/>
      <c r="U41" s="25"/>
      <c r="V41" s="553"/>
      <c r="W41" s="126" t="s">
        <v>11</v>
      </c>
      <c r="X41" s="75" t="s">
        <v>30</v>
      </c>
      <c r="Y41" s="103">
        <f>AB42</f>
        <v>0</v>
      </c>
      <c r="AA41" t="s">
        <v>31</v>
      </c>
      <c r="AB41" s="161">
        <v>2.2000000000000002</v>
      </c>
      <c r="AC41" s="161"/>
      <c r="AD41" s="161">
        <f>AB41*5</f>
        <v>11</v>
      </c>
      <c r="AE41" s="161" t="s">
        <v>26</v>
      </c>
      <c r="AF41" s="161">
        <f>AD41*9</f>
        <v>99</v>
      </c>
    </row>
    <row r="42" spans="2:32" ht="27.95" customHeight="1">
      <c r="B42" s="555"/>
      <c r="C42" s="551"/>
      <c r="D42" s="25"/>
      <c r="E42" s="29"/>
      <c r="F42" s="24"/>
      <c r="G42" s="95"/>
      <c r="H42" s="79"/>
      <c r="I42" s="25"/>
      <c r="J42" s="395"/>
      <c r="K42" s="79"/>
      <c r="L42" s="25"/>
      <c r="M42" s="328"/>
      <c r="N42" s="24"/>
      <c r="O42" s="24"/>
      <c r="P42" s="25"/>
      <c r="Q42" s="79"/>
      <c r="R42" s="25"/>
      <c r="S42" s="25"/>
      <c r="T42" s="79"/>
      <c r="U42" s="25"/>
      <c r="V42" s="553"/>
      <c r="W42" s="125">
        <f>(Y37*2)+(Y38*7)+(Y39*1)+(Y42*8)</f>
        <v>26.7</v>
      </c>
      <c r="X42" s="114" t="s">
        <v>39</v>
      </c>
      <c r="Y42" s="103">
        <v>0</v>
      </c>
      <c r="Z42" s="286"/>
      <c r="AA42" t="s">
        <v>32</v>
      </c>
      <c r="AE42">
        <f>AB42*15</f>
        <v>0</v>
      </c>
    </row>
    <row r="43" spans="2:32" ht="27.95" customHeight="1">
      <c r="B43" s="290" t="s">
        <v>33</v>
      </c>
      <c r="C43" s="291"/>
      <c r="D43" s="233"/>
      <c r="E43" s="79"/>
      <c r="F43" s="25"/>
      <c r="G43" s="25"/>
      <c r="H43" s="79"/>
      <c r="I43" s="25"/>
      <c r="J43" s="25"/>
      <c r="K43" s="79"/>
      <c r="L43" s="25"/>
      <c r="M43" s="328"/>
      <c r="N43" s="79"/>
      <c r="P43" s="25"/>
      <c r="Q43" s="79"/>
      <c r="R43" s="25"/>
      <c r="S43" s="25"/>
      <c r="T43" s="79"/>
      <c r="U43" s="25"/>
      <c r="V43" s="553"/>
      <c r="W43" s="126" t="s">
        <v>12</v>
      </c>
      <c r="X43" s="83"/>
      <c r="Y43" s="103"/>
      <c r="AC43">
        <f>SUM(AC38:AC42)</f>
        <v>31.6</v>
      </c>
      <c r="AD43">
        <f>SUM(AD38:AD42)</f>
        <v>24</v>
      </c>
      <c r="AE43">
        <f>SUM(AE38:AE42)</f>
        <v>95.5</v>
      </c>
      <c r="AF43">
        <f>AC43*4+AD43*9+AE43*4</f>
        <v>724.4</v>
      </c>
    </row>
    <row r="44" spans="2:32" ht="27.95" customHeight="1" thickBot="1">
      <c r="B44" s="369"/>
      <c r="C44" s="368"/>
      <c r="D44" s="234"/>
      <c r="E44" s="377"/>
      <c r="F44" s="378"/>
      <c r="G44" s="106"/>
      <c r="H44" s="105"/>
      <c r="I44" s="106"/>
      <c r="J44" s="106"/>
      <c r="K44" s="105"/>
      <c r="L44" s="106"/>
      <c r="M44" s="253"/>
      <c r="N44" s="105"/>
      <c r="O44" s="106"/>
      <c r="P44" s="106"/>
      <c r="Q44" s="105"/>
      <c r="R44" s="106"/>
      <c r="S44" s="106"/>
      <c r="T44" s="105"/>
      <c r="U44" s="106"/>
      <c r="V44" s="554"/>
      <c r="W44" s="125">
        <f>(W38*4)+(W40*9)+(W42*4)</f>
        <v>709.3</v>
      </c>
      <c r="X44" s="107"/>
      <c r="Y44" s="108"/>
      <c r="Z44" s="286"/>
      <c r="AC44" s="296">
        <f>AC43*4/AF43</f>
        <v>0.1744892324682496</v>
      </c>
      <c r="AD44" s="296">
        <f>AD43*9/AF43</f>
        <v>0.29817780231916069</v>
      </c>
      <c r="AE44" s="296">
        <f>AE43*4/AF43</f>
        <v>0.52733296521258977</v>
      </c>
    </row>
    <row r="45" spans="2:32" ht="21.75" customHeight="1">
      <c r="D45" s="376"/>
      <c r="J45" s="563"/>
      <c r="K45" s="563"/>
      <c r="L45" s="563"/>
      <c r="M45" s="563"/>
      <c r="N45" s="563"/>
      <c r="O45" s="563"/>
      <c r="P45" s="563"/>
      <c r="Q45" s="563"/>
      <c r="R45" s="563"/>
      <c r="S45" s="563"/>
      <c r="T45" s="563"/>
      <c r="U45" s="563"/>
      <c r="V45" s="563"/>
      <c r="W45" s="563"/>
      <c r="X45" s="563"/>
      <c r="Y45" s="563"/>
      <c r="Z45" s="305"/>
    </row>
    <row r="46" spans="2:32">
      <c r="D46" s="560"/>
      <c r="E46" s="560"/>
      <c r="F46" s="561"/>
      <c r="G46" s="561"/>
      <c r="H46" s="306"/>
      <c r="K46" s="306"/>
      <c r="N46" s="306"/>
      <c r="Q46" s="306"/>
      <c r="T46" s="306"/>
    </row>
    <row r="47" spans="2:32" ht="27.75">
      <c r="P47" s="90"/>
    </row>
  </sheetData>
  <mergeCells count="20"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T16" sqref="T16"/>
    </sheetView>
  </sheetViews>
  <sheetFormatPr defaultColWidth="9" defaultRowHeight="27.75"/>
  <cols>
    <col min="1" max="1" width="1.875" style="54" customWidth="1"/>
    <col min="2" max="2" width="4.875" style="55" customWidth="1"/>
    <col min="3" max="3" width="0" style="54" hidden="1" customWidth="1"/>
    <col min="4" max="4" width="18.625" style="90" customWidth="1"/>
    <col min="5" max="5" width="5.625" style="250" customWidth="1"/>
    <col min="6" max="6" width="9.625" style="90" customWidth="1"/>
    <col min="7" max="7" width="18.625" style="90" customWidth="1"/>
    <col min="8" max="8" width="5.625" style="250" customWidth="1"/>
    <col min="9" max="9" width="9.625" style="90" customWidth="1"/>
    <col min="10" max="10" width="18.625" style="90" customWidth="1"/>
    <col min="11" max="11" width="5.625" style="250" customWidth="1"/>
    <col min="12" max="12" width="9.625" style="90" customWidth="1"/>
    <col min="13" max="13" width="18.625" style="90" customWidth="1"/>
    <col min="14" max="14" width="5.625" style="250" customWidth="1"/>
    <col min="15" max="15" width="9.625" style="90" customWidth="1"/>
    <col min="16" max="16" width="18.625" style="90" customWidth="1"/>
    <col min="17" max="17" width="5.625" style="250" customWidth="1"/>
    <col min="18" max="18" width="9.625" style="90" customWidth="1"/>
    <col min="19" max="19" width="18.625" style="90" customWidth="1"/>
    <col min="20" max="20" width="5.625" style="250" customWidth="1"/>
    <col min="21" max="21" width="9.625" style="90" customWidth="1"/>
    <col min="22" max="22" width="5.25" style="54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54" customWidth="1"/>
    <col min="27" max="27" width="6" style="54" customWidth="1"/>
    <col min="28" max="28" width="5.5" style="55" customWidth="1"/>
    <col min="29" max="29" width="7.75" style="54" customWidth="1"/>
    <col min="30" max="30" width="8" style="54" customWidth="1"/>
    <col min="31" max="31" width="7.875" style="54" customWidth="1"/>
    <col min="32" max="32" width="7.5" style="54" customWidth="1"/>
    <col min="33" max="33" width="9" style="54" customWidth="1"/>
    <col min="34" max="16384" width="9" style="54"/>
  </cols>
  <sheetData>
    <row r="1" spans="2:32" s="45" customFormat="1" ht="38.25">
      <c r="B1" s="556" t="s">
        <v>749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44"/>
      <c r="AB1" s="46"/>
    </row>
    <row r="2" spans="2:32" s="45" customFormat="1" ht="24.95" customHeight="1">
      <c r="B2" s="557"/>
      <c r="C2" s="566"/>
      <c r="D2" s="566"/>
      <c r="E2" s="566"/>
      <c r="F2" s="566"/>
      <c r="G2" s="566"/>
      <c r="H2" s="47"/>
      <c r="I2" s="245"/>
      <c r="J2" s="245"/>
      <c r="K2" s="47"/>
      <c r="L2" s="245"/>
      <c r="M2" s="245"/>
      <c r="N2" s="47"/>
      <c r="O2" s="245"/>
      <c r="P2" s="245"/>
      <c r="Q2" s="47"/>
      <c r="R2" s="559" t="s">
        <v>416</v>
      </c>
      <c r="S2" s="559"/>
      <c r="T2" s="559"/>
      <c r="U2" s="559"/>
      <c r="V2" s="559"/>
      <c r="W2" s="559"/>
      <c r="X2" s="559"/>
      <c r="Y2" s="559"/>
      <c r="Z2" s="559"/>
      <c r="AB2" s="46"/>
    </row>
    <row r="3" spans="2:32" ht="31.5" customHeight="1" thickBot="1">
      <c r="B3" s="115" t="s">
        <v>40</v>
      </c>
      <c r="C3" s="48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T3" s="245"/>
      <c r="U3" s="245"/>
      <c r="V3" s="49"/>
      <c r="W3" s="50"/>
      <c r="X3" s="51"/>
      <c r="Y3" s="52"/>
      <c r="Z3" s="53"/>
    </row>
    <row r="4" spans="2:32" s="68" customFormat="1" ht="157.5">
      <c r="B4" s="56" t="s">
        <v>0</v>
      </c>
      <c r="C4" s="57" t="s">
        <v>1</v>
      </c>
      <c r="D4" s="246" t="s">
        <v>2</v>
      </c>
      <c r="E4" s="247" t="s">
        <v>38</v>
      </c>
      <c r="F4" s="246"/>
      <c r="G4" s="246" t="s">
        <v>3</v>
      </c>
      <c r="H4" s="247" t="s">
        <v>38</v>
      </c>
      <c r="I4" s="246"/>
      <c r="J4" s="246" t="s">
        <v>4</v>
      </c>
      <c r="K4" s="247" t="s">
        <v>38</v>
      </c>
      <c r="L4" s="248"/>
      <c r="M4" s="246" t="s">
        <v>4</v>
      </c>
      <c r="N4" s="247" t="s">
        <v>38</v>
      </c>
      <c r="O4" s="246"/>
      <c r="P4" s="246" t="s">
        <v>4</v>
      </c>
      <c r="Q4" s="247" t="s">
        <v>38</v>
      </c>
      <c r="R4" s="246"/>
      <c r="S4" s="249" t="s">
        <v>5</v>
      </c>
      <c r="T4" s="247" t="s">
        <v>38</v>
      </c>
      <c r="U4" s="246"/>
      <c r="V4" s="116" t="s">
        <v>45</v>
      </c>
      <c r="W4" s="62" t="s">
        <v>6</v>
      </c>
      <c r="X4" s="63" t="s">
        <v>13</v>
      </c>
      <c r="Y4" s="64" t="s">
        <v>14</v>
      </c>
      <c r="Z4" s="65"/>
      <c r="AA4" s="66"/>
      <c r="AB4" s="66"/>
      <c r="AC4" s="67"/>
      <c r="AD4" s="67"/>
      <c r="AE4" s="67"/>
      <c r="AF4" s="67"/>
    </row>
    <row r="5" spans="2:32" s="72" customFormat="1" ht="42" customHeight="1">
      <c r="B5" s="69">
        <v>10</v>
      </c>
      <c r="C5" s="551"/>
      <c r="D5" s="70" t="str">
        <f>'10月菜單'!A15</f>
        <v>白米飯+炫烤雞塊</v>
      </c>
      <c r="E5" s="20" t="s">
        <v>76</v>
      </c>
      <c r="F5" s="21" t="s">
        <v>15</v>
      </c>
      <c r="G5" s="70" t="str">
        <f>'10月菜單'!A16</f>
        <v>北京甜麵醬鴨肉</v>
      </c>
      <c r="H5" s="70" t="s">
        <v>557</v>
      </c>
      <c r="I5" s="21" t="s">
        <v>15</v>
      </c>
      <c r="J5" s="70" t="str">
        <f>'10月菜單'!A17</f>
        <v>醬汁滷味(豆冷)</v>
      </c>
      <c r="K5" s="70" t="s">
        <v>514</v>
      </c>
      <c r="L5" s="21" t="s">
        <v>15</v>
      </c>
      <c r="M5" s="70" t="str">
        <f>'10月菜單'!A18</f>
        <v>日式炊蛋</v>
      </c>
      <c r="N5" s="120" t="s">
        <v>76</v>
      </c>
      <c r="O5" s="21" t="s">
        <v>15</v>
      </c>
      <c r="P5" s="70" t="str">
        <f>'10月菜單'!A19</f>
        <v>深色蔬菜</v>
      </c>
      <c r="Q5" s="20" t="s">
        <v>62</v>
      </c>
      <c r="R5" s="21" t="s">
        <v>15</v>
      </c>
      <c r="S5" s="70" t="str">
        <f>'10月菜單'!A20</f>
        <v>冬瓜湯</v>
      </c>
      <c r="T5" s="70" t="s">
        <v>61</v>
      </c>
      <c r="U5" s="21" t="s">
        <v>15</v>
      </c>
      <c r="V5" s="552"/>
      <c r="W5" s="124" t="s">
        <v>7</v>
      </c>
      <c r="X5" s="71" t="s">
        <v>17</v>
      </c>
      <c r="Y5" s="102">
        <v>6.1</v>
      </c>
      <c r="Z5" s="54"/>
      <c r="AA5" s="54"/>
      <c r="AB5" s="55"/>
      <c r="AC5" s="54" t="s">
        <v>18</v>
      </c>
      <c r="AD5" s="54" t="s">
        <v>19</v>
      </c>
      <c r="AE5" s="54" t="s">
        <v>20</v>
      </c>
      <c r="AF5" s="54" t="s">
        <v>21</v>
      </c>
    </row>
    <row r="6" spans="2:32" ht="27.95" customHeight="1">
      <c r="B6" s="73" t="s">
        <v>8</v>
      </c>
      <c r="C6" s="551"/>
      <c r="D6" s="25" t="s">
        <v>556</v>
      </c>
      <c r="E6" s="24"/>
      <c r="F6" s="24">
        <v>110</v>
      </c>
      <c r="G6" s="25" t="s">
        <v>714</v>
      </c>
      <c r="H6" s="117"/>
      <c r="I6" s="25">
        <v>40</v>
      </c>
      <c r="J6" s="25" t="s">
        <v>734</v>
      </c>
      <c r="K6" s="25" t="s">
        <v>735</v>
      </c>
      <c r="L6" s="25">
        <v>20</v>
      </c>
      <c r="M6" s="24" t="s">
        <v>558</v>
      </c>
      <c r="N6" s="25"/>
      <c r="O6" s="24">
        <v>30</v>
      </c>
      <c r="P6" s="25" t="s">
        <v>674</v>
      </c>
      <c r="Q6" s="25"/>
      <c r="R6" s="25">
        <v>100</v>
      </c>
      <c r="S6" s="25" t="s">
        <v>559</v>
      </c>
      <c r="T6" s="25"/>
      <c r="U6" s="24">
        <v>20</v>
      </c>
      <c r="V6" s="553"/>
      <c r="W6" s="125">
        <f>(Y5*15)+(Y7*5)+(Y10*12)</f>
        <v>101.5</v>
      </c>
      <c r="X6" s="74" t="s">
        <v>22</v>
      </c>
      <c r="Y6" s="103">
        <v>1.8</v>
      </c>
      <c r="Z6" s="53"/>
      <c r="AA6" s="55" t="s">
        <v>23</v>
      </c>
      <c r="AB6" s="55">
        <v>5.7</v>
      </c>
      <c r="AC6" s="55">
        <f>AB6*2</f>
        <v>11.4</v>
      </c>
      <c r="AD6" s="55"/>
      <c r="AE6" s="55">
        <f>AB6*15</f>
        <v>85.5</v>
      </c>
      <c r="AF6" s="55">
        <f>AC6*4+AE6*4</f>
        <v>387.6</v>
      </c>
    </row>
    <row r="7" spans="2:32" ht="27.95" customHeight="1">
      <c r="B7" s="73">
        <v>7</v>
      </c>
      <c r="C7" s="551"/>
      <c r="D7" s="25"/>
      <c r="E7" s="25"/>
      <c r="F7" s="25"/>
      <c r="G7" s="25"/>
      <c r="H7" s="117"/>
      <c r="I7" s="25"/>
      <c r="J7" s="25" t="s">
        <v>729</v>
      </c>
      <c r="K7" s="25" t="s">
        <v>736</v>
      </c>
      <c r="L7" s="25">
        <v>20</v>
      </c>
      <c r="M7" s="24"/>
      <c r="N7" s="25"/>
      <c r="O7" s="24"/>
      <c r="P7" s="25"/>
      <c r="Q7" s="25"/>
      <c r="R7" s="25"/>
      <c r="S7" s="25" t="s">
        <v>560</v>
      </c>
      <c r="T7" s="25"/>
      <c r="U7" s="24">
        <v>1</v>
      </c>
      <c r="V7" s="553"/>
      <c r="W7" s="126" t="s">
        <v>9</v>
      </c>
      <c r="X7" s="75" t="s">
        <v>24</v>
      </c>
      <c r="Y7" s="103">
        <v>2</v>
      </c>
      <c r="AA7" s="76" t="s">
        <v>25</v>
      </c>
      <c r="AB7" s="55">
        <v>2.8</v>
      </c>
      <c r="AC7" s="77">
        <f>AB7*7</f>
        <v>19.599999999999998</v>
      </c>
      <c r="AD7" s="55">
        <f>AB7*5</f>
        <v>14</v>
      </c>
      <c r="AE7" s="55" t="s">
        <v>26</v>
      </c>
      <c r="AF7" s="78">
        <f>AC7*4+AD7*9</f>
        <v>204.39999999999998</v>
      </c>
    </row>
    <row r="8" spans="2:32" ht="27.95" customHeight="1">
      <c r="B8" s="73" t="s">
        <v>10</v>
      </c>
      <c r="C8" s="551"/>
      <c r="D8" s="25"/>
      <c r="E8" s="25"/>
      <c r="F8" s="25"/>
      <c r="G8" s="25"/>
      <c r="H8" s="79"/>
      <c r="I8" s="24"/>
      <c r="J8" s="25" t="s">
        <v>731</v>
      </c>
      <c r="K8" s="79"/>
      <c r="L8" s="25">
        <v>20</v>
      </c>
      <c r="M8" s="24"/>
      <c r="N8" s="29"/>
      <c r="O8" s="24"/>
      <c r="P8" s="25"/>
      <c r="Q8" s="79"/>
      <c r="R8" s="25"/>
      <c r="S8" s="233"/>
      <c r="T8" s="25"/>
      <c r="U8" s="25"/>
      <c r="V8" s="553"/>
      <c r="W8" s="125">
        <f>(Y6*5)+(Y8*5)+(Y10*8)</f>
        <v>21.5</v>
      </c>
      <c r="X8" s="75" t="s">
        <v>27</v>
      </c>
      <c r="Y8" s="103">
        <v>2.5</v>
      </c>
      <c r="Z8" s="53"/>
      <c r="AA8" s="54" t="s">
        <v>28</v>
      </c>
      <c r="AB8" s="55">
        <v>2.2000000000000002</v>
      </c>
      <c r="AC8" s="55">
        <f>AB8*1</f>
        <v>2.2000000000000002</v>
      </c>
      <c r="AD8" s="55" t="s">
        <v>26</v>
      </c>
      <c r="AE8" s="55">
        <f>AB8*5</f>
        <v>11</v>
      </c>
      <c r="AF8" s="55">
        <f>AC8*4+AE8*4</f>
        <v>52.8</v>
      </c>
    </row>
    <row r="9" spans="2:32" ht="27.95" customHeight="1">
      <c r="B9" s="555" t="s">
        <v>34</v>
      </c>
      <c r="C9" s="551"/>
      <c r="D9" s="25"/>
      <c r="E9" s="25"/>
      <c r="F9" s="25"/>
      <c r="G9" s="25"/>
      <c r="H9" s="79"/>
      <c r="I9" s="24"/>
      <c r="J9" s="25" t="s">
        <v>737</v>
      </c>
      <c r="K9" s="79"/>
      <c r="L9" s="25">
        <v>30</v>
      </c>
      <c r="M9" s="233"/>
      <c r="N9" s="29"/>
      <c r="O9" s="24"/>
      <c r="P9" s="25"/>
      <c r="Q9" s="79"/>
      <c r="R9" s="25"/>
      <c r="S9" s="25"/>
      <c r="T9" s="25"/>
      <c r="U9" s="25"/>
      <c r="V9" s="553"/>
      <c r="W9" s="126" t="s">
        <v>11</v>
      </c>
      <c r="X9" s="75" t="s">
        <v>30</v>
      </c>
      <c r="Y9" s="103">
        <f>AB10</f>
        <v>0</v>
      </c>
      <c r="AA9" s="54" t="s">
        <v>31</v>
      </c>
      <c r="AB9" s="55">
        <v>2.2000000000000002</v>
      </c>
      <c r="AC9" s="55"/>
      <c r="AD9" s="55">
        <f>AB9*5</f>
        <v>11</v>
      </c>
      <c r="AE9" s="55" t="s">
        <v>26</v>
      </c>
      <c r="AF9" s="55">
        <f>AD9*9</f>
        <v>99</v>
      </c>
    </row>
    <row r="10" spans="2:32" ht="27.95" customHeight="1">
      <c r="B10" s="555"/>
      <c r="C10" s="551"/>
      <c r="D10" s="25"/>
      <c r="E10" s="25"/>
      <c r="F10" s="25"/>
      <c r="G10" s="25"/>
      <c r="H10" s="79"/>
      <c r="I10" s="25"/>
      <c r="J10" s="233"/>
      <c r="K10" s="24"/>
      <c r="L10" s="25"/>
      <c r="M10" s="24"/>
      <c r="N10" s="29"/>
      <c r="O10" s="24"/>
      <c r="P10" s="25"/>
      <c r="Q10" s="79"/>
      <c r="R10" s="25"/>
      <c r="S10" s="233"/>
      <c r="T10" s="25"/>
      <c r="U10" s="25"/>
      <c r="V10" s="553"/>
      <c r="W10" s="125">
        <f>(Y5*2)+(Y6*7)+(Y7*1)+(Y10*8)</f>
        <v>26.799999999999997</v>
      </c>
      <c r="X10" s="114" t="s">
        <v>39</v>
      </c>
      <c r="Y10" s="103">
        <v>0</v>
      </c>
      <c r="Z10" s="53"/>
      <c r="AA10" s="54" t="s">
        <v>32</v>
      </c>
      <c r="AE10" s="54">
        <f>AB10*15</f>
        <v>0</v>
      </c>
    </row>
    <row r="11" spans="2:32" ht="27.95" customHeight="1">
      <c r="B11" s="81" t="s">
        <v>33</v>
      </c>
      <c r="C11" s="82"/>
      <c r="D11" s="25"/>
      <c r="E11" s="79"/>
      <c r="F11" s="25"/>
      <c r="G11" s="25"/>
      <c r="H11" s="79"/>
      <c r="I11" s="25"/>
      <c r="J11" s="233"/>
      <c r="K11" s="24"/>
      <c r="L11" s="25"/>
      <c r="M11" s="24"/>
      <c r="N11" s="29"/>
      <c r="O11" s="24"/>
      <c r="P11" s="25"/>
      <c r="Q11" s="79"/>
      <c r="R11" s="25"/>
      <c r="S11" s="25"/>
      <c r="T11" s="79"/>
      <c r="U11" s="25"/>
      <c r="V11" s="553"/>
      <c r="W11" s="126" t="s">
        <v>12</v>
      </c>
      <c r="X11" s="83"/>
      <c r="Y11" s="103"/>
      <c r="AC11" s="54">
        <f>SUM(AC6:AC10)</f>
        <v>33.200000000000003</v>
      </c>
      <c r="AD11" s="54">
        <f>SUM(AD6:AD10)</f>
        <v>25</v>
      </c>
      <c r="AE11" s="54">
        <f>SUM(AE6:AE10)</f>
        <v>96.5</v>
      </c>
      <c r="AF11" s="54">
        <f>AC11*4+AD11*9+AE11*4</f>
        <v>743.8</v>
      </c>
    </row>
    <row r="12" spans="2:32" ht="27.95" customHeight="1">
      <c r="B12" s="84"/>
      <c r="C12" s="85"/>
      <c r="D12" s="79"/>
      <c r="E12" s="79"/>
      <c r="F12" s="25"/>
      <c r="G12" s="25"/>
      <c r="H12" s="79"/>
      <c r="I12" s="25"/>
      <c r="J12" s="25"/>
      <c r="K12" s="79"/>
      <c r="L12" s="25"/>
      <c r="M12" s="24"/>
      <c r="N12" s="29"/>
      <c r="O12" s="24"/>
      <c r="P12" s="25"/>
      <c r="Q12" s="79"/>
      <c r="R12" s="25"/>
      <c r="S12" s="25"/>
      <c r="T12" s="79"/>
      <c r="U12" s="25"/>
      <c r="V12" s="554"/>
      <c r="W12" s="125">
        <f>(W6*4)+(W8*9)+(W10*4)</f>
        <v>706.7</v>
      </c>
      <c r="X12" s="87"/>
      <c r="Y12" s="356"/>
      <c r="Z12" s="53"/>
      <c r="AC12" s="86">
        <f>AC11*4/AF11</f>
        <v>0.17854261898359777</v>
      </c>
      <c r="AD12" s="86">
        <f>AD11*9/AF11</f>
        <v>0.30250067222371607</v>
      </c>
      <c r="AE12" s="86">
        <f>AE11*4/AF11</f>
        <v>0.51895670879268618</v>
      </c>
    </row>
    <row r="13" spans="2:32" s="72" customFormat="1" ht="42" customHeight="1">
      <c r="B13" s="69">
        <v>10</v>
      </c>
      <c r="C13" s="551"/>
      <c r="D13" s="70" t="str">
        <f>'10月菜單'!E15</f>
        <v>胚芽飯</v>
      </c>
      <c r="E13" s="20" t="s">
        <v>561</v>
      </c>
      <c r="F13" s="21" t="s">
        <v>15</v>
      </c>
      <c r="G13" s="70" t="str">
        <f>'10月菜單'!E16</f>
        <v>板烤雞排</v>
      </c>
      <c r="H13" s="70" t="s">
        <v>564</v>
      </c>
      <c r="I13" s="21" t="s">
        <v>15</v>
      </c>
      <c r="J13" s="70" t="str">
        <f>'10月菜單'!E17</f>
        <v>香嫩豆腐(豆)</v>
      </c>
      <c r="K13" s="70" t="s">
        <v>566</v>
      </c>
      <c r="L13" s="21" t="s">
        <v>15</v>
      </c>
      <c r="M13" s="20" t="str">
        <f>'10月菜單'!E18</f>
        <v>蘑菇肉片</v>
      </c>
      <c r="N13" s="121" t="s">
        <v>566</v>
      </c>
      <c r="O13" s="21" t="s">
        <v>15</v>
      </c>
      <c r="P13" s="70" t="str">
        <f>'10月菜單'!E19</f>
        <v>淺色蔬菜</v>
      </c>
      <c r="Q13" s="20" t="s">
        <v>62</v>
      </c>
      <c r="R13" s="21" t="s">
        <v>15</v>
      </c>
      <c r="S13" s="70" t="str">
        <f>'10月菜單'!E20</f>
        <v>檸檬山粉圓</v>
      </c>
      <c r="T13" s="70" t="s">
        <v>16</v>
      </c>
      <c r="U13" s="21" t="s">
        <v>15</v>
      </c>
      <c r="V13" s="552"/>
      <c r="W13" s="124" t="s">
        <v>7</v>
      </c>
      <c r="X13" s="71" t="s">
        <v>17</v>
      </c>
      <c r="Y13" s="103">
        <v>5.9</v>
      </c>
      <c r="Z13" s="54"/>
      <c r="AA13" s="54"/>
      <c r="AB13" s="55"/>
      <c r="AC13" s="54" t="s">
        <v>18</v>
      </c>
      <c r="AD13" s="54" t="s">
        <v>19</v>
      </c>
      <c r="AE13" s="54" t="s">
        <v>20</v>
      </c>
      <c r="AF13" s="54" t="s">
        <v>21</v>
      </c>
    </row>
    <row r="14" spans="2:32" ht="27.95" customHeight="1">
      <c r="B14" s="73" t="s">
        <v>8</v>
      </c>
      <c r="C14" s="551"/>
      <c r="D14" s="25" t="s">
        <v>556</v>
      </c>
      <c r="E14" s="25"/>
      <c r="F14" s="25">
        <v>75</v>
      </c>
      <c r="G14" s="25" t="s">
        <v>563</v>
      </c>
      <c r="H14" s="79"/>
      <c r="I14" s="25">
        <v>40</v>
      </c>
      <c r="J14" s="25" t="s">
        <v>565</v>
      </c>
      <c r="K14" s="25" t="s">
        <v>679</v>
      </c>
      <c r="L14" s="25">
        <v>30</v>
      </c>
      <c r="M14" s="25" t="s">
        <v>715</v>
      </c>
      <c r="N14" s="79"/>
      <c r="O14" s="25">
        <v>15</v>
      </c>
      <c r="P14" s="25" t="s">
        <v>675</v>
      </c>
      <c r="Q14" s="25"/>
      <c r="R14" s="25">
        <v>110</v>
      </c>
      <c r="S14" s="25" t="s">
        <v>765</v>
      </c>
      <c r="T14" s="25"/>
      <c r="U14" s="25">
        <v>10</v>
      </c>
      <c r="V14" s="553"/>
      <c r="W14" s="125">
        <f>(Y13*15)+(Y15*5)+(Y18*12)</f>
        <v>98.5</v>
      </c>
      <c r="X14" s="74" t="s">
        <v>22</v>
      </c>
      <c r="Y14" s="103">
        <v>1.8</v>
      </c>
      <c r="Z14" s="53"/>
      <c r="AA14" s="55" t="s">
        <v>23</v>
      </c>
      <c r="AB14" s="55">
        <v>5.7</v>
      </c>
      <c r="AC14" s="55">
        <f>AB14*2</f>
        <v>11.4</v>
      </c>
      <c r="AD14" s="55"/>
      <c r="AE14" s="55">
        <f>AB14*15</f>
        <v>85.5</v>
      </c>
      <c r="AF14" s="55">
        <f>AC14*4+AE14*4</f>
        <v>387.6</v>
      </c>
    </row>
    <row r="15" spans="2:32" ht="27.95" customHeight="1">
      <c r="B15" s="73">
        <v>8</v>
      </c>
      <c r="C15" s="551"/>
      <c r="D15" s="25" t="s">
        <v>562</v>
      </c>
      <c r="E15" s="25"/>
      <c r="F15" s="25">
        <v>40</v>
      </c>
      <c r="G15" s="25"/>
      <c r="H15" s="79"/>
      <c r="I15" s="25"/>
      <c r="J15" s="25"/>
      <c r="K15" s="25"/>
      <c r="L15" s="25"/>
      <c r="M15" s="25" t="s">
        <v>567</v>
      </c>
      <c r="N15" s="79"/>
      <c r="O15" s="25">
        <v>30</v>
      </c>
      <c r="P15" s="25"/>
      <c r="Q15" s="25"/>
      <c r="R15" s="25"/>
      <c r="S15" s="25" t="s">
        <v>766</v>
      </c>
      <c r="T15" s="25"/>
      <c r="U15" s="25" t="s">
        <v>767</v>
      </c>
      <c r="V15" s="553"/>
      <c r="W15" s="126" t="s">
        <v>9</v>
      </c>
      <c r="X15" s="75" t="s">
        <v>24</v>
      </c>
      <c r="Y15" s="103">
        <v>2</v>
      </c>
      <c r="AA15" s="76" t="s">
        <v>25</v>
      </c>
      <c r="AB15" s="55">
        <v>2.2999999999999998</v>
      </c>
      <c r="AC15" s="77">
        <f>AB15*7</f>
        <v>16.099999999999998</v>
      </c>
      <c r="AD15" s="55">
        <f>AB15*5</f>
        <v>11.5</v>
      </c>
      <c r="AE15" s="55" t="s">
        <v>26</v>
      </c>
      <c r="AF15" s="78">
        <f>AC15*4+AD15*9</f>
        <v>167.89999999999998</v>
      </c>
    </row>
    <row r="16" spans="2:32" ht="27.95" customHeight="1">
      <c r="B16" s="73" t="s">
        <v>10</v>
      </c>
      <c r="C16" s="551"/>
      <c r="D16" s="79"/>
      <c r="E16" s="79"/>
      <c r="F16" s="25"/>
      <c r="G16" s="25"/>
      <c r="H16" s="79"/>
      <c r="I16" s="25"/>
      <c r="J16" s="25"/>
      <c r="K16" s="25"/>
      <c r="L16" s="25"/>
      <c r="M16" s="25" t="s">
        <v>545</v>
      </c>
      <c r="N16" s="79"/>
      <c r="O16" s="25">
        <v>30</v>
      </c>
      <c r="P16" s="25"/>
      <c r="Q16" s="79"/>
      <c r="R16" s="25"/>
      <c r="S16" s="25"/>
      <c r="T16" s="79"/>
      <c r="U16" s="25"/>
      <c r="V16" s="553"/>
      <c r="W16" s="125">
        <f>(Y14*5)+(Y16*5)+(Y18*8)</f>
        <v>21</v>
      </c>
      <c r="X16" s="75" t="s">
        <v>27</v>
      </c>
      <c r="Y16" s="103">
        <v>2.4</v>
      </c>
      <c r="Z16" s="53"/>
      <c r="AA16" s="54" t="s">
        <v>28</v>
      </c>
      <c r="AB16" s="55">
        <v>2</v>
      </c>
      <c r="AC16" s="55">
        <f>AB16*1</f>
        <v>2</v>
      </c>
      <c r="AD16" s="55" t="s">
        <v>26</v>
      </c>
      <c r="AE16" s="55">
        <f>AB16*5</f>
        <v>10</v>
      </c>
      <c r="AF16" s="55">
        <f>AC16*4+AE16*4</f>
        <v>48</v>
      </c>
    </row>
    <row r="17" spans="2:32" ht="27.95" customHeight="1">
      <c r="B17" s="555" t="s">
        <v>35</v>
      </c>
      <c r="C17" s="551"/>
      <c r="D17" s="79"/>
      <c r="E17" s="79"/>
      <c r="F17" s="25"/>
      <c r="G17" s="25"/>
      <c r="H17" s="79"/>
      <c r="I17" s="25"/>
      <c r="J17" s="25"/>
      <c r="K17" s="79"/>
      <c r="L17" s="25"/>
      <c r="M17" s="25" t="s">
        <v>568</v>
      </c>
      <c r="N17" s="79"/>
      <c r="O17" s="25">
        <v>10</v>
      </c>
      <c r="P17" s="25"/>
      <c r="Q17" s="79"/>
      <c r="R17" s="25"/>
      <c r="S17" s="25"/>
      <c r="T17" s="25"/>
      <c r="U17" s="25"/>
      <c r="V17" s="553"/>
      <c r="W17" s="126" t="s">
        <v>11</v>
      </c>
      <c r="X17" s="75" t="s">
        <v>30</v>
      </c>
      <c r="Y17" s="103">
        <f>AB18</f>
        <v>0</v>
      </c>
      <c r="AA17" s="54" t="s">
        <v>31</v>
      </c>
      <c r="AB17" s="55">
        <v>2.2000000000000002</v>
      </c>
      <c r="AC17" s="55"/>
      <c r="AD17" s="55">
        <f>AB17*5</f>
        <v>11</v>
      </c>
      <c r="AE17" s="55" t="s">
        <v>26</v>
      </c>
      <c r="AF17" s="55">
        <f>AD17*9</f>
        <v>99</v>
      </c>
    </row>
    <row r="18" spans="2:32" ht="27.95" customHeight="1">
      <c r="B18" s="555"/>
      <c r="C18" s="551"/>
      <c r="D18" s="79"/>
      <c r="E18" s="79"/>
      <c r="F18" s="25"/>
      <c r="G18" s="25"/>
      <c r="H18" s="79"/>
      <c r="I18" s="25"/>
      <c r="J18" s="25"/>
      <c r="K18" s="25"/>
      <c r="L18" s="25"/>
      <c r="M18" s="25" t="s">
        <v>539</v>
      </c>
      <c r="N18" s="79"/>
      <c r="O18" s="25">
        <v>30</v>
      </c>
      <c r="P18" s="25"/>
      <c r="Q18" s="79"/>
      <c r="R18" s="25"/>
      <c r="S18" s="25"/>
      <c r="T18" s="25"/>
      <c r="U18" s="25"/>
      <c r="V18" s="553"/>
      <c r="W18" s="125">
        <f>(Y13*2)+(Y14*7)+(Y15*1)+(Y18*8)</f>
        <v>26.4</v>
      </c>
      <c r="X18" s="114" t="s">
        <v>39</v>
      </c>
      <c r="Y18" s="103">
        <v>0</v>
      </c>
      <c r="Z18" s="53"/>
      <c r="AA18" s="54" t="s">
        <v>32</v>
      </c>
      <c r="AE18" s="54">
        <f>AB18*15</f>
        <v>0</v>
      </c>
    </row>
    <row r="19" spans="2:32" ht="27.95" customHeight="1">
      <c r="B19" s="81" t="s">
        <v>33</v>
      </c>
      <c r="C19" s="82"/>
      <c r="D19" s="79"/>
      <c r="E19" s="79"/>
      <c r="F19" s="25"/>
      <c r="G19" s="25"/>
      <c r="H19" s="79"/>
      <c r="I19" s="25"/>
      <c r="J19" s="25"/>
      <c r="K19" s="25"/>
      <c r="L19" s="25"/>
      <c r="M19" s="25" t="s">
        <v>569</v>
      </c>
      <c r="N19" s="79"/>
      <c r="O19" s="25" t="s">
        <v>534</v>
      </c>
      <c r="P19" s="25"/>
      <c r="Q19" s="79"/>
      <c r="R19" s="25"/>
      <c r="S19" s="25"/>
      <c r="T19" s="25"/>
      <c r="U19" s="25"/>
      <c r="V19" s="553"/>
      <c r="W19" s="126" t="s">
        <v>12</v>
      </c>
      <c r="X19" s="83"/>
      <c r="Y19" s="103"/>
      <c r="AC19" s="54">
        <f>SUM(AC14:AC18)</f>
        <v>29.5</v>
      </c>
      <c r="AD19" s="54">
        <f>SUM(AD14:AD18)</f>
        <v>22.5</v>
      </c>
      <c r="AE19" s="54">
        <f>SUM(AE14:AE18)</f>
        <v>95.5</v>
      </c>
      <c r="AF19" s="54">
        <f>AC19*4+AD19*9+AE19*4</f>
        <v>702.5</v>
      </c>
    </row>
    <row r="20" spans="2:32" ht="27.95" customHeight="1">
      <c r="B20" s="84"/>
      <c r="C20" s="85"/>
      <c r="D20" s="79"/>
      <c r="E20" s="79"/>
      <c r="F20" s="25"/>
      <c r="G20" s="25"/>
      <c r="H20" s="25"/>
      <c r="I20" s="25"/>
      <c r="K20" s="79"/>
      <c r="L20" s="25"/>
      <c r="M20" s="25"/>
      <c r="N20" s="79"/>
      <c r="O20" s="25"/>
      <c r="P20" s="25"/>
      <c r="Q20" s="79"/>
      <c r="R20" s="25"/>
      <c r="S20" s="25"/>
      <c r="T20" s="79"/>
      <c r="U20" s="25"/>
      <c r="V20" s="554"/>
      <c r="W20" s="125">
        <f>(W14*4)+(W16*9)+(W18*4)</f>
        <v>688.6</v>
      </c>
      <c r="X20" s="80"/>
      <c r="Y20" s="356"/>
      <c r="Z20" s="53"/>
      <c r="AC20" s="86">
        <f>AC19*4/AF19</f>
        <v>0.16797153024911032</v>
      </c>
      <c r="AD20" s="86">
        <f>AD19*9/AF19</f>
        <v>0.28825622775800713</v>
      </c>
      <c r="AE20" s="86">
        <f>AE19*4/AF19</f>
        <v>0.54377224199288254</v>
      </c>
    </row>
    <row r="21" spans="2:32" s="72" customFormat="1" ht="42" customHeight="1">
      <c r="B21" s="69">
        <v>10</v>
      </c>
      <c r="C21" s="551"/>
      <c r="D21" s="70" t="str">
        <f>'10月菜單'!I15</f>
        <v>白米飯</v>
      </c>
      <c r="E21" s="70" t="s">
        <v>119</v>
      </c>
      <c r="F21" s="21" t="s">
        <v>15</v>
      </c>
      <c r="G21" s="70" t="str">
        <f>'10月菜單'!I16</f>
        <v>黃金蝦排(海加炸)</v>
      </c>
      <c r="H21" s="70" t="s">
        <v>103</v>
      </c>
      <c r="I21" s="21" t="s">
        <v>15</v>
      </c>
      <c r="J21" s="70" t="str">
        <f>'10月菜單'!I17</f>
        <v>白蘿貢丸(加)</v>
      </c>
      <c r="K21" s="70" t="s">
        <v>625</v>
      </c>
      <c r="L21" s="21" t="s">
        <v>15</v>
      </c>
      <c r="M21" s="70" t="str">
        <f>'10月菜單'!I18</f>
        <v>絞肉玉米(醃)</v>
      </c>
      <c r="N21" s="70" t="s">
        <v>434</v>
      </c>
      <c r="O21" s="21" t="s">
        <v>15</v>
      </c>
      <c r="P21" s="70" t="str">
        <f>'10月菜單'!I19</f>
        <v>深色蔬菜</v>
      </c>
      <c r="Q21" s="20" t="s">
        <v>43</v>
      </c>
      <c r="R21" s="21" t="s">
        <v>15</v>
      </c>
      <c r="S21" s="70" t="str">
        <f>'10月菜單'!I20</f>
        <v>鮮彩什錦湯</v>
      </c>
      <c r="T21" s="70" t="s">
        <v>77</v>
      </c>
      <c r="U21" s="21" t="s">
        <v>15</v>
      </c>
      <c r="V21" s="552"/>
      <c r="W21" s="124" t="s">
        <v>74</v>
      </c>
      <c r="X21" s="71" t="s">
        <v>17</v>
      </c>
      <c r="Y21" s="103">
        <v>5.6</v>
      </c>
      <c r="Z21" s="54"/>
      <c r="AA21" s="54"/>
      <c r="AB21" s="55"/>
      <c r="AC21" s="54" t="s">
        <v>18</v>
      </c>
      <c r="AD21" s="54" t="s">
        <v>19</v>
      </c>
      <c r="AE21" s="54" t="s">
        <v>20</v>
      </c>
      <c r="AF21" s="54" t="s">
        <v>21</v>
      </c>
    </row>
    <row r="22" spans="2:32" s="90" customFormat="1" ht="27.75" customHeight="1">
      <c r="B22" s="73" t="s">
        <v>44</v>
      </c>
      <c r="C22" s="551"/>
      <c r="D22" s="25" t="s">
        <v>81</v>
      </c>
      <c r="E22" s="24"/>
      <c r="F22" s="24">
        <v>110</v>
      </c>
      <c r="G22" s="25" t="s">
        <v>570</v>
      </c>
      <c r="H22" s="25" t="s">
        <v>459</v>
      </c>
      <c r="I22" s="25">
        <v>40</v>
      </c>
      <c r="J22" s="24" t="s">
        <v>716</v>
      </c>
      <c r="K22" s="24"/>
      <c r="L22" s="24">
        <v>20</v>
      </c>
      <c r="M22" s="393" t="s">
        <v>683</v>
      </c>
      <c r="N22" s="393"/>
      <c r="O22" s="393">
        <v>20</v>
      </c>
      <c r="P22" s="25" t="s">
        <v>674</v>
      </c>
      <c r="Q22" s="25"/>
      <c r="R22" s="25">
        <v>110</v>
      </c>
      <c r="S22" s="25" t="s">
        <v>571</v>
      </c>
      <c r="T22" s="117"/>
      <c r="U22" s="25">
        <v>20</v>
      </c>
      <c r="V22" s="553"/>
      <c r="W22" s="125">
        <f>(Y21*15)+(Y23*5)+(Y26*12)</f>
        <v>94</v>
      </c>
      <c r="X22" s="74" t="s">
        <v>22</v>
      </c>
      <c r="Y22" s="103">
        <v>1.8</v>
      </c>
      <c r="Z22" s="88"/>
      <c r="AA22" s="89" t="s">
        <v>23</v>
      </c>
      <c r="AB22" s="89">
        <v>6</v>
      </c>
      <c r="AC22" s="89">
        <f>AB22*2</f>
        <v>12</v>
      </c>
      <c r="AD22" s="89"/>
      <c r="AE22" s="89">
        <f>AB22*15</f>
        <v>90</v>
      </c>
      <c r="AF22" s="89">
        <f>AC22*4+AE22*4</f>
        <v>408</v>
      </c>
    </row>
    <row r="23" spans="2:32" s="90" customFormat="1" ht="27.95" customHeight="1">
      <c r="B23" s="73">
        <v>9</v>
      </c>
      <c r="C23" s="551"/>
      <c r="D23" s="25"/>
      <c r="E23" s="25"/>
      <c r="F23" s="25"/>
      <c r="G23" s="25"/>
      <c r="H23" s="25"/>
      <c r="I23" s="25"/>
      <c r="J23" s="24" t="s">
        <v>120</v>
      </c>
      <c r="K23" s="24" t="s">
        <v>104</v>
      </c>
      <c r="L23" s="24">
        <v>20</v>
      </c>
      <c r="M23" s="393" t="s">
        <v>682</v>
      </c>
      <c r="N23" s="393"/>
      <c r="O23" s="393">
        <v>10</v>
      </c>
      <c r="P23" s="25"/>
      <c r="Q23" s="25"/>
      <c r="R23" s="25"/>
      <c r="S23" s="24" t="s">
        <v>383</v>
      </c>
      <c r="T23" s="25"/>
      <c r="U23" s="25">
        <v>10</v>
      </c>
      <c r="V23" s="553"/>
      <c r="W23" s="126" t="s">
        <v>9</v>
      </c>
      <c r="X23" s="75" t="s">
        <v>24</v>
      </c>
      <c r="Y23" s="103">
        <v>2</v>
      </c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7.95" customHeight="1">
      <c r="B24" s="73" t="s">
        <v>10</v>
      </c>
      <c r="C24" s="551"/>
      <c r="D24" s="25"/>
      <c r="E24" s="79"/>
      <c r="F24" s="25"/>
      <c r="G24" s="25"/>
      <c r="H24" s="25"/>
      <c r="I24" s="25"/>
      <c r="J24" s="36" t="s">
        <v>435</v>
      </c>
      <c r="K24" s="24"/>
      <c r="L24" s="24">
        <v>20</v>
      </c>
      <c r="M24" s="394" t="s">
        <v>684</v>
      </c>
      <c r="N24" s="394" t="s">
        <v>685</v>
      </c>
      <c r="O24" s="394">
        <v>10</v>
      </c>
      <c r="P24" s="25"/>
      <c r="Q24" s="79"/>
      <c r="R24" s="25"/>
      <c r="S24" s="25" t="s">
        <v>85</v>
      </c>
      <c r="T24" s="25"/>
      <c r="U24" s="25">
        <v>10</v>
      </c>
      <c r="V24" s="553"/>
      <c r="W24" s="125">
        <f>(Y22*5)+(Y24*5)+(Y26*8)</f>
        <v>21.5</v>
      </c>
      <c r="X24" s="75" t="s">
        <v>27</v>
      </c>
      <c r="Y24" s="103">
        <v>2.5</v>
      </c>
      <c r="Z24" s="88"/>
      <c r="AA24" s="94" t="s">
        <v>28</v>
      </c>
      <c r="AB24" s="89">
        <v>2</v>
      </c>
      <c r="AC24" s="89">
        <f>AB24*1</f>
        <v>2</v>
      </c>
      <c r="AD24" s="89" t="s">
        <v>26</v>
      </c>
      <c r="AE24" s="89">
        <f>AB24*5</f>
        <v>10</v>
      </c>
      <c r="AF24" s="89">
        <f>AC24*4+AE24*4</f>
        <v>48</v>
      </c>
    </row>
    <row r="25" spans="2:32" s="90" customFormat="1" ht="27.95" customHeight="1">
      <c r="B25" s="555" t="s">
        <v>36</v>
      </c>
      <c r="C25" s="551"/>
      <c r="D25" s="25"/>
      <c r="E25" s="79"/>
      <c r="F25" s="25"/>
      <c r="G25" s="25"/>
      <c r="H25" s="25"/>
      <c r="I25" s="25"/>
      <c r="J25" s="25" t="s">
        <v>632</v>
      </c>
      <c r="K25" s="24"/>
      <c r="L25" s="25">
        <v>30</v>
      </c>
      <c r="M25" s="393"/>
      <c r="N25" s="397"/>
      <c r="O25" s="393"/>
      <c r="P25" s="25"/>
      <c r="Q25" s="79"/>
      <c r="R25" s="25"/>
      <c r="S25" s="25" t="s">
        <v>465</v>
      </c>
      <c r="T25" s="25"/>
      <c r="U25" s="25">
        <v>1</v>
      </c>
      <c r="V25" s="553"/>
      <c r="W25" s="126" t="s">
        <v>11</v>
      </c>
      <c r="X25" s="75" t="s">
        <v>30</v>
      </c>
      <c r="Y25" s="103">
        <f>AB26</f>
        <v>0</v>
      </c>
      <c r="AA25" s="94" t="s">
        <v>31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7.95" customHeight="1">
      <c r="B26" s="555"/>
      <c r="C26" s="551"/>
      <c r="D26" s="79"/>
      <c r="E26" s="79"/>
      <c r="F26" s="25"/>
      <c r="G26" s="395"/>
      <c r="H26" s="79"/>
      <c r="I26" s="25"/>
      <c r="J26" s="395"/>
      <c r="K26" s="79"/>
      <c r="L26" s="25"/>
      <c r="M26" s="396"/>
      <c r="N26" s="393"/>
      <c r="O26" s="393"/>
      <c r="P26" s="25"/>
      <c r="Q26" s="79"/>
      <c r="R26" s="25"/>
      <c r="S26" s="117"/>
      <c r="T26" s="79"/>
      <c r="U26" s="25"/>
      <c r="V26" s="553"/>
      <c r="W26" s="125">
        <f>(Y21*2)+(Y22*7)+(Y23+1)+(Y26*8)</f>
        <v>26.799999999999997</v>
      </c>
      <c r="X26" s="114" t="s">
        <v>39</v>
      </c>
      <c r="Y26" s="103">
        <v>0</v>
      </c>
      <c r="Z26" s="88"/>
      <c r="AA26" s="94" t="s">
        <v>32</v>
      </c>
      <c r="AB26" s="89"/>
      <c r="AC26" s="94"/>
      <c r="AD26" s="94"/>
      <c r="AE26" s="94">
        <f>AB26*15</f>
        <v>0</v>
      </c>
      <c r="AF26" s="94"/>
    </row>
    <row r="27" spans="2:32" s="90" customFormat="1" ht="27.95" customHeight="1">
      <c r="B27" s="96" t="s">
        <v>33</v>
      </c>
      <c r="C27" s="97"/>
      <c r="D27" s="25"/>
      <c r="E27" s="79"/>
      <c r="F27" s="25"/>
      <c r="G27" s="25"/>
      <c r="H27" s="79"/>
      <c r="I27" s="25"/>
      <c r="J27" s="395"/>
      <c r="K27" s="79"/>
      <c r="L27" s="25"/>
      <c r="M27" s="396"/>
      <c r="N27" s="397"/>
      <c r="O27" s="393"/>
      <c r="P27" s="25"/>
      <c r="Q27" s="79"/>
      <c r="R27" s="25"/>
      <c r="S27" s="25"/>
      <c r="T27" s="79"/>
      <c r="U27" s="25"/>
      <c r="V27" s="553"/>
      <c r="W27" s="126" t="s">
        <v>12</v>
      </c>
      <c r="X27" s="83"/>
      <c r="Y27" s="103"/>
      <c r="AA27" s="94"/>
      <c r="AB27" s="89"/>
      <c r="AC27" s="94">
        <f>SUM(AC22:AC26)</f>
        <v>29.400000000000002</v>
      </c>
      <c r="AD27" s="94">
        <f>SUM(AD22:AD26)</f>
        <v>23.5</v>
      </c>
      <c r="AE27" s="94">
        <f>SUM(AE22:AE26)</f>
        <v>100</v>
      </c>
      <c r="AF27" s="94">
        <f>AC27*4+AD27*9+AE27*4</f>
        <v>729.1</v>
      </c>
    </row>
    <row r="28" spans="2:32" s="90" customFormat="1" ht="27.95" customHeight="1" thickBot="1">
      <c r="B28" s="98"/>
      <c r="C28" s="99"/>
      <c r="D28" s="79"/>
      <c r="E28" s="79"/>
      <c r="F28" s="25"/>
      <c r="G28" s="25"/>
      <c r="H28" s="79"/>
      <c r="I28" s="25"/>
      <c r="J28" s="25"/>
      <c r="K28" s="79"/>
      <c r="L28" s="25"/>
      <c r="M28" s="25"/>
      <c r="N28" s="79"/>
      <c r="O28" s="25"/>
      <c r="P28" s="25"/>
      <c r="Q28" s="79"/>
      <c r="R28" s="25"/>
      <c r="S28" s="25"/>
      <c r="T28" s="79"/>
      <c r="U28" s="25"/>
      <c r="V28" s="554"/>
      <c r="W28" s="125">
        <f>(W22*4)+(W24*9)+(W26*4)</f>
        <v>676.7</v>
      </c>
      <c r="X28" s="80"/>
      <c r="Y28" s="103"/>
      <c r="Z28" s="88"/>
      <c r="AB28" s="100"/>
      <c r="AC28" s="101">
        <f>AC27*4/AF27</f>
        <v>0.16129474694829243</v>
      </c>
      <c r="AD28" s="101">
        <f>AD27*9/AF27</f>
        <v>0.29008366479220954</v>
      </c>
      <c r="AE28" s="101">
        <f>AE27*4/AF27</f>
        <v>0.54862158825949803</v>
      </c>
    </row>
    <row r="29" spans="2:32" s="72" customFormat="1" ht="42" customHeight="1">
      <c r="B29" s="69">
        <v>10</v>
      </c>
      <c r="C29" s="551"/>
      <c r="D29" s="70">
        <f>'10月菜單'!M15</f>
        <v>0</v>
      </c>
      <c r="E29" s="20" t="s">
        <v>76</v>
      </c>
      <c r="F29" s="21" t="s">
        <v>15</v>
      </c>
      <c r="G29" s="70">
        <f>'10月菜單'!M16</f>
        <v>0</v>
      </c>
      <c r="H29" s="70" t="s">
        <v>16</v>
      </c>
      <c r="I29" s="21" t="s">
        <v>15</v>
      </c>
      <c r="J29" s="70" t="str">
        <f>'10月菜單'!M17</f>
        <v>國慶日放假</v>
      </c>
      <c r="K29" s="70" t="s">
        <v>102</v>
      </c>
      <c r="L29" s="308" t="s">
        <v>15</v>
      </c>
      <c r="M29" s="389">
        <f>'10月菜單'!M18</f>
        <v>0</v>
      </c>
      <c r="N29" s="389" t="s">
        <v>451</v>
      </c>
      <c r="O29" s="387" t="s">
        <v>15</v>
      </c>
      <c r="P29" s="352">
        <f>'10月菜單'!M19</f>
        <v>0</v>
      </c>
      <c r="Q29" s="386" t="s">
        <v>62</v>
      </c>
      <c r="R29" s="366" t="s">
        <v>15</v>
      </c>
      <c r="S29" s="385">
        <f>'10月菜單'!M20</f>
        <v>0</v>
      </c>
      <c r="T29" s="384" t="s">
        <v>16</v>
      </c>
      <c r="U29" s="355" t="s">
        <v>15</v>
      </c>
      <c r="V29" s="552"/>
      <c r="W29" s="124" t="s">
        <v>7</v>
      </c>
      <c r="X29" s="71" t="s">
        <v>17</v>
      </c>
      <c r="Y29" s="102">
        <v>0</v>
      </c>
      <c r="Z29" s="54"/>
      <c r="AA29" s="54"/>
      <c r="AB29" s="55"/>
      <c r="AC29" s="54" t="s">
        <v>18</v>
      </c>
      <c r="AD29" s="54" t="s">
        <v>19</v>
      </c>
      <c r="AE29" s="54" t="s">
        <v>20</v>
      </c>
      <c r="AF29" s="54" t="s">
        <v>21</v>
      </c>
    </row>
    <row r="30" spans="2:32" ht="27.95" customHeight="1">
      <c r="B30" s="73" t="s">
        <v>8</v>
      </c>
      <c r="C30" s="551"/>
      <c r="D30" s="25"/>
      <c r="E30" s="25"/>
      <c r="F30" s="25"/>
      <c r="G30" s="25"/>
      <c r="H30" s="24"/>
      <c r="I30" s="24"/>
      <c r="J30" s="25"/>
      <c r="K30" s="25"/>
      <c r="L30" s="25"/>
      <c r="M30" s="25"/>
      <c r="N30" s="25"/>
      <c r="O30" s="25"/>
      <c r="P30" s="251"/>
      <c r="Q30" s="127"/>
      <c r="R30" s="310"/>
      <c r="S30" s="119"/>
      <c r="T30" s="25"/>
      <c r="U30" s="25"/>
      <c r="V30" s="553"/>
      <c r="W30" s="125">
        <f>(Y29*15)+(Y31*5)+(Y34*12)</f>
        <v>0</v>
      </c>
      <c r="X30" s="74" t="s">
        <v>22</v>
      </c>
      <c r="Y30" s="103">
        <v>0</v>
      </c>
      <c r="Z30" s="53"/>
      <c r="AA30" s="55" t="s">
        <v>23</v>
      </c>
      <c r="AB30" s="55">
        <v>5.7</v>
      </c>
      <c r="AC30" s="55">
        <f>AB30*2</f>
        <v>11.4</v>
      </c>
      <c r="AD30" s="55"/>
      <c r="AE30" s="55">
        <f>AB30*15</f>
        <v>85.5</v>
      </c>
      <c r="AF30" s="55">
        <f>AC30*4+AE30*4</f>
        <v>387.6</v>
      </c>
    </row>
    <row r="31" spans="2:32" ht="27.95" customHeight="1">
      <c r="B31" s="73">
        <v>10</v>
      </c>
      <c r="C31" s="551"/>
      <c r="D31" s="25"/>
      <c r="E31" s="25"/>
      <c r="F31" s="25"/>
      <c r="G31" s="25"/>
      <c r="H31" s="24"/>
      <c r="I31" s="24"/>
      <c r="J31" s="25"/>
      <c r="K31" s="79"/>
      <c r="L31" s="25"/>
      <c r="M31" s="25"/>
      <c r="N31" s="25"/>
      <c r="O31" s="25"/>
      <c r="P31" s="251"/>
      <c r="Q31" s="127"/>
      <c r="R31" s="310"/>
      <c r="S31" s="119"/>
      <c r="T31" s="25"/>
      <c r="U31" s="25"/>
      <c r="V31" s="553"/>
      <c r="W31" s="126" t="s">
        <v>9</v>
      </c>
      <c r="X31" s="75" t="s">
        <v>24</v>
      </c>
      <c r="Y31" s="103">
        <v>0</v>
      </c>
      <c r="AA31" s="76" t="s">
        <v>25</v>
      </c>
      <c r="AB31" s="55">
        <v>2.5</v>
      </c>
      <c r="AC31" s="77">
        <f>AB31*7</f>
        <v>17.5</v>
      </c>
      <c r="AD31" s="55">
        <f>AB31*5</f>
        <v>12.5</v>
      </c>
      <c r="AE31" s="55" t="s">
        <v>26</v>
      </c>
      <c r="AF31" s="78">
        <f>AC31*4+AD31*9</f>
        <v>182.5</v>
      </c>
    </row>
    <row r="32" spans="2:32" ht="27.95" customHeight="1">
      <c r="B32" s="73" t="s">
        <v>10</v>
      </c>
      <c r="C32" s="551"/>
      <c r="D32" s="79"/>
      <c r="E32" s="79"/>
      <c r="F32" s="25"/>
      <c r="G32" s="25"/>
      <c r="H32" s="79"/>
      <c r="I32" s="25"/>
      <c r="J32" s="24"/>
      <c r="K32" s="29"/>
      <c r="L32" s="24"/>
      <c r="M32" s="25"/>
      <c r="N32" s="25"/>
      <c r="O32" s="25"/>
      <c r="P32" s="251"/>
      <c r="Q32" s="122"/>
      <c r="R32" s="310"/>
      <c r="S32" s="119"/>
      <c r="T32" s="25"/>
      <c r="U32" s="25"/>
      <c r="V32" s="553"/>
      <c r="W32" s="125">
        <f>(Y30*5)+(Y32*5)+(Y34*8)</f>
        <v>0</v>
      </c>
      <c r="X32" s="75" t="s">
        <v>27</v>
      </c>
      <c r="Y32" s="103">
        <v>0</v>
      </c>
      <c r="Z32" s="53"/>
      <c r="AA32" s="54" t="s">
        <v>28</v>
      </c>
      <c r="AB32" s="55">
        <v>2.2000000000000002</v>
      </c>
      <c r="AC32" s="55">
        <f>AB32*1</f>
        <v>2.2000000000000002</v>
      </c>
      <c r="AD32" s="55" t="s">
        <v>26</v>
      </c>
      <c r="AE32" s="55">
        <f>AB32*5</f>
        <v>11</v>
      </c>
      <c r="AF32" s="55">
        <f>AC32*4+AE32*4</f>
        <v>52.8</v>
      </c>
    </row>
    <row r="33" spans="2:32" ht="27.95" customHeight="1">
      <c r="B33" s="555" t="s">
        <v>37</v>
      </c>
      <c r="C33" s="551"/>
      <c r="D33" s="79"/>
      <c r="E33" s="79"/>
      <c r="F33" s="25"/>
      <c r="G33" s="24"/>
      <c r="H33" s="29"/>
      <c r="I33" s="24"/>
      <c r="J33" s="24"/>
      <c r="K33" s="29"/>
      <c r="L33" s="24"/>
      <c r="M33" s="25"/>
      <c r="N33" s="25"/>
      <c r="O33" s="25"/>
      <c r="P33" s="251"/>
      <c r="Q33" s="122"/>
      <c r="R33" s="310"/>
      <c r="S33" s="119"/>
      <c r="T33" s="79"/>
      <c r="U33" s="25"/>
      <c r="V33" s="553"/>
      <c r="W33" s="126" t="s">
        <v>11</v>
      </c>
      <c r="X33" s="75" t="s">
        <v>30</v>
      </c>
      <c r="Y33" s="103">
        <f>AB34</f>
        <v>0</v>
      </c>
      <c r="AA33" s="54" t="s">
        <v>31</v>
      </c>
      <c r="AB33" s="55">
        <v>2.2000000000000002</v>
      </c>
      <c r="AC33" s="55"/>
      <c r="AD33" s="55">
        <f>AB33*5</f>
        <v>11</v>
      </c>
      <c r="AE33" s="55" t="s">
        <v>26</v>
      </c>
      <c r="AF33" s="55">
        <f>AD33*9</f>
        <v>99</v>
      </c>
    </row>
    <row r="34" spans="2:32" ht="27.95" customHeight="1">
      <c r="B34" s="555"/>
      <c r="C34" s="551"/>
      <c r="D34" s="79"/>
      <c r="E34" s="79"/>
      <c r="F34" s="25"/>
      <c r="G34" s="24"/>
      <c r="H34" s="29"/>
      <c r="I34" s="24"/>
      <c r="J34" s="139"/>
      <c r="K34" s="79"/>
      <c r="L34" s="118"/>
      <c r="M34" s="391"/>
      <c r="N34" s="314"/>
      <c r="O34" s="318"/>
      <c r="P34" s="251"/>
      <c r="Q34" s="122"/>
      <c r="R34" s="310"/>
      <c r="S34" s="309"/>
      <c r="T34" s="79"/>
      <c r="U34" s="25"/>
      <c r="V34" s="553"/>
      <c r="W34" s="125">
        <f>(Y29*2)+(Y30*7)+(Y31*1)+(Y34*8)</f>
        <v>0</v>
      </c>
      <c r="X34" s="114" t="s">
        <v>39</v>
      </c>
      <c r="Y34" s="103">
        <v>0</v>
      </c>
      <c r="Z34" s="53"/>
      <c r="AA34" s="54" t="s">
        <v>32</v>
      </c>
      <c r="AE34" s="54">
        <f>AB34*15</f>
        <v>0</v>
      </c>
    </row>
    <row r="35" spans="2:32" ht="27.95" customHeight="1">
      <c r="B35" s="81" t="s">
        <v>33</v>
      </c>
      <c r="C35" s="82"/>
      <c r="D35" s="79"/>
      <c r="E35" s="79"/>
      <c r="F35" s="25"/>
      <c r="G35" s="25"/>
      <c r="H35" s="79"/>
      <c r="I35" s="25"/>
      <c r="J35" s="25"/>
      <c r="K35" s="79"/>
      <c r="L35" s="118"/>
      <c r="M35" s="391"/>
      <c r="N35" s="315"/>
      <c r="O35" s="315"/>
      <c r="P35" s="251"/>
      <c r="Q35" s="122"/>
      <c r="R35" s="310"/>
      <c r="S35" s="119"/>
      <c r="T35" s="79"/>
      <c r="U35" s="25"/>
      <c r="V35" s="553"/>
      <c r="W35" s="126" t="s">
        <v>12</v>
      </c>
      <c r="X35" s="83"/>
      <c r="Y35" s="103"/>
      <c r="AC35" s="54">
        <f>SUM(AC30:AC34)</f>
        <v>31.099999999999998</v>
      </c>
      <c r="AD35" s="54">
        <f>SUM(AD30:AD34)</f>
        <v>23.5</v>
      </c>
      <c r="AE35" s="54">
        <f>SUM(AE30:AE34)</f>
        <v>96.5</v>
      </c>
      <c r="AF35" s="54">
        <f>AC35*4+AD35*9+AE35*4</f>
        <v>721.9</v>
      </c>
    </row>
    <row r="36" spans="2:32" ht="27.95" customHeight="1">
      <c r="B36" s="84"/>
      <c r="C36" s="85"/>
      <c r="D36" s="79"/>
      <c r="E36" s="79"/>
      <c r="F36" s="25"/>
      <c r="G36" s="25"/>
      <c r="H36" s="79"/>
      <c r="I36" s="25"/>
      <c r="J36" s="25"/>
      <c r="K36" s="79"/>
      <c r="L36" s="118"/>
      <c r="M36" s="312"/>
      <c r="N36" s="316"/>
      <c r="O36" s="316"/>
      <c r="P36" s="313"/>
      <c r="Q36" s="317"/>
      <c r="R36" s="311"/>
      <c r="S36" s="119"/>
      <c r="T36" s="79"/>
      <c r="U36" s="25"/>
      <c r="V36" s="554"/>
      <c r="W36" s="125">
        <f>(W30*4)+(W32*9)+(W34*4)</f>
        <v>0</v>
      </c>
      <c r="X36" s="80"/>
      <c r="Y36" s="103"/>
      <c r="Z36" s="53"/>
      <c r="AC36" s="86">
        <f>AC35*4/AF35</f>
        <v>0.17232303643163874</v>
      </c>
      <c r="AD36" s="86">
        <f>AD35*9/AF35</f>
        <v>0.29297686660202243</v>
      </c>
      <c r="AE36" s="86">
        <f>AE35*4/AF35</f>
        <v>0.5347000969663388</v>
      </c>
    </row>
    <row r="37" spans="2:32" s="72" customFormat="1" ht="42" customHeight="1">
      <c r="B37" s="69">
        <v>10</v>
      </c>
      <c r="C37" s="551"/>
      <c r="D37" s="70" t="str">
        <f>'10月菜單'!Q15</f>
        <v>肉燥拌飯</v>
      </c>
      <c r="E37" s="20" t="s">
        <v>436</v>
      </c>
      <c r="F37" s="21" t="s">
        <v>15</v>
      </c>
      <c r="G37" s="70" t="str">
        <f>'10月菜單'!Q16</f>
        <v>生鮮水產品-鮮魚豆腐(海豆)</v>
      </c>
      <c r="H37" s="70" t="s">
        <v>698</v>
      </c>
      <c r="I37" s="21" t="s">
        <v>15</v>
      </c>
      <c r="J37" s="70" t="str">
        <f>'10月菜單'!Q17</f>
        <v>海苔菇菇(炸)</v>
      </c>
      <c r="K37" s="70" t="s">
        <v>699</v>
      </c>
      <c r="L37" s="21" t="s">
        <v>689</v>
      </c>
      <c r="M37" s="121" t="str">
        <f>'10月菜單'!Q18</f>
        <v>飄香滷蛋</v>
      </c>
      <c r="N37" s="121" t="s">
        <v>105</v>
      </c>
      <c r="O37" s="307" t="s">
        <v>15</v>
      </c>
      <c r="P37" s="121" t="str">
        <f>'10月菜單'!Q19</f>
        <v>深色蔬菜</v>
      </c>
      <c r="Q37" s="123" t="s">
        <v>62</v>
      </c>
      <c r="R37" s="307" t="s">
        <v>15</v>
      </c>
      <c r="S37" s="70" t="str">
        <f>'10月菜單'!Q20</f>
        <v>玉米濃湯(芡)</v>
      </c>
      <c r="T37" s="70" t="s">
        <v>16</v>
      </c>
      <c r="U37" s="21" t="s">
        <v>15</v>
      </c>
      <c r="V37" s="552"/>
      <c r="W37" s="124" t="s">
        <v>7</v>
      </c>
      <c r="X37" s="71" t="s">
        <v>17</v>
      </c>
      <c r="Y37" s="102">
        <v>5.9</v>
      </c>
      <c r="Z37" s="54"/>
      <c r="AA37" s="54"/>
      <c r="AB37" s="55"/>
      <c r="AC37" s="54" t="s">
        <v>18</v>
      </c>
      <c r="AD37" s="54" t="s">
        <v>19</v>
      </c>
      <c r="AE37" s="54" t="s">
        <v>20</v>
      </c>
      <c r="AF37" s="54" t="s">
        <v>21</v>
      </c>
    </row>
    <row r="38" spans="2:32" ht="27.95" customHeight="1">
      <c r="B38" s="73" t="s">
        <v>8</v>
      </c>
      <c r="C38" s="551"/>
      <c r="D38" s="25" t="s">
        <v>81</v>
      </c>
      <c r="E38" s="24"/>
      <c r="F38" s="24">
        <v>110</v>
      </c>
      <c r="G38" s="393" t="s">
        <v>692</v>
      </c>
      <c r="H38" s="436" t="s">
        <v>513</v>
      </c>
      <c r="I38" s="437">
        <v>30</v>
      </c>
      <c r="J38" s="25" t="s">
        <v>693</v>
      </c>
      <c r="K38" s="79"/>
      <c r="L38" s="25">
        <v>40</v>
      </c>
      <c r="M38" s="25" t="s">
        <v>694</v>
      </c>
      <c r="N38" s="25"/>
      <c r="O38" s="25">
        <v>30</v>
      </c>
      <c r="P38" s="25" t="str">
        <f>P37</f>
        <v>深色蔬菜</v>
      </c>
      <c r="Q38" s="25"/>
      <c r="R38" s="25">
        <v>100</v>
      </c>
      <c r="S38" s="393" t="s">
        <v>711</v>
      </c>
      <c r="T38" s="25"/>
      <c r="U38" s="25">
        <v>10</v>
      </c>
      <c r="V38" s="553"/>
      <c r="W38" s="125">
        <f>(Y37*15)+(Y39*5)+(Y42*12)</f>
        <v>98</v>
      </c>
      <c r="X38" s="74" t="s">
        <v>22</v>
      </c>
      <c r="Y38" s="103">
        <v>1.9</v>
      </c>
      <c r="Z38" s="53"/>
      <c r="AA38" s="55" t="s">
        <v>23</v>
      </c>
      <c r="AB38" s="55">
        <v>5.7</v>
      </c>
      <c r="AC38" s="55">
        <f>AB38*2</f>
        <v>11.4</v>
      </c>
      <c r="AD38" s="55"/>
      <c r="AE38" s="55">
        <f>AB38*15</f>
        <v>85.5</v>
      </c>
      <c r="AF38" s="55">
        <f>AC38*4+AE38*4</f>
        <v>387.6</v>
      </c>
    </row>
    <row r="39" spans="2:32" ht="27.95" customHeight="1">
      <c r="B39" s="73">
        <v>11</v>
      </c>
      <c r="C39" s="551"/>
      <c r="D39" s="25" t="s">
        <v>708</v>
      </c>
      <c r="E39" s="79"/>
      <c r="F39" s="25">
        <v>5</v>
      </c>
      <c r="G39" s="438" t="s">
        <v>717</v>
      </c>
      <c r="H39" s="439" t="s">
        <v>695</v>
      </c>
      <c r="I39" s="440">
        <v>40</v>
      </c>
      <c r="J39" s="25" t="s">
        <v>696</v>
      </c>
      <c r="K39" s="79"/>
      <c r="L39" s="25">
        <v>1</v>
      </c>
      <c r="M39" s="25"/>
      <c r="N39" s="25"/>
      <c r="O39" s="25"/>
      <c r="P39" s="24"/>
      <c r="Q39" s="24"/>
      <c r="R39" s="24"/>
      <c r="S39" s="394" t="s">
        <v>575</v>
      </c>
      <c r="T39" s="25"/>
      <c r="U39" s="25">
        <v>10</v>
      </c>
      <c r="V39" s="553"/>
      <c r="W39" s="126" t="s">
        <v>9</v>
      </c>
      <c r="X39" s="75" t="s">
        <v>24</v>
      </c>
      <c r="Y39" s="103">
        <v>1.9</v>
      </c>
      <c r="AA39" s="76" t="s">
        <v>25</v>
      </c>
      <c r="AB39" s="161">
        <v>2.2999999999999998</v>
      </c>
      <c r="AC39" s="77">
        <f>AB39*7</f>
        <v>16.099999999999998</v>
      </c>
      <c r="AD39" s="55">
        <f>AB39*5</f>
        <v>11.5</v>
      </c>
      <c r="AE39" s="55" t="s">
        <v>26</v>
      </c>
      <c r="AF39" s="78">
        <f>AC39*4+AD39*9</f>
        <v>167.89999999999998</v>
      </c>
    </row>
    <row r="40" spans="2:32" ht="27.95" customHeight="1">
      <c r="B40" s="73" t="s">
        <v>10</v>
      </c>
      <c r="C40" s="551"/>
      <c r="D40" s="25" t="s">
        <v>573</v>
      </c>
      <c r="E40" s="79"/>
      <c r="F40" s="25">
        <v>10</v>
      </c>
      <c r="G40" s="441" t="s">
        <v>401</v>
      </c>
      <c r="H40" s="442"/>
      <c r="I40" s="440">
        <v>10</v>
      </c>
      <c r="J40" s="25"/>
      <c r="K40" s="79"/>
      <c r="L40" s="25"/>
      <c r="M40" s="139"/>
      <c r="N40" s="79"/>
      <c r="O40" s="25"/>
      <c r="P40" s="24"/>
      <c r="Q40" s="24"/>
      <c r="R40" s="24"/>
      <c r="S40" s="25" t="s">
        <v>576</v>
      </c>
      <c r="T40" s="25"/>
      <c r="U40" s="25" t="s">
        <v>555</v>
      </c>
      <c r="V40" s="553"/>
      <c r="W40" s="125">
        <f>(Y38*5)+(Y40*5)+(Y42*8)</f>
        <v>23</v>
      </c>
      <c r="X40" s="75" t="s">
        <v>27</v>
      </c>
      <c r="Y40" s="103">
        <v>2.7</v>
      </c>
      <c r="Z40" s="53"/>
      <c r="AA40" s="54" t="s">
        <v>28</v>
      </c>
      <c r="AB40" s="55">
        <v>2</v>
      </c>
      <c r="AC40" s="55">
        <f>AB40*1</f>
        <v>2</v>
      </c>
      <c r="AD40" s="55" t="s">
        <v>26</v>
      </c>
      <c r="AE40" s="55">
        <f>AB40*5</f>
        <v>10</v>
      </c>
      <c r="AF40" s="55">
        <f>AC40*4+AE40*4</f>
        <v>48</v>
      </c>
    </row>
    <row r="41" spans="2:32" ht="27.95" customHeight="1">
      <c r="B41" s="555" t="s">
        <v>29</v>
      </c>
      <c r="C41" s="551"/>
      <c r="D41" s="25" t="s">
        <v>435</v>
      </c>
      <c r="E41" s="29"/>
      <c r="F41" s="24">
        <v>10</v>
      </c>
      <c r="G41" s="25" t="s">
        <v>697</v>
      </c>
      <c r="H41" s="79"/>
      <c r="I41" s="25">
        <v>20</v>
      </c>
      <c r="J41" s="233"/>
      <c r="K41" s="79"/>
      <c r="L41" s="25"/>
      <c r="M41" s="235"/>
      <c r="N41" s="79"/>
      <c r="O41" s="25"/>
      <c r="P41" s="24"/>
      <c r="Q41" s="24"/>
      <c r="R41" s="24"/>
      <c r="S41" s="25"/>
      <c r="T41" s="25"/>
      <c r="U41" s="25"/>
      <c r="V41" s="553"/>
      <c r="W41" s="126" t="s">
        <v>11</v>
      </c>
      <c r="X41" s="75" t="s">
        <v>30</v>
      </c>
      <c r="Y41" s="103">
        <f>AB42</f>
        <v>0</v>
      </c>
      <c r="AA41" s="54" t="s">
        <v>31</v>
      </c>
      <c r="AB41" s="55">
        <v>2.5</v>
      </c>
      <c r="AC41" s="55"/>
      <c r="AD41" s="55">
        <f>AB41*5</f>
        <v>12.5</v>
      </c>
      <c r="AE41" s="55" t="s">
        <v>26</v>
      </c>
      <c r="AF41" s="55">
        <f>AD41*9</f>
        <v>112.5</v>
      </c>
    </row>
    <row r="42" spans="2:32" ht="27.95" customHeight="1">
      <c r="B42" s="555"/>
      <c r="C42" s="551"/>
      <c r="D42" s="25" t="s">
        <v>574</v>
      </c>
      <c r="E42" s="29"/>
      <c r="F42" s="24">
        <v>5</v>
      </c>
      <c r="G42" s="25"/>
      <c r="H42" s="79"/>
      <c r="I42" s="25"/>
      <c r="J42" s="233"/>
      <c r="K42" s="79"/>
      <c r="L42" s="25"/>
      <c r="M42" s="24"/>
      <c r="N42" s="24"/>
      <c r="O42" s="24"/>
      <c r="P42" s="24"/>
      <c r="Q42" s="24"/>
      <c r="R42" s="24"/>
      <c r="S42" s="117"/>
      <c r="T42" s="79"/>
      <c r="U42" s="25"/>
      <c r="V42" s="553"/>
      <c r="W42" s="125">
        <f>(Y37*2)+(Y38*7)+(Y39*1)+(Y42*8)</f>
        <v>27</v>
      </c>
      <c r="X42" s="114" t="s">
        <v>39</v>
      </c>
      <c r="Y42" s="103">
        <v>0</v>
      </c>
      <c r="Z42" s="53"/>
      <c r="AA42" s="54" t="s">
        <v>32</v>
      </c>
      <c r="AE42" s="54">
        <f>AB42*15</f>
        <v>0</v>
      </c>
    </row>
    <row r="43" spans="2:32" ht="27.95" customHeight="1">
      <c r="B43" s="81" t="s">
        <v>33</v>
      </c>
      <c r="C43" s="82"/>
      <c r="D43" s="139"/>
      <c r="E43" s="79"/>
      <c r="F43" s="25"/>
      <c r="G43" s="25"/>
      <c r="H43" s="79"/>
      <c r="I43" s="25"/>
      <c r="J43" s="233"/>
      <c r="K43" s="79"/>
      <c r="L43" s="25"/>
      <c r="M43" s="117"/>
      <c r="N43" s="79"/>
      <c r="O43" s="25"/>
      <c r="P43" s="145"/>
      <c r="Q43" s="145"/>
      <c r="R43" s="145"/>
      <c r="S43" s="233"/>
      <c r="T43" s="79"/>
      <c r="U43" s="25"/>
      <c r="V43" s="553"/>
      <c r="W43" s="126" t="s">
        <v>12</v>
      </c>
      <c r="X43" s="83"/>
      <c r="Y43" s="103"/>
      <c r="AC43" s="54">
        <f>SUM(AC38:AC42)</f>
        <v>29.5</v>
      </c>
      <c r="AD43" s="54">
        <f>SUM(AD38:AD42)</f>
        <v>24</v>
      </c>
      <c r="AE43" s="54">
        <f>SUM(AE38:AE42)</f>
        <v>95.5</v>
      </c>
      <c r="AF43" s="54">
        <f>AC43*4+AD43*9+AE43*4</f>
        <v>716</v>
      </c>
    </row>
    <row r="44" spans="2:32" ht="27.95" customHeight="1" thickBot="1">
      <c r="B44" s="104"/>
      <c r="C44" s="85"/>
      <c r="D44" s="106"/>
      <c r="E44" s="105"/>
      <c r="F44" s="106"/>
      <c r="G44" s="106"/>
      <c r="H44" s="105"/>
      <c r="I44" s="106"/>
      <c r="J44" s="106"/>
      <c r="K44" s="105"/>
      <c r="L44" s="106"/>
      <c r="M44" s="106"/>
      <c r="N44" s="105"/>
      <c r="O44" s="106"/>
      <c r="P44" s="106"/>
      <c r="Q44" s="105"/>
      <c r="R44" s="106"/>
      <c r="S44" s="106"/>
      <c r="T44" s="105"/>
      <c r="U44" s="106"/>
      <c r="V44" s="554"/>
      <c r="W44" s="125">
        <f>(W38*4)+(W40*9)+(W42*4)</f>
        <v>707</v>
      </c>
      <c r="X44" s="80"/>
      <c r="Y44" s="108"/>
      <c r="Z44" s="53"/>
      <c r="AC44" s="86">
        <f>AC43*4/AF43</f>
        <v>0.16480446927374301</v>
      </c>
      <c r="AD44" s="86">
        <f>AD43*9/AF43</f>
        <v>0.3016759776536313</v>
      </c>
      <c r="AE44" s="86">
        <f>AE43*4/AF43</f>
        <v>0.53351955307262566</v>
      </c>
    </row>
    <row r="45" spans="2:32" s="94" customFormat="1" ht="21.75" customHeight="1">
      <c r="B45" s="55"/>
      <c r="C45" s="54"/>
      <c r="D45" s="90"/>
      <c r="E45" s="250"/>
      <c r="F45" s="90"/>
      <c r="G45" s="90"/>
      <c r="H45" s="250"/>
      <c r="I45" s="90"/>
      <c r="J45" s="563"/>
      <c r="K45" s="563"/>
      <c r="L45" s="563"/>
      <c r="M45" s="563"/>
      <c r="N45" s="563"/>
      <c r="O45" s="563"/>
      <c r="P45" s="563"/>
      <c r="Q45" s="563"/>
      <c r="R45" s="563"/>
      <c r="S45" s="563"/>
      <c r="T45" s="563"/>
      <c r="U45" s="563"/>
      <c r="V45" s="563"/>
      <c r="W45" s="563"/>
      <c r="X45" s="563"/>
      <c r="Y45" s="563"/>
      <c r="Z45" s="110"/>
      <c r="AB45" s="89"/>
    </row>
    <row r="46" spans="2:32">
      <c r="B46" s="89"/>
      <c r="C46" s="94"/>
      <c r="D46" s="565"/>
      <c r="E46" s="565"/>
      <c r="F46" s="565"/>
      <c r="G46" s="565"/>
      <c r="H46" s="251"/>
      <c r="K46" s="251"/>
      <c r="N46" s="251"/>
      <c r="Q46" s="251"/>
      <c r="T46" s="251"/>
    </row>
    <row r="51" spans="12:28">
      <c r="L51" s="250"/>
      <c r="N51" s="90"/>
      <c r="O51" s="250"/>
      <c r="Q51" s="90"/>
      <c r="S51" s="252"/>
      <c r="T51" s="100"/>
      <c r="W51" s="55"/>
      <c r="X51" s="54"/>
      <c r="Y51" s="54"/>
      <c r="AB51" s="54"/>
    </row>
    <row r="52" spans="12:28">
      <c r="L52" s="250"/>
      <c r="N52" s="90"/>
      <c r="O52" s="250"/>
      <c r="Q52" s="90"/>
      <c r="S52" s="252"/>
      <c r="T52" s="100"/>
      <c r="W52" s="55"/>
      <c r="X52" s="54"/>
      <c r="Y52" s="54"/>
      <c r="AB52" s="54"/>
    </row>
    <row r="53" spans="12:28">
      <c r="L53" s="250"/>
      <c r="N53" s="90"/>
      <c r="O53" s="250"/>
      <c r="Q53" s="90"/>
      <c r="S53" s="252"/>
      <c r="T53" s="100"/>
      <c r="W53" s="55"/>
      <c r="X53" s="54"/>
      <c r="Y53" s="54"/>
      <c r="AB53" s="54"/>
    </row>
    <row r="54" spans="12:28">
      <c r="L54" s="250"/>
      <c r="N54" s="90"/>
      <c r="O54" s="250"/>
      <c r="Q54" s="90"/>
      <c r="S54" s="252"/>
      <c r="T54" s="100"/>
      <c r="W54" s="55"/>
      <c r="X54" s="54"/>
      <c r="Y54" s="54"/>
      <c r="AB54" s="54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B25:B26"/>
    <mergeCell ref="B33:B34"/>
    <mergeCell ref="C37:C42"/>
    <mergeCell ref="V37:V44"/>
    <mergeCell ref="B41:B42"/>
    <mergeCell ref="V21:V28"/>
    <mergeCell ref="D46:G46"/>
    <mergeCell ref="C29:C34"/>
    <mergeCell ref="V29:V36"/>
    <mergeCell ref="C21:C26"/>
    <mergeCell ref="J45:Y45"/>
  </mergeCells>
  <phoneticPr fontId="19" type="noConversion"/>
  <pageMargins left="0.97" right="0.17" top="0.18" bottom="0.17" header="0.5" footer="0.23"/>
  <pageSetup paperSize="9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6"/>
  <sheetViews>
    <sheetView view="pageBreakPreview" zoomScale="55" zoomScaleNormal="55" zoomScaleSheetLayoutView="55" workbookViewId="0">
      <selection activeCell="K41" sqref="K41"/>
    </sheetView>
  </sheetViews>
  <sheetFormatPr defaultColWidth="9" defaultRowHeight="20.25"/>
  <cols>
    <col min="1" max="1" width="1.875" style="54" customWidth="1"/>
    <col min="2" max="2" width="4.875" style="55" customWidth="1"/>
    <col min="3" max="3" width="0" style="54" hidden="1" customWidth="1"/>
    <col min="4" max="4" width="17.125" style="54" customWidth="1"/>
    <col min="5" max="5" width="7.125" style="109" customWidth="1"/>
    <col min="6" max="6" width="9.625" style="54" customWidth="1"/>
    <col min="7" max="7" width="18.625" style="54" customWidth="1"/>
    <col min="8" max="8" width="5.625" style="109" customWidth="1"/>
    <col min="9" max="9" width="9.625" style="54" customWidth="1"/>
    <col min="10" max="10" width="18.625" style="54" customWidth="1"/>
    <col min="11" max="11" width="5.625" style="109" customWidth="1"/>
    <col min="12" max="12" width="9.625" style="54" customWidth="1"/>
    <col min="13" max="13" width="18.625" style="54" customWidth="1"/>
    <col min="14" max="14" width="5.625" style="109" customWidth="1"/>
    <col min="15" max="15" width="9.625" style="54" customWidth="1"/>
    <col min="16" max="16" width="18.625" style="54" customWidth="1"/>
    <col min="17" max="17" width="5.625" style="109" customWidth="1"/>
    <col min="18" max="18" width="9.625" style="54" customWidth="1"/>
    <col min="19" max="19" width="18.625" style="54" customWidth="1"/>
    <col min="20" max="20" width="5.625" style="109" customWidth="1"/>
    <col min="21" max="21" width="9.625" style="54" customWidth="1"/>
    <col min="22" max="22" width="5.25" style="54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54" customWidth="1"/>
    <col min="27" max="27" width="6" style="54" customWidth="1"/>
    <col min="28" max="28" width="5.5" style="55" customWidth="1"/>
    <col min="29" max="29" width="7.75" style="54" customWidth="1"/>
    <col min="30" max="30" width="8" style="54" customWidth="1"/>
    <col min="31" max="31" width="7.875" style="54" customWidth="1"/>
    <col min="32" max="32" width="7.5" style="54" customWidth="1"/>
    <col min="33" max="34" width="9" style="54" customWidth="1"/>
    <col min="35" max="16384" width="9" style="54"/>
  </cols>
  <sheetData>
    <row r="1" spans="2:32" s="45" customFormat="1" ht="38.25">
      <c r="B1" s="556" t="s">
        <v>750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44"/>
      <c r="AB1" s="46"/>
    </row>
    <row r="2" spans="2:32" s="45" customFormat="1" ht="24.95" customHeight="1">
      <c r="B2" s="557"/>
      <c r="C2" s="566"/>
      <c r="D2" s="566"/>
      <c r="E2" s="566"/>
      <c r="F2" s="566"/>
      <c r="G2" s="566"/>
      <c r="H2" s="47"/>
      <c r="I2" s="44"/>
      <c r="J2" s="44"/>
      <c r="K2" s="47"/>
      <c r="L2" s="44"/>
      <c r="M2" s="44"/>
      <c r="N2" s="47"/>
      <c r="O2" s="44"/>
      <c r="P2" s="44"/>
      <c r="Q2" s="47"/>
      <c r="R2" s="559" t="s">
        <v>416</v>
      </c>
      <c r="S2" s="559"/>
      <c r="T2" s="559"/>
      <c r="U2" s="559"/>
      <c r="V2" s="559"/>
      <c r="W2" s="559"/>
      <c r="X2" s="559"/>
      <c r="Y2" s="559"/>
      <c r="Z2" s="559"/>
      <c r="AB2" s="46"/>
    </row>
    <row r="3" spans="2:32" ht="32.25" customHeight="1" thickBot="1">
      <c r="B3" s="115" t="s">
        <v>40</v>
      </c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5"/>
      <c r="T3" s="49"/>
      <c r="U3" s="49"/>
      <c r="V3" s="49"/>
      <c r="W3" s="50"/>
      <c r="X3" s="51"/>
      <c r="Y3" s="52"/>
      <c r="Z3" s="53"/>
    </row>
    <row r="4" spans="2:32" s="68" customFormat="1" ht="157.5">
      <c r="B4" s="56" t="s">
        <v>0</v>
      </c>
      <c r="C4" s="57" t="s">
        <v>1</v>
      </c>
      <c r="D4" s="58" t="s">
        <v>2</v>
      </c>
      <c r="E4" s="59" t="s">
        <v>38</v>
      </c>
      <c r="F4" s="58"/>
      <c r="G4" s="58" t="s">
        <v>3</v>
      </c>
      <c r="H4" s="59" t="s">
        <v>38</v>
      </c>
      <c r="I4" s="58"/>
      <c r="J4" s="58" t="s">
        <v>4</v>
      </c>
      <c r="K4" s="59" t="s">
        <v>38</v>
      </c>
      <c r="L4" s="60"/>
      <c r="M4" s="58" t="s">
        <v>4</v>
      </c>
      <c r="N4" s="59" t="s">
        <v>38</v>
      </c>
      <c r="O4" s="58"/>
      <c r="P4" s="58" t="s">
        <v>4</v>
      </c>
      <c r="Q4" s="59" t="s">
        <v>38</v>
      </c>
      <c r="R4" s="58"/>
      <c r="S4" s="61" t="s">
        <v>5</v>
      </c>
      <c r="T4" s="59" t="s">
        <v>38</v>
      </c>
      <c r="U4" s="58"/>
      <c r="V4" s="116" t="s">
        <v>46</v>
      </c>
      <c r="W4" s="62" t="s">
        <v>6</v>
      </c>
      <c r="X4" s="63" t="s">
        <v>13</v>
      </c>
      <c r="Y4" s="64" t="s">
        <v>14</v>
      </c>
      <c r="Z4" s="65"/>
      <c r="AA4" s="66"/>
      <c r="AB4" s="66"/>
      <c r="AC4" s="67"/>
      <c r="AD4" s="67"/>
      <c r="AE4" s="67"/>
      <c r="AF4" s="67"/>
    </row>
    <row r="5" spans="2:32" s="72" customFormat="1" ht="42" customHeight="1">
      <c r="B5" s="69">
        <v>10</v>
      </c>
      <c r="C5" s="551"/>
      <c r="D5" s="70" t="str">
        <f>'10月菜單'!A25</f>
        <v>白米飯+蜂蜜蛋糕</v>
      </c>
      <c r="E5" s="20" t="s">
        <v>76</v>
      </c>
      <c r="F5" s="21" t="s">
        <v>15</v>
      </c>
      <c r="G5" s="70" t="str">
        <f>'10月菜單'!A26</f>
        <v>白玉豚肉</v>
      </c>
      <c r="H5" s="70" t="s">
        <v>102</v>
      </c>
      <c r="I5" s="21" t="s">
        <v>15</v>
      </c>
      <c r="J5" s="70" t="str">
        <f>'10月菜單'!A27</f>
        <v>番茄炒歐姆蛋</v>
      </c>
      <c r="K5" s="70" t="s">
        <v>514</v>
      </c>
      <c r="L5" s="21" t="s">
        <v>55</v>
      </c>
      <c r="M5" s="70" t="str">
        <f>'10月菜單'!A28</f>
        <v>檸檬翅小腿</v>
      </c>
      <c r="N5" s="70" t="s">
        <v>431</v>
      </c>
      <c r="O5" s="21" t="s">
        <v>15</v>
      </c>
      <c r="P5" s="70" t="str">
        <f>'10月菜單'!A29</f>
        <v>深色蔬菜</v>
      </c>
      <c r="Q5" s="20" t="s">
        <v>43</v>
      </c>
      <c r="R5" s="21" t="s">
        <v>47</v>
      </c>
      <c r="S5" s="70" t="str">
        <f>'10月菜單'!A30</f>
        <v>玉米濃湯(芡)</v>
      </c>
      <c r="T5" s="70" t="s">
        <v>16</v>
      </c>
      <c r="U5" s="21" t="s">
        <v>15</v>
      </c>
      <c r="V5" s="552"/>
      <c r="W5" s="124" t="s">
        <v>7</v>
      </c>
      <c r="X5" s="71" t="s">
        <v>17</v>
      </c>
      <c r="Y5" s="102">
        <v>5.7</v>
      </c>
      <c r="Z5" s="54"/>
      <c r="AA5" s="54"/>
      <c r="AB5" s="55"/>
      <c r="AC5" s="54" t="s">
        <v>18</v>
      </c>
      <c r="AD5" s="54" t="s">
        <v>19</v>
      </c>
      <c r="AE5" s="54" t="s">
        <v>20</v>
      </c>
      <c r="AF5" s="54" t="s">
        <v>21</v>
      </c>
    </row>
    <row r="6" spans="2:32" ht="27.95" customHeight="1">
      <c r="B6" s="73" t="s">
        <v>8</v>
      </c>
      <c r="C6" s="551"/>
      <c r="D6" s="25" t="s">
        <v>81</v>
      </c>
      <c r="E6" s="24"/>
      <c r="F6" s="24">
        <v>115</v>
      </c>
      <c r="G6" s="25" t="s">
        <v>715</v>
      </c>
      <c r="H6" s="25"/>
      <c r="I6" s="25">
        <v>30</v>
      </c>
      <c r="J6" s="25" t="s">
        <v>558</v>
      </c>
      <c r="K6" s="25"/>
      <c r="L6" s="25">
        <v>30</v>
      </c>
      <c r="M6" s="25" t="s">
        <v>718</v>
      </c>
      <c r="N6" s="25"/>
      <c r="O6" s="25">
        <v>25</v>
      </c>
      <c r="P6" s="25" t="str">
        <f>P5</f>
        <v>深色蔬菜</v>
      </c>
      <c r="Q6" s="25"/>
      <c r="R6" s="25">
        <v>100</v>
      </c>
      <c r="S6" s="25" t="s">
        <v>711</v>
      </c>
      <c r="T6" s="79"/>
      <c r="U6" s="25">
        <v>10</v>
      </c>
      <c r="V6" s="553"/>
      <c r="W6" s="125">
        <f>(Y5*15)+(Y7*5)+(Y10*12)</f>
        <v>95.5</v>
      </c>
      <c r="X6" s="74" t="s">
        <v>22</v>
      </c>
      <c r="Y6" s="103">
        <v>2</v>
      </c>
      <c r="Z6" s="53"/>
      <c r="AA6" s="55" t="s">
        <v>23</v>
      </c>
      <c r="AB6" s="55">
        <v>5.7</v>
      </c>
      <c r="AC6" s="55">
        <f>AB6*2</f>
        <v>11.4</v>
      </c>
      <c r="AD6" s="55"/>
      <c r="AE6" s="55">
        <f>AB6*15</f>
        <v>85.5</v>
      </c>
      <c r="AF6" s="55">
        <f>AC6*4+AE6*4</f>
        <v>387.6</v>
      </c>
    </row>
    <row r="7" spans="2:32" ht="27.95" customHeight="1">
      <c r="B7" s="73">
        <v>14</v>
      </c>
      <c r="C7" s="551"/>
      <c r="D7" s="24"/>
      <c r="E7" s="24"/>
      <c r="F7" s="24"/>
      <c r="G7" s="25" t="s">
        <v>108</v>
      </c>
      <c r="H7" s="25"/>
      <c r="I7" s="25">
        <v>30</v>
      </c>
      <c r="J7" s="25" t="s">
        <v>437</v>
      </c>
      <c r="K7" s="25"/>
      <c r="L7" s="25">
        <v>40</v>
      </c>
      <c r="M7" s="25"/>
      <c r="N7" s="25"/>
      <c r="O7" s="25"/>
      <c r="P7" s="25"/>
      <c r="Q7" s="25"/>
      <c r="R7" s="25"/>
      <c r="S7" s="25" t="s">
        <v>647</v>
      </c>
      <c r="T7" s="79"/>
      <c r="U7" s="25">
        <v>10</v>
      </c>
      <c r="V7" s="553"/>
      <c r="W7" s="126" t="s">
        <v>9</v>
      </c>
      <c r="X7" s="75" t="s">
        <v>24</v>
      </c>
      <c r="Y7" s="103">
        <v>2</v>
      </c>
      <c r="AA7" s="76" t="s">
        <v>25</v>
      </c>
      <c r="AB7" s="55">
        <v>2.7</v>
      </c>
      <c r="AC7" s="77">
        <f>AB7*7</f>
        <v>18.900000000000002</v>
      </c>
      <c r="AD7" s="55">
        <f>AB7*5</f>
        <v>13.5</v>
      </c>
      <c r="AE7" s="55" t="s">
        <v>26</v>
      </c>
      <c r="AF7" s="78">
        <f>AC7*4+AD7*9</f>
        <v>197.10000000000002</v>
      </c>
    </row>
    <row r="8" spans="2:32" ht="27.95" customHeight="1">
      <c r="B8" s="73" t="s">
        <v>10</v>
      </c>
      <c r="C8" s="551"/>
      <c r="D8" s="24"/>
      <c r="E8" s="24"/>
      <c r="F8" s="24"/>
      <c r="G8" s="24" t="s">
        <v>468</v>
      </c>
      <c r="H8" s="25"/>
      <c r="I8" s="25">
        <v>20</v>
      </c>
      <c r="J8" s="25"/>
      <c r="K8" s="25"/>
      <c r="L8" s="25"/>
      <c r="M8" s="25"/>
      <c r="N8" s="25"/>
      <c r="O8" s="25"/>
      <c r="P8" s="25"/>
      <c r="Q8" s="25"/>
      <c r="R8" s="25"/>
      <c r="S8" s="25" t="s">
        <v>648</v>
      </c>
      <c r="T8" s="79"/>
      <c r="U8" s="25">
        <v>10</v>
      </c>
      <c r="V8" s="553"/>
      <c r="W8" s="125">
        <f>(Y6*5)+(Y8*5)+(Y10*8)</f>
        <v>22.5</v>
      </c>
      <c r="X8" s="75" t="s">
        <v>27</v>
      </c>
      <c r="Y8" s="103">
        <v>2.5</v>
      </c>
      <c r="Z8" s="53"/>
      <c r="AA8" s="54" t="s">
        <v>28</v>
      </c>
      <c r="AB8" s="55">
        <v>2</v>
      </c>
      <c r="AC8" s="55">
        <f>AB8*1</f>
        <v>2</v>
      </c>
      <c r="AD8" s="55" t="s">
        <v>26</v>
      </c>
      <c r="AE8" s="55">
        <f>AB8*5</f>
        <v>10</v>
      </c>
      <c r="AF8" s="55">
        <f>AC8*4+AE8*4</f>
        <v>48</v>
      </c>
    </row>
    <row r="9" spans="2:32" ht="27.95" customHeight="1">
      <c r="B9" s="555" t="s">
        <v>78</v>
      </c>
      <c r="C9" s="551"/>
      <c r="D9" s="24"/>
      <c r="E9" s="24"/>
      <c r="F9" s="24"/>
      <c r="G9" s="25"/>
      <c r="H9" s="79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553"/>
      <c r="W9" s="126" t="s">
        <v>11</v>
      </c>
      <c r="X9" s="75" t="s">
        <v>30</v>
      </c>
      <c r="Y9" s="103">
        <f>AB10</f>
        <v>0</v>
      </c>
      <c r="AA9" s="54" t="s">
        <v>31</v>
      </c>
      <c r="AB9" s="55">
        <v>2.2000000000000002</v>
      </c>
      <c r="AC9" s="55"/>
      <c r="AD9" s="55">
        <f>AB9*5</f>
        <v>11</v>
      </c>
      <c r="AE9" s="55" t="s">
        <v>26</v>
      </c>
      <c r="AF9" s="55">
        <f>AD9*9</f>
        <v>99</v>
      </c>
    </row>
    <row r="10" spans="2:32" ht="27.95" customHeight="1">
      <c r="B10" s="555"/>
      <c r="C10" s="551"/>
      <c r="D10" s="24"/>
      <c r="E10" s="24"/>
      <c r="F10" s="24"/>
      <c r="G10" s="25"/>
      <c r="H10" s="79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553"/>
      <c r="W10" s="125">
        <f>(Y5*2)+(Y6*7)+(Y7*1)+(Y10*8)</f>
        <v>27.4</v>
      </c>
      <c r="X10" s="114" t="s">
        <v>39</v>
      </c>
      <c r="Y10" s="103">
        <v>0</v>
      </c>
      <c r="Z10" s="53"/>
      <c r="AA10" s="54" t="s">
        <v>32</v>
      </c>
      <c r="AE10" s="54">
        <f>AB10*15</f>
        <v>0</v>
      </c>
    </row>
    <row r="11" spans="2:32" ht="27.95" customHeight="1">
      <c r="B11" s="81" t="s">
        <v>33</v>
      </c>
      <c r="C11" s="82"/>
      <c r="D11" s="25"/>
      <c r="E11" s="79"/>
      <c r="F11" s="25"/>
      <c r="G11" s="25"/>
      <c r="H11" s="79"/>
      <c r="I11" s="25"/>
      <c r="J11" s="25"/>
      <c r="K11" s="24"/>
      <c r="L11" s="25"/>
      <c r="M11" s="24"/>
      <c r="N11" s="29"/>
      <c r="O11" s="24"/>
      <c r="P11" s="25"/>
      <c r="Q11" s="79"/>
      <c r="R11" s="25"/>
      <c r="S11" s="25"/>
      <c r="T11" s="79"/>
      <c r="U11" s="25"/>
      <c r="V11" s="553"/>
      <c r="W11" s="126" t="s">
        <v>12</v>
      </c>
      <c r="X11" s="83"/>
      <c r="Y11" s="103"/>
      <c r="AC11" s="54">
        <f>SUM(AC6:AC10)</f>
        <v>32.300000000000004</v>
      </c>
      <c r="AD11" s="54">
        <f>SUM(AD6:AD10)</f>
        <v>24.5</v>
      </c>
      <c r="AE11" s="54">
        <f>SUM(AE6:AE10)</f>
        <v>95.5</v>
      </c>
      <c r="AF11" s="54">
        <f>AC11*4+AD11*9+AE11*4</f>
        <v>731.7</v>
      </c>
    </row>
    <row r="12" spans="2:32" ht="27.95" customHeight="1">
      <c r="B12" s="84"/>
      <c r="C12" s="85"/>
      <c r="D12" s="79"/>
      <c r="E12" s="79"/>
      <c r="F12" s="25"/>
      <c r="G12" s="25"/>
      <c r="H12" s="79"/>
      <c r="I12" s="25"/>
      <c r="J12" s="25"/>
      <c r="K12" s="79"/>
      <c r="L12" s="25"/>
      <c r="M12" s="24"/>
      <c r="N12" s="29"/>
      <c r="O12" s="24"/>
      <c r="P12" s="25"/>
      <c r="Q12" s="79"/>
      <c r="R12" s="25"/>
      <c r="S12" s="25"/>
      <c r="T12" s="79"/>
      <c r="U12" s="25"/>
      <c r="V12" s="554"/>
      <c r="W12" s="125">
        <f>(W6*4)+(W8*9)+(W10*4)</f>
        <v>694.1</v>
      </c>
      <c r="X12" s="87"/>
      <c r="Y12" s="103"/>
      <c r="Z12" s="53"/>
      <c r="AC12" s="86">
        <f>AC11*4/AF11</f>
        <v>0.1765750990843242</v>
      </c>
      <c r="AD12" s="86">
        <f>AD11*9/AF11</f>
        <v>0.30135301353013527</v>
      </c>
      <c r="AE12" s="86">
        <f>AE11*4/AF11</f>
        <v>0.52207188738554045</v>
      </c>
    </row>
    <row r="13" spans="2:32" s="72" customFormat="1" ht="42" customHeight="1">
      <c r="B13" s="69">
        <v>10</v>
      </c>
      <c r="C13" s="551"/>
      <c r="D13" s="70" t="str">
        <f>'10月菜單'!E25</f>
        <v>五穀飯</v>
      </c>
      <c r="E13" s="70" t="s">
        <v>76</v>
      </c>
      <c r="F13" s="21" t="s">
        <v>15</v>
      </c>
      <c r="G13" s="70" t="str">
        <f>'10月菜單'!E26</f>
        <v>生鮮水產品-沙茶爆魷魚(海)</v>
      </c>
      <c r="H13" s="70" t="s">
        <v>16</v>
      </c>
      <c r="I13" s="21" t="s">
        <v>15</v>
      </c>
      <c r="J13" s="70" t="str">
        <f>'10月菜單'!E27</f>
        <v>白菜海茸</v>
      </c>
      <c r="K13" s="70" t="s">
        <v>514</v>
      </c>
      <c r="L13" s="21" t="s">
        <v>15</v>
      </c>
      <c r="M13" s="70" t="str">
        <f>'10月菜單'!E28</f>
        <v>紫米珍珠丸(加)</v>
      </c>
      <c r="N13" s="70" t="s">
        <v>543</v>
      </c>
      <c r="O13" s="21" t="s">
        <v>15</v>
      </c>
      <c r="P13" s="70" t="str">
        <f>'10月菜單'!E29</f>
        <v>淺色蔬菜</v>
      </c>
      <c r="Q13" s="70" t="s">
        <v>43</v>
      </c>
      <c r="R13" s="21" t="s">
        <v>15</v>
      </c>
      <c r="S13" s="70" t="str">
        <f>'10月菜單'!E30</f>
        <v>味噌豆腐湯(豆)</v>
      </c>
      <c r="T13" s="70" t="s">
        <v>16</v>
      </c>
      <c r="U13" s="21" t="s">
        <v>15</v>
      </c>
      <c r="V13" s="552"/>
      <c r="W13" s="124" t="s">
        <v>7</v>
      </c>
      <c r="X13" s="71" t="s">
        <v>48</v>
      </c>
      <c r="Y13" s="102">
        <v>5.8</v>
      </c>
      <c r="Z13"/>
      <c r="AA13"/>
      <c r="AB13" s="161"/>
      <c r="AC13" t="s">
        <v>18</v>
      </c>
      <c r="AD13" t="s">
        <v>19</v>
      </c>
      <c r="AE13" t="s">
        <v>20</v>
      </c>
      <c r="AF13" t="s">
        <v>21</v>
      </c>
    </row>
    <row r="14" spans="2:32" customFormat="1" ht="27.95" customHeight="1">
      <c r="B14" s="73" t="s">
        <v>8</v>
      </c>
      <c r="C14" s="551"/>
      <c r="D14" s="25" t="s">
        <v>81</v>
      </c>
      <c r="E14" s="25"/>
      <c r="F14" s="25">
        <v>80</v>
      </c>
      <c r="G14" s="25" t="s">
        <v>719</v>
      </c>
      <c r="H14" s="25" t="s">
        <v>720</v>
      </c>
      <c r="I14" s="25">
        <v>50</v>
      </c>
      <c r="J14" s="25" t="s">
        <v>571</v>
      </c>
      <c r="K14" s="25"/>
      <c r="L14" s="25">
        <v>30</v>
      </c>
      <c r="M14" s="393" t="s">
        <v>580</v>
      </c>
      <c r="N14" s="393" t="s">
        <v>582</v>
      </c>
      <c r="O14" s="393">
        <v>30</v>
      </c>
      <c r="P14" s="25" t="str">
        <f>P13</f>
        <v>淺色蔬菜</v>
      </c>
      <c r="Q14" s="25"/>
      <c r="R14" s="25">
        <v>100</v>
      </c>
      <c r="S14" s="382" t="s">
        <v>244</v>
      </c>
      <c r="T14" s="25" t="s">
        <v>655</v>
      </c>
      <c r="U14" s="24">
        <v>20</v>
      </c>
      <c r="V14" s="553"/>
      <c r="W14" s="125">
        <f>(Y13*15)+(Y15*5)+(Y18*12)</f>
        <v>98</v>
      </c>
      <c r="X14" s="74" t="s">
        <v>49</v>
      </c>
      <c r="Y14" s="103">
        <v>1.9</v>
      </c>
      <c r="Z14" s="286"/>
      <c r="AA14" s="161" t="s">
        <v>23</v>
      </c>
      <c r="AB14" s="161">
        <v>5.7</v>
      </c>
      <c r="AC14" s="161">
        <f>AB14*2</f>
        <v>11.4</v>
      </c>
      <c r="AD14" s="161"/>
      <c r="AE14" s="161">
        <f>AB14*15</f>
        <v>85.5</v>
      </c>
      <c r="AF14" s="161">
        <f>AC14*4+AE14*4</f>
        <v>387.6</v>
      </c>
    </row>
    <row r="15" spans="2:32" customFormat="1" ht="27.95" customHeight="1">
      <c r="B15" s="73">
        <v>15</v>
      </c>
      <c r="C15" s="551"/>
      <c r="D15" s="25" t="s">
        <v>83</v>
      </c>
      <c r="E15" s="25"/>
      <c r="F15" s="25">
        <v>35</v>
      </c>
      <c r="G15" s="25" t="s">
        <v>577</v>
      </c>
      <c r="H15" s="25"/>
      <c r="I15" s="25">
        <v>20</v>
      </c>
      <c r="J15" s="25" t="s">
        <v>579</v>
      </c>
      <c r="K15" s="79"/>
      <c r="L15" s="25">
        <v>20</v>
      </c>
      <c r="M15" s="25"/>
      <c r="N15" s="25"/>
      <c r="O15" s="25"/>
      <c r="P15" s="25"/>
      <c r="Q15" s="25"/>
      <c r="R15" s="25"/>
      <c r="S15" s="25" t="s">
        <v>581</v>
      </c>
      <c r="T15" s="25"/>
      <c r="U15" s="24" t="s">
        <v>534</v>
      </c>
      <c r="V15" s="553"/>
      <c r="W15" s="126" t="s">
        <v>9</v>
      </c>
      <c r="X15" s="75" t="s">
        <v>50</v>
      </c>
      <c r="Y15" s="103">
        <v>2.2000000000000002</v>
      </c>
      <c r="AA15" s="287" t="s">
        <v>25</v>
      </c>
      <c r="AB15" s="161">
        <v>2.8</v>
      </c>
      <c r="AC15" s="288">
        <f>AB15*7</f>
        <v>19.599999999999998</v>
      </c>
      <c r="AD15" s="161">
        <f>AB15*5</f>
        <v>14</v>
      </c>
      <c r="AE15" s="161" t="s">
        <v>26</v>
      </c>
      <c r="AF15" s="289">
        <f>AC15*4+AD15*9</f>
        <v>204.39999999999998</v>
      </c>
    </row>
    <row r="16" spans="2:32" customFormat="1" ht="27.95" customHeight="1">
      <c r="B16" s="73" t="s">
        <v>10</v>
      </c>
      <c r="C16" s="551"/>
      <c r="D16" s="79"/>
      <c r="E16" s="79"/>
      <c r="F16" s="25"/>
      <c r="G16" s="25" t="s">
        <v>578</v>
      </c>
      <c r="H16" s="25"/>
      <c r="I16" s="25">
        <v>10</v>
      </c>
      <c r="J16" s="25" t="s">
        <v>532</v>
      </c>
      <c r="K16" s="25"/>
      <c r="L16" s="25">
        <v>10</v>
      </c>
      <c r="M16" s="25"/>
      <c r="N16" s="25"/>
      <c r="O16" s="25"/>
      <c r="P16" s="25"/>
      <c r="Q16" s="79"/>
      <c r="R16" s="25"/>
      <c r="S16" s="25"/>
      <c r="T16" s="390"/>
      <c r="U16" s="25"/>
      <c r="V16" s="553"/>
      <c r="W16" s="125">
        <f>(Y14*5)+(Y16*5)+(Y18*8)</f>
        <v>22.5</v>
      </c>
      <c r="X16" s="75" t="s">
        <v>51</v>
      </c>
      <c r="Y16" s="103">
        <v>2.6</v>
      </c>
      <c r="Z16" s="286"/>
      <c r="AA16" t="s">
        <v>28</v>
      </c>
      <c r="AB16" s="161">
        <v>2</v>
      </c>
      <c r="AC16" s="161">
        <f>AB16*1</f>
        <v>2</v>
      </c>
      <c r="AD16" s="161" t="s">
        <v>26</v>
      </c>
      <c r="AE16" s="161">
        <f>AB16*5</f>
        <v>10</v>
      </c>
      <c r="AF16" s="161">
        <f>AC16*4+AE16*4</f>
        <v>48</v>
      </c>
    </row>
    <row r="17" spans="2:32" customFormat="1" ht="27.95" customHeight="1">
      <c r="B17" s="555" t="s">
        <v>35</v>
      </c>
      <c r="C17" s="551"/>
      <c r="D17" s="79"/>
      <c r="E17" s="79"/>
      <c r="F17" s="25"/>
      <c r="G17" s="25" t="s">
        <v>532</v>
      </c>
      <c r="H17" s="25"/>
      <c r="I17" s="25">
        <v>10</v>
      </c>
      <c r="J17" s="233"/>
      <c r="K17" s="79"/>
      <c r="L17" s="25"/>
      <c r="M17" s="395"/>
      <c r="N17" s="25"/>
      <c r="O17" s="25"/>
      <c r="P17" s="25"/>
      <c r="Q17" s="79"/>
      <c r="R17" s="25"/>
      <c r="S17" s="25"/>
      <c r="T17" s="388"/>
      <c r="U17" s="25"/>
      <c r="V17" s="553"/>
      <c r="W17" s="126" t="s">
        <v>11</v>
      </c>
      <c r="X17" s="75" t="s">
        <v>52</v>
      </c>
      <c r="Y17" s="103">
        <f>AB18</f>
        <v>0</v>
      </c>
      <c r="AA17" t="s">
        <v>31</v>
      </c>
      <c r="AB17" s="161">
        <v>2.2000000000000002</v>
      </c>
      <c r="AC17" s="161"/>
      <c r="AD17" s="161">
        <f>AB17*5</f>
        <v>11</v>
      </c>
      <c r="AE17" s="161" t="s">
        <v>26</v>
      </c>
      <c r="AF17" s="161">
        <f>AD17*9</f>
        <v>99</v>
      </c>
    </row>
    <row r="18" spans="2:32" customFormat="1" ht="27.95" customHeight="1">
      <c r="B18" s="555"/>
      <c r="C18" s="551"/>
      <c r="D18" s="79"/>
      <c r="E18" s="79"/>
      <c r="F18" s="25"/>
      <c r="G18" s="25" t="s">
        <v>633</v>
      </c>
      <c r="H18" s="25"/>
      <c r="I18" s="25">
        <v>20</v>
      </c>
      <c r="J18" s="233"/>
      <c r="K18" s="79"/>
      <c r="L18" s="25"/>
      <c r="M18" s="25"/>
      <c r="N18" s="79"/>
      <c r="O18" s="25"/>
      <c r="P18" s="25"/>
      <c r="Q18" s="79"/>
      <c r="R18" s="25"/>
      <c r="S18" s="233"/>
      <c r="T18" s="25"/>
      <c r="U18" s="25"/>
      <c r="V18" s="553"/>
      <c r="W18" s="125">
        <f>(Y13*2)+(Y14*7)+(Y15*1)+(Y18*8)</f>
        <v>27.099999999999998</v>
      </c>
      <c r="X18" s="114" t="s">
        <v>53</v>
      </c>
      <c r="Y18" s="103">
        <v>0</v>
      </c>
      <c r="Z18" s="286"/>
      <c r="AA18" t="s">
        <v>32</v>
      </c>
      <c r="AB18" s="161"/>
      <c r="AE18">
        <f>AB18*15</f>
        <v>0</v>
      </c>
    </row>
    <row r="19" spans="2:32" customFormat="1" ht="27.95" customHeight="1">
      <c r="B19" s="290" t="s">
        <v>33</v>
      </c>
      <c r="C19" s="291"/>
      <c r="D19" s="79"/>
      <c r="E19" s="79"/>
      <c r="F19" s="25"/>
      <c r="G19" s="25" t="s">
        <v>553</v>
      </c>
      <c r="H19" s="25"/>
      <c r="I19" s="25" t="s">
        <v>426</v>
      </c>
      <c r="J19" s="25"/>
      <c r="K19" s="79"/>
      <c r="L19" s="25"/>
      <c r="M19" s="25"/>
      <c r="N19" s="79"/>
      <c r="O19" s="25"/>
      <c r="P19" s="25"/>
      <c r="Q19" s="79"/>
      <c r="R19" s="25"/>
      <c r="S19" s="292"/>
      <c r="T19" s="293"/>
      <c r="U19" s="293"/>
      <c r="V19" s="553"/>
      <c r="W19" s="126" t="s">
        <v>12</v>
      </c>
      <c r="X19" s="83"/>
      <c r="Y19" s="103"/>
      <c r="AB19" s="161"/>
      <c r="AC19">
        <f>SUM(AC14:AC18)</f>
        <v>33</v>
      </c>
      <c r="AD19">
        <f>SUM(AD14:AD18)</f>
        <v>25</v>
      </c>
      <c r="AE19">
        <f>SUM(AE14:AE18)</f>
        <v>95.5</v>
      </c>
      <c r="AF19">
        <f>AC19*4+AD19*9+AE19*4</f>
        <v>739</v>
      </c>
    </row>
    <row r="20" spans="2:32" customFormat="1" ht="27.95" customHeight="1">
      <c r="B20" s="294"/>
      <c r="C20" s="295"/>
      <c r="D20" s="79"/>
      <c r="E20" s="79"/>
      <c r="F20" s="25"/>
      <c r="G20" s="25"/>
      <c r="H20" s="79"/>
      <c r="I20" s="25"/>
      <c r="J20" s="25"/>
      <c r="K20" s="79"/>
      <c r="L20" s="25"/>
      <c r="M20" s="25"/>
      <c r="N20" s="79"/>
      <c r="O20" s="25"/>
      <c r="P20" s="25"/>
      <c r="Q20" s="79"/>
      <c r="R20" s="25"/>
      <c r="S20" s="25"/>
      <c r="T20" s="79"/>
      <c r="U20" s="25"/>
      <c r="V20" s="554"/>
      <c r="W20" s="125">
        <f>(W14*4)+(W16*9)+(W18*4)</f>
        <v>702.9</v>
      </c>
      <c r="X20" s="80"/>
      <c r="Y20" s="356"/>
      <c r="Z20" s="286"/>
      <c r="AB20" s="161"/>
      <c r="AC20" s="296">
        <f>AC19*4/AF19</f>
        <v>0.17861975642760486</v>
      </c>
      <c r="AD20" s="296">
        <f>AD19*9/AF19</f>
        <v>0.30446549391069011</v>
      </c>
      <c r="AE20" s="296">
        <f>AE19*4/AF19</f>
        <v>0.51691474966170503</v>
      </c>
    </row>
    <row r="21" spans="2:32" s="72" customFormat="1" ht="42" customHeight="1">
      <c r="B21" s="69">
        <v>10</v>
      </c>
      <c r="C21" s="551"/>
      <c r="D21" s="70" t="str">
        <f>'10月菜單'!I25</f>
        <v>白米飯</v>
      </c>
      <c r="E21" s="70" t="s">
        <v>119</v>
      </c>
      <c r="F21" s="21" t="s">
        <v>15</v>
      </c>
      <c r="G21" s="70" t="str">
        <f>'10月菜單'!I26</f>
        <v>吮指炸雞腿(炸)</v>
      </c>
      <c r="H21" s="70" t="s">
        <v>758</v>
      </c>
      <c r="I21" s="21" t="s">
        <v>15</v>
      </c>
      <c r="J21" s="70" t="str">
        <f>'10月菜單'!I27</f>
        <v>麻婆豆腐(豆)</v>
      </c>
      <c r="K21" s="70" t="s">
        <v>434</v>
      </c>
      <c r="L21" s="21" t="s">
        <v>15</v>
      </c>
      <c r="M21" s="70" t="str">
        <f>'10月菜單'!I28</f>
        <v>蔬菜年糕鍋(冷)</v>
      </c>
      <c r="N21" s="70" t="s">
        <v>514</v>
      </c>
      <c r="O21" s="21" t="s">
        <v>15</v>
      </c>
      <c r="P21" s="70" t="str">
        <f>'10月菜單'!I29</f>
        <v>深色蔬菜</v>
      </c>
      <c r="Q21" s="70" t="s">
        <v>43</v>
      </c>
      <c r="R21" s="21" t="s">
        <v>15</v>
      </c>
      <c r="S21" s="70" t="str">
        <f>'10月菜單'!I30</f>
        <v>薑絲海芽湯</v>
      </c>
      <c r="T21" s="70" t="s">
        <v>16</v>
      </c>
      <c r="U21" s="21" t="s">
        <v>15</v>
      </c>
      <c r="V21" s="552"/>
      <c r="W21" s="124" t="s">
        <v>74</v>
      </c>
      <c r="X21" s="71" t="s">
        <v>17</v>
      </c>
      <c r="Y21" s="103">
        <v>5.7</v>
      </c>
      <c r="Z21"/>
      <c r="AA21"/>
      <c r="AB21" s="161"/>
      <c r="AC21" t="s">
        <v>18</v>
      </c>
      <c r="AD21" t="s">
        <v>19</v>
      </c>
      <c r="AE21" t="s">
        <v>20</v>
      </c>
      <c r="AF21" t="s">
        <v>21</v>
      </c>
    </row>
    <row r="22" spans="2:32" s="90" customFormat="1" ht="27.75" customHeight="1">
      <c r="B22" s="73" t="s">
        <v>8</v>
      </c>
      <c r="C22" s="551"/>
      <c r="D22" s="25" t="s">
        <v>81</v>
      </c>
      <c r="E22" s="25"/>
      <c r="F22" s="25">
        <v>105</v>
      </c>
      <c r="G22" s="25" t="s">
        <v>757</v>
      </c>
      <c r="H22" s="25"/>
      <c r="I22" s="118">
        <v>40</v>
      </c>
      <c r="J22" s="382" t="s">
        <v>438</v>
      </c>
      <c r="K22" s="25" t="s">
        <v>678</v>
      </c>
      <c r="L22" s="25">
        <v>40</v>
      </c>
      <c r="M22" s="393" t="s">
        <v>536</v>
      </c>
      <c r="N22" s="394"/>
      <c r="O22" s="393">
        <v>30</v>
      </c>
      <c r="P22" s="25" t="str">
        <f>P21</f>
        <v>深色蔬菜</v>
      </c>
      <c r="Q22" s="25"/>
      <c r="R22" s="25">
        <v>100</v>
      </c>
      <c r="S22" s="25" t="s">
        <v>688</v>
      </c>
      <c r="T22" s="25"/>
      <c r="U22" s="25">
        <v>10</v>
      </c>
      <c r="V22" s="553"/>
      <c r="W22" s="125">
        <f>(Y21*15)+(Y23*5)+(Y26*12)</f>
        <v>96</v>
      </c>
      <c r="X22" s="74" t="s">
        <v>22</v>
      </c>
      <c r="Y22" s="103">
        <v>1.8</v>
      </c>
      <c r="Z22" s="88"/>
      <c r="AA22" s="161" t="s">
        <v>23</v>
      </c>
      <c r="AB22" s="161">
        <v>5.7</v>
      </c>
      <c r="AC22" s="161">
        <f>AB22*2</f>
        <v>11.4</v>
      </c>
      <c r="AD22" s="161"/>
      <c r="AE22" s="161">
        <f>AB22*15</f>
        <v>85.5</v>
      </c>
      <c r="AF22" s="161">
        <f>AC22*4+AE22*4</f>
        <v>387.6</v>
      </c>
    </row>
    <row r="23" spans="2:32" s="90" customFormat="1" ht="27.95" customHeight="1">
      <c r="B23" s="73">
        <v>16</v>
      </c>
      <c r="C23" s="551"/>
      <c r="D23" s="25"/>
      <c r="E23" s="25"/>
      <c r="F23" s="25"/>
      <c r="G23" s="25"/>
      <c r="H23" s="25"/>
      <c r="I23" s="118"/>
      <c r="J23" s="25" t="s">
        <v>401</v>
      </c>
      <c r="K23" s="25"/>
      <c r="L23" s="25">
        <v>20</v>
      </c>
      <c r="M23" s="25" t="s">
        <v>567</v>
      </c>
      <c r="N23" s="79"/>
      <c r="O23" s="25">
        <v>20</v>
      </c>
      <c r="P23" s="25"/>
      <c r="Q23" s="25"/>
      <c r="R23" s="25"/>
      <c r="S23" s="25" t="s">
        <v>467</v>
      </c>
      <c r="T23" s="25"/>
      <c r="U23" s="25">
        <v>1</v>
      </c>
      <c r="V23" s="553"/>
      <c r="W23" s="126" t="s">
        <v>9</v>
      </c>
      <c r="X23" s="75" t="s">
        <v>24</v>
      </c>
      <c r="Y23" s="103">
        <v>2.1</v>
      </c>
      <c r="AA23" s="287" t="s">
        <v>25</v>
      </c>
      <c r="AB23" s="161">
        <v>2.8</v>
      </c>
      <c r="AC23" s="288">
        <f>AB23*7</f>
        <v>19.599999999999998</v>
      </c>
      <c r="AD23" s="161">
        <f>AB23*5</f>
        <v>14</v>
      </c>
      <c r="AE23" s="161" t="s">
        <v>26</v>
      </c>
      <c r="AF23" s="289">
        <f>AC23*4+AD23*9</f>
        <v>204.39999999999998</v>
      </c>
    </row>
    <row r="24" spans="2:32" s="90" customFormat="1" ht="27.95" customHeight="1">
      <c r="B24" s="73" t="s">
        <v>10</v>
      </c>
      <c r="C24" s="551"/>
      <c r="D24" s="25"/>
      <c r="E24" s="79"/>
      <c r="F24" s="25"/>
      <c r="G24" s="396"/>
      <c r="H24" s="25"/>
      <c r="I24" s="118"/>
      <c r="J24" s="25" t="s">
        <v>708</v>
      </c>
      <c r="K24" s="25"/>
      <c r="L24" s="25">
        <v>10</v>
      </c>
      <c r="M24" s="25" t="s">
        <v>583</v>
      </c>
      <c r="N24" s="25"/>
      <c r="O24" s="25">
        <v>10</v>
      </c>
      <c r="P24" s="25"/>
      <c r="Q24" s="79"/>
      <c r="R24" s="25"/>
      <c r="S24" s="25"/>
      <c r="T24" s="79"/>
      <c r="U24" s="25"/>
      <c r="V24" s="553"/>
      <c r="W24" s="125">
        <f>(Y22*5)+(Y24*5)+(Y26*8)</f>
        <v>21.5</v>
      </c>
      <c r="X24" s="75" t="s">
        <v>27</v>
      </c>
      <c r="Y24" s="103">
        <f>AB25</f>
        <v>2.5</v>
      </c>
      <c r="Z24" s="88"/>
      <c r="AA24" t="s">
        <v>28</v>
      </c>
      <c r="AB24" s="161">
        <v>2</v>
      </c>
      <c r="AC24" s="161">
        <f>AB24*1</f>
        <v>2</v>
      </c>
      <c r="AD24" s="161" t="s">
        <v>26</v>
      </c>
      <c r="AE24" s="161">
        <f>AB24*5</f>
        <v>10</v>
      </c>
      <c r="AF24" s="161">
        <f>AC24*4+AE24*4</f>
        <v>48</v>
      </c>
    </row>
    <row r="25" spans="2:32" s="90" customFormat="1" ht="27.95" customHeight="1">
      <c r="B25" s="555" t="s">
        <v>36</v>
      </c>
      <c r="C25" s="551"/>
      <c r="D25" s="25"/>
      <c r="E25" s="292"/>
      <c r="F25" s="25"/>
      <c r="G25" s="233"/>
      <c r="H25" s="25"/>
      <c r="I25" s="25"/>
      <c r="J25" s="25"/>
      <c r="K25" s="25"/>
      <c r="L25" s="25"/>
      <c r="M25" s="25" t="s">
        <v>532</v>
      </c>
      <c r="N25" s="25"/>
      <c r="O25" s="25">
        <v>10</v>
      </c>
      <c r="P25" s="25"/>
      <c r="Q25" s="25"/>
      <c r="R25" s="25"/>
      <c r="S25" s="25"/>
      <c r="T25" s="79"/>
      <c r="U25" s="25"/>
      <c r="V25" s="553"/>
      <c r="W25" s="126" t="s">
        <v>11</v>
      </c>
      <c r="X25" s="75" t="s">
        <v>30</v>
      </c>
      <c r="Y25" s="103">
        <f>AB26</f>
        <v>0</v>
      </c>
      <c r="AA25" t="s">
        <v>31</v>
      </c>
      <c r="AB25" s="161">
        <v>2.5</v>
      </c>
      <c r="AC25" s="161"/>
      <c r="AD25" s="161">
        <f>AB25*5</f>
        <v>12.5</v>
      </c>
      <c r="AE25" s="161" t="s">
        <v>26</v>
      </c>
      <c r="AF25" s="161">
        <f>AD25*9</f>
        <v>112.5</v>
      </c>
    </row>
    <row r="26" spans="2:32" s="90" customFormat="1" ht="27.95" customHeight="1">
      <c r="B26" s="555"/>
      <c r="C26" s="551"/>
      <c r="D26" s="25"/>
      <c r="E26" s="79"/>
      <c r="F26" s="25"/>
      <c r="G26" s="95"/>
      <c r="H26" s="79"/>
      <c r="I26" s="118"/>
      <c r="J26" s="292"/>
      <c r="K26" s="79"/>
      <c r="L26" s="25"/>
      <c r="M26" s="127" t="s">
        <v>585</v>
      </c>
      <c r="N26" s="25" t="s">
        <v>586</v>
      </c>
      <c r="O26" s="25">
        <v>15</v>
      </c>
      <c r="P26" s="25"/>
      <c r="Q26" s="25"/>
      <c r="R26" s="25"/>
      <c r="S26" s="25"/>
      <c r="T26" s="79"/>
      <c r="U26" s="25"/>
      <c r="V26" s="553"/>
      <c r="W26" s="125">
        <f>(Y21*2)+(Y22*7)+(Y23*1)+(Y26*8)</f>
        <v>26.1</v>
      </c>
      <c r="X26" s="114" t="s">
        <v>39</v>
      </c>
      <c r="Y26" s="103">
        <v>0</v>
      </c>
      <c r="Z26" s="88"/>
      <c r="AA26" t="s">
        <v>32</v>
      </c>
      <c r="AB26" s="161"/>
      <c r="AC26"/>
      <c r="AD26"/>
      <c r="AE26">
        <f>AB26*15</f>
        <v>0</v>
      </c>
      <c r="AF26"/>
    </row>
    <row r="27" spans="2:32" s="90" customFormat="1" ht="27.95" customHeight="1">
      <c r="B27" s="290" t="s">
        <v>33</v>
      </c>
      <c r="C27" s="97"/>
      <c r="D27" s="25"/>
      <c r="E27" s="79"/>
      <c r="F27" s="25"/>
      <c r="G27" s="25"/>
      <c r="H27" s="79"/>
      <c r="I27" s="118"/>
      <c r="J27" s="127"/>
      <c r="K27" s="131"/>
      <c r="L27" s="25"/>
      <c r="M27" s="127"/>
      <c r="N27" s="131"/>
      <c r="O27" s="25"/>
      <c r="P27" s="25"/>
      <c r="Q27" s="79"/>
      <c r="R27" s="25"/>
      <c r="S27" s="25"/>
      <c r="T27" s="79"/>
      <c r="U27" s="25"/>
      <c r="V27" s="553"/>
      <c r="W27" s="126" t="s">
        <v>12</v>
      </c>
      <c r="X27" s="83"/>
      <c r="Y27" s="103"/>
      <c r="AA27"/>
      <c r="AB27" s="161"/>
      <c r="AC27">
        <f>SUM(AC22:AC26)</f>
        <v>33</v>
      </c>
      <c r="AD27">
        <f>SUM(AD22:AD26)</f>
        <v>26.5</v>
      </c>
      <c r="AE27">
        <f>SUM(AE22:AE26)</f>
        <v>95.5</v>
      </c>
      <c r="AF27">
        <f>AC27*4+AD27*9+AE27*4</f>
        <v>752.5</v>
      </c>
    </row>
    <row r="28" spans="2:32" s="90" customFormat="1" ht="27.95" customHeight="1" thickBot="1">
      <c r="B28" s="297"/>
      <c r="C28" s="99"/>
      <c r="D28" s="79"/>
      <c r="E28" s="79"/>
      <c r="F28" s="25"/>
      <c r="G28" s="25"/>
      <c r="H28" s="79"/>
      <c r="I28" s="25"/>
      <c r="J28" s="25"/>
      <c r="K28" s="79"/>
      <c r="L28" s="25"/>
      <c r="M28" s="25"/>
      <c r="N28" s="79"/>
      <c r="O28" s="25"/>
      <c r="P28" s="25"/>
      <c r="Q28" s="79"/>
      <c r="R28" s="25"/>
      <c r="S28" s="25"/>
      <c r="T28" s="79"/>
      <c r="U28" s="25"/>
      <c r="V28" s="554"/>
      <c r="W28" s="125">
        <f>(W22*4)+(W24*9)+(W26*4)</f>
        <v>681.9</v>
      </c>
      <c r="X28" s="80"/>
      <c r="Y28" s="103"/>
      <c r="Z28" s="88"/>
      <c r="AB28" s="100"/>
      <c r="AC28" s="296">
        <f>AC27*4/AF27</f>
        <v>0.17541528239202658</v>
      </c>
      <c r="AD28" s="296">
        <f>AD27*9/AF27</f>
        <v>0.31694352159468436</v>
      </c>
      <c r="AE28" s="296">
        <f>AE27*4/AF27</f>
        <v>0.50764119601328905</v>
      </c>
    </row>
    <row r="29" spans="2:32" s="72" customFormat="1" ht="42" customHeight="1">
      <c r="B29" s="69">
        <v>10</v>
      </c>
      <c r="C29" s="551"/>
      <c r="D29" s="70" t="str">
        <f>'10月菜單'!M25</f>
        <v>地瓜飯</v>
      </c>
      <c r="E29" s="70" t="s">
        <v>404</v>
      </c>
      <c r="F29" s="21" t="s">
        <v>15</v>
      </c>
      <c r="G29" s="70" t="str">
        <f>'10月菜單'!M26</f>
        <v>洋芋雞丁</v>
      </c>
      <c r="H29" s="70" t="s">
        <v>469</v>
      </c>
      <c r="I29" s="21" t="s">
        <v>15</v>
      </c>
      <c r="J29" s="70" t="str">
        <f>'10月菜單'!M27</f>
        <v>黃金薯條(炸加)</v>
      </c>
      <c r="K29" s="70" t="s">
        <v>635</v>
      </c>
      <c r="L29" s="21" t="s">
        <v>15</v>
      </c>
      <c r="M29" s="70" t="str">
        <f>'10月菜單'!M28</f>
        <v>家常滷三寶(豆)</v>
      </c>
      <c r="N29" s="70" t="s">
        <v>405</v>
      </c>
      <c r="O29" s="21" t="s">
        <v>15</v>
      </c>
      <c r="P29" s="70" t="str">
        <f>'10月菜單'!M29</f>
        <v>淺色蔬菜</v>
      </c>
      <c r="Q29" s="70" t="s">
        <v>406</v>
      </c>
      <c r="R29" s="21" t="s">
        <v>15</v>
      </c>
      <c r="S29" s="70" t="str">
        <f>'10月菜單'!M30</f>
        <v>鮮筍湯</v>
      </c>
      <c r="T29" s="70" t="s">
        <v>405</v>
      </c>
      <c r="U29" s="21" t="s">
        <v>15</v>
      </c>
      <c r="V29" s="552"/>
      <c r="W29" s="124" t="s">
        <v>7</v>
      </c>
      <c r="X29" s="71" t="s">
        <v>17</v>
      </c>
      <c r="Y29" s="102">
        <v>6</v>
      </c>
      <c r="Z29"/>
      <c r="AA29"/>
      <c r="AB29" s="161"/>
      <c r="AC29" t="s">
        <v>18</v>
      </c>
      <c r="AD29" t="s">
        <v>19</v>
      </c>
      <c r="AE29" t="s">
        <v>20</v>
      </c>
      <c r="AF29" t="s">
        <v>21</v>
      </c>
    </row>
    <row r="30" spans="2:32" customFormat="1" ht="27.95" customHeight="1">
      <c r="B30" s="73" t="s">
        <v>8</v>
      </c>
      <c r="C30" s="551"/>
      <c r="D30" s="25" t="s">
        <v>81</v>
      </c>
      <c r="E30" s="25"/>
      <c r="F30" s="25">
        <v>85</v>
      </c>
      <c r="G30" s="25" t="s">
        <v>710</v>
      </c>
      <c r="H30" s="25"/>
      <c r="I30" s="25">
        <v>50</v>
      </c>
      <c r="J30" s="25" t="s">
        <v>701</v>
      </c>
      <c r="K30" s="298" t="s">
        <v>634</v>
      </c>
      <c r="L30" s="25">
        <v>30</v>
      </c>
      <c r="M30" s="25" t="s">
        <v>713</v>
      </c>
      <c r="N30" s="24" t="s">
        <v>453</v>
      </c>
      <c r="O30" s="25">
        <v>30</v>
      </c>
      <c r="P30" s="25" t="str">
        <f>P29</f>
        <v>淺色蔬菜</v>
      </c>
      <c r="Q30" s="25"/>
      <c r="R30" s="25">
        <v>100</v>
      </c>
      <c r="S30" s="25" t="s">
        <v>721</v>
      </c>
      <c r="T30" s="79"/>
      <c r="U30" s="25">
        <v>20</v>
      </c>
      <c r="V30" s="553"/>
      <c r="W30" s="125">
        <f>(Y29*15)+(Y31*5)+(Y34*12)</f>
        <v>100.5</v>
      </c>
      <c r="X30" s="74" t="s">
        <v>22</v>
      </c>
      <c r="Y30" s="103">
        <v>1.9</v>
      </c>
      <c r="Z30" s="286"/>
      <c r="AA30" s="161" t="s">
        <v>23</v>
      </c>
      <c r="AB30" s="161">
        <v>5.7</v>
      </c>
      <c r="AC30" s="161">
        <f>AB30*2</f>
        <v>11.4</v>
      </c>
      <c r="AD30" s="161"/>
      <c r="AE30" s="161">
        <f>AB30*15</f>
        <v>85.5</v>
      </c>
      <c r="AF30" s="161">
        <f>AC30*4+AE30*4</f>
        <v>387.6</v>
      </c>
    </row>
    <row r="31" spans="2:32" customFormat="1" ht="27.95" customHeight="1">
      <c r="B31" s="73">
        <v>17</v>
      </c>
      <c r="C31" s="551"/>
      <c r="D31" s="25" t="s">
        <v>82</v>
      </c>
      <c r="E31" s="25"/>
      <c r="F31" s="25">
        <v>55</v>
      </c>
      <c r="G31" s="25" t="s">
        <v>531</v>
      </c>
      <c r="H31" s="25"/>
      <c r="I31" s="25">
        <v>30</v>
      </c>
      <c r="J31" s="25"/>
      <c r="K31" s="25"/>
      <c r="L31" s="25"/>
      <c r="M31" s="25" t="s">
        <v>637</v>
      </c>
      <c r="N31" s="24"/>
      <c r="O31" s="25">
        <v>20</v>
      </c>
      <c r="P31" s="25"/>
      <c r="Q31" s="79"/>
      <c r="R31" s="25"/>
      <c r="S31" s="25"/>
      <c r="T31" s="79"/>
      <c r="U31" s="25"/>
      <c r="V31" s="553"/>
      <c r="W31" s="126" t="s">
        <v>9</v>
      </c>
      <c r="X31" s="75" t="s">
        <v>24</v>
      </c>
      <c r="Y31" s="103">
        <v>2.1</v>
      </c>
      <c r="AA31" s="287" t="s">
        <v>25</v>
      </c>
      <c r="AB31" s="161">
        <v>2.5</v>
      </c>
      <c r="AC31" s="288">
        <f>AB31*7</f>
        <v>17.5</v>
      </c>
      <c r="AD31" s="161">
        <f>AB31*5</f>
        <v>12.5</v>
      </c>
      <c r="AE31" s="161" t="s">
        <v>26</v>
      </c>
      <c r="AF31" s="289">
        <f>AC31*4+AD31*9</f>
        <v>182.5</v>
      </c>
    </row>
    <row r="32" spans="2:32" customFormat="1" ht="27.95" customHeight="1">
      <c r="B32" s="73" t="s">
        <v>10</v>
      </c>
      <c r="C32" s="551"/>
      <c r="D32" s="79"/>
      <c r="E32" s="79"/>
      <c r="F32" s="25"/>
      <c r="G32" s="25" t="s">
        <v>532</v>
      </c>
      <c r="H32" s="79"/>
      <c r="I32" s="25">
        <v>10</v>
      </c>
      <c r="J32" s="25"/>
      <c r="K32" s="25"/>
      <c r="L32" s="25"/>
      <c r="M32" s="25" t="s">
        <v>454</v>
      </c>
      <c r="N32" s="79"/>
      <c r="O32" s="25">
        <v>20</v>
      </c>
      <c r="P32" s="25"/>
      <c r="Q32" s="79"/>
      <c r="R32" s="25"/>
      <c r="S32" s="25"/>
      <c r="T32" s="79"/>
      <c r="U32" s="25"/>
      <c r="V32" s="553"/>
      <c r="W32" s="125">
        <f>(Y30*5)+(Y32*5)+(Y34*8)</f>
        <v>22</v>
      </c>
      <c r="X32" s="75" t="s">
        <v>27</v>
      </c>
      <c r="Y32" s="103">
        <v>2.5</v>
      </c>
      <c r="Z32" s="286"/>
      <c r="AA32" t="s">
        <v>28</v>
      </c>
      <c r="AB32" s="161">
        <v>2.2000000000000002</v>
      </c>
      <c r="AC32" s="161">
        <f>AB32*1</f>
        <v>2.2000000000000002</v>
      </c>
      <c r="AD32" s="161" t="s">
        <v>26</v>
      </c>
      <c r="AE32" s="161">
        <f>AB32*5</f>
        <v>11</v>
      </c>
      <c r="AF32" s="161">
        <f>AC32*4+AE32*4</f>
        <v>52.8</v>
      </c>
    </row>
    <row r="33" spans="2:32" customFormat="1" ht="27.95" customHeight="1">
      <c r="B33" s="555" t="s">
        <v>37</v>
      </c>
      <c r="C33" s="551"/>
      <c r="D33" s="79"/>
      <c r="E33" s="79"/>
      <c r="F33" s="25"/>
      <c r="G33" s="25"/>
      <c r="H33" s="79"/>
      <c r="I33" s="25"/>
      <c r="J33" s="25"/>
      <c r="K33" s="134"/>
      <c r="L33" s="25"/>
      <c r="M33" s="25" t="s">
        <v>636</v>
      </c>
      <c r="N33" s="79"/>
      <c r="O33" s="25">
        <v>20</v>
      </c>
      <c r="P33" s="25"/>
      <c r="Q33" s="79"/>
      <c r="R33" s="25"/>
      <c r="S33" s="25"/>
      <c r="T33" s="79"/>
      <c r="U33" s="25"/>
      <c r="V33" s="553"/>
      <c r="W33" s="126" t="s">
        <v>11</v>
      </c>
      <c r="X33" s="75" t="s">
        <v>30</v>
      </c>
      <c r="Y33" s="103">
        <f>AB34</f>
        <v>0</v>
      </c>
      <c r="AA33" t="s">
        <v>31</v>
      </c>
      <c r="AB33" s="161">
        <v>2.2000000000000002</v>
      </c>
      <c r="AC33" s="161"/>
      <c r="AD33" s="161">
        <f>AB33*5</f>
        <v>11</v>
      </c>
      <c r="AE33" s="161" t="s">
        <v>26</v>
      </c>
      <c r="AF33" s="161">
        <f>AD33*9</f>
        <v>99</v>
      </c>
    </row>
    <row r="34" spans="2:32" customFormat="1" ht="27.95" customHeight="1">
      <c r="B34" s="555"/>
      <c r="C34" s="551"/>
      <c r="D34" s="79"/>
      <c r="E34" s="79"/>
      <c r="F34" s="25"/>
      <c r="G34" s="25"/>
      <c r="H34" s="79"/>
      <c r="I34" s="25"/>
      <c r="J34" s="395"/>
      <c r="K34" s="79"/>
      <c r="L34" s="25"/>
      <c r="M34" s="25"/>
      <c r="N34" s="79"/>
      <c r="O34" s="25"/>
      <c r="P34" s="25"/>
      <c r="Q34" s="79"/>
      <c r="R34" s="25"/>
      <c r="S34" s="25"/>
      <c r="T34" s="79"/>
      <c r="U34" s="25"/>
      <c r="V34" s="553"/>
      <c r="W34" s="125">
        <f>(Y29*2)+(Y30*7)+(Y31*1)+(Y34*8)</f>
        <v>27.4</v>
      </c>
      <c r="X34" s="114" t="s">
        <v>39</v>
      </c>
      <c r="Y34" s="103">
        <v>0</v>
      </c>
      <c r="Z34" s="286"/>
      <c r="AA34" t="s">
        <v>32</v>
      </c>
      <c r="AB34" s="161"/>
      <c r="AE34">
        <f>AB34*15</f>
        <v>0</v>
      </c>
    </row>
    <row r="35" spans="2:32" customFormat="1" ht="27.95" customHeight="1">
      <c r="B35" s="290" t="s">
        <v>33</v>
      </c>
      <c r="C35" s="291"/>
      <c r="D35" s="79"/>
      <c r="E35" s="79"/>
      <c r="F35" s="25"/>
      <c r="G35" s="25"/>
      <c r="H35" s="79"/>
      <c r="I35" s="25"/>
      <c r="J35" s="208"/>
      <c r="K35" s="209"/>
      <c r="L35" s="208"/>
      <c r="M35" s="292"/>
      <c r="N35" s="208"/>
      <c r="O35" s="208"/>
      <c r="P35" s="25"/>
      <c r="Q35" s="79"/>
      <c r="R35" s="25"/>
      <c r="S35" s="25"/>
      <c r="T35" s="79"/>
      <c r="U35" s="25"/>
      <c r="V35" s="553"/>
      <c r="W35" s="126" t="s">
        <v>12</v>
      </c>
      <c r="X35" s="83"/>
      <c r="Y35" s="103"/>
      <c r="AB35" s="161"/>
      <c r="AC35">
        <f>SUM(AC30:AC34)</f>
        <v>31.099999999999998</v>
      </c>
      <c r="AD35">
        <f>SUM(AD30:AD34)</f>
        <v>23.5</v>
      </c>
      <c r="AE35">
        <f>SUM(AE30:AE34)</f>
        <v>96.5</v>
      </c>
      <c r="AF35">
        <f>AC35*4+AD35*9+AE35*4</f>
        <v>721.9</v>
      </c>
    </row>
    <row r="36" spans="2:32" customFormat="1" ht="27.95" customHeight="1">
      <c r="B36" s="294"/>
      <c r="C36" s="295"/>
      <c r="D36" s="79"/>
      <c r="E36" s="79"/>
      <c r="F36" s="25"/>
      <c r="G36" s="25"/>
      <c r="H36" s="79"/>
      <c r="I36" s="25"/>
      <c r="J36" s="208"/>
      <c r="K36" s="209"/>
      <c r="L36" s="208"/>
      <c r="M36" s="208"/>
      <c r="N36" s="209"/>
      <c r="O36" s="208"/>
      <c r="P36" s="25"/>
      <c r="Q36" s="79"/>
      <c r="R36" s="25"/>
      <c r="S36" s="25"/>
      <c r="T36" s="79"/>
      <c r="U36" s="25"/>
      <c r="V36" s="554"/>
      <c r="W36" s="125">
        <f>(W30*4)+(W32*9)+(W34*4)</f>
        <v>709.6</v>
      </c>
      <c r="X36" s="87"/>
      <c r="Y36" s="103"/>
      <c r="Z36" s="286"/>
      <c r="AB36" s="161"/>
      <c r="AC36" s="296">
        <f>AC35*4/AF35</f>
        <v>0.17232303643163874</v>
      </c>
      <c r="AD36" s="296">
        <f>AD35*9/AF35</f>
        <v>0.29297686660202243</v>
      </c>
      <c r="AE36" s="296">
        <f>AE35*4/AF35</f>
        <v>0.5347000969663388</v>
      </c>
    </row>
    <row r="37" spans="2:32" s="72" customFormat="1" ht="42" customHeight="1">
      <c r="B37" s="69">
        <v>10</v>
      </c>
      <c r="C37" s="551"/>
      <c r="D37" s="70" t="str">
        <f>'10月菜單'!Q25</f>
        <v>日式烏龍麵</v>
      </c>
      <c r="E37" s="70" t="s">
        <v>514</v>
      </c>
      <c r="F37" s="21" t="s">
        <v>15</v>
      </c>
      <c r="G37" s="70" t="str">
        <f>'10月菜單'!Q26</f>
        <v>檸檬雞翅</v>
      </c>
      <c r="H37" s="70" t="s">
        <v>557</v>
      </c>
      <c r="I37" s="21" t="s">
        <v>15</v>
      </c>
      <c r="J37" s="70" t="str">
        <f>'10月菜單'!Q27</f>
        <v>彩椒鮮菇</v>
      </c>
      <c r="K37" s="70" t="s">
        <v>514</v>
      </c>
      <c r="L37" s="21" t="s">
        <v>15</v>
      </c>
      <c r="M37" s="70" t="str">
        <f>'10月菜單'!Q28</f>
        <v>小鮮肉包(冷)</v>
      </c>
      <c r="N37" s="70" t="s">
        <v>628</v>
      </c>
      <c r="O37" s="21" t="s">
        <v>15</v>
      </c>
      <c r="P37" s="70" t="str">
        <f>'10月菜單'!Q29</f>
        <v>深色蔬菜</v>
      </c>
      <c r="Q37" s="70" t="s">
        <v>406</v>
      </c>
      <c r="R37" s="21" t="s">
        <v>15</v>
      </c>
      <c r="S37" s="70" t="str">
        <f>'10月菜單'!Q30</f>
        <v>榨菜肉絲湯(醃)</v>
      </c>
      <c r="T37" s="70" t="s">
        <v>405</v>
      </c>
      <c r="U37" s="21" t="s">
        <v>15</v>
      </c>
      <c r="V37" s="552"/>
      <c r="W37" s="124" t="s">
        <v>7</v>
      </c>
      <c r="X37" s="71" t="s">
        <v>48</v>
      </c>
      <c r="Y37" s="102">
        <f>AB38</f>
        <v>5.7</v>
      </c>
      <c r="Z37"/>
      <c r="AA37"/>
      <c r="AB37" s="161"/>
      <c r="AC37" t="s">
        <v>18</v>
      </c>
      <c r="AD37" t="s">
        <v>19</v>
      </c>
      <c r="AE37" t="s">
        <v>20</v>
      </c>
      <c r="AF37" t="s">
        <v>21</v>
      </c>
    </row>
    <row r="38" spans="2:32" customFormat="1" ht="27.95" customHeight="1">
      <c r="B38" s="73" t="s">
        <v>8</v>
      </c>
      <c r="C38" s="551"/>
      <c r="D38" s="24" t="s">
        <v>587</v>
      </c>
      <c r="E38" s="24"/>
      <c r="F38" s="24">
        <v>110</v>
      </c>
      <c r="G38" s="24" t="s">
        <v>460</v>
      </c>
      <c r="H38" s="24"/>
      <c r="I38" s="24">
        <v>40</v>
      </c>
      <c r="J38" s="25" t="s">
        <v>439</v>
      </c>
      <c r="K38" s="79"/>
      <c r="L38" s="25">
        <v>30</v>
      </c>
      <c r="M38" s="299" t="s">
        <v>774</v>
      </c>
      <c r="N38" s="300" t="s">
        <v>680</v>
      </c>
      <c r="O38" s="25">
        <v>25</v>
      </c>
      <c r="P38" s="25" t="str">
        <f>P37</f>
        <v>深色蔬菜</v>
      </c>
      <c r="Q38" s="25"/>
      <c r="R38" s="25">
        <v>100</v>
      </c>
      <c r="S38" s="25" t="s">
        <v>715</v>
      </c>
      <c r="T38" s="25"/>
      <c r="U38" s="25">
        <v>5</v>
      </c>
      <c r="V38" s="553"/>
      <c r="W38" s="125">
        <f>(Y37*15)+(Y39*5)+(Y42*12)</f>
        <v>95.5</v>
      </c>
      <c r="X38" s="74" t="s">
        <v>49</v>
      </c>
      <c r="Y38" s="103">
        <v>1.9</v>
      </c>
      <c r="Z38" s="286"/>
      <c r="AA38" s="161" t="s">
        <v>23</v>
      </c>
      <c r="AB38" s="161">
        <v>5.7</v>
      </c>
      <c r="AC38" s="161">
        <f>AB38*2</f>
        <v>11.4</v>
      </c>
      <c r="AD38" s="161"/>
      <c r="AE38" s="161">
        <f>AB38*15</f>
        <v>85.5</v>
      </c>
      <c r="AF38" s="161">
        <f>AC38*4+AE38*4</f>
        <v>387.6</v>
      </c>
    </row>
    <row r="39" spans="2:32" customFormat="1" ht="27.95" customHeight="1">
      <c r="B39" s="73">
        <v>18</v>
      </c>
      <c r="C39" s="551"/>
      <c r="D39" s="24" t="s">
        <v>588</v>
      </c>
      <c r="E39" s="24"/>
      <c r="F39" s="24">
        <v>20</v>
      </c>
      <c r="G39" s="24"/>
      <c r="H39" s="24"/>
      <c r="I39" s="24"/>
      <c r="J39" s="25" t="s">
        <v>589</v>
      </c>
      <c r="K39" s="25"/>
      <c r="L39" s="25">
        <v>20</v>
      </c>
      <c r="M39" s="445"/>
      <c r="N39" s="300"/>
      <c r="O39" s="25"/>
      <c r="P39" s="25"/>
      <c r="Q39" s="25"/>
      <c r="R39" s="25"/>
      <c r="S39" s="25" t="s">
        <v>440</v>
      </c>
      <c r="T39" s="25" t="s">
        <v>441</v>
      </c>
      <c r="U39" s="25">
        <v>10</v>
      </c>
      <c r="V39" s="553"/>
      <c r="W39" s="126" t="s">
        <v>9</v>
      </c>
      <c r="X39" s="75" t="s">
        <v>50</v>
      </c>
      <c r="Y39" s="103">
        <v>2</v>
      </c>
      <c r="AA39" s="287" t="s">
        <v>25</v>
      </c>
      <c r="AB39" s="161">
        <v>2.8</v>
      </c>
      <c r="AC39" s="288">
        <f>AB39*7</f>
        <v>19.599999999999998</v>
      </c>
      <c r="AD39" s="161">
        <f>AB39*5</f>
        <v>14</v>
      </c>
      <c r="AE39" s="161" t="s">
        <v>26</v>
      </c>
      <c r="AF39" s="289">
        <f>AC39*4+AD39*9</f>
        <v>204.39999999999998</v>
      </c>
    </row>
    <row r="40" spans="2:32" customFormat="1" ht="27.95" customHeight="1">
      <c r="B40" s="73" t="s">
        <v>10</v>
      </c>
      <c r="C40" s="551"/>
      <c r="D40" s="24" t="s">
        <v>401</v>
      </c>
      <c r="E40" s="24"/>
      <c r="F40" s="24">
        <v>10</v>
      </c>
      <c r="G40" s="25"/>
      <c r="H40" s="79"/>
      <c r="I40" s="24"/>
      <c r="J40" s="25" t="s">
        <v>583</v>
      </c>
      <c r="K40" s="25"/>
      <c r="L40" s="25">
        <v>10</v>
      </c>
      <c r="M40" s="233"/>
      <c r="N40" s="298"/>
      <c r="O40" s="25"/>
      <c r="P40" s="25"/>
      <c r="Q40" s="25"/>
      <c r="R40" s="25"/>
      <c r="S40" s="25"/>
      <c r="T40" s="25"/>
      <c r="U40" s="25"/>
      <c r="V40" s="553"/>
      <c r="W40" s="125">
        <f>(Y38*5)+(Y40*5)+(Y42*8)</f>
        <v>24.5</v>
      </c>
      <c r="X40" s="75" t="s">
        <v>51</v>
      </c>
      <c r="Y40" s="103">
        <v>3</v>
      </c>
      <c r="Z40" s="286"/>
      <c r="AA40" t="s">
        <v>28</v>
      </c>
      <c r="AB40" s="161">
        <v>2.2000000000000002</v>
      </c>
      <c r="AC40" s="161">
        <f>AB40*1</f>
        <v>2.2000000000000002</v>
      </c>
      <c r="AD40" s="161" t="s">
        <v>26</v>
      </c>
      <c r="AE40" s="161">
        <f>AB40*5</f>
        <v>11</v>
      </c>
      <c r="AF40" s="161">
        <f>AC40*4+AE40*4</f>
        <v>52.8</v>
      </c>
    </row>
    <row r="41" spans="2:32" customFormat="1" ht="27.95" customHeight="1">
      <c r="B41" s="555" t="s">
        <v>29</v>
      </c>
      <c r="C41" s="551"/>
      <c r="D41" s="25" t="s">
        <v>712</v>
      </c>
      <c r="E41" s="24"/>
      <c r="F41" s="24">
        <v>5</v>
      </c>
      <c r="G41" s="24"/>
      <c r="H41" s="24"/>
      <c r="I41" s="24"/>
      <c r="J41" s="25" t="s">
        <v>716</v>
      </c>
      <c r="K41" s="25"/>
      <c r="L41" s="25">
        <v>5</v>
      </c>
      <c r="M41" s="292"/>
      <c r="N41" s="298"/>
      <c r="O41" s="25"/>
      <c r="P41" s="25"/>
      <c r="Q41" s="25"/>
      <c r="R41" s="25"/>
      <c r="S41" s="25"/>
      <c r="T41" s="25"/>
      <c r="U41" s="25"/>
      <c r="V41" s="553"/>
      <c r="W41" s="126" t="s">
        <v>11</v>
      </c>
      <c r="X41" s="75" t="s">
        <v>52</v>
      </c>
      <c r="Y41" s="103">
        <f>AB42</f>
        <v>0</v>
      </c>
      <c r="AA41" t="s">
        <v>31</v>
      </c>
      <c r="AB41" s="161">
        <v>2.5</v>
      </c>
      <c r="AC41" s="161"/>
      <c r="AD41" s="161">
        <f>AB41*5</f>
        <v>12.5</v>
      </c>
      <c r="AE41" s="161" t="s">
        <v>26</v>
      </c>
      <c r="AF41" s="161">
        <f>AD41*9</f>
        <v>112.5</v>
      </c>
    </row>
    <row r="42" spans="2:32" customFormat="1" ht="27.95" customHeight="1">
      <c r="B42" s="555"/>
      <c r="C42" s="551"/>
      <c r="D42" s="24"/>
      <c r="E42" s="24"/>
      <c r="F42" s="24"/>
      <c r="G42" s="25"/>
      <c r="H42" s="79"/>
      <c r="I42" s="25"/>
      <c r="J42" s="25"/>
      <c r="K42" s="25"/>
      <c r="L42" s="25"/>
      <c r="M42" s="395"/>
      <c r="N42" s="119"/>
      <c r="O42" s="25"/>
      <c r="P42" s="25"/>
      <c r="Q42" s="79"/>
      <c r="R42" s="25"/>
      <c r="S42" s="25"/>
      <c r="T42" s="79"/>
      <c r="U42" s="25"/>
      <c r="V42" s="553"/>
      <c r="W42" s="125">
        <f>(Y37*2)+(Y38*7)+(Y39*1)+(Y42*8)</f>
        <v>26.7</v>
      </c>
      <c r="X42" s="114" t="s">
        <v>53</v>
      </c>
      <c r="Y42" s="103">
        <v>0</v>
      </c>
      <c r="Z42" s="286"/>
      <c r="AA42" t="s">
        <v>32</v>
      </c>
      <c r="AB42" s="161"/>
      <c r="AE42">
        <f>AB42*15</f>
        <v>0</v>
      </c>
    </row>
    <row r="43" spans="2:32" customFormat="1" ht="27.95" customHeight="1">
      <c r="B43" s="290" t="s">
        <v>33</v>
      </c>
      <c r="C43" s="291"/>
      <c r="D43" s="25"/>
      <c r="E43" s="79"/>
      <c r="F43" s="25"/>
      <c r="G43" s="25"/>
      <c r="H43" s="79"/>
      <c r="I43" s="118"/>
      <c r="J43" s="292"/>
      <c r="K43" s="79"/>
      <c r="L43" s="25"/>
      <c r="M43" s="299"/>
      <c r="N43" s="300"/>
      <c r="O43" s="25"/>
      <c r="P43" s="25"/>
      <c r="Q43" s="79"/>
      <c r="R43" s="25"/>
      <c r="S43" s="25"/>
      <c r="T43" s="79"/>
      <c r="U43" s="25"/>
      <c r="V43" s="553"/>
      <c r="W43" s="126" t="s">
        <v>12</v>
      </c>
      <c r="X43" s="83"/>
      <c r="Y43" s="103"/>
      <c r="AB43" s="161"/>
      <c r="AC43">
        <f>SUM(AC38:AC42)</f>
        <v>33.200000000000003</v>
      </c>
      <c r="AD43">
        <f>SUM(AD38:AD42)</f>
        <v>26.5</v>
      </c>
      <c r="AE43">
        <f>SUM(AE38:AE42)</f>
        <v>96.5</v>
      </c>
      <c r="AF43">
        <f>AC43*4+AD43*9+AE43*4</f>
        <v>757.3</v>
      </c>
    </row>
    <row r="44" spans="2:32" customFormat="1" ht="27.95" customHeight="1" thickBot="1">
      <c r="B44" s="301"/>
      <c r="C44" s="295"/>
      <c r="D44" s="302"/>
      <c r="E44" s="105"/>
      <c r="F44" s="106"/>
      <c r="G44" s="106"/>
      <c r="H44" s="105"/>
      <c r="I44" s="106"/>
      <c r="J44" s="25"/>
      <c r="K44" s="79"/>
      <c r="L44" s="25"/>
      <c r="M44" s="25"/>
      <c r="N44" s="105"/>
      <c r="O44" s="106"/>
      <c r="P44" s="106"/>
      <c r="Q44" s="105"/>
      <c r="R44" s="106"/>
      <c r="S44" s="106"/>
      <c r="T44" s="105"/>
      <c r="U44" s="106"/>
      <c r="V44" s="554"/>
      <c r="W44" s="125">
        <f>(W38*4)+(W40*9)+(W42*4)</f>
        <v>709.3</v>
      </c>
      <c r="X44" s="107"/>
      <c r="Y44" s="108"/>
      <c r="Z44" s="286"/>
      <c r="AB44" s="161"/>
      <c r="AC44" s="296">
        <f>AC43*4/AF43</f>
        <v>0.17535983097847618</v>
      </c>
      <c r="AD44" s="296">
        <f>AD43*9/AF43</f>
        <v>0.31493463620757955</v>
      </c>
      <c r="AE44" s="296">
        <f>AE43*4/AF43</f>
        <v>0.50970553281394426</v>
      </c>
    </row>
    <row r="45" spans="2:32" customFormat="1" ht="21.75" customHeight="1">
      <c r="B45" s="161"/>
      <c r="D45" s="303"/>
      <c r="E45" s="304"/>
      <c r="H45" s="304"/>
      <c r="J45" s="563"/>
      <c r="K45" s="563"/>
      <c r="L45" s="563"/>
      <c r="M45" s="563"/>
      <c r="N45" s="563"/>
      <c r="O45" s="563"/>
      <c r="P45" s="563"/>
      <c r="Q45" s="563"/>
      <c r="R45" s="563"/>
      <c r="S45" s="563"/>
      <c r="T45" s="563"/>
      <c r="U45" s="563"/>
      <c r="V45" s="563"/>
      <c r="W45" s="563"/>
      <c r="X45" s="563"/>
      <c r="Y45" s="563"/>
      <c r="Z45" s="305"/>
      <c r="AB45" s="161"/>
    </row>
    <row r="46" spans="2:32" customFormat="1">
      <c r="B46" s="161"/>
      <c r="D46" s="560"/>
      <c r="E46" s="560"/>
      <c r="F46" s="561"/>
      <c r="G46" s="561"/>
      <c r="H46" s="306"/>
      <c r="K46" s="306"/>
      <c r="N46" s="306"/>
      <c r="Q46" s="306"/>
      <c r="T46" s="306"/>
      <c r="W46" s="111"/>
      <c r="X46" s="112"/>
      <c r="Y46" s="113"/>
      <c r="AB46" s="161"/>
    </row>
  </sheetData>
  <mergeCells count="20"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6"/>
  <sheetViews>
    <sheetView view="pageBreakPreview" zoomScale="55" zoomScaleNormal="55" zoomScaleSheetLayoutView="55" workbookViewId="0">
      <selection activeCell="L36" sqref="L36"/>
    </sheetView>
  </sheetViews>
  <sheetFormatPr defaultColWidth="9" defaultRowHeight="20.25"/>
  <cols>
    <col min="1" max="1" width="1.875" customWidth="1"/>
    <col min="2" max="2" width="4.875" style="161" customWidth="1"/>
    <col min="3" max="3" width="0" hidden="1" customWidth="1"/>
    <col min="4" max="4" width="18.625" customWidth="1"/>
    <col min="5" max="5" width="5.625" style="304" customWidth="1"/>
    <col min="6" max="6" width="9.625" customWidth="1"/>
    <col min="7" max="7" width="18.625" customWidth="1"/>
    <col min="8" max="8" width="5.625" style="304" customWidth="1"/>
    <col min="9" max="9" width="9.625" customWidth="1"/>
    <col min="10" max="10" width="18.625" customWidth="1"/>
    <col min="11" max="11" width="5.625" style="304" customWidth="1"/>
    <col min="12" max="12" width="9.625" customWidth="1"/>
    <col min="13" max="13" width="18.625" customWidth="1"/>
    <col min="14" max="14" width="7" style="304" customWidth="1"/>
    <col min="15" max="15" width="9.625" customWidth="1"/>
    <col min="16" max="16" width="18.625" customWidth="1"/>
    <col min="17" max="17" width="5.625" style="304" customWidth="1"/>
    <col min="18" max="18" width="9.625" customWidth="1"/>
    <col min="19" max="19" width="18.625" customWidth="1"/>
    <col min="20" max="20" width="5.625" style="304" customWidth="1"/>
    <col min="21" max="21" width="9.625" customWidth="1"/>
    <col min="22" max="22" width="5.25" customWidth="1"/>
    <col min="23" max="23" width="11.75" style="111" customWidth="1"/>
    <col min="24" max="24" width="11.25" style="112" customWidth="1"/>
    <col min="25" max="25" width="6.625" style="113" customWidth="1"/>
    <col min="26" max="26" width="6.625" customWidth="1"/>
    <col min="27" max="27" width="6" customWidth="1"/>
    <col min="28" max="28" width="5.5" style="161" customWidth="1"/>
    <col min="29" max="29" width="7.75" customWidth="1"/>
    <col min="30" max="30" width="8" customWidth="1"/>
    <col min="31" max="31" width="7.875" customWidth="1"/>
    <col min="32" max="32" width="7.5" customWidth="1"/>
    <col min="33" max="34" width="9" customWidth="1"/>
  </cols>
  <sheetData>
    <row r="1" spans="2:32" ht="38.25">
      <c r="B1" s="556" t="s">
        <v>751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44"/>
    </row>
    <row r="2" spans="2:32" ht="24.95" customHeight="1">
      <c r="B2" s="557"/>
      <c r="C2" s="566"/>
      <c r="D2" s="566"/>
      <c r="E2" s="566"/>
      <c r="F2" s="566"/>
      <c r="G2" s="566"/>
      <c r="H2" s="47"/>
      <c r="I2" s="44"/>
      <c r="J2" s="44"/>
      <c r="K2" s="47"/>
      <c r="L2" s="44"/>
      <c r="M2" s="44"/>
      <c r="N2" s="47"/>
      <c r="O2" s="44"/>
      <c r="P2" s="44"/>
      <c r="Q2" s="47"/>
      <c r="R2" s="559" t="s">
        <v>416</v>
      </c>
      <c r="S2" s="559"/>
      <c r="T2" s="559"/>
      <c r="U2" s="559"/>
      <c r="V2" s="559"/>
      <c r="W2" s="559"/>
      <c r="X2" s="559"/>
      <c r="Y2" s="559"/>
      <c r="Z2" s="559"/>
    </row>
    <row r="3" spans="2:32" ht="31.5" customHeight="1" thickBot="1">
      <c r="B3" s="115" t="s">
        <v>40</v>
      </c>
      <c r="C3" s="319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T3" s="320"/>
      <c r="U3" s="320"/>
      <c r="V3" s="320"/>
      <c r="W3" s="50"/>
      <c r="X3" s="51"/>
      <c r="Y3" s="52"/>
      <c r="Z3" s="286"/>
    </row>
    <row r="4" spans="2:32" s="68" customFormat="1" ht="157.5">
      <c r="B4" s="56" t="s">
        <v>0</v>
      </c>
      <c r="C4" s="57" t="s">
        <v>1</v>
      </c>
      <c r="D4" s="58" t="s">
        <v>2</v>
      </c>
      <c r="E4" s="59" t="s">
        <v>38</v>
      </c>
      <c r="F4" s="58"/>
      <c r="G4" s="58" t="s">
        <v>3</v>
      </c>
      <c r="H4" s="59" t="s">
        <v>38</v>
      </c>
      <c r="I4" s="58"/>
      <c r="J4" s="58" t="s">
        <v>4</v>
      </c>
      <c r="K4" s="59" t="s">
        <v>38</v>
      </c>
      <c r="L4" s="60"/>
      <c r="M4" s="58" t="s">
        <v>4</v>
      </c>
      <c r="N4" s="59" t="s">
        <v>38</v>
      </c>
      <c r="O4" s="58"/>
      <c r="P4" s="58" t="s">
        <v>4</v>
      </c>
      <c r="Q4" s="59" t="s">
        <v>38</v>
      </c>
      <c r="R4" s="58"/>
      <c r="S4" s="61" t="s">
        <v>5</v>
      </c>
      <c r="T4" s="59" t="s">
        <v>38</v>
      </c>
      <c r="U4" s="58"/>
      <c r="V4" s="116" t="s">
        <v>46</v>
      </c>
      <c r="W4" s="62" t="s">
        <v>6</v>
      </c>
      <c r="X4" s="63" t="s">
        <v>13</v>
      </c>
      <c r="Y4" s="64" t="s">
        <v>14</v>
      </c>
      <c r="Z4" s="65"/>
      <c r="AA4" s="161"/>
      <c r="AB4" s="161"/>
      <c r="AC4"/>
      <c r="AD4"/>
      <c r="AE4"/>
      <c r="AF4"/>
    </row>
    <row r="5" spans="2:32" s="72" customFormat="1" ht="42" customHeight="1">
      <c r="B5" s="69">
        <v>10</v>
      </c>
      <c r="C5" s="551"/>
      <c r="D5" s="70" t="str">
        <f>'10月菜單'!A35</f>
        <v>白米飯+麻糬可頌</v>
      </c>
      <c r="E5" s="70" t="s">
        <v>84</v>
      </c>
      <c r="F5" s="21" t="s">
        <v>15</v>
      </c>
      <c r="G5" s="70" t="str">
        <f>'10月菜單'!A36</f>
        <v>BBQ烤雞腿</v>
      </c>
      <c r="H5" s="70" t="s">
        <v>755</v>
      </c>
      <c r="I5" s="21" t="s">
        <v>15</v>
      </c>
      <c r="J5" s="70" t="str">
        <f>'10月菜單'!A37</f>
        <v>滑嫩蒸蛋</v>
      </c>
      <c r="K5" s="70" t="s">
        <v>628</v>
      </c>
      <c r="L5" s="21" t="s">
        <v>15</v>
      </c>
      <c r="M5" s="70" t="str">
        <f>'10月菜單'!A38</f>
        <v>柴香白菜花枝丸(海加)</v>
      </c>
      <c r="N5" s="70" t="s">
        <v>625</v>
      </c>
      <c r="O5" s="21" t="s">
        <v>15</v>
      </c>
      <c r="P5" s="70" t="str">
        <f>'10月菜單'!A39</f>
        <v>深色蔬菜</v>
      </c>
      <c r="Q5" s="70" t="s">
        <v>43</v>
      </c>
      <c r="R5" s="21" t="s">
        <v>15</v>
      </c>
      <c r="S5" s="70" t="str">
        <f>'10月菜單'!A40</f>
        <v>菜頭湯</v>
      </c>
      <c r="T5" s="70" t="s">
        <v>16</v>
      </c>
      <c r="U5" s="21" t="s">
        <v>15</v>
      </c>
      <c r="V5" s="552"/>
      <c r="W5" s="124" t="s">
        <v>7</v>
      </c>
      <c r="X5" s="71" t="s">
        <v>17</v>
      </c>
      <c r="Y5" s="392">
        <v>6</v>
      </c>
      <c r="Z5"/>
      <c r="AA5"/>
      <c r="AB5" s="161"/>
      <c r="AC5" t="s">
        <v>18</v>
      </c>
      <c r="AD5" t="s">
        <v>19</v>
      </c>
      <c r="AE5" t="s">
        <v>20</v>
      </c>
      <c r="AF5" t="s">
        <v>21</v>
      </c>
    </row>
    <row r="6" spans="2:32" ht="27.75" customHeight="1">
      <c r="B6" s="73" t="s">
        <v>8</v>
      </c>
      <c r="C6" s="551"/>
      <c r="D6" s="25" t="s">
        <v>81</v>
      </c>
      <c r="E6" s="25"/>
      <c r="F6" s="25">
        <v>120</v>
      </c>
      <c r="G6" s="25" t="s">
        <v>754</v>
      </c>
      <c r="H6" s="117"/>
      <c r="I6" s="25">
        <v>40</v>
      </c>
      <c r="J6" s="25" t="s">
        <v>639</v>
      </c>
      <c r="K6" s="25"/>
      <c r="L6" s="25">
        <v>30</v>
      </c>
      <c r="M6" s="25" t="s">
        <v>590</v>
      </c>
      <c r="N6" s="25" t="s">
        <v>444</v>
      </c>
      <c r="O6" s="25">
        <v>30</v>
      </c>
      <c r="P6" s="25" t="str">
        <f>P5</f>
        <v>深色蔬菜</v>
      </c>
      <c r="Q6" s="25"/>
      <c r="R6" s="25">
        <v>100</v>
      </c>
      <c r="S6" s="25" t="s">
        <v>591</v>
      </c>
      <c r="T6" s="25"/>
      <c r="U6" s="25">
        <v>20</v>
      </c>
      <c r="V6" s="553"/>
      <c r="W6" s="125">
        <f>(Y5*15)+(Y7*5)+(Y10*12)</f>
        <v>100</v>
      </c>
      <c r="X6" s="74" t="s">
        <v>22</v>
      </c>
      <c r="Y6" s="103">
        <v>1.8</v>
      </c>
      <c r="Z6" s="286"/>
      <c r="AA6" s="161" t="s">
        <v>23</v>
      </c>
      <c r="AB6" s="161">
        <v>5.9</v>
      </c>
      <c r="AC6" s="161">
        <f>AB6*2</f>
        <v>11.8</v>
      </c>
      <c r="AD6" s="161"/>
      <c r="AE6" s="161">
        <f>AB6*15</f>
        <v>88.5</v>
      </c>
      <c r="AF6" s="161">
        <f>AC6*4+AE6*4</f>
        <v>401.2</v>
      </c>
    </row>
    <row r="7" spans="2:32" ht="27.95" customHeight="1">
      <c r="B7" s="73">
        <v>21</v>
      </c>
      <c r="C7" s="551"/>
      <c r="D7" s="25"/>
      <c r="E7" s="25"/>
      <c r="F7" s="25"/>
      <c r="G7" s="25"/>
      <c r="H7" s="25"/>
      <c r="I7" s="25"/>
      <c r="J7" s="393"/>
      <c r="K7" s="79"/>
      <c r="L7" s="25"/>
      <c r="M7" s="25" t="s">
        <v>640</v>
      </c>
      <c r="N7" s="25"/>
      <c r="O7" s="25">
        <v>30</v>
      </c>
      <c r="P7" s="25"/>
      <c r="Q7" s="25"/>
      <c r="R7" s="25"/>
      <c r="S7" s="25" t="s">
        <v>592</v>
      </c>
      <c r="T7" s="25"/>
      <c r="U7" s="25">
        <v>20</v>
      </c>
      <c r="V7" s="553"/>
      <c r="W7" s="126" t="s">
        <v>9</v>
      </c>
      <c r="X7" s="75" t="s">
        <v>24</v>
      </c>
      <c r="Y7" s="103">
        <v>2</v>
      </c>
      <c r="AA7" s="287" t="s">
        <v>25</v>
      </c>
      <c r="AB7" s="161">
        <v>2</v>
      </c>
      <c r="AC7" s="288">
        <f>AB7*7</f>
        <v>14</v>
      </c>
      <c r="AD7" s="161">
        <f>AB7*5</f>
        <v>10</v>
      </c>
      <c r="AE7" s="161" t="s">
        <v>26</v>
      </c>
      <c r="AF7" s="289">
        <f>AC7*4+AD7*9</f>
        <v>146</v>
      </c>
    </row>
    <row r="8" spans="2:32" ht="27.95" customHeight="1">
      <c r="B8" s="73" t="s">
        <v>10</v>
      </c>
      <c r="C8" s="551"/>
      <c r="D8" s="25"/>
      <c r="E8" s="25"/>
      <c r="F8" s="25"/>
      <c r="G8" s="25"/>
      <c r="H8" s="79"/>
      <c r="I8" s="24"/>
      <c r="J8" s="25"/>
      <c r="K8" s="25"/>
      <c r="L8" s="25"/>
      <c r="M8" s="118" t="s">
        <v>636</v>
      </c>
      <c r="N8" s="25"/>
      <c r="O8" s="119">
        <v>20</v>
      </c>
      <c r="P8" s="25"/>
      <c r="Q8" s="79"/>
      <c r="R8" s="25"/>
      <c r="S8" s="25" t="s">
        <v>593</v>
      </c>
      <c r="T8" s="79"/>
      <c r="U8" s="25">
        <v>1</v>
      </c>
      <c r="V8" s="553"/>
      <c r="W8" s="125">
        <f>(Y6*5)+(Y8*5)+(Y10*8)</f>
        <v>22</v>
      </c>
      <c r="X8" s="75" t="s">
        <v>27</v>
      </c>
      <c r="Y8" s="103">
        <v>2.6</v>
      </c>
      <c r="Z8" s="286"/>
      <c r="AA8" t="s">
        <v>28</v>
      </c>
      <c r="AB8" s="161">
        <v>2.1</v>
      </c>
      <c r="AC8" s="161">
        <f>AB8*1</f>
        <v>2.1</v>
      </c>
      <c r="AD8" s="161" t="s">
        <v>26</v>
      </c>
      <c r="AE8" s="161">
        <f>AB8*5</f>
        <v>10.5</v>
      </c>
      <c r="AF8" s="161">
        <f>AC8*4+AE8*4</f>
        <v>50.4</v>
      </c>
    </row>
    <row r="9" spans="2:32" ht="27.95" customHeight="1">
      <c r="B9" s="555" t="s">
        <v>34</v>
      </c>
      <c r="C9" s="551"/>
      <c r="D9" s="25"/>
      <c r="E9" s="25"/>
      <c r="F9" s="25"/>
      <c r="G9" s="233"/>
      <c r="H9" s="25"/>
      <c r="I9" s="25"/>
      <c r="J9" s="25"/>
      <c r="K9" s="79"/>
      <c r="L9" s="25"/>
      <c r="M9" s="233"/>
      <c r="N9" s="25"/>
      <c r="O9" s="25"/>
      <c r="P9" s="25"/>
      <c r="Q9" s="79"/>
      <c r="R9" s="25"/>
      <c r="S9" s="393"/>
      <c r="T9" s="397"/>
      <c r="U9" s="393"/>
      <c r="V9" s="553"/>
      <c r="W9" s="126" t="s">
        <v>11</v>
      </c>
      <c r="X9" s="75" t="s">
        <v>30</v>
      </c>
      <c r="Y9" s="103">
        <f>AB10</f>
        <v>0</v>
      </c>
      <c r="AA9" t="s">
        <v>31</v>
      </c>
      <c r="AB9" s="161">
        <v>2.2999999999999998</v>
      </c>
      <c r="AC9" s="161"/>
      <c r="AD9" s="161">
        <f>AB9*5</f>
        <v>11.5</v>
      </c>
      <c r="AE9" s="161" t="s">
        <v>26</v>
      </c>
      <c r="AF9" s="161">
        <f>AD9*9</f>
        <v>103.5</v>
      </c>
    </row>
    <row r="10" spans="2:32" ht="27.95" customHeight="1">
      <c r="B10" s="555"/>
      <c r="C10" s="551"/>
      <c r="D10" s="25"/>
      <c r="E10" s="25"/>
      <c r="F10" s="25"/>
      <c r="G10" s="118"/>
      <c r="H10" s="25"/>
      <c r="I10" s="119"/>
      <c r="J10" s="25"/>
      <c r="K10" s="25"/>
      <c r="L10" s="25"/>
      <c r="M10" s="395"/>
      <c r="N10" s="25"/>
      <c r="O10" s="119"/>
      <c r="P10" s="25"/>
      <c r="Q10" s="79"/>
      <c r="R10" s="25"/>
      <c r="S10" s="396"/>
      <c r="T10" s="397"/>
      <c r="U10" s="393"/>
      <c r="V10" s="553"/>
      <c r="W10" s="125">
        <f>(Y5*2)+(Y6*7)+(Y7*1)+(Y10*8)</f>
        <v>26.6</v>
      </c>
      <c r="X10" s="114" t="s">
        <v>39</v>
      </c>
      <c r="Y10" s="103">
        <v>0</v>
      </c>
      <c r="Z10" s="286"/>
      <c r="AA10" t="s">
        <v>32</v>
      </c>
      <c r="AE10">
        <f>AB10*15</f>
        <v>0</v>
      </c>
    </row>
    <row r="11" spans="2:32" ht="27.95" customHeight="1">
      <c r="B11" s="290" t="s">
        <v>33</v>
      </c>
      <c r="C11" s="291"/>
      <c r="D11" s="25"/>
      <c r="E11" s="79"/>
      <c r="F11" s="25"/>
      <c r="G11" s="118"/>
      <c r="H11" s="25"/>
      <c r="I11" s="119"/>
      <c r="J11" s="25"/>
      <c r="K11" s="79"/>
      <c r="L11" s="25"/>
      <c r="M11" s="118"/>
      <c r="N11" s="25"/>
      <c r="O11" s="119"/>
      <c r="P11" s="25"/>
      <c r="Q11" s="79"/>
      <c r="R11" s="25"/>
      <c r="S11" s="25"/>
      <c r="T11" s="79"/>
      <c r="U11" s="25"/>
      <c r="V11" s="553"/>
      <c r="W11" s="126" t="s">
        <v>12</v>
      </c>
      <c r="X11" s="83"/>
      <c r="Y11" s="103"/>
      <c r="AC11">
        <f>SUM(AC6:AC10)</f>
        <v>27.900000000000002</v>
      </c>
      <c r="AD11">
        <f>SUM(AD6:AD10)</f>
        <v>21.5</v>
      </c>
      <c r="AE11">
        <f>SUM(AE6:AE10)</f>
        <v>99</v>
      </c>
      <c r="AF11">
        <f>AC11*4+AD11*9+AE11*4</f>
        <v>701.1</v>
      </c>
    </row>
    <row r="12" spans="2:32" ht="27.95" customHeight="1">
      <c r="B12" s="294"/>
      <c r="C12" s="295"/>
      <c r="D12" s="79"/>
      <c r="E12" s="79"/>
      <c r="F12" s="25"/>
      <c r="G12" s="25"/>
      <c r="H12" s="79"/>
      <c r="I12" s="25"/>
      <c r="J12" s="25"/>
      <c r="K12" s="25"/>
      <c r="L12" s="25"/>
      <c r="M12" s="25"/>
      <c r="N12" s="79"/>
      <c r="O12" s="25"/>
      <c r="P12" s="25"/>
      <c r="Q12" s="79"/>
      <c r="R12" s="25"/>
      <c r="S12" s="208"/>
      <c r="T12" s="209"/>
      <c r="U12" s="208"/>
      <c r="V12" s="554"/>
      <c r="W12" s="125">
        <f>(W6*4)+(W8*9)+(W10*4)</f>
        <v>704.4</v>
      </c>
      <c r="X12" s="87"/>
      <c r="Y12" s="356"/>
      <c r="Z12" s="286"/>
      <c r="AC12" s="296">
        <f>AC11*4/AF11</f>
        <v>0.15917843388960207</v>
      </c>
      <c r="AD12" s="296">
        <f>AD11*9/AF11</f>
        <v>0.27599486521180999</v>
      </c>
      <c r="AE12" s="296">
        <f>AE11*4/AF11</f>
        <v>0.56482670089858789</v>
      </c>
    </row>
    <row r="13" spans="2:32" s="72" customFormat="1" ht="42" customHeight="1">
      <c r="B13" s="69">
        <v>10</v>
      </c>
      <c r="C13" s="551"/>
      <c r="D13" s="70" t="str">
        <f>'10月菜單'!E35</f>
        <v>紫米飯</v>
      </c>
      <c r="E13" s="70" t="s">
        <v>404</v>
      </c>
      <c r="F13" s="21" t="s">
        <v>15</v>
      </c>
      <c r="G13" s="70" t="str">
        <f>'10月菜單'!E36</f>
        <v>南洋咖哩雞</v>
      </c>
      <c r="H13" s="70" t="s">
        <v>514</v>
      </c>
      <c r="I13" s="21" t="s">
        <v>15</v>
      </c>
      <c r="J13" s="70" t="str">
        <f>'10月菜單'!E37</f>
        <v>豚肉壽喜燒</v>
      </c>
      <c r="K13" s="70" t="s">
        <v>405</v>
      </c>
      <c r="L13" s="21" t="s">
        <v>15</v>
      </c>
      <c r="M13" s="70" t="str">
        <f>'10月菜單'!E38</f>
        <v>小瓜豆腐(豆)</v>
      </c>
      <c r="N13" s="70" t="s">
        <v>414</v>
      </c>
      <c r="O13" s="21" t="s">
        <v>15</v>
      </c>
      <c r="P13" s="70" t="str">
        <f>'10月菜單'!E39</f>
        <v>淺色蔬菜</v>
      </c>
      <c r="Q13" s="70" t="s">
        <v>406</v>
      </c>
      <c r="R13" s="21" t="s">
        <v>15</v>
      </c>
      <c r="S13" s="70" t="str">
        <f>'10月菜單'!E40</f>
        <v>綠豆蜜甜湯</v>
      </c>
      <c r="T13" s="70" t="s">
        <v>405</v>
      </c>
      <c r="U13" s="21" t="s">
        <v>15</v>
      </c>
      <c r="V13" s="552"/>
      <c r="W13" s="124" t="s">
        <v>7</v>
      </c>
      <c r="X13" s="71" t="s">
        <v>63</v>
      </c>
      <c r="Y13" s="103">
        <v>5.7</v>
      </c>
      <c r="Z13"/>
      <c r="AA13"/>
      <c r="AB13" s="161"/>
      <c r="AC13" t="s">
        <v>18</v>
      </c>
      <c r="AD13" t="s">
        <v>19</v>
      </c>
      <c r="AE13" t="s">
        <v>20</v>
      </c>
      <c r="AF13" t="s">
        <v>21</v>
      </c>
    </row>
    <row r="14" spans="2:32" ht="27.95" customHeight="1">
      <c r="B14" s="73" t="s">
        <v>572</v>
      </c>
      <c r="C14" s="551"/>
      <c r="D14" s="25" t="s">
        <v>81</v>
      </c>
      <c r="E14" s="25"/>
      <c r="F14" s="25">
        <v>70</v>
      </c>
      <c r="G14" s="25" t="s">
        <v>704</v>
      </c>
      <c r="H14" s="25"/>
      <c r="I14" s="25">
        <v>35</v>
      </c>
      <c r="J14" s="393" t="s">
        <v>445</v>
      </c>
      <c r="K14" s="403"/>
      <c r="L14" s="432">
        <v>40</v>
      </c>
      <c r="M14" s="25" t="s">
        <v>244</v>
      </c>
      <c r="N14" s="25" t="s">
        <v>107</v>
      </c>
      <c r="O14" s="25">
        <v>40</v>
      </c>
      <c r="P14" s="25" t="str">
        <f>P13</f>
        <v>淺色蔬菜</v>
      </c>
      <c r="Q14" s="25"/>
      <c r="R14" s="25">
        <v>100</v>
      </c>
      <c r="S14" s="25" t="s">
        <v>769</v>
      </c>
      <c r="T14" s="25"/>
      <c r="U14" s="25">
        <v>10</v>
      </c>
      <c r="V14" s="553"/>
      <c r="W14" s="125">
        <f>(Y13*15)+(Y15*5)+(Y18*12)</f>
        <v>95.5</v>
      </c>
      <c r="X14" s="74" t="s">
        <v>64</v>
      </c>
      <c r="Y14" s="103">
        <v>1.9</v>
      </c>
      <c r="Z14" s="286"/>
      <c r="AA14" s="161" t="s">
        <v>23</v>
      </c>
      <c r="AB14" s="161">
        <v>5.7</v>
      </c>
      <c r="AC14" s="161">
        <f>AB14*2</f>
        <v>11.4</v>
      </c>
      <c r="AD14" s="161"/>
      <c r="AE14" s="161">
        <f>AB14*15</f>
        <v>85.5</v>
      </c>
      <c r="AF14" s="161">
        <f>AC14*4+AE14*4</f>
        <v>387.6</v>
      </c>
    </row>
    <row r="15" spans="2:32" ht="27.95" customHeight="1">
      <c r="B15" s="73">
        <v>22</v>
      </c>
      <c r="C15" s="551"/>
      <c r="D15" s="25" t="s">
        <v>109</v>
      </c>
      <c r="E15" s="25"/>
      <c r="F15" s="25">
        <v>35</v>
      </c>
      <c r="G15" s="25" t="s">
        <v>705</v>
      </c>
      <c r="H15" s="25"/>
      <c r="I15" s="25">
        <v>30</v>
      </c>
      <c r="J15" s="394" t="s">
        <v>715</v>
      </c>
      <c r="K15" s="433"/>
      <c r="L15" s="434">
        <v>20</v>
      </c>
      <c r="M15" s="25" t="s">
        <v>394</v>
      </c>
      <c r="N15" s="25"/>
      <c r="O15" s="25">
        <v>20</v>
      </c>
      <c r="P15" s="25"/>
      <c r="Q15" s="25"/>
      <c r="R15" s="25"/>
      <c r="S15" s="25"/>
      <c r="T15" s="25"/>
      <c r="U15" s="25"/>
      <c r="V15" s="553"/>
      <c r="W15" s="126" t="s">
        <v>9</v>
      </c>
      <c r="X15" s="75" t="s">
        <v>65</v>
      </c>
      <c r="Y15" s="103">
        <v>2</v>
      </c>
      <c r="AA15" s="287" t="s">
        <v>25</v>
      </c>
      <c r="AB15" s="161">
        <v>2</v>
      </c>
      <c r="AC15" s="288">
        <f>AB15*7</f>
        <v>14</v>
      </c>
      <c r="AD15" s="161">
        <f>AB15*5</f>
        <v>10</v>
      </c>
      <c r="AE15" s="161" t="s">
        <v>26</v>
      </c>
      <c r="AF15" s="289">
        <f>AC15*4+AD15*9</f>
        <v>146</v>
      </c>
    </row>
    <row r="16" spans="2:32" ht="27.95" customHeight="1">
      <c r="B16" s="73" t="s">
        <v>10</v>
      </c>
      <c r="C16" s="551"/>
      <c r="D16" s="79"/>
      <c r="E16" s="79"/>
      <c r="F16" s="25"/>
      <c r="G16" s="25" t="s">
        <v>706</v>
      </c>
      <c r="H16" s="25"/>
      <c r="I16" s="25">
        <v>10</v>
      </c>
      <c r="J16" s="393" t="s">
        <v>401</v>
      </c>
      <c r="K16" s="403"/>
      <c r="L16" s="435">
        <v>15</v>
      </c>
      <c r="M16" s="25"/>
      <c r="N16" s="25"/>
      <c r="O16" s="25"/>
      <c r="P16" s="25"/>
      <c r="Q16" s="79"/>
      <c r="R16" s="25"/>
      <c r="S16" s="25"/>
      <c r="T16" s="79"/>
      <c r="U16" s="25"/>
      <c r="V16" s="553"/>
      <c r="W16" s="125">
        <f>(Y14*5)+(Y16*5)+(Y18*8)</f>
        <v>22</v>
      </c>
      <c r="X16" s="75" t="s">
        <v>66</v>
      </c>
      <c r="Y16" s="103">
        <v>2.5</v>
      </c>
      <c r="Z16" s="286"/>
      <c r="AA16" t="s">
        <v>28</v>
      </c>
      <c r="AB16" s="161">
        <v>2.5</v>
      </c>
      <c r="AC16" s="161">
        <f>AB16*1</f>
        <v>2.5</v>
      </c>
      <c r="AD16" s="161" t="s">
        <v>26</v>
      </c>
      <c r="AE16" s="161">
        <f>AB16*5</f>
        <v>12.5</v>
      </c>
      <c r="AF16" s="161">
        <f>AC16*4+AE16*4</f>
        <v>60</v>
      </c>
    </row>
    <row r="17" spans="2:32" ht="27.95" customHeight="1">
      <c r="B17" s="555" t="s">
        <v>35</v>
      </c>
      <c r="C17" s="551"/>
      <c r="D17" s="79"/>
      <c r="E17" s="79"/>
      <c r="F17" s="25"/>
      <c r="G17" s="25" t="s">
        <v>742</v>
      </c>
      <c r="H17" s="25"/>
      <c r="I17" s="25" t="s">
        <v>743</v>
      </c>
      <c r="J17" s="393" t="s">
        <v>603</v>
      </c>
      <c r="K17" s="403"/>
      <c r="L17" s="435">
        <v>20</v>
      </c>
      <c r="M17" s="25"/>
      <c r="N17" s="25"/>
      <c r="O17" s="25"/>
      <c r="P17" s="25"/>
      <c r="Q17" s="79"/>
      <c r="R17" s="25"/>
      <c r="S17" s="25"/>
      <c r="T17" s="25"/>
      <c r="U17" s="25"/>
      <c r="V17" s="553"/>
      <c r="W17" s="126" t="s">
        <v>11</v>
      </c>
      <c r="X17" s="75" t="s">
        <v>67</v>
      </c>
      <c r="Y17" s="103">
        <f>AB18</f>
        <v>0</v>
      </c>
      <c r="AA17" t="s">
        <v>31</v>
      </c>
      <c r="AB17" s="161">
        <v>2.2000000000000002</v>
      </c>
      <c r="AC17" s="161"/>
      <c r="AD17" s="161">
        <f>AB17*5</f>
        <v>11</v>
      </c>
      <c r="AE17" s="161" t="s">
        <v>26</v>
      </c>
      <c r="AF17" s="161">
        <f>AD17*9</f>
        <v>99</v>
      </c>
    </row>
    <row r="18" spans="2:32" ht="27.95" customHeight="1">
      <c r="B18" s="555"/>
      <c r="C18" s="551"/>
      <c r="D18" s="79"/>
      <c r="E18" s="79"/>
      <c r="F18" s="25"/>
      <c r="G18" s="25"/>
      <c r="H18" s="79"/>
      <c r="I18" s="25"/>
      <c r="J18" s="25"/>
      <c r="K18" s="118"/>
      <c r="L18" s="127"/>
      <c r="M18" s="292"/>
      <c r="N18" s="25"/>
      <c r="O18" s="25"/>
      <c r="P18" s="25"/>
      <c r="Q18" s="79"/>
      <c r="R18" s="25"/>
      <c r="S18" s="25"/>
      <c r="T18" s="79"/>
      <c r="U18" s="25"/>
      <c r="V18" s="553"/>
      <c r="W18" s="125">
        <f>(Y13*2)+(Y14*7)+(Y15*1)+(Y18*8)</f>
        <v>26.7</v>
      </c>
      <c r="X18" s="114" t="s">
        <v>68</v>
      </c>
      <c r="Y18" s="103">
        <v>0</v>
      </c>
      <c r="Z18" s="286"/>
      <c r="AA18" t="s">
        <v>32</v>
      </c>
      <c r="AE18">
        <f>AB18*15</f>
        <v>0</v>
      </c>
    </row>
    <row r="19" spans="2:32" ht="27.95" customHeight="1">
      <c r="B19" s="290" t="s">
        <v>33</v>
      </c>
      <c r="C19" s="291"/>
      <c r="D19" s="79"/>
      <c r="E19" s="79"/>
      <c r="F19" s="25"/>
      <c r="G19" s="25"/>
      <c r="H19" s="79"/>
      <c r="I19" s="25"/>
      <c r="J19" s="233"/>
      <c r="K19" s="79"/>
      <c r="L19" s="25"/>
      <c r="M19" s="292"/>
      <c r="N19" s="79"/>
      <c r="O19" s="25"/>
      <c r="P19" s="25"/>
      <c r="Q19" s="79"/>
      <c r="R19" s="25"/>
      <c r="S19" s="25"/>
      <c r="T19" s="79"/>
      <c r="U19" s="25"/>
      <c r="V19" s="553"/>
      <c r="W19" s="126" t="s">
        <v>12</v>
      </c>
      <c r="X19" s="83"/>
      <c r="Y19" s="103"/>
      <c r="AC19">
        <f>SUM(AC14:AC18)</f>
        <v>27.9</v>
      </c>
      <c r="AD19">
        <f>SUM(AD14:AD18)</f>
        <v>21</v>
      </c>
      <c r="AE19">
        <f>SUM(AE14:AE18)</f>
        <v>98</v>
      </c>
      <c r="AF19">
        <f>AC19*4+AD19*9+AE19*4</f>
        <v>692.6</v>
      </c>
    </row>
    <row r="20" spans="2:32" ht="27.95" customHeight="1">
      <c r="B20" s="294"/>
      <c r="C20" s="295"/>
      <c r="D20" s="79"/>
      <c r="E20" s="79"/>
      <c r="F20" s="25"/>
      <c r="G20" s="25"/>
      <c r="H20" s="79"/>
      <c r="I20" s="25"/>
      <c r="J20" s="25"/>
      <c r="K20" s="79"/>
      <c r="L20" s="25"/>
      <c r="M20" s="25"/>
      <c r="N20" s="79"/>
      <c r="O20" s="25"/>
      <c r="P20" s="25"/>
      <c r="Q20" s="79"/>
      <c r="R20" s="25"/>
      <c r="S20" s="25"/>
      <c r="T20" s="79"/>
      <c r="U20" s="25"/>
      <c r="V20" s="554"/>
      <c r="W20" s="125">
        <f>(W14*4)+(W16*9)+(W18*4)</f>
        <v>686.8</v>
      </c>
      <c r="X20" s="87"/>
      <c r="Y20" s="356"/>
      <c r="Z20" s="286"/>
      <c r="AC20" s="296">
        <f>AC19*4/AF19</f>
        <v>0.16113196650303205</v>
      </c>
      <c r="AD20" s="296">
        <f>AD19*9/AF19</f>
        <v>0.27288478198094135</v>
      </c>
      <c r="AE20" s="296">
        <f>AE19*4/AF19</f>
        <v>0.56598325151602658</v>
      </c>
    </row>
    <row r="21" spans="2:32" s="72" customFormat="1" ht="42" customHeight="1">
      <c r="B21" s="69">
        <v>10</v>
      </c>
      <c r="C21" s="551"/>
      <c r="D21" s="70" t="str">
        <f>'10月菜單'!I35</f>
        <v>白米飯</v>
      </c>
      <c r="E21" s="70" t="s">
        <v>404</v>
      </c>
      <c r="F21" s="21" t="s">
        <v>15</v>
      </c>
      <c r="G21" s="70" t="str">
        <f>'10月菜單'!I36</f>
        <v>炭香雞排</v>
      </c>
      <c r="H21" s="70" t="s">
        <v>725</v>
      </c>
      <c r="I21" s="21" t="s">
        <v>15</v>
      </c>
      <c r="J21" s="70" t="str">
        <f>'10月菜單'!I37</f>
        <v>阿婆肉燥</v>
      </c>
      <c r="K21" s="70" t="s">
        <v>470</v>
      </c>
      <c r="L21" s="21" t="s">
        <v>15</v>
      </c>
      <c r="M21" s="70" t="str">
        <f>'10月菜單'!I38</f>
        <v>黑胡椒菇菇</v>
      </c>
      <c r="N21" s="70" t="s">
        <v>405</v>
      </c>
      <c r="O21" s="21" t="s">
        <v>15</v>
      </c>
      <c r="P21" s="70" t="str">
        <f>'10月菜單'!I39</f>
        <v>深色蔬菜</v>
      </c>
      <c r="Q21" s="70" t="s">
        <v>406</v>
      </c>
      <c r="R21" s="21" t="s">
        <v>15</v>
      </c>
      <c r="S21" s="70" t="str">
        <f>'10月菜單'!I40</f>
        <v>紫菜蛋花湯</v>
      </c>
      <c r="T21" s="70" t="s">
        <v>405</v>
      </c>
      <c r="U21" s="21" t="s">
        <v>15</v>
      </c>
      <c r="V21" s="552"/>
      <c r="W21" s="124" t="s">
        <v>74</v>
      </c>
      <c r="X21" s="71" t="s">
        <v>17</v>
      </c>
      <c r="Y21" s="103">
        <v>5.8</v>
      </c>
      <c r="Z21"/>
      <c r="AA21"/>
      <c r="AB21" s="161"/>
      <c r="AC21" t="s">
        <v>18</v>
      </c>
      <c r="AD21" t="s">
        <v>19</v>
      </c>
      <c r="AE21" t="s">
        <v>20</v>
      </c>
      <c r="AF21" t="s">
        <v>21</v>
      </c>
    </row>
    <row r="22" spans="2:32" s="90" customFormat="1" ht="27.75" customHeight="1">
      <c r="B22" s="73" t="s">
        <v>572</v>
      </c>
      <c r="C22" s="551"/>
      <c r="D22" s="25" t="s">
        <v>81</v>
      </c>
      <c r="E22" s="25"/>
      <c r="F22" s="25">
        <v>115</v>
      </c>
      <c r="G22" s="25" t="s">
        <v>443</v>
      </c>
      <c r="H22" s="25"/>
      <c r="I22" s="25">
        <v>40</v>
      </c>
      <c r="J22" s="25" t="s">
        <v>708</v>
      </c>
      <c r="K22" s="25"/>
      <c r="L22" s="25">
        <v>15</v>
      </c>
      <c r="M22" s="25" t="s">
        <v>446</v>
      </c>
      <c r="N22" s="25"/>
      <c r="O22" s="25">
        <v>30</v>
      </c>
      <c r="P22" s="25" t="s">
        <v>674</v>
      </c>
      <c r="Q22" s="25"/>
      <c r="R22" s="25">
        <v>100</v>
      </c>
      <c r="S22" s="25" t="s">
        <v>558</v>
      </c>
      <c r="T22" s="25"/>
      <c r="U22" s="25">
        <v>10</v>
      </c>
      <c r="V22" s="553"/>
      <c r="W22" s="125">
        <f>(Y21*15)+(Y23*5)+(Y26*12)</f>
        <v>97</v>
      </c>
      <c r="X22" s="74" t="s">
        <v>22</v>
      </c>
      <c r="Y22" s="103">
        <v>1.9</v>
      </c>
      <c r="Z22" s="88"/>
      <c r="AA22" s="161" t="s">
        <v>23</v>
      </c>
      <c r="AB22" s="161">
        <v>5.7</v>
      </c>
      <c r="AC22" s="161">
        <f>AB22*2</f>
        <v>11.4</v>
      </c>
      <c r="AD22" s="161"/>
      <c r="AE22" s="161">
        <f>AB22*15</f>
        <v>85.5</v>
      </c>
      <c r="AF22" s="161">
        <f>AC22*4+AE22*4</f>
        <v>387.6</v>
      </c>
    </row>
    <row r="23" spans="2:32" s="90" customFormat="1" ht="27.95" customHeight="1">
      <c r="B23" s="73">
        <v>23</v>
      </c>
      <c r="C23" s="551"/>
      <c r="D23" s="25"/>
      <c r="E23" s="25"/>
      <c r="F23" s="25"/>
      <c r="G23" s="25"/>
      <c r="H23" s="25"/>
      <c r="I23" s="25"/>
      <c r="J23" s="25" t="s">
        <v>85</v>
      </c>
      <c r="K23" s="25"/>
      <c r="L23" s="25">
        <v>20</v>
      </c>
      <c r="M23" s="25" t="s">
        <v>594</v>
      </c>
      <c r="N23" s="25"/>
      <c r="O23" s="25">
        <v>20</v>
      </c>
      <c r="P23" s="25"/>
      <c r="Q23" s="25"/>
      <c r="R23" s="25"/>
      <c r="S23" s="25" t="s">
        <v>652</v>
      </c>
      <c r="T23" s="25"/>
      <c r="U23" s="25">
        <v>5</v>
      </c>
      <c r="V23" s="553"/>
      <c r="W23" s="126" t="s">
        <v>9</v>
      </c>
      <c r="X23" s="75" t="s">
        <v>24</v>
      </c>
      <c r="Y23" s="103">
        <v>2</v>
      </c>
      <c r="AA23" s="287" t="s">
        <v>25</v>
      </c>
      <c r="AB23" s="161">
        <v>2.2000000000000002</v>
      </c>
      <c r="AC23" s="288">
        <f>AB23*7</f>
        <v>15.400000000000002</v>
      </c>
      <c r="AD23" s="161">
        <f>AB23*5</f>
        <v>11</v>
      </c>
      <c r="AE23" s="161" t="s">
        <v>26</v>
      </c>
      <c r="AF23" s="289">
        <f>AC23*4+AD23*9</f>
        <v>160.60000000000002</v>
      </c>
    </row>
    <row r="24" spans="2:32" s="90" customFormat="1" ht="27.95" customHeight="1">
      <c r="B24" s="73" t="s">
        <v>10</v>
      </c>
      <c r="C24" s="551"/>
      <c r="D24" s="25"/>
      <c r="E24" s="25"/>
      <c r="F24" s="25"/>
      <c r="G24" s="25"/>
      <c r="H24" s="25"/>
      <c r="I24" s="25"/>
      <c r="J24" s="25" t="s">
        <v>472</v>
      </c>
      <c r="K24" s="244" t="s">
        <v>461</v>
      </c>
      <c r="L24" s="25">
        <v>20</v>
      </c>
      <c r="M24" s="25" t="s">
        <v>85</v>
      </c>
      <c r="N24" s="25"/>
      <c r="O24" s="25">
        <v>20</v>
      </c>
      <c r="P24" s="25"/>
      <c r="Q24" s="79"/>
      <c r="R24" s="25"/>
      <c r="S24" s="25"/>
      <c r="T24" s="79"/>
      <c r="U24" s="25"/>
      <c r="V24" s="553"/>
      <c r="W24" s="125">
        <f>(Y22*5)+(Y24*5)+(Y26*8)</f>
        <v>22</v>
      </c>
      <c r="X24" s="75" t="s">
        <v>27</v>
      </c>
      <c r="Y24" s="103">
        <f>AB25</f>
        <v>2.5</v>
      </c>
      <c r="Z24" s="88"/>
      <c r="AA24" t="s">
        <v>28</v>
      </c>
      <c r="AB24" s="161">
        <v>2.2000000000000002</v>
      </c>
      <c r="AC24" s="161">
        <f>AB24*1</f>
        <v>2.2000000000000002</v>
      </c>
      <c r="AD24" s="161" t="s">
        <v>26</v>
      </c>
      <c r="AE24" s="161">
        <f>AB24*5</f>
        <v>11</v>
      </c>
      <c r="AF24" s="161">
        <f>AC24*4+AE24*4</f>
        <v>52.8</v>
      </c>
    </row>
    <row r="25" spans="2:32" s="90" customFormat="1" ht="27.95" customHeight="1">
      <c r="B25" s="555" t="s">
        <v>36</v>
      </c>
      <c r="C25" s="551"/>
      <c r="D25" s="25"/>
      <c r="E25" s="25"/>
      <c r="F25" s="25"/>
      <c r="G25" s="25"/>
      <c r="H25" s="79"/>
      <c r="I25" s="25"/>
      <c r="J25" s="292"/>
      <c r="K25" s="79"/>
      <c r="L25" s="25"/>
      <c r="M25" s="25" t="s">
        <v>595</v>
      </c>
      <c r="N25" s="25"/>
      <c r="O25" s="25" t="s">
        <v>426</v>
      </c>
      <c r="P25" s="25"/>
      <c r="Q25" s="79"/>
      <c r="R25" s="25"/>
      <c r="S25" s="25"/>
      <c r="T25" s="79"/>
      <c r="U25" s="25"/>
      <c r="V25" s="553"/>
      <c r="W25" s="126" t="s">
        <v>11</v>
      </c>
      <c r="X25" s="75" t="s">
        <v>30</v>
      </c>
      <c r="Y25" s="103">
        <f>AB26</f>
        <v>0</v>
      </c>
      <c r="AA25" t="s">
        <v>31</v>
      </c>
      <c r="AB25" s="161">
        <v>2.5</v>
      </c>
      <c r="AC25" s="161"/>
      <c r="AD25" s="161">
        <f>AB25*5</f>
        <v>12.5</v>
      </c>
      <c r="AE25" s="161" t="s">
        <v>26</v>
      </c>
      <c r="AF25" s="161">
        <f>AD25*9</f>
        <v>112.5</v>
      </c>
    </row>
    <row r="26" spans="2:32" s="90" customFormat="1" ht="27.95" customHeight="1">
      <c r="B26" s="555"/>
      <c r="C26" s="551"/>
      <c r="D26" s="25"/>
      <c r="E26" s="25"/>
      <c r="F26" s="25"/>
      <c r="G26" s="25"/>
      <c r="H26" s="79"/>
      <c r="I26" s="25"/>
      <c r="J26" s="292"/>
      <c r="K26" s="79"/>
      <c r="L26" s="25"/>
      <c r="M26" s="25"/>
      <c r="N26" s="25"/>
      <c r="O26" s="25"/>
      <c r="P26" s="25"/>
      <c r="Q26" s="79"/>
      <c r="R26" s="25"/>
      <c r="S26" s="25"/>
      <c r="T26" s="79"/>
      <c r="U26" s="25"/>
      <c r="V26" s="553"/>
      <c r="W26" s="125">
        <f>(Y21*2)+(Y22*7)+(Y23*1)+(Y26*8)</f>
        <v>26.9</v>
      </c>
      <c r="X26" s="114" t="s">
        <v>39</v>
      </c>
      <c r="Y26" s="103">
        <v>0</v>
      </c>
      <c r="Z26" s="88"/>
      <c r="AA26" t="s">
        <v>32</v>
      </c>
      <c r="AB26" s="161"/>
      <c r="AC26"/>
      <c r="AD26"/>
      <c r="AE26">
        <f>AB26*15</f>
        <v>0</v>
      </c>
      <c r="AF26"/>
    </row>
    <row r="27" spans="2:32" s="90" customFormat="1" ht="27.95" customHeight="1">
      <c r="B27" s="290" t="s">
        <v>33</v>
      </c>
      <c r="C27" s="97"/>
      <c r="D27" s="25"/>
      <c r="E27" s="79"/>
      <c r="F27" s="25"/>
      <c r="G27" s="25"/>
      <c r="H27" s="79"/>
      <c r="I27" s="25"/>
      <c r="J27" s="25"/>
      <c r="K27" s="79"/>
      <c r="L27" s="25"/>
      <c r="M27" s="25"/>
      <c r="N27" s="79"/>
      <c r="O27" s="25"/>
      <c r="P27" s="25"/>
      <c r="Q27" s="79"/>
      <c r="R27" s="25"/>
      <c r="S27" s="25"/>
      <c r="T27" s="79"/>
      <c r="U27" s="25"/>
      <c r="V27" s="553"/>
      <c r="W27" s="126" t="s">
        <v>12</v>
      </c>
      <c r="X27" s="83"/>
      <c r="Y27" s="103"/>
      <c r="AA27"/>
      <c r="AB27" s="161"/>
      <c r="AC27">
        <f>SUM(AC22:AC26)</f>
        <v>29.000000000000004</v>
      </c>
      <c r="AD27">
        <f>SUM(AD22:AD26)</f>
        <v>23.5</v>
      </c>
      <c r="AE27">
        <f>SUM(AE22:AE26)</f>
        <v>96.5</v>
      </c>
      <c r="AF27">
        <f>AC27*4+AD27*9+AE27*4</f>
        <v>713.5</v>
      </c>
    </row>
    <row r="28" spans="2:32" s="90" customFormat="1" ht="27.95" customHeight="1" thickBot="1">
      <c r="B28" s="297"/>
      <c r="C28" s="99"/>
      <c r="D28" s="79"/>
      <c r="E28" s="79"/>
      <c r="F28" s="25"/>
      <c r="G28" s="25"/>
      <c r="H28" s="79"/>
      <c r="I28" s="118"/>
      <c r="J28" s="321"/>
      <c r="K28" s="131"/>
      <c r="L28" s="25"/>
      <c r="M28" s="321"/>
      <c r="N28" s="131"/>
      <c r="O28" s="25"/>
      <c r="P28" s="25"/>
      <c r="Q28" s="79"/>
      <c r="R28" s="25"/>
      <c r="S28" s="25"/>
      <c r="T28" s="79"/>
      <c r="U28" s="25"/>
      <c r="V28" s="554"/>
      <c r="W28" s="125">
        <f>(W22*4)+(W24*9)+(W26*4)</f>
        <v>693.6</v>
      </c>
      <c r="X28" s="80"/>
      <c r="Y28" s="103"/>
      <c r="Z28" s="88"/>
      <c r="AB28" s="100"/>
      <c r="AC28" s="296">
        <f>AC27*4/AF27</f>
        <v>0.16257883672039244</v>
      </c>
      <c r="AD28" s="296">
        <f>AD27*9/AF27</f>
        <v>0.29642606867554311</v>
      </c>
      <c r="AE28" s="296">
        <f>AE27*4/AF27</f>
        <v>0.54099509460406447</v>
      </c>
    </row>
    <row r="29" spans="2:32" s="72" customFormat="1" ht="42" customHeight="1">
      <c r="B29" s="69">
        <v>10</v>
      </c>
      <c r="C29" s="551"/>
      <c r="D29" s="70" t="str">
        <f>'10月菜單'!M35</f>
        <v>地瓜飯</v>
      </c>
      <c r="E29" s="70" t="s">
        <v>404</v>
      </c>
      <c r="F29" s="21" t="s">
        <v>15</v>
      </c>
      <c r="G29" s="70" t="str">
        <f>'10月菜單'!M36</f>
        <v>筍片豚肉</v>
      </c>
      <c r="H29" s="70" t="s">
        <v>434</v>
      </c>
      <c r="I29" s="21" t="s">
        <v>15</v>
      </c>
      <c r="J29" s="70" t="str">
        <f>'10月菜單'!M37</f>
        <v>玉米炒蛋</v>
      </c>
      <c r="K29" s="70" t="s">
        <v>415</v>
      </c>
      <c r="L29" s="21" t="s">
        <v>15</v>
      </c>
      <c r="M29" s="70" t="str">
        <f>'10月菜單'!M38</f>
        <v>BBQ翅小腿</v>
      </c>
      <c r="N29" s="70" t="s">
        <v>407</v>
      </c>
      <c r="O29" s="21" t="s">
        <v>15</v>
      </c>
      <c r="P29" s="70" t="str">
        <f>'10月菜單'!M39</f>
        <v>淺色蔬菜</v>
      </c>
      <c r="Q29" s="70" t="s">
        <v>406</v>
      </c>
      <c r="R29" s="21" t="s">
        <v>15</v>
      </c>
      <c r="S29" s="70" t="str">
        <f>'10月菜單'!M40</f>
        <v>日式味噌湯(豆)</v>
      </c>
      <c r="T29" s="70" t="s">
        <v>405</v>
      </c>
      <c r="U29" s="21" t="s">
        <v>15</v>
      </c>
      <c r="V29" s="552"/>
      <c r="W29" s="124" t="s">
        <v>7</v>
      </c>
      <c r="X29" s="71" t="s">
        <v>17</v>
      </c>
      <c r="Y29" s="102">
        <v>5.8</v>
      </c>
      <c r="Z29"/>
      <c r="AA29"/>
      <c r="AB29" s="161"/>
      <c r="AC29" t="s">
        <v>18</v>
      </c>
      <c r="AD29" t="s">
        <v>19</v>
      </c>
      <c r="AE29" t="s">
        <v>20</v>
      </c>
      <c r="AF29" t="s">
        <v>21</v>
      </c>
    </row>
    <row r="30" spans="2:32" ht="27.95" customHeight="1">
      <c r="B30" s="73" t="s">
        <v>8</v>
      </c>
      <c r="C30" s="551"/>
      <c r="D30" s="25" t="s">
        <v>81</v>
      </c>
      <c r="E30" s="25"/>
      <c r="F30" s="25">
        <v>95</v>
      </c>
      <c r="G30" s="25" t="s">
        <v>712</v>
      </c>
      <c r="H30" s="25"/>
      <c r="I30" s="25">
        <v>40</v>
      </c>
      <c r="J30" s="25" t="s">
        <v>597</v>
      </c>
      <c r="K30" s="298"/>
      <c r="L30" s="25">
        <v>20</v>
      </c>
      <c r="M30" s="25" t="s">
        <v>398</v>
      </c>
      <c r="N30" s="25"/>
      <c r="O30" s="25">
        <v>30</v>
      </c>
      <c r="P30" s="25" t="str">
        <f>P29</f>
        <v>淺色蔬菜</v>
      </c>
      <c r="Q30" s="25"/>
      <c r="R30" s="25">
        <v>110</v>
      </c>
      <c r="S30" s="25" t="s">
        <v>244</v>
      </c>
      <c r="T30" s="25" t="s">
        <v>107</v>
      </c>
      <c r="U30" s="25">
        <v>10</v>
      </c>
      <c r="V30" s="553"/>
      <c r="W30" s="125">
        <f>(Y29*15)+(Y31*5)+(Y34*12)</f>
        <v>97</v>
      </c>
      <c r="X30" s="74" t="s">
        <v>22</v>
      </c>
      <c r="Y30" s="103">
        <v>1.9</v>
      </c>
      <c r="Z30" s="286"/>
      <c r="AA30" s="161" t="s">
        <v>23</v>
      </c>
      <c r="AB30" s="161">
        <v>5.7</v>
      </c>
      <c r="AC30" s="161">
        <f>AB30*2</f>
        <v>11.4</v>
      </c>
      <c r="AD30" s="161"/>
      <c r="AE30" s="161">
        <f>AB30*15</f>
        <v>85.5</v>
      </c>
      <c r="AF30" s="161">
        <f>AC30*4+AE30*4</f>
        <v>387.6</v>
      </c>
    </row>
    <row r="31" spans="2:32" ht="27.95" customHeight="1">
      <c r="B31" s="73">
        <v>24</v>
      </c>
      <c r="C31" s="551"/>
      <c r="D31" s="25" t="s">
        <v>82</v>
      </c>
      <c r="E31" s="25"/>
      <c r="F31" s="25">
        <v>55</v>
      </c>
      <c r="G31" s="25" t="s">
        <v>721</v>
      </c>
      <c r="H31" s="25"/>
      <c r="I31" s="25">
        <v>30</v>
      </c>
      <c r="J31" s="25" t="s">
        <v>106</v>
      </c>
      <c r="K31" s="25"/>
      <c r="L31" s="25">
        <v>20</v>
      </c>
      <c r="M31" s="25"/>
      <c r="N31" s="25"/>
      <c r="O31" s="25"/>
      <c r="P31" s="25"/>
      <c r="Q31" s="79"/>
      <c r="R31" s="25"/>
      <c r="S31" s="25" t="s">
        <v>425</v>
      </c>
      <c r="T31" s="25"/>
      <c r="U31" s="25" t="s">
        <v>426</v>
      </c>
      <c r="V31" s="553"/>
      <c r="W31" s="126" t="s">
        <v>9</v>
      </c>
      <c r="X31" s="75" t="s">
        <v>24</v>
      </c>
      <c r="Y31" s="103">
        <v>2</v>
      </c>
      <c r="AA31" s="287" t="s">
        <v>25</v>
      </c>
      <c r="AB31" s="161">
        <v>2.8</v>
      </c>
      <c r="AC31" s="288">
        <f>AB31*7</f>
        <v>19.599999999999998</v>
      </c>
      <c r="AD31" s="161">
        <f>AB31*5</f>
        <v>14</v>
      </c>
      <c r="AE31" s="161" t="s">
        <v>26</v>
      </c>
      <c r="AF31" s="289">
        <f>AC31*4+AD31*9</f>
        <v>204.39999999999998</v>
      </c>
    </row>
    <row r="32" spans="2:32" ht="27.95" customHeight="1">
      <c r="B32" s="73" t="s">
        <v>10</v>
      </c>
      <c r="C32" s="551"/>
      <c r="D32" s="79"/>
      <c r="E32" s="79"/>
      <c r="F32" s="25"/>
      <c r="G32" s="25" t="s">
        <v>468</v>
      </c>
      <c r="H32" s="244"/>
      <c r="I32" s="25">
        <v>10</v>
      </c>
      <c r="J32" s="25" t="s">
        <v>85</v>
      </c>
      <c r="K32" s="134"/>
      <c r="L32" s="25">
        <v>20</v>
      </c>
      <c r="M32" s="25"/>
      <c r="N32" s="79"/>
      <c r="O32" s="25"/>
      <c r="P32" s="25"/>
      <c r="Q32" s="79"/>
      <c r="R32" s="25"/>
      <c r="S32" s="25"/>
      <c r="T32" s="25"/>
      <c r="U32" s="25"/>
      <c r="V32" s="553"/>
      <c r="W32" s="125">
        <f>(Y30*5)+(Y32*5)+(Y34*8)</f>
        <v>22</v>
      </c>
      <c r="X32" s="75" t="s">
        <v>27</v>
      </c>
      <c r="Y32" s="103">
        <v>2.5</v>
      </c>
      <c r="Z32" s="286"/>
      <c r="AA32" t="s">
        <v>28</v>
      </c>
      <c r="AB32" s="161">
        <v>2</v>
      </c>
      <c r="AC32" s="161">
        <f>AB32*1</f>
        <v>2</v>
      </c>
      <c r="AD32" s="161" t="s">
        <v>26</v>
      </c>
      <c r="AE32" s="161">
        <f>AB32*5</f>
        <v>10</v>
      </c>
      <c r="AF32" s="161">
        <f>AC32*4+AE32*4</f>
        <v>48</v>
      </c>
    </row>
    <row r="33" spans="2:32" ht="27.95" customHeight="1">
      <c r="B33" s="555" t="s">
        <v>37</v>
      </c>
      <c r="C33" s="551"/>
      <c r="D33" s="79"/>
      <c r="E33" s="79"/>
      <c r="F33" s="25"/>
      <c r="G33" s="25"/>
      <c r="H33" s="79"/>
      <c r="I33" s="25"/>
      <c r="J33" s="25" t="s">
        <v>711</v>
      </c>
      <c r="K33" s="134"/>
      <c r="L33" s="25">
        <v>10</v>
      </c>
      <c r="M33" s="25"/>
      <c r="N33" s="79"/>
      <c r="O33" s="25"/>
      <c r="P33" s="25"/>
      <c r="Q33" s="79"/>
      <c r="R33" s="25"/>
      <c r="S33" s="25"/>
      <c r="T33" s="25"/>
      <c r="U33" s="25"/>
      <c r="V33" s="553"/>
      <c r="W33" s="126" t="s">
        <v>11</v>
      </c>
      <c r="X33" s="75" t="s">
        <v>30</v>
      </c>
      <c r="Y33" s="103">
        <f>AB34</f>
        <v>0</v>
      </c>
      <c r="AA33" t="s">
        <v>31</v>
      </c>
      <c r="AB33" s="161">
        <v>2.2000000000000002</v>
      </c>
      <c r="AC33" s="161"/>
      <c r="AD33" s="161">
        <f>AB33*5</f>
        <v>11</v>
      </c>
      <c r="AE33" s="161" t="s">
        <v>26</v>
      </c>
      <c r="AF33" s="161">
        <f>AD33*9</f>
        <v>99</v>
      </c>
    </row>
    <row r="34" spans="2:32" ht="27.95" customHeight="1">
      <c r="B34" s="555"/>
      <c r="C34" s="551"/>
      <c r="D34" s="79"/>
      <c r="E34" s="79"/>
      <c r="F34" s="25"/>
      <c r="G34" s="25"/>
      <c r="H34" s="79"/>
      <c r="I34" s="25"/>
      <c r="J34" s="25"/>
      <c r="K34" s="79"/>
      <c r="L34" s="25"/>
      <c r="M34" s="25"/>
      <c r="N34" s="79"/>
      <c r="O34" s="25"/>
      <c r="P34" s="25"/>
      <c r="Q34" s="79"/>
      <c r="R34" s="25"/>
      <c r="S34" s="25"/>
      <c r="T34" s="79"/>
      <c r="U34" s="25"/>
      <c r="V34" s="553"/>
      <c r="W34" s="125">
        <f>(Y29*2)+(Y30*7)+(Y31*1)+(Y34*8)</f>
        <v>26.9</v>
      </c>
      <c r="X34" s="114" t="s">
        <v>39</v>
      </c>
      <c r="Y34" s="103">
        <v>0</v>
      </c>
      <c r="Z34" s="286"/>
      <c r="AA34" t="s">
        <v>32</v>
      </c>
      <c r="AE34">
        <f>AB34*15</f>
        <v>0</v>
      </c>
    </row>
    <row r="35" spans="2:32" ht="27.95" customHeight="1">
      <c r="B35" s="290" t="s">
        <v>33</v>
      </c>
      <c r="C35" s="291"/>
      <c r="D35" s="79"/>
      <c r="E35" s="79"/>
      <c r="F35" s="25"/>
      <c r="G35" s="25"/>
      <c r="H35" s="79"/>
      <c r="I35" s="25"/>
      <c r="J35" s="25"/>
      <c r="K35" s="79"/>
      <c r="L35" s="25"/>
      <c r="M35" s="25"/>
      <c r="N35" s="79"/>
      <c r="O35" s="25"/>
      <c r="P35" s="25"/>
      <c r="Q35" s="79"/>
      <c r="R35" s="25"/>
      <c r="S35" s="25"/>
      <c r="T35" s="25"/>
      <c r="U35" s="25"/>
      <c r="V35" s="553"/>
      <c r="W35" s="126" t="s">
        <v>12</v>
      </c>
      <c r="X35" s="83"/>
      <c r="Y35" s="103"/>
      <c r="AC35">
        <f>SUM(AC30:AC34)</f>
        <v>33</v>
      </c>
      <c r="AD35">
        <f>SUM(AD30:AD34)</f>
        <v>25</v>
      </c>
      <c r="AE35">
        <f>SUM(AE30:AE34)</f>
        <v>95.5</v>
      </c>
      <c r="AF35">
        <f>AC35*4+AD35*9+AE35*4</f>
        <v>739</v>
      </c>
    </row>
    <row r="36" spans="2:32" ht="27.95" customHeight="1">
      <c r="B36" s="294"/>
      <c r="C36" s="295"/>
      <c r="D36" s="79"/>
      <c r="E36" s="79"/>
      <c r="F36" s="25"/>
      <c r="G36" s="25"/>
      <c r="H36" s="79"/>
      <c r="I36" s="25"/>
      <c r="J36" s="25"/>
      <c r="K36" s="79"/>
      <c r="L36" s="25"/>
      <c r="M36" s="25"/>
      <c r="N36" s="79"/>
      <c r="O36" s="25"/>
      <c r="P36" s="25"/>
      <c r="Q36" s="79"/>
      <c r="R36" s="25"/>
      <c r="S36" s="25"/>
      <c r="T36" s="79"/>
      <c r="U36" s="25"/>
      <c r="V36" s="554"/>
      <c r="W36" s="125">
        <f>(W30*4)+(W32*9)+(W34*4)</f>
        <v>693.6</v>
      </c>
      <c r="X36" s="80"/>
      <c r="Y36" s="103"/>
      <c r="Z36" s="286"/>
      <c r="AC36" s="296">
        <f>AC35*4/AF35</f>
        <v>0.17861975642760486</v>
      </c>
      <c r="AD36" s="296">
        <f>AD35*9/AF35</f>
        <v>0.30446549391069011</v>
      </c>
      <c r="AE36" s="296">
        <f>AE35*4/AF35</f>
        <v>0.51691474966170503</v>
      </c>
    </row>
    <row r="37" spans="2:32" s="72" customFormat="1" ht="42" customHeight="1">
      <c r="B37" s="69">
        <v>10</v>
      </c>
      <c r="C37" s="551"/>
      <c r="D37" s="70" t="str">
        <f>'10月菜單'!Q35</f>
        <v>柴魚拌飯</v>
      </c>
      <c r="E37" s="70" t="s">
        <v>409</v>
      </c>
      <c r="F37" s="21" t="s">
        <v>15</v>
      </c>
      <c r="G37" s="70" t="str">
        <f>'10月菜單'!Q36</f>
        <v>生鮮水產品-椒鹽魚丁(海炸)</v>
      </c>
      <c r="H37" s="70" t="s">
        <v>408</v>
      </c>
      <c r="I37" s="21" t="s">
        <v>15</v>
      </c>
      <c r="J37" s="70" t="str">
        <f>'10月菜單'!Q37</f>
        <v>拉絲洋芋椰菜</v>
      </c>
      <c r="K37" s="70" t="s">
        <v>405</v>
      </c>
      <c r="L37" s="21" t="s">
        <v>15</v>
      </c>
      <c r="M37" s="70" t="str">
        <f>'10月菜單'!Q38</f>
        <v>多汁水餃(冷)</v>
      </c>
      <c r="N37" s="70" t="s">
        <v>543</v>
      </c>
      <c r="O37" s="21" t="s">
        <v>15</v>
      </c>
      <c r="P37" s="70" t="str">
        <f>'10月菜單'!Q39</f>
        <v>深色蔬菜</v>
      </c>
      <c r="Q37" s="70" t="s">
        <v>406</v>
      </c>
      <c r="R37" s="21" t="s">
        <v>15</v>
      </c>
      <c r="S37" s="70" t="str">
        <f>'10月菜單'!Q40</f>
        <v>海芽湯</v>
      </c>
      <c r="T37" s="70" t="s">
        <v>405</v>
      </c>
      <c r="U37" s="21" t="s">
        <v>15</v>
      </c>
      <c r="V37" s="552"/>
      <c r="W37" s="124" t="s">
        <v>7</v>
      </c>
      <c r="X37" s="71" t="s">
        <v>17</v>
      </c>
      <c r="Y37" s="102">
        <v>5.8</v>
      </c>
      <c r="Z37"/>
      <c r="AA37"/>
      <c r="AB37" s="161"/>
      <c r="AC37" t="s">
        <v>18</v>
      </c>
      <c r="AD37" t="s">
        <v>19</v>
      </c>
      <c r="AE37" t="s">
        <v>20</v>
      </c>
      <c r="AF37" t="s">
        <v>21</v>
      </c>
    </row>
    <row r="38" spans="2:32" ht="27.95" customHeight="1">
      <c r="B38" s="73" t="s">
        <v>8</v>
      </c>
      <c r="C38" s="551"/>
      <c r="D38" s="24" t="s">
        <v>442</v>
      </c>
      <c r="E38" s="24"/>
      <c r="F38" s="24">
        <v>110</v>
      </c>
      <c r="G38" s="25" t="s">
        <v>717</v>
      </c>
      <c r="H38" s="25"/>
      <c r="I38" s="25">
        <v>40</v>
      </c>
      <c r="J38" s="25" t="s">
        <v>455</v>
      </c>
      <c r="K38" s="25"/>
      <c r="L38" s="25">
        <v>30</v>
      </c>
      <c r="M38" s="25" t="s">
        <v>601</v>
      </c>
      <c r="N38" s="25" t="s">
        <v>584</v>
      </c>
      <c r="O38" s="25">
        <v>30</v>
      </c>
      <c r="P38" s="25" t="str">
        <f>P37</f>
        <v>深色蔬菜</v>
      </c>
      <c r="Q38" s="25"/>
      <c r="R38" s="25">
        <v>110</v>
      </c>
      <c r="S38" s="25" t="s">
        <v>599</v>
      </c>
      <c r="T38" s="25"/>
      <c r="U38" s="25">
        <v>10</v>
      </c>
      <c r="V38" s="553"/>
      <c r="W38" s="125">
        <f>(Y37*15)+(Y39*5)+(Y41*12)+(Y42*12)</f>
        <v>98.7</v>
      </c>
      <c r="X38" s="74" t="s">
        <v>22</v>
      </c>
      <c r="Y38" s="103">
        <v>1.8</v>
      </c>
      <c r="Z38" s="286"/>
      <c r="AA38" s="161" t="s">
        <v>23</v>
      </c>
      <c r="AB38" s="161">
        <v>5.7</v>
      </c>
      <c r="AC38" s="161">
        <f>AB38*2</f>
        <v>11.4</v>
      </c>
      <c r="AD38" s="161"/>
      <c r="AE38" s="161">
        <f>AB38*15</f>
        <v>85.5</v>
      </c>
      <c r="AF38" s="161">
        <f>AC38*4+AE38*4</f>
        <v>387.6</v>
      </c>
    </row>
    <row r="39" spans="2:32" ht="27.95" customHeight="1">
      <c r="B39" s="73">
        <v>25</v>
      </c>
      <c r="C39" s="551"/>
      <c r="D39" s="24" t="s">
        <v>711</v>
      </c>
      <c r="E39" s="24"/>
      <c r="F39" s="24">
        <v>20</v>
      </c>
      <c r="G39" s="25"/>
      <c r="H39" s="25"/>
      <c r="I39" s="25"/>
      <c r="J39" s="25" t="s">
        <v>456</v>
      </c>
      <c r="K39" s="25"/>
      <c r="L39" s="25">
        <v>20</v>
      </c>
      <c r="M39" s="25"/>
      <c r="N39" s="25"/>
      <c r="O39" s="25"/>
      <c r="P39" s="25"/>
      <c r="Q39" s="25"/>
      <c r="R39" s="25"/>
      <c r="S39" s="25"/>
      <c r="T39" s="25"/>
      <c r="U39" s="25"/>
      <c r="V39" s="553"/>
      <c r="W39" s="126" t="s">
        <v>9</v>
      </c>
      <c r="X39" s="75" t="s">
        <v>24</v>
      </c>
      <c r="Y39" s="103">
        <v>2.1</v>
      </c>
      <c r="AA39" s="287" t="s">
        <v>25</v>
      </c>
      <c r="AB39" s="161">
        <v>2</v>
      </c>
      <c r="AC39" s="288">
        <f>AB39*7</f>
        <v>14</v>
      </c>
      <c r="AD39" s="161">
        <f>AB39*5</f>
        <v>10</v>
      </c>
      <c r="AE39" s="161" t="s">
        <v>26</v>
      </c>
      <c r="AF39" s="289">
        <f>AC39*4+AD39*9</f>
        <v>146</v>
      </c>
    </row>
    <row r="40" spans="2:32" ht="27.95" customHeight="1">
      <c r="B40" s="73" t="s">
        <v>10</v>
      </c>
      <c r="C40" s="551"/>
      <c r="D40" s="24" t="s">
        <v>427</v>
      </c>
      <c r="E40" s="24"/>
      <c r="F40" s="24">
        <v>20</v>
      </c>
      <c r="G40" s="25"/>
      <c r="H40" s="25"/>
      <c r="I40" s="25"/>
      <c r="J40" s="162" t="s">
        <v>642</v>
      </c>
      <c r="K40" s="25"/>
      <c r="L40" s="25">
        <v>20</v>
      </c>
      <c r="M40" s="233"/>
      <c r="N40" s="25"/>
      <c r="O40" s="25"/>
      <c r="P40" s="25"/>
      <c r="Q40" s="25"/>
      <c r="R40" s="25"/>
      <c r="S40" s="25"/>
      <c r="T40" s="25"/>
      <c r="U40" s="25"/>
      <c r="V40" s="553"/>
      <c r="W40" s="125">
        <f>(Y38*5)+(Y40*5)+(Y42*8)</f>
        <v>23.3</v>
      </c>
      <c r="X40" s="75" t="s">
        <v>27</v>
      </c>
      <c r="Y40" s="103">
        <v>2.7</v>
      </c>
      <c r="Z40" s="286"/>
      <c r="AA40" t="s">
        <v>28</v>
      </c>
      <c r="AB40" s="161">
        <v>2</v>
      </c>
      <c r="AC40" s="161">
        <f>AB40*1</f>
        <v>2</v>
      </c>
      <c r="AD40" s="161" t="s">
        <v>26</v>
      </c>
      <c r="AE40" s="161">
        <f>AB40*5</f>
        <v>10</v>
      </c>
      <c r="AF40" s="161">
        <f>AC40*4+AE40*4</f>
        <v>48</v>
      </c>
    </row>
    <row r="41" spans="2:32" ht="27.95" customHeight="1">
      <c r="B41" s="555" t="s">
        <v>29</v>
      </c>
      <c r="C41" s="551"/>
      <c r="D41" s="394" t="s">
        <v>598</v>
      </c>
      <c r="E41" s="394"/>
      <c r="F41" s="24">
        <v>10</v>
      </c>
      <c r="G41" s="25"/>
      <c r="H41" s="79"/>
      <c r="I41" s="25"/>
      <c r="J41" s="162" t="s">
        <v>452</v>
      </c>
      <c r="K41" s="79"/>
      <c r="L41" s="25">
        <v>5</v>
      </c>
      <c r="M41" s="233"/>
      <c r="N41" s="25"/>
      <c r="O41" s="25"/>
      <c r="P41" s="25"/>
      <c r="Q41" s="25"/>
      <c r="R41" s="25"/>
      <c r="S41" s="25"/>
      <c r="T41" s="25"/>
      <c r="U41" s="25"/>
      <c r="V41" s="553"/>
      <c r="W41" s="126" t="s">
        <v>11</v>
      </c>
      <c r="X41" s="75" t="s">
        <v>30</v>
      </c>
      <c r="Y41" s="103">
        <v>0</v>
      </c>
      <c r="AA41" t="s">
        <v>31</v>
      </c>
      <c r="AB41" s="161">
        <v>2.2000000000000002</v>
      </c>
      <c r="AC41" s="161"/>
      <c r="AD41" s="161">
        <f>AB41*5</f>
        <v>11</v>
      </c>
      <c r="AE41" s="161" t="s">
        <v>26</v>
      </c>
      <c r="AF41" s="161">
        <f>AD41*9</f>
        <v>99</v>
      </c>
    </row>
    <row r="42" spans="2:32" ht="27.95" customHeight="1">
      <c r="B42" s="555"/>
      <c r="C42" s="551"/>
      <c r="D42" s="394" t="s">
        <v>600</v>
      </c>
      <c r="E42" s="79"/>
      <c r="F42" s="25">
        <v>1</v>
      </c>
      <c r="G42" s="25"/>
      <c r="H42" s="79"/>
      <c r="I42" s="25"/>
      <c r="J42" s="25"/>
      <c r="K42" s="25"/>
      <c r="L42" s="25"/>
      <c r="M42" s="395"/>
      <c r="N42" s="25"/>
      <c r="O42" s="25"/>
      <c r="P42" s="25"/>
      <c r="Q42" s="79"/>
      <c r="R42" s="25"/>
      <c r="S42" s="25"/>
      <c r="T42" s="79"/>
      <c r="U42" s="25"/>
      <c r="V42" s="553"/>
      <c r="W42" s="125">
        <f>(Y37*2)+(Y38*7)+(Y39*1)+(Y42*8)</f>
        <v>27.1</v>
      </c>
      <c r="X42" s="114" t="s">
        <v>39</v>
      </c>
      <c r="Y42" s="103">
        <v>0.1</v>
      </c>
      <c r="Z42" s="286"/>
      <c r="AA42" t="s">
        <v>32</v>
      </c>
      <c r="AE42">
        <f>AB42*15</f>
        <v>0</v>
      </c>
    </row>
    <row r="43" spans="2:32" ht="27.95" customHeight="1">
      <c r="B43" s="290" t="s">
        <v>33</v>
      </c>
      <c r="C43" s="291"/>
      <c r="D43" s="25"/>
      <c r="E43" s="25"/>
      <c r="F43" s="25"/>
      <c r="G43" s="25"/>
      <c r="H43" s="79"/>
      <c r="I43" s="25"/>
      <c r="J43" s="25"/>
      <c r="K43" s="79"/>
      <c r="L43" s="25"/>
      <c r="M43" s="25"/>
      <c r="N43" s="79"/>
      <c r="O43" s="25"/>
      <c r="P43" s="25"/>
      <c r="Q43" s="79"/>
      <c r="R43" s="25"/>
      <c r="S43" s="25"/>
      <c r="T43" s="79"/>
      <c r="U43" s="25"/>
      <c r="V43" s="553"/>
      <c r="W43" s="126" t="s">
        <v>12</v>
      </c>
      <c r="X43" s="83"/>
      <c r="Y43" s="103"/>
      <c r="AC43">
        <f>SUM(AC38:AC42)</f>
        <v>27.4</v>
      </c>
      <c r="AD43">
        <f>SUM(AD38:AD42)</f>
        <v>21</v>
      </c>
      <c r="AE43">
        <f>SUM(AE38:AE42)</f>
        <v>95.5</v>
      </c>
      <c r="AF43">
        <f>AC43*4+AD43*9+AE43*4</f>
        <v>680.6</v>
      </c>
    </row>
    <row r="44" spans="2:32" ht="27.95" customHeight="1" thickBot="1">
      <c r="B44" s="301"/>
      <c r="C44" s="295"/>
      <c r="D44" s="302"/>
      <c r="E44" s="105"/>
      <c r="F44" s="106"/>
      <c r="G44" s="106"/>
      <c r="H44" s="105"/>
      <c r="I44" s="106"/>
      <c r="J44" s="25"/>
      <c r="K44" s="79"/>
      <c r="L44" s="25"/>
      <c r="M44" s="25"/>
      <c r="N44" s="105"/>
      <c r="O44" s="106"/>
      <c r="P44" s="106"/>
      <c r="Q44" s="105"/>
      <c r="R44" s="106"/>
      <c r="S44" s="106"/>
      <c r="T44" s="105"/>
      <c r="U44" s="106"/>
      <c r="V44" s="554"/>
      <c r="W44" s="125">
        <f>(W38*4)+(W40*9)+(W42*4)</f>
        <v>712.9</v>
      </c>
      <c r="X44" s="107"/>
      <c r="Y44" s="108"/>
      <c r="Z44" s="286"/>
      <c r="AC44" s="296">
        <f>AC43*4/AF43</f>
        <v>0.16103438142815163</v>
      </c>
      <c r="AD44" s="296">
        <f>AD43*9/AF43</f>
        <v>0.27769615045548046</v>
      </c>
      <c r="AE44" s="296">
        <f>AE43*4/AF43</f>
        <v>0.56126946811636791</v>
      </c>
    </row>
    <row r="45" spans="2:32" ht="21.75" customHeight="1">
      <c r="J45" s="563"/>
      <c r="K45" s="563"/>
      <c r="L45" s="563"/>
      <c r="M45" s="563"/>
      <c r="N45" s="563"/>
      <c r="O45" s="563"/>
      <c r="P45" s="563"/>
      <c r="Q45" s="563"/>
      <c r="R45" s="563"/>
      <c r="S45" s="563"/>
      <c r="T45" s="563"/>
      <c r="U45" s="563"/>
      <c r="V45" s="563"/>
      <c r="W45" s="563"/>
      <c r="X45" s="563"/>
      <c r="Y45" s="563"/>
      <c r="Z45" s="305"/>
    </row>
    <row r="46" spans="2:32">
      <c r="D46" s="560"/>
      <c r="E46" s="560"/>
      <c r="F46" s="561"/>
      <c r="G46" s="561"/>
      <c r="H46" s="306"/>
      <c r="K46" s="306"/>
      <c r="N46" s="306"/>
      <c r="Q46" s="306"/>
      <c r="T46" s="306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B25:B26"/>
    <mergeCell ref="B33:B34"/>
    <mergeCell ref="C37:C42"/>
    <mergeCell ref="V37:V44"/>
    <mergeCell ref="B41:B42"/>
    <mergeCell ref="V21:V28"/>
    <mergeCell ref="D46:G46"/>
    <mergeCell ref="C29:C34"/>
    <mergeCell ref="V29:V36"/>
    <mergeCell ref="C21:C26"/>
    <mergeCell ref="J45:Y45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4"/>
  <sheetViews>
    <sheetView view="pageBreakPreview" zoomScale="55" zoomScaleNormal="55" zoomScaleSheetLayoutView="55" workbookViewId="0">
      <selection activeCell="G22" sqref="G22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18.625" style="2" customWidth="1"/>
    <col min="5" max="5" width="5.625" style="41" customWidth="1"/>
    <col min="6" max="6" width="9.625" style="2" customWidth="1"/>
    <col min="7" max="7" width="18.625" style="2" customWidth="1"/>
    <col min="8" max="8" width="5.625" style="41" customWidth="1"/>
    <col min="9" max="9" width="9.625" style="2" customWidth="1"/>
    <col min="10" max="10" width="18.625" style="2" customWidth="1"/>
    <col min="11" max="11" width="5.625" style="41" customWidth="1"/>
    <col min="12" max="12" width="9.625" style="2" customWidth="1"/>
    <col min="13" max="13" width="18.625" style="2" customWidth="1"/>
    <col min="14" max="14" width="5.625" style="41" customWidth="1"/>
    <col min="15" max="15" width="9.625" style="2" customWidth="1"/>
    <col min="16" max="16" width="18.625" style="2" customWidth="1"/>
    <col min="17" max="17" width="5.625" style="41" customWidth="1"/>
    <col min="18" max="18" width="9.625" style="2" customWidth="1"/>
    <col min="19" max="19" width="18.625" style="2" customWidth="1"/>
    <col min="20" max="20" width="5.625" style="41" customWidth="1"/>
    <col min="21" max="21" width="9.625" style="2" customWidth="1"/>
    <col min="22" max="22" width="5.25" style="2" customWidth="1"/>
    <col min="23" max="23" width="11.75" style="42" customWidth="1"/>
    <col min="24" max="24" width="11.25" style="112" customWidth="1"/>
    <col min="25" max="25" width="6.625" style="43" customWidth="1"/>
    <col min="26" max="26" width="6.625" style="2" customWidth="1"/>
    <col min="27" max="27" width="6" style="2" customWidth="1"/>
    <col min="28" max="28" width="5.5" style="3" customWidth="1"/>
    <col min="29" max="29" width="7.75" style="2" customWidth="1"/>
    <col min="30" max="30" width="8" style="2" customWidth="1"/>
    <col min="31" max="31" width="7.875" style="2" customWidth="1"/>
    <col min="32" max="32" width="7.5" style="2" customWidth="1"/>
    <col min="33" max="35" width="9" style="2" customWidth="1"/>
    <col min="36" max="16384" width="9" style="2"/>
  </cols>
  <sheetData>
    <row r="1" spans="2:32" ht="38.25">
      <c r="B1" s="556" t="s">
        <v>752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1"/>
    </row>
    <row r="2" spans="2:32" ht="24.95" customHeight="1">
      <c r="B2" s="567"/>
      <c r="C2" s="568"/>
      <c r="D2" s="568"/>
      <c r="E2" s="568"/>
      <c r="F2" s="568"/>
      <c r="G2" s="568"/>
      <c r="H2" s="4"/>
      <c r="I2" s="1"/>
      <c r="J2" s="1"/>
      <c r="K2" s="4"/>
      <c r="L2" s="1"/>
      <c r="M2" s="1"/>
      <c r="N2" s="4"/>
      <c r="O2" s="1"/>
      <c r="P2" s="1"/>
      <c r="Q2" s="4"/>
      <c r="R2" s="559" t="s">
        <v>416</v>
      </c>
      <c r="S2" s="559"/>
      <c r="T2" s="559"/>
      <c r="U2" s="559"/>
      <c r="V2" s="559"/>
      <c r="W2" s="559"/>
      <c r="X2" s="559"/>
      <c r="Y2" s="559"/>
      <c r="Z2" s="559"/>
    </row>
    <row r="3" spans="2:32" ht="31.5" customHeight="1" thickBot="1">
      <c r="B3" s="115" t="s">
        <v>40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T3" s="6"/>
      <c r="U3" s="6"/>
      <c r="V3" s="6"/>
      <c r="W3" s="7"/>
      <c r="X3" s="51"/>
      <c r="Y3" s="8"/>
      <c r="Z3" s="9"/>
    </row>
    <row r="4" spans="2:32" s="18" customFormat="1" ht="157.5">
      <c r="B4" s="10" t="s">
        <v>0</v>
      </c>
      <c r="C4" s="11" t="s">
        <v>1</v>
      </c>
      <c r="D4" s="12" t="s">
        <v>2</v>
      </c>
      <c r="E4" s="59" t="s">
        <v>38</v>
      </c>
      <c r="F4" s="12"/>
      <c r="G4" s="12" t="s">
        <v>3</v>
      </c>
      <c r="H4" s="59" t="s">
        <v>38</v>
      </c>
      <c r="I4" s="12"/>
      <c r="J4" s="12" t="s">
        <v>4</v>
      </c>
      <c r="K4" s="59" t="s">
        <v>38</v>
      </c>
      <c r="L4" s="13"/>
      <c r="M4" s="12" t="s">
        <v>4</v>
      </c>
      <c r="N4" s="59" t="s">
        <v>38</v>
      </c>
      <c r="O4" s="12"/>
      <c r="P4" s="12" t="s">
        <v>4</v>
      </c>
      <c r="Q4" s="59" t="s">
        <v>38</v>
      </c>
      <c r="R4" s="12"/>
      <c r="S4" s="14" t="s">
        <v>5</v>
      </c>
      <c r="T4" s="59" t="s">
        <v>38</v>
      </c>
      <c r="U4" s="12"/>
      <c r="V4" s="116" t="s">
        <v>46</v>
      </c>
      <c r="W4" s="15" t="s">
        <v>6</v>
      </c>
      <c r="X4" s="63" t="s">
        <v>13</v>
      </c>
      <c r="Y4" s="16" t="s">
        <v>14</v>
      </c>
      <c r="Z4" s="17"/>
      <c r="AA4" s="3"/>
      <c r="AB4" s="3"/>
      <c r="AC4" s="2"/>
      <c r="AD4" s="2"/>
      <c r="AE4" s="2"/>
      <c r="AF4" s="2"/>
    </row>
    <row r="5" spans="2:32" s="22" customFormat="1" ht="42" customHeight="1">
      <c r="B5" s="69">
        <v>10</v>
      </c>
      <c r="C5" s="569"/>
      <c r="D5" s="20" t="str">
        <f>'10月菜單'!A45</f>
        <v>白米飯+可可麻糬包</v>
      </c>
      <c r="E5" s="20" t="s">
        <v>76</v>
      </c>
      <c r="F5" s="21" t="s">
        <v>15</v>
      </c>
      <c r="G5" s="20" t="str">
        <f>'10月菜單'!A46</f>
        <v>生鮮水產品-白菜魷魚鍋(海)</v>
      </c>
      <c r="H5" s="20" t="s">
        <v>476</v>
      </c>
      <c r="I5" s="21" t="s">
        <v>15</v>
      </c>
      <c r="J5" s="20" t="str">
        <f>'10月菜單'!A47</f>
        <v>米血豆干(豆冷)</v>
      </c>
      <c r="K5" s="20" t="s">
        <v>732</v>
      </c>
      <c r="L5" s="21" t="s">
        <v>15</v>
      </c>
      <c r="M5" s="20" t="str">
        <f>'10月菜單'!A48</f>
        <v>鮮菇玉筍</v>
      </c>
      <c r="N5" s="20" t="s">
        <v>514</v>
      </c>
      <c r="O5" s="21" t="s">
        <v>15</v>
      </c>
      <c r="P5" s="20" t="str">
        <f>'10月菜單'!A49</f>
        <v>深色蔬菜</v>
      </c>
      <c r="Q5" s="20" t="s">
        <v>43</v>
      </c>
      <c r="R5" s="21" t="s">
        <v>15</v>
      </c>
      <c r="S5" s="129" t="str">
        <f>'10月菜單'!A50</f>
        <v>豬血湯(醃)</v>
      </c>
      <c r="T5" s="20" t="s">
        <v>16</v>
      </c>
      <c r="U5" s="21" t="s">
        <v>15</v>
      </c>
      <c r="V5" s="552"/>
      <c r="W5" s="124" t="s">
        <v>7</v>
      </c>
      <c r="X5" s="71" t="s">
        <v>17</v>
      </c>
      <c r="Y5" s="102">
        <v>6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3" t="s">
        <v>8</v>
      </c>
      <c r="C6" s="569"/>
      <c r="D6" s="25" t="s">
        <v>81</v>
      </c>
      <c r="E6" s="24"/>
      <c r="F6" s="24">
        <v>120</v>
      </c>
      <c r="G6" s="25" t="s">
        <v>722</v>
      </c>
      <c r="H6" s="25" t="s">
        <v>471</v>
      </c>
      <c r="I6" s="118">
        <v>40</v>
      </c>
      <c r="J6" s="24" t="s">
        <v>727</v>
      </c>
      <c r="K6" s="24" t="s">
        <v>728</v>
      </c>
      <c r="L6" s="24">
        <v>20</v>
      </c>
      <c r="M6" s="24" t="s">
        <v>602</v>
      </c>
      <c r="N6" s="25"/>
      <c r="O6" s="24">
        <v>20</v>
      </c>
      <c r="P6" s="25" t="str">
        <f>P5</f>
        <v>深色蔬菜</v>
      </c>
      <c r="Q6" s="25"/>
      <c r="R6" s="25">
        <v>100</v>
      </c>
      <c r="S6" s="24" t="s">
        <v>739</v>
      </c>
      <c r="T6" s="24"/>
      <c r="U6" s="24">
        <v>10</v>
      </c>
      <c r="V6" s="553"/>
      <c r="W6" s="125">
        <f>(Y5*15)+(Y7*5)+(Y10*12)</f>
        <v>100.5</v>
      </c>
      <c r="X6" s="74" t="s">
        <v>22</v>
      </c>
      <c r="Y6" s="103">
        <v>2</v>
      </c>
      <c r="Z6" s="9"/>
      <c r="AA6" s="3" t="s">
        <v>23</v>
      </c>
      <c r="AB6" s="3">
        <v>5.7</v>
      </c>
      <c r="AC6" s="3">
        <f>AB6*2</f>
        <v>11.4</v>
      </c>
      <c r="AD6" s="3"/>
      <c r="AE6" s="3">
        <f>AB6*15</f>
        <v>85.5</v>
      </c>
      <c r="AF6" s="3">
        <f>AC6*4+AE6*4</f>
        <v>387.6</v>
      </c>
    </row>
    <row r="7" spans="2:32" ht="27.95" customHeight="1">
      <c r="B7" s="23">
        <v>28</v>
      </c>
      <c r="C7" s="569"/>
      <c r="D7" s="24"/>
      <c r="E7" s="24"/>
      <c r="F7" s="24"/>
      <c r="G7" s="278" t="s">
        <v>85</v>
      </c>
      <c r="H7" s="279"/>
      <c r="I7" s="25">
        <v>10</v>
      </c>
      <c r="J7" s="24" t="s">
        <v>729</v>
      </c>
      <c r="K7" s="24" t="s">
        <v>730</v>
      </c>
      <c r="L7" s="24">
        <v>25</v>
      </c>
      <c r="M7" s="24" t="s">
        <v>603</v>
      </c>
      <c r="N7" s="25"/>
      <c r="O7" s="24">
        <v>10</v>
      </c>
      <c r="P7" s="24"/>
      <c r="Q7" s="24"/>
      <c r="R7" s="24"/>
      <c r="S7" s="24" t="s">
        <v>740</v>
      </c>
      <c r="T7" s="24" t="s">
        <v>741</v>
      </c>
      <c r="U7" s="24">
        <v>10</v>
      </c>
      <c r="V7" s="553"/>
      <c r="W7" s="126" t="s">
        <v>9</v>
      </c>
      <c r="X7" s="75" t="s">
        <v>24</v>
      </c>
      <c r="Y7" s="103">
        <v>2.1</v>
      </c>
      <c r="AA7" s="26" t="s">
        <v>25</v>
      </c>
      <c r="AB7" s="3">
        <v>2.5</v>
      </c>
      <c r="AC7" s="27">
        <f>AB7*7</f>
        <v>17.5</v>
      </c>
      <c r="AD7" s="3">
        <f>AB7*5</f>
        <v>12.5</v>
      </c>
      <c r="AE7" s="3" t="s">
        <v>26</v>
      </c>
      <c r="AF7" s="28">
        <f>AC7*4+AD7*9</f>
        <v>182.5</v>
      </c>
    </row>
    <row r="8" spans="2:32" ht="27.95" customHeight="1">
      <c r="B8" s="23" t="s">
        <v>10</v>
      </c>
      <c r="C8" s="569"/>
      <c r="D8" s="24"/>
      <c r="E8" s="24"/>
      <c r="F8" s="24"/>
      <c r="G8" s="24" t="s">
        <v>474</v>
      </c>
      <c r="H8" s="136"/>
      <c r="I8" s="136">
        <v>30</v>
      </c>
      <c r="J8" s="24" t="s">
        <v>731</v>
      </c>
      <c r="K8" s="24"/>
      <c r="L8" s="24">
        <v>10</v>
      </c>
      <c r="M8" s="25" t="s">
        <v>721</v>
      </c>
      <c r="N8" s="24"/>
      <c r="O8" s="24">
        <v>20</v>
      </c>
      <c r="P8" s="24"/>
      <c r="Q8" s="29"/>
      <c r="R8" s="24"/>
      <c r="S8" s="24"/>
      <c r="T8" s="137"/>
      <c r="U8" s="136"/>
      <c r="V8" s="553"/>
      <c r="W8" s="125">
        <f>(Y6*5)+(Y8*5)+(Y10*8)</f>
        <v>22.5</v>
      </c>
      <c r="X8" s="75" t="s">
        <v>27</v>
      </c>
      <c r="Y8" s="103">
        <v>2.5</v>
      </c>
      <c r="Z8" s="9"/>
      <c r="AA8" s="2" t="s">
        <v>28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570" t="s">
        <v>56</v>
      </c>
      <c r="C9" s="569"/>
      <c r="D9" s="24"/>
      <c r="E9" s="24"/>
      <c r="F9" s="24"/>
      <c r="G9" s="25" t="s">
        <v>475</v>
      </c>
      <c r="H9" s="25"/>
      <c r="I9" s="24">
        <v>10</v>
      </c>
      <c r="J9" s="24"/>
      <c r="K9" s="24"/>
      <c r="L9" s="24"/>
      <c r="M9" s="24" t="s">
        <v>712</v>
      </c>
      <c r="N9" s="29"/>
      <c r="O9" s="24">
        <v>15</v>
      </c>
      <c r="P9" s="24"/>
      <c r="Q9" s="29"/>
      <c r="R9" s="24"/>
      <c r="S9" s="136"/>
      <c r="T9" s="137"/>
      <c r="U9" s="136"/>
      <c r="V9" s="553"/>
      <c r="W9" s="126" t="s">
        <v>11</v>
      </c>
      <c r="X9" s="75" t="s">
        <v>30</v>
      </c>
      <c r="Y9" s="103">
        <f>AB10</f>
        <v>0</v>
      </c>
      <c r="AA9" s="2" t="s">
        <v>31</v>
      </c>
      <c r="AB9" s="3">
        <v>2.2000000000000002</v>
      </c>
      <c r="AC9" s="3"/>
      <c r="AD9" s="3">
        <f>AB9*5</f>
        <v>11</v>
      </c>
      <c r="AE9" s="3" t="s">
        <v>26</v>
      </c>
      <c r="AF9" s="3">
        <f>AD9*9</f>
        <v>99</v>
      </c>
    </row>
    <row r="10" spans="2:32" ht="27.95" customHeight="1">
      <c r="B10" s="570"/>
      <c r="C10" s="569"/>
      <c r="D10" s="24"/>
      <c r="E10" s="24"/>
      <c r="F10" s="24"/>
      <c r="G10" s="24"/>
      <c r="H10" s="29"/>
      <c r="I10" s="24"/>
      <c r="J10" s="24"/>
      <c r="K10" s="29"/>
      <c r="L10" s="24"/>
      <c r="M10" s="395"/>
      <c r="N10" s="29"/>
      <c r="O10" s="24"/>
      <c r="P10" s="24"/>
      <c r="Q10" s="29"/>
      <c r="R10" s="24"/>
      <c r="S10" s="136"/>
      <c r="T10" s="137"/>
      <c r="U10" s="136"/>
      <c r="V10" s="553"/>
      <c r="W10" s="125">
        <f>(Y5*2)+(Y6*7)+(Y7*1)+(Y10*8)</f>
        <v>28.1</v>
      </c>
      <c r="X10" s="114" t="s">
        <v>39</v>
      </c>
      <c r="Y10" s="103">
        <v>0</v>
      </c>
      <c r="Z10" s="9"/>
      <c r="AA10" s="2" t="s">
        <v>32</v>
      </c>
      <c r="AE10" s="2">
        <f>AB10*15</f>
        <v>0</v>
      </c>
    </row>
    <row r="11" spans="2:32" ht="27.95" customHeight="1">
      <c r="B11" s="30" t="s">
        <v>33</v>
      </c>
      <c r="C11" s="31"/>
      <c r="D11" s="24"/>
      <c r="E11" s="29"/>
      <c r="F11" s="24"/>
      <c r="G11" s="24"/>
      <c r="H11" s="29"/>
      <c r="I11" s="24"/>
      <c r="J11" s="24"/>
      <c r="K11" s="29"/>
      <c r="L11" s="24"/>
      <c r="M11" s="24"/>
      <c r="N11" s="29"/>
      <c r="O11" s="24"/>
      <c r="P11" s="24"/>
      <c r="Q11" s="29"/>
      <c r="R11" s="24"/>
      <c r="S11" s="24"/>
      <c r="T11" s="29"/>
      <c r="U11" s="24"/>
      <c r="V11" s="553"/>
      <c r="W11" s="126" t="s">
        <v>12</v>
      </c>
      <c r="X11" s="83"/>
      <c r="Y11" s="103"/>
      <c r="AC11" s="2">
        <f>SUM(AC6:AC10)</f>
        <v>30.9</v>
      </c>
      <c r="AD11" s="2">
        <f>SUM(AD6:AD10)</f>
        <v>23.5</v>
      </c>
      <c r="AE11" s="2">
        <f>SUM(AE6:AE10)</f>
        <v>95.5</v>
      </c>
      <c r="AF11" s="2">
        <f>AC11*4+AD11*9+AE11*4</f>
        <v>717.1</v>
      </c>
    </row>
    <row r="12" spans="2:32" ht="27.95" customHeight="1">
      <c r="B12" s="32"/>
      <c r="C12" s="33"/>
      <c r="D12" s="29"/>
      <c r="E12" s="29"/>
      <c r="F12" s="24"/>
      <c r="G12" s="24"/>
      <c r="H12" s="29"/>
      <c r="I12" s="24"/>
      <c r="J12" s="24"/>
      <c r="K12" s="29"/>
      <c r="L12" s="24"/>
      <c r="M12" s="118"/>
      <c r="N12" s="25"/>
      <c r="O12" s="119"/>
      <c r="P12" s="24"/>
      <c r="Q12" s="29"/>
      <c r="R12" s="24"/>
      <c r="S12" s="24"/>
      <c r="T12" s="29"/>
      <c r="U12" s="24"/>
      <c r="V12" s="554"/>
      <c r="W12" s="125">
        <f>(W6*4)+(W8*9)+(W10*4)</f>
        <v>716.9</v>
      </c>
      <c r="X12" s="80"/>
      <c r="Y12" s="356"/>
      <c r="Z12" s="9"/>
      <c r="AC12" s="34">
        <f>AC11*4/AF11</f>
        <v>0.17236089806163712</v>
      </c>
      <c r="AD12" s="34">
        <f>AD11*9/AF11</f>
        <v>0.29493794449867522</v>
      </c>
      <c r="AE12" s="34">
        <f>AE11*4/AF11</f>
        <v>0.5327011574396876</v>
      </c>
    </row>
    <row r="13" spans="2:32" s="22" customFormat="1" ht="42" customHeight="1">
      <c r="B13" s="69">
        <v>10</v>
      </c>
      <c r="C13" s="569"/>
      <c r="D13" s="20" t="str">
        <f>'10月菜單'!E45</f>
        <v>燕麥飯</v>
      </c>
      <c r="E13" s="20" t="s">
        <v>402</v>
      </c>
      <c r="F13" s="21" t="s">
        <v>15</v>
      </c>
      <c r="G13" s="20" t="str">
        <f>'10月菜單'!E46</f>
        <v>普羅旺斯雞排</v>
      </c>
      <c r="H13" s="20" t="s">
        <v>477</v>
      </c>
      <c r="I13" s="21" t="s">
        <v>15</v>
      </c>
      <c r="J13" s="20" t="str">
        <f>'10月菜單'!E47</f>
        <v>金色三穗玉米</v>
      </c>
      <c r="K13" s="20" t="s">
        <v>403</v>
      </c>
      <c r="L13" s="21" t="s">
        <v>15</v>
      </c>
      <c r="M13" s="20" t="str">
        <f>'10月菜單'!E48</f>
        <v>芝麻海帶根</v>
      </c>
      <c r="N13" s="20" t="s">
        <v>625</v>
      </c>
      <c r="O13" s="21" t="s">
        <v>15</v>
      </c>
      <c r="P13" s="20" t="str">
        <f>'10月菜單'!E49</f>
        <v>淺色蔬菜</v>
      </c>
      <c r="Q13" s="20" t="s">
        <v>43</v>
      </c>
      <c r="R13" s="21" t="s">
        <v>15</v>
      </c>
      <c r="S13" s="20" t="str">
        <f>'10月菜單'!E50</f>
        <v>鮮菇蘿蔔湯</v>
      </c>
      <c r="T13" s="20" t="s">
        <v>16</v>
      </c>
      <c r="U13" s="21" t="s">
        <v>15</v>
      </c>
      <c r="V13" s="571"/>
      <c r="W13" s="124" t="s">
        <v>7</v>
      </c>
      <c r="X13" s="71" t="s">
        <v>17</v>
      </c>
      <c r="Y13" s="103"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3" t="s">
        <v>8</v>
      </c>
      <c r="C14" s="569"/>
      <c r="D14" s="277" t="s">
        <v>400</v>
      </c>
      <c r="E14" s="277"/>
      <c r="F14" s="25">
        <v>75</v>
      </c>
      <c r="G14" s="25" t="s">
        <v>443</v>
      </c>
      <c r="H14" s="24"/>
      <c r="I14" s="25">
        <v>50</v>
      </c>
      <c r="J14" s="25" t="s">
        <v>711</v>
      </c>
      <c r="K14" s="25"/>
      <c r="L14" s="25">
        <v>30</v>
      </c>
      <c r="M14" s="277" t="s">
        <v>624</v>
      </c>
      <c r="N14" s="162"/>
      <c r="O14" s="25">
        <v>30</v>
      </c>
      <c r="P14" s="277" t="str">
        <f>P13</f>
        <v>淺色蔬菜</v>
      </c>
      <c r="Q14" s="283"/>
      <c r="R14" s="277">
        <v>100</v>
      </c>
      <c r="S14" s="277" t="s">
        <v>602</v>
      </c>
      <c r="T14" s="162"/>
      <c r="U14" s="25">
        <v>20</v>
      </c>
      <c r="V14" s="572"/>
      <c r="W14" s="125">
        <f>(Y13*15)+(Y15*5)+(Y18*12)</f>
        <v>97</v>
      </c>
      <c r="X14" s="74" t="s">
        <v>22</v>
      </c>
      <c r="Y14" s="103">
        <v>1.9</v>
      </c>
      <c r="Z14" s="9"/>
      <c r="AA14" s="3" t="s">
        <v>23</v>
      </c>
      <c r="AC14" s="3">
        <f>AB14*2</f>
        <v>0</v>
      </c>
      <c r="AD14" s="3"/>
      <c r="AE14" s="3">
        <f>AB14*15</f>
        <v>0</v>
      </c>
      <c r="AF14" s="3">
        <f>AC14*4+AE14*4</f>
        <v>0</v>
      </c>
    </row>
    <row r="15" spans="2:32" ht="27.95" customHeight="1">
      <c r="B15" s="23">
        <v>29</v>
      </c>
      <c r="C15" s="569"/>
      <c r="D15" s="277" t="s">
        <v>605</v>
      </c>
      <c r="E15" s="277"/>
      <c r="F15" s="25">
        <v>35</v>
      </c>
      <c r="G15" s="278"/>
      <c r="H15" s="279"/>
      <c r="I15" s="25"/>
      <c r="J15" s="25" t="s">
        <v>606</v>
      </c>
      <c r="K15" s="25"/>
      <c r="L15" s="25">
        <v>25</v>
      </c>
      <c r="M15" s="277" t="s">
        <v>630</v>
      </c>
      <c r="N15" s="281"/>
      <c r="O15" s="282">
        <v>10</v>
      </c>
      <c r="P15" s="277"/>
      <c r="Q15" s="283"/>
      <c r="R15" s="282"/>
      <c r="S15" s="277" t="s">
        <v>591</v>
      </c>
      <c r="T15" s="25"/>
      <c r="U15" s="25">
        <v>20</v>
      </c>
      <c r="V15" s="572"/>
      <c r="W15" s="126" t="s">
        <v>9</v>
      </c>
      <c r="X15" s="75" t="s">
        <v>24</v>
      </c>
      <c r="Y15" s="103">
        <v>2</v>
      </c>
      <c r="AA15" s="26" t="s">
        <v>25</v>
      </c>
      <c r="AC15" s="27">
        <f>AB15*7</f>
        <v>0</v>
      </c>
      <c r="AD15" s="3">
        <f>AB15*5</f>
        <v>0</v>
      </c>
      <c r="AE15" s="3" t="s">
        <v>26</v>
      </c>
      <c r="AF15" s="28">
        <f>AC15*4+AD15*9</f>
        <v>0</v>
      </c>
    </row>
    <row r="16" spans="2:32" ht="27.95" customHeight="1">
      <c r="B16" s="23" t="s">
        <v>10</v>
      </c>
      <c r="C16" s="569"/>
      <c r="D16" s="284"/>
      <c r="E16" s="277"/>
      <c r="F16" s="25"/>
      <c r="G16" s="278"/>
      <c r="H16" s="285"/>
      <c r="I16" s="25"/>
      <c r="J16" s="25" t="s">
        <v>575</v>
      </c>
      <c r="K16" s="25"/>
      <c r="L16" s="25">
        <v>20</v>
      </c>
      <c r="M16" s="25" t="s">
        <v>644</v>
      </c>
      <c r="N16" s="25"/>
      <c r="O16" s="25">
        <v>1</v>
      </c>
      <c r="P16" s="277"/>
      <c r="Q16" s="283"/>
      <c r="R16" s="282"/>
      <c r="S16" s="277"/>
      <c r="T16" s="25"/>
      <c r="U16" s="25"/>
      <c r="V16" s="572"/>
      <c r="W16" s="125">
        <f>(Y14*5)+(Y16*5)+(Y18*8)</f>
        <v>22</v>
      </c>
      <c r="X16" s="75" t="s">
        <v>27</v>
      </c>
      <c r="Y16" s="103">
        <v>2.5</v>
      </c>
      <c r="Z16" s="9"/>
      <c r="AA16" s="2" t="s">
        <v>28</v>
      </c>
      <c r="AC16" s="3">
        <f>AB16*1</f>
        <v>0</v>
      </c>
      <c r="AD16" s="3" t="s">
        <v>26</v>
      </c>
      <c r="AE16" s="3">
        <f>AB16*5</f>
        <v>0</v>
      </c>
      <c r="AF16" s="3">
        <f>AC16*4+AE16*4</f>
        <v>0</v>
      </c>
    </row>
    <row r="17" spans="2:32" ht="27.95" customHeight="1">
      <c r="B17" s="570" t="s">
        <v>57</v>
      </c>
      <c r="C17" s="569"/>
      <c r="D17" s="284"/>
      <c r="E17" s="277"/>
      <c r="F17" s="25"/>
      <c r="G17" s="25"/>
      <c r="H17" s="24"/>
      <c r="I17" s="25"/>
      <c r="J17" s="25" t="s">
        <v>708</v>
      </c>
      <c r="K17" s="280"/>
      <c r="L17" s="278">
        <v>5</v>
      </c>
      <c r="M17" s="135"/>
      <c r="N17" s="29"/>
      <c r="O17" s="25"/>
      <c r="P17" s="277"/>
      <c r="Q17" s="283"/>
      <c r="R17" s="282"/>
      <c r="S17" s="233"/>
      <c r="T17" s="25"/>
      <c r="U17" s="25"/>
      <c r="V17" s="572"/>
      <c r="W17" s="126" t="s">
        <v>11</v>
      </c>
      <c r="X17" s="75" t="s">
        <v>30</v>
      </c>
      <c r="Y17" s="103">
        <f>AB18</f>
        <v>0</v>
      </c>
      <c r="AA17" s="2" t="s">
        <v>31</v>
      </c>
      <c r="AC17" s="3"/>
      <c r="AD17" s="3">
        <f>AB17*5</f>
        <v>0</v>
      </c>
      <c r="AE17" s="3" t="s">
        <v>26</v>
      </c>
      <c r="AF17" s="3">
        <f>AD17*9</f>
        <v>0</v>
      </c>
    </row>
    <row r="18" spans="2:32" ht="27.95" customHeight="1">
      <c r="B18" s="570"/>
      <c r="C18" s="569"/>
      <c r="D18" s="29"/>
      <c r="E18" s="29"/>
      <c r="F18" s="24"/>
      <c r="G18" s="24"/>
      <c r="H18" s="29"/>
      <c r="I18" s="24"/>
      <c r="J18" s="233"/>
      <c r="K18" s="79"/>
      <c r="L18" s="25"/>
      <c r="M18" s="233"/>
      <c r="N18" s="25"/>
      <c r="O18" s="25"/>
      <c r="P18" s="24"/>
      <c r="Q18" s="29"/>
      <c r="R18" s="24"/>
      <c r="S18" s="24"/>
      <c r="T18" s="29"/>
      <c r="U18" s="24"/>
      <c r="V18" s="572"/>
      <c r="W18" s="125">
        <f>(Y13*2)+(Y14*7)+(Y15*1)+(Y18*8)</f>
        <v>26.9</v>
      </c>
      <c r="X18" s="114" t="s">
        <v>39</v>
      </c>
      <c r="Y18" s="103">
        <v>0</v>
      </c>
      <c r="Z18" s="9"/>
      <c r="AA18" s="2" t="s">
        <v>32</v>
      </c>
      <c r="AE18" s="2">
        <f>AB18*15</f>
        <v>0</v>
      </c>
    </row>
    <row r="19" spans="2:32" ht="27.95" customHeight="1">
      <c r="B19" s="30" t="s">
        <v>33</v>
      </c>
      <c r="C19" s="31"/>
      <c r="D19" s="29"/>
      <c r="E19" s="29"/>
      <c r="F19" s="24"/>
      <c r="G19" s="24"/>
      <c r="H19" s="29"/>
      <c r="I19" s="24"/>
      <c r="J19" s="339"/>
      <c r="K19" s="29"/>
      <c r="L19" s="24"/>
      <c r="M19" s="135"/>
      <c r="N19" s="29"/>
      <c r="O19" s="25"/>
      <c r="P19" s="24"/>
      <c r="Q19" s="29"/>
      <c r="R19" s="24"/>
      <c r="S19" s="24"/>
      <c r="T19" s="29"/>
      <c r="U19" s="24"/>
      <c r="V19" s="572"/>
      <c r="W19" s="126" t="s">
        <v>12</v>
      </c>
      <c r="X19" s="83"/>
      <c r="Y19" s="103"/>
      <c r="AC19" s="2">
        <f>SUM(AC14:AC18)</f>
        <v>0</v>
      </c>
      <c r="AD19" s="2">
        <f>SUM(AD14:AD18)</f>
        <v>0</v>
      </c>
      <c r="AE19" s="2">
        <f>SUM(AE14:AE18)</f>
        <v>0</v>
      </c>
      <c r="AF19" s="2">
        <f>AC19*4+AD19*9+AE19*4</f>
        <v>0</v>
      </c>
    </row>
    <row r="20" spans="2:32" ht="27.95" customHeight="1">
      <c r="B20" s="32"/>
      <c r="C20" s="33"/>
      <c r="D20" s="29"/>
      <c r="E20" s="29"/>
      <c r="F20" s="24"/>
      <c r="G20" s="24"/>
      <c r="H20" s="29"/>
      <c r="I20" s="24"/>
      <c r="J20" s="24"/>
      <c r="K20" s="29"/>
      <c r="L20" s="24"/>
      <c r="M20" s="25"/>
      <c r="N20" s="29"/>
      <c r="O20" s="25"/>
      <c r="P20" s="24"/>
      <c r="Q20" s="29"/>
      <c r="R20" s="24"/>
      <c r="S20" s="24"/>
      <c r="T20" s="29"/>
      <c r="U20" s="24"/>
      <c r="V20" s="573"/>
      <c r="W20" s="125">
        <f>(W14*4)+(W16*9)+(W18*4)</f>
        <v>693.6</v>
      </c>
      <c r="X20" s="363"/>
      <c r="Y20" s="383"/>
      <c r="Z20" s="9"/>
      <c r="AC20" s="34" t="e">
        <f>AC19*4/AF19</f>
        <v>#DIV/0!</v>
      </c>
      <c r="AD20" s="34" t="e">
        <f>AD19*9/AF19</f>
        <v>#DIV/0!</v>
      </c>
      <c r="AE20" s="34" t="e">
        <f>AE19*4/AF19</f>
        <v>#DIV/0!</v>
      </c>
    </row>
    <row r="21" spans="2:32" s="22" customFormat="1" ht="42" customHeight="1">
      <c r="B21" s="69">
        <v>10</v>
      </c>
      <c r="C21" s="569"/>
      <c r="D21" s="20" t="str">
        <f>'10月菜單'!I45</f>
        <v>白米飯</v>
      </c>
      <c r="E21" s="20" t="s">
        <v>402</v>
      </c>
      <c r="F21" s="21" t="s">
        <v>15</v>
      </c>
      <c r="G21" s="20" t="str">
        <f>'10月菜單'!I46</f>
        <v>脆皮雞翅(炸)</v>
      </c>
      <c r="H21" s="20" t="s">
        <v>609</v>
      </c>
      <c r="I21" s="21" t="s">
        <v>15</v>
      </c>
      <c r="J21" s="20" t="str">
        <f>'10月菜單'!I47</f>
        <v>辦桌竹筍羹(芡)</v>
      </c>
      <c r="K21" s="20" t="s">
        <v>448</v>
      </c>
      <c r="L21" s="21" t="s">
        <v>15</v>
      </c>
      <c r="M21" s="20" t="str">
        <f>'10月菜單'!I48</f>
        <v>小魚豆干(海豆)</v>
      </c>
      <c r="N21" s="20" t="s">
        <v>514</v>
      </c>
      <c r="O21" s="21" t="s">
        <v>15</v>
      </c>
      <c r="P21" s="20" t="str">
        <f>'10月菜單'!I49</f>
        <v>深色蔬菜</v>
      </c>
      <c r="Q21" s="20" t="s">
        <v>43</v>
      </c>
      <c r="R21" s="21" t="s">
        <v>15</v>
      </c>
      <c r="S21" s="20" t="str">
        <f>'10月菜單'!I50</f>
        <v>薑絲海芽湯</v>
      </c>
      <c r="T21" s="20" t="s">
        <v>16</v>
      </c>
      <c r="U21" s="21" t="s">
        <v>15</v>
      </c>
      <c r="V21" s="571"/>
      <c r="W21" s="124" t="s">
        <v>419</v>
      </c>
      <c r="X21" s="75" t="s">
        <v>420</v>
      </c>
      <c r="Y21" s="103">
        <v>5.8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36" customFormat="1" ht="27.75" customHeight="1">
      <c r="B22" s="23" t="s">
        <v>572</v>
      </c>
      <c r="C22" s="569"/>
      <c r="D22" s="25" t="s">
        <v>556</v>
      </c>
      <c r="E22" s="24"/>
      <c r="F22" s="394">
        <v>115</v>
      </c>
      <c r="G22" s="393" t="s">
        <v>608</v>
      </c>
      <c r="H22" s="393"/>
      <c r="I22" s="393">
        <v>40</v>
      </c>
      <c r="J22" s="393" t="s">
        <v>709</v>
      </c>
      <c r="K22" s="402"/>
      <c r="L22" s="403">
        <v>30</v>
      </c>
      <c r="M22" s="353" t="s">
        <v>713</v>
      </c>
      <c r="N22" s="359" t="s">
        <v>678</v>
      </c>
      <c r="O22" s="360">
        <v>20</v>
      </c>
      <c r="P22" s="25" t="s">
        <v>674</v>
      </c>
      <c r="Q22" s="298"/>
      <c r="R22" s="25">
        <v>100</v>
      </c>
      <c r="S22" s="25" t="s">
        <v>613</v>
      </c>
      <c r="T22" s="162"/>
      <c r="U22" s="25">
        <v>5</v>
      </c>
      <c r="V22" s="572"/>
      <c r="W22" s="125">
        <f>(Y21*15)+(Y23*5)+(Y26*12)</f>
        <v>97</v>
      </c>
      <c r="X22" s="74" t="s">
        <v>417</v>
      </c>
      <c r="Y22" s="103">
        <v>1.9</v>
      </c>
      <c r="Z22" s="35"/>
      <c r="AA22" s="3" t="s">
        <v>23</v>
      </c>
      <c r="AB22" s="3"/>
      <c r="AC22" s="3">
        <f>AB22*2</f>
        <v>0</v>
      </c>
      <c r="AD22" s="3"/>
      <c r="AE22" s="3">
        <f>AB22*15</f>
        <v>0</v>
      </c>
      <c r="AF22" s="3">
        <f>AC22*4+AE22*4</f>
        <v>0</v>
      </c>
    </row>
    <row r="23" spans="2:32" s="36" customFormat="1" ht="27.95" customHeight="1">
      <c r="B23" s="23">
        <v>30</v>
      </c>
      <c r="C23" s="569"/>
      <c r="D23" s="25"/>
      <c r="E23" s="25"/>
      <c r="F23" s="393"/>
      <c r="G23" s="25"/>
      <c r="H23" s="298"/>
      <c r="I23" s="25"/>
      <c r="J23" s="25" t="s">
        <v>532</v>
      </c>
      <c r="K23" s="298"/>
      <c r="L23" s="25">
        <v>20</v>
      </c>
      <c r="M23" s="25" t="s">
        <v>611</v>
      </c>
      <c r="N23" s="358" t="s">
        <v>612</v>
      </c>
      <c r="O23" s="360">
        <v>5</v>
      </c>
      <c r="P23" s="25"/>
      <c r="Q23" s="298"/>
      <c r="R23" s="25"/>
      <c r="S23" s="25" t="s">
        <v>560</v>
      </c>
      <c r="T23" s="298"/>
      <c r="U23" s="25">
        <v>1</v>
      </c>
      <c r="V23" s="572"/>
      <c r="W23" s="126" t="s">
        <v>9</v>
      </c>
      <c r="X23" s="75" t="s">
        <v>418</v>
      </c>
      <c r="Y23" s="103">
        <v>2</v>
      </c>
      <c r="AA23" s="26" t="s">
        <v>25</v>
      </c>
      <c r="AB23" s="3"/>
      <c r="AC23" s="27">
        <f>AB23*7</f>
        <v>0</v>
      </c>
      <c r="AD23" s="3">
        <f>AB23*5</f>
        <v>0</v>
      </c>
      <c r="AE23" s="3" t="s">
        <v>26</v>
      </c>
      <c r="AF23" s="28">
        <f>AC23*4+AD23*9</f>
        <v>0</v>
      </c>
    </row>
    <row r="24" spans="2:32" s="36" customFormat="1" ht="27.95" customHeight="1">
      <c r="B24" s="23" t="s">
        <v>10</v>
      </c>
      <c r="C24" s="569"/>
      <c r="D24" s="25"/>
      <c r="E24" s="25"/>
      <c r="F24" s="393"/>
      <c r="G24" s="25"/>
      <c r="H24" s="298"/>
      <c r="I24" s="25"/>
      <c r="J24" s="25" t="s">
        <v>583</v>
      </c>
      <c r="K24" s="298"/>
      <c r="L24" s="25">
        <v>5</v>
      </c>
      <c r="M24" s="25" t="s">
        <v>532</v>
      </c>
      <c r="N24" s="358"/>
      <c r="O24" s="360">
        <v>10</v>
      </c>
      <c r="P24" s="25"/>
      <c r="Q24" s="298"/>
      <c r="R24" s="25"/>
      <c r="S24" s="25"/>
      <c r="T24" s="298"/>
      <c r="U24" s="25"/>
      <c r="V24" s="572"/>
      <c r="W24" s="125">
        <f>(Y22*5)+(Y24*5)+(Y26*8)</f>
        <v>23</v>
      </c>
      <c r="X24" s="75" t="s">
        <v>421</v>
      </c>
      <c r="Y24" s="103">
        <v>2.7</v>
      </c>
      <c r="Z24" s="35"/>
      <c r="AA24" s="2" t="s">
        <v>28</v>
      </c>
      <c r="AB24" s="3"/>
      <c r="AC24" s="3">
        <f>AB24*1</f>
        <v>0</v>
      </c>
      <c r="AD24" s="3" t="s">
        <v>26</v>
      </c>
      <c r="AE24" s="3">
        <f>AB24*5</f>
        <v>0</v>
      </c>
      <c r="AF24" s="3">
        <f>AC24*4+AE24*4</f>
        <v>0</v>
      </c>
    </row>
    <row r="25" spans="2:32" s="36" customFormat="1" ht="27.75" customHeight="1">
      <c r="B25" s="570" t="s">
        <v>58</v>
      </c>
      <c r="C25" s="569"/>
      <c r="D25" s="25"/>
      <c r="E25" s="25"/>
      <c r="F25" s="393"/>
      <c r="G25" s="25"/>
      <c r="H25" s="298"/>
      <c r="I25" s="25"/>
      <c r="J25" s="25" t="s">
        <v>610</v>
      </c>
      <c r="K25" s="298"/>
      <c r="L25" s="25">
        <v>10</v>
      </c>
      <c r="M25" s="25"/>
      <c r="N25" s="358"/>
      <c r="O25" s="360"/>
      <c r="P25" s="25"/>
      <c r="Q25" s="298"/>
      <c r="R25" s="25"/>
      <c r="S25" s="25"/>
      <c r="T25" s="298"/>
      <c r="U25" s="25"/>
      <c r="V25" s="572"/>
      <c r="W25" s="126" t="s">
        <v>11</v>
      </c>
      <c r="X25" s="75" t="s">
        <v>30</v>
      </c>
      <c r="Y25" s="103">
        <v>0</v>
      </c>
      <c r="AA25" s="2" t="s">
        <v>31</v>
      </c>
      <c r="AB25" s="3"/>
      <c r="AC25" s="3"/>
      <c r="AD25" s="3">
        <f>AB25*5</f>
        <v>0</v>
      </c>
      <c r="AE25" s="3" t="s">
        <v>26</v>
      </c>
      <c r="AF25" s="3">
        <f>AD25*9</f>
        <v>0</v>
      </c>
    </row>
    <row r="26" spans="2:32" s="36" customFormat="1" ht="27.95" customHeight="1">
      <c r="B26" s="570"/>
      <c r="C26" s="569"/>
      <c r="D26" s="277"/>
      <c r="E26" s="277"/>
      <c r="F26" s="393"/>
      <c r="G26" s="25"/>
      <c r="H26" s="298"/>
      <c r="I26" s="25"/>
      <c r="J26" s="444"/>
      <c r="K26" s="298"/>
      <c r="L26" s="25"/>
      <c r="M26" s="25"/>
      <c r="N26" s="343"/>
      <c r="O26" s="342"/>
      <c r="P26" s="277"/>
      <c r="Q26" s="283"/>
      <c r="R26" s="282"/>
      <c r="S26" s="277"/>
      <c r="T26" s="283"/>
      <c r="U26" s="282"/>
      <c r="V26" s="572"/>
      <c r="W26" s="125">
        <f>(Y21*2)+(Y22*7)+(Y23*1)+(Y26*8)</f>
        <v>26.9</v>
      </c>
      <c r="X26" s="114" t="s">
        <v>422</v>
      </c>
      <c r="Y26" s="103">
        <v>0</v>
      </c>
      <c r="Z26" s="35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36" customFormat="1" ht="27.95" customHeight="1">
      <c r="B27" s="30" t="s">
        <v>33</v>
      </c>
      <c r="C27" s="31"/>
      <c r="D27" s="277"/>
      <c r="E27" s="277"/>
      <c r="F27" s="25"/>
      <c r="G27" s="277"/>
      <c r="H27" s="284"/>
      <c r="I27" s="25"/>
      <c r="J27" s="277"/>
      <c r="K27" s="341"/>
      <c r="L27" s="118"/>
      <c r="M27" s="344"/>
      <c r="N27" s="345"/>
      <c r="O27" s="119"/>
      <c r="P27" s="277"/>
      <c r="Q27" s="346"/>
      <c r="R27" s="282"/>
      <c r="S27" s="277"/>
      <c r="T27" s="346"/>
      <c r="U27" s="282"/>
      <c r="V27" s="572"/>
      <c r="W27" s="128" t="s">
        <v>12</v>
      </c>
      <c r="X27" s="83"/>
      <c r="Y27" s="103"/>
      <c r="AA27" s="2"/>
      <c r="AB27" s="3"/>
      <c r="AC27" s="2">
        <f>SUM(AC22:AC26)</f>
        <v>0</v>
      </c>
      <c r="AD27" s="2">
        <f>SUM(AD22:AD26)</f>
        <v>0</v>
      </c>
      <c r="AE27" s="2">
        <f>SUM(AE22:AE26)</f>
        <v>0</v>
      </c>
      <c r="AF27" s="2">
        <f>AC27*4+AD27*9+AE27*4</f>
        <v>0</v>
      </c>
    </row>
    <row r="28" spans="2:32" s="36" customFormat="1" ht="27.95" customHeight="1">
      <c r="B28" s="32"/>
      <c r="C28" s="33"/>
      <c r="D28" s="284"/>
      <c r="E28" s="284"/>
      <c r="F28" s="25"/>
      <c r="G28" s="277"/>
      <c r="H28" s="284"/>
      <c r="I28" s="25"/>
      <c r="J28" s="277"/>
      <c r="K28" s="341"/>
      <c r="L28" s="118"/>
      <c r="M28" s="347"/>
      <c r="N28" s="348"/>
      <c r="O28" s="119"/>
      <c r="P28" s="349"/>
      <c r="Q28" s="350"/>
      <c r="R28" s="351"/>
      <c r="S28" s="349"/>
      <c r="T28" s="350"/>
      <c r="U28" s="351"/>
      <c r="V28" s="573"/>
      <c r="W28" s="125">
        <f>(W22*4)+(W24*9)+(W26*4)</f>
        <v>702.6</v>
      </c>
      <c r="X28" s="80"/>
      <c r="Y28" s="103"/>
      <c r="Z28" s="35"/>
      <c r="AB28" s="37"/>
      <c r="AC28" s="34" t="e">
        <f>AC27*4/AF27</f>
        <v>#DIV/0!</v>
      </c>
      <c r="AD28" s="34" t="e">
        <f>AD27*9/AF27</f>
        <v>#DIV/0!</v>
      </c>
      <c r="AE28" s="34" t="e">
        <f>AE27*4/AF27</f>
        <v>#DIV/0!</v>
      </c>
    </row>
    <row r="29" spans="2:32" s="22" customFormat="1" ht="42" customHeight="1">
      <c r="B29" s="69">
        <v>10</v>
      </c>
      <c r="C29" s="569"/>
      <c r="D29" s="20" t="str">
        <f>'10月菜單'!M45</f>
        <v>地瓜飯</v>
      </c>
      <c r="E29" s="20" t="s">
        <v>561</v>
      </c>
      <c r="F29" s="21" t="s">
        <v>15</v>
      </c>
      <c r="G29" s="20" t="str">
        <f>'10月菜單'!M46</f>
        <v>梅乾扣肉(醃)</v>
      </c>
      <c r="H29" s="20" t="s">
        <v>566</v>
      </c>
      <c r="I29" s="21" t="s">
        <v>15</v>
      </c>
      <c r="J29" s="123" t="str">
        <f>'10月菜單'!M47</f>
        <v>青花蒸蛋</v>
      </c>
      <c r="K29" s="20" t="s">
        <v>628</v>
      </c>
      <c r="L29" s="21" t="s">
        <v>15</v>
      </c>
      <c r="M29" s="20" t="str">
        <f>'10月菜單'!M48</f>
        <v>黃金雞柳條(加)</v>
      </c>
      <c r="N29" s="20" t="s">
        <v>618</v>
      </c>
      <c r="O29" s="21" t="s">
        <v>15</v>
      </c>
      <c r="P29" s="20" t="str">
        <f>'10月菜單'!M49</f>
        <v>淺色蔬菜</v>
      </c>
      <c r="Q29" s="20" t="s">
        <v>619</v>
      </c>
      <c r="R29" s="21" t="s">
        <v>15</v>
      </c>
      <c r="S29" s="20" t="str">
        <f>'10月菜單'!M50</f>
        <v>三絲湯</v>
      </c>
      <c r="T29" s="20" t="s">
        <v>566</v>
      </c>
      <c r="U29" s="21" t="s">
        <v>15</v>
      </c>
      <c r="V29" s="571"/>
      <c r="W29" s="124" t="s">
        <v>7</v>
      </c>
      <c r="X29" s="71" t="s">
        <v>17</v>
      </c>
      <c r="Y29" s="102"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3" t="s">
        <v>8</v>
      </c>
      <c r="C30" s="569"/>
      <c r="D30" s="25" t="s">
        <v>556</v>
      </c>
      <c r="E30" s="25"/>
      <c r="F30" s="25">
        <v>95</v>
      </c>
      <c r="G30" s="25" t="s">
        <v>716</v>
      </c>
      <c r="H30" s="24"/>
      <c r="I30" s="24">
        <v>40</v>
      </c>
      <c r="J30" s="25" t="s">
        <v>626</v>
      </c>
      <c r="K30" s="138"/>
      <c r="L30" s="25">
        <v>25</v>
      </c>
      <c r="M30" s="25" t="s">
        <v>724</v>
      </c>
      <c r="N30" s="162" t="s">
        <v>677</v>
      </c>
      <c r="O30" s="25">
        <v>25</v>
      </c>
      <c r="P30" s="25" t="s">
        <v>676</v>
      </c>
      <c r="Q30" s="25"/>
      <c r="R30" s="25">
        <v>100</v>
      </c>
      <c r="S30" s="25" t="s">
        <v>723</v>
      </c>
      <c r="T30" s="79"/>
      <c r="U30" s="25">
        <v>20</v>
      </c>
      <c r="V30" s="572"/>
      <c r="W30" s="125">
        <f>(Y29*15)+(Y31*5)+(Y34*12)</f>
        <v>97</v>
      </c>
      <c r="X30" s="74" t="s">
        <v>22</v>
      </c>
      <c r="Y30" s="103">
        <v>1.9</v>
      </c>
      <c r="Z30" s="9"/>
      <c r="AA30" s="3" t="s">
        <v>23</v>
      </c>
      <c r="AC30" s="3">
        <f>AB30*2</f>
        <v>0</v>
      </c>
      <c r="AD30" s="3"/>
      <c r="AE30" s="3">
        <f>AB30*15</f>
        <v>0</v>
      </c>
      <c r="AF30" s="3">
        <f>AC30*4+AE30*4</f>
        <v>0</v>
      </c>
    </row>
    <row r="31" spans="2:32" ht="27.95" customHeight="1">
      <c r="B31" s="23">
        <v>31</v>
      </c>
      <c r="C31" s="569"/>
      <c r="D31" s="25" t="s">
        <v>614</v>
      </c>
      <c r="E31" s="25"/>
      <c r="F31" s="25">
        <v>55</v>
      </c>
      <c r="G31" s="24" t="s">
        <v>617</v>
      </c>
      <c r="H31" s="24" t="s">
        <v>540</v>
      </c>
      <c r="I31" s="24">
        <v>20</v>
      </c>
      <c r="J31" s="25" t="s">
        <v>627</v>
      </c>
      <c r="K31" s="25"/>
      <c r="L31" s="25">
        <v>30</v>
      </c>
      <c r="M31" s="25"/>
      <c r="N31" s="117"/>
      <c r="O31" s="25"/>
      <c r="P31" s="25"/>
      <c r="Q31" s="79"/>
      <c r="R31" s="25"/>
      <c r="S31" s="25" t="s">
        <v>439</v>
      </c>
      <c r="T31" s="79"/>
      <c r="U31" s="25">
        <v>20</v>
      </c>
      <c r="V31" s="572"/>
      <c r="W31" s="126" t="s">
        <v>9</v>
      </c>
      <c r="X31" s="75" t="s">
        <v>24</v>
      </c>
      <c r="Y31" s="103">
        <v>2</v>
      </c>
      <c r="AA31" s="26" t="s">
        <v>25</v>
      </c>
      <c r="AC31" s="27">
        <f>AB31*7</f>
        <v>0</v>
      </c>
      <c r="AD31" s="3">
        <f>AB31*5</f>
        <v>0</v>
      </c>
      <c r="AE31" s="3" t="s">
        <v>26</v>
      </c>
      <c r="AF31" s="28">
        <f>AC31*4+AD31*9</f>
        <v>0</v>
      </c>
    </row>
    <row r="32" spans="2:32" ht="27.95" customHeight="1">
      <c r="B32" s="23" t="s">
        <v>10</v>
      </c>
      <c r="C32" s="569"/>
      <c r="D32" s="29"/>
      <c r="E32" s="29"/>
      <c r="F32" s="24"/>
      <c r="G32" s="24"/>
      <c r="H32" s="29"/>
      <c r="I32" s="24"/>
      <c r="J32" s="25"/>
      <c r="K32" s="134"/>
      <c r="L32" s="25"/>
      <c r="M32" s="25"/>
      <c r="N32" s="29"/>
      <c r="O32" s="25"/>
      <c r="P32" s="25"/>
      <c r="Q32" s="79"/>
      <c r="R32" s="25"/>
      <c r="S32" s="25" t="s">
        <v>384</v>
      </c>
      <c r="T32" s="79"/>
      <c r="U32" s="25">
        <v>10</v>
      </c>
      <c r="V32" s="572"/>
      <c r="W32" s="125">
        <f>(Y30*5)+(Y32*5)+(Y34*8)</f>
        <v>22.5</v>
      </c>
      <c r="X32" s="75" t="s">
        <v>27</v>
      </c>
      <c r="Y32" s="103">
        <v>2.6</v>
      </c>
      <c r="Z32" s="9"/>
      <c r="AA32" s="2" t="s">
        <v>28</v>
      </c>
      <c r="AC32" s="3">
        <f>AB32*1</f>
        <v>0</v>
      </c>
      <c r="AD32" s="3" t="s">
        <v>26</v>
      </c>
      <c r="AE32" s="3">
        <f>AB32*5</f>
        <v>0</v>
      </c>
      <c r="AF32" s="3">
        <f>AC32*4+AE32*4</f>
        <v>0</v>
      </c>
    </row>
    <row r="33" spans="2:32" ht="27.95" customHeight="1">
      <c r="B33" s="570" t="s">
        <v>75</v>
      </c>
      <c r="C33" s="569"/>
      <c r="D33" s="29"/>
      <c r="E33" s="29"/>
      <c r="F33" s="24"/>
      <c r="G33" s="24"/>
      <c r="H33" s="29"/>
      <c r="I33" s="24"/>
      <c r="J33" s="25"/>
      <c r="K33" s="134"/>
      <c r="L33" s="25"/>
      <c r="M33" s="25"/>
      <c r="N33" s="29"/>
      <c r="O33" s="25"/>
      <c r="P33" s="24"/>
      <c r="Q33" s="29"/>
      <c r="R33" s="24"/>
      <c r="S33" s="444"/>
      <c r="T33" s="24"/>
      <c r="U33" s="24"/>
      <c r="V33" s="572"/>
      <c r="W33" s="126" t="s">
        <v>11</v>
      </c>
      <c r="X33" s="75" t="s">
        <v>30</v>
      </c>
      <c r="Y33" s="103">
        <f>AB34</f>
        <v>0</v>
      </c>
      <c r="AA33" s="2" t="s">
        <v>31</v>
      </c>
      <c r="AC33" s="3"/>
      <c r="AD33" s="3">
        <f>AB33*5</f>
        <v>0</v>
      </c>
      <c r="AE33" s="3" t="s">
        <v>26</v>
      </c>
      <c r="AF33" s="3">
        <f>AD33*9</f>
        <v>0</v>
      </c>
    </row>
    <row r="34" spans="2:32" ht="27.95" customHeight="1">
      <c r="B34" s="570"/>
      <c r="C34" s="569"/>
      <c r="D34" s="29"/>
      <c r="E34" s="29"/>
      <c r="F34" s="24"/>
      <c r="G34" s="24"/>
      <c r="H34" s="29"/>
      <c r="I34" s="24"/>
      <c r="J34" s="133"/>
      <c r="K34" s="29"/>
      <c r="L34" s="24"/>
      <c r="M34" s="25"/>
      <c r="N34" s="29"/>
      <c r="O34" s="25"/>
      <c r="P34" s="24"/>
      <c r="Q34" s="29"/>
      <c r="R34" s="24"/>
      <c r="S34" s="444"/>
      <c r="T34" s="29"/>
      <c r="U34" s="24"/>
      <c r="V34" s="572"/>
      <c r="W34" s="125">
        <f>(Y29*2)+(Y30*7)+(Y31*1)+(Y34*8)</f>
        <v>26.9</v>
      </c>
      <c r="X34" s="114" t="s">
        <v>39</v>
      </c>
      <c r="Y34" s="103">
        <v>0</v>
      </c>
      <c r="Z34" s="9"/>
      <c r="AA34" s="2" t="s">
        <v>32</v>
      </c>
      <c r="AE34" s="2">
        <f>AB34*15</f>
        <v>0</v>
      </c>
    </row>
    <row r="35" spans="2:32" ht="27.95" customHeight="1">
      <c r="B35" s="30" t="s">
        <v>33</v>
      </c>
      <c r="C35" s="31"/>
      <c r="D35" s="29"/>
      <c r="E35" s="29"/>
      <c r="F35" s="24"/>
      <c r="G35" s="24"/>
      <c r="H35" s="29"/>
      <c r="I35" s="24"/>
      <c r="J35" s="24"/>
      <c r="K35" s="29"/>
      <c r="L35" s="24"/>
      <c r="M35" s="395"/>
      <c r="N35" s="29"/>
      <c r="O35" s="25"/>
      <c r="P35" s="24"/>
      <c r="Q35" s="29"/>
      <c r="R35" s="24"/>
      <c r="S35" s="24"/>
      <c r="T35" s="24"/>
      <c r="U35" s="24"/>
      <c r="V35" s="572"/>
      <c r="W35" s="126" t="s">
        <v>12</v>
      </c>
      <c r="X35" s="83"/>
      <c r="Y35" s="103"/>
      <c r="AC35" s="2">
        <f>SUM(AC30:AC34)</f>
        <v>0</v>
      </c>
      <c r="AD35" s="2">
        <f>SUM(AD30:AD34)</f>
        <v>0</v>
      </c>
      <c r="AE35" s="2">
        <f>SUM(AE30:AE34)</f>
        <v>0</v>
      </c>
      <c r="AF35" s="2">
        <f>AC35*4+AD35*9+AE35*4</f>
        <v>0</v>
      </c>
    </row>
    <row r="36" spans="2:32" ht="27.95" customHeight="1">
      <c r="B36" s="32"/>
      <c r="C36" s="33"/>
      <c r="D36" s="29"/>
      <c r="E36" s="29"/>
      <c r="F36" s="24"/>
      <c r="G36" s="24"/>
      <c r="H36" s="29"/>
      <c r="I36" s="24"/>
      <c r="J36" s="24"/>
      <c r="K36" s="29"/>
      <c r="L36" s="24"/>
      <c r="M36" s="24"/>
      <c r="N36" s="29"/>
      <c r="O36" s="24"/>
      <c r="P36" s="24"/>
      <c r="Q36" s="29"/>
      <c r="R36" s="24"/>
      <c r="S36" s="24"/>
      <c r="T36" s="29"/>
      <c r="U36" s="24"/>
      <c r="V36" s="573"/>
      <c r="W36" s="125">
        <f>(W30*4)+(W32*9)+(W34*4)</f>
        <v>698.1</v>
      </c>
      <c r="X36" s="363"/>
      <c r="Y36" s="103"/>
      <c r="Z36" s="9"/>
      <c r="AC36" s="34" t="e">
        <f>AC35*4/AF35</f>
        <v>#DIV/0!</v>
      </c>
      <c r="AD36" s="34" t="e">
        <f>AD35*9/AF35</f>
        <v>#DIV/0!</v>
      </c>
      <c r="AE36" s="34" t="e">
        <f>AE35*4/AF35</f>
        <v>#DIV/0!</v>
      </c>
    </row>
    <row r="37" spans="2:32" s="22" customFormat="1" ht="42" customHeight="1">
      <c r="B37" s="19"/>
      <c r="C37" s="569"/>
      <c r="D37" s="20">
        <f>'10月菜單'!Q45</f>
        <v>0</v>
      </c>
      <c r="E37" s="20"/>
      <c r="F37" s="21" t="s">
        <v>15</v>
      </c>
      <c r="G37" s="20">
        <f>'10月菜單'!Q46</f>
        <v>0</v>
      </c>
      <c r="H37" s="20"/>
      <c r="I37" s="21" t="s">
        <v>15</v>
      </c>
      <c r="J37" s="20">
        <f>'10月菜單'!Q47</f>
        <v>0</v>
      </c>
      <c r="K37" s="20"/>
      <c r="L37" s="21" t="s">
        <v>15</v>
      </c>
      <c r="M37" s="20">
        <f>'10月菜單'!Q48</f>
        <v>0</v>
      </c>
      <c r="N37" s="20"/>
      <c r="O37" s="21" t="s">
        <v>15</v>
      </c>
      <c r="P37" s="20">
        <f>'10月菜單'!Q49</f>
        <v>0</v>
      </c>
      <c r="Q37" s="20"/>
      <c r="R37" s="21" t="s">
        <v>15</v>
      </c>
      <c r="S37" s="20">
        <f>'10月菜單'!Q50</f>
        <v>0</v>
      </c>
      <c r="T37" s="20"/>
      <c r="U37" s="21" t="s">
        <v>15</v>
      </c>
      <c r="V37" s="571"/>
      <c r="W37" s="124" t="s">
        <v>7</v>
      </c>
      <c r="X37" s="75" t="s">
        <v>17</v>
      </c>
      <c r="Y37" s="102">
        <f>AB38</f>
        <v>0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3" t="s">
        <v>8</v>
      </c>
      <c r="C38" s="569"/>
      <c r="D38" s="25"/>
      <c r="E38" s="24"/>
      <c r="F38" s="24"/>
      <c r="G38" s="24"/>
      <c r="H38" s="24"/>
      <c r="I38" s="24"/>
      <c r="J38" s="24"/>
      <c r="K38" s="24"/>
      <c r="L38" s="24"/>
      <c r="M38" s="25"/>
      <c r="N38" s="24"/>
      <c r="O38" s="25"/>
      <c r="P38" s="25"/>
      <c r="Q38" s="25"/>
      <c r="R38" s="25"/>
      <c r="S38" s="24"/>
      <c r="T38" s="24"/>
      <c r="U38" s="24"/>
      <c r="V38" s="572"/>
      <c r="W38" s="125">
        <f>AE43</f>
        <v>0</v>
      </c>
      <c r="X38" s="74" t="s">
        <v>22</v>
      </c>
      <c r="Y38" s="103">
        <f>AB39</f>
        <v>0</v>
      </c>
      <c r="Z38" s="9"/>
      <c r="AA38" s="3" t="s">
        <v>23</v>
      </c>
      <c r="AC38" s="3">
        <f>AB38*2</f>
        <v>0</v>
      </c>
      <c r="AD38" s="3"/>
      <c r="AE38" s="3">
        <f>AB38*15</f>
        <v>0</v>
      </c>
      <c r="AF38" s="3">
        <f>AC38*4+AE38*4</f>
        <v>0</v>
      </c>
    </row>
    <row r="39" spans="2:32" ht="27.95" customHeight="1">
      <c r="B39" s="23"/>
      <c r="C39" s="569"/>
      <c r="D39" s="24"/>
      <c r="E39" s="24"/>
      <c r="F39" s="24"/>
      <c r="G39" s="24"/>
      <c r="H39" s="24"/>
      <c r="I39" s="24"/>
      <c r="J39" s="24"/>
      <c r="K39" s="25"/>
      <c r="L39" s="24"/>
      <c r="M39" s="25"/>
      <c r="N39" s="24"/>
      <c r="O39" s="25"/>
      <c r="P39" s="24"/>
      <c r="Q39" s="24"/>
      <c r="R39" s="24"/>
      <c r="S39" s="24"/>
      <c r="T39" s="24"/>
      <c r="U39" s="24"/>
      <c r="V39" s="572"/>
      <c r="W39" s="126" t="s">
        <v>9</v>
      </c>
      <c r="X39" s="75" t="s">
        <v>24</v>
      </c>
      <c r="Y39" s="103">
        <f>AB40</f>
        <v>0</v>
      </c>
      <c r="AA39" s="26" t="s">
        <v>25</v>
      </c>
      <c r="AC39" s="27">
        <f>AB39*7</f>
        <v>0</v>
      </c>
      <c r="AD39" s="3">
        <f>AB39*5</f>
        <v>0</v>
      </c>
      <c r="AE39" s="3" t="s">
        <v>26</v>
      </c>
      <c r="AF39" s="28">
        <f>AC39*4+AD39*9</f>
        <v>0</v>
      </c>
    </row>
    <row r="40" spans="2:32" ht="27.95" customHeight="1">
      <c r="B40" s="23" t="s">
        <v>10</v>
      </c>
      <c r="C40" s="569"/>
      <c r="D40" s="24"/>
      <c r="E40" s="24"/>
      <c r="F40" s="24"/>
      <c r="G40" s="24"/>
      <c r="H40" s="24"/>
      <c r="I40" s="24"/>
      <c r="J40" s="24"/>
      <c r="K40" s="25"/>
      <c r="L40" s="24"/>
      <c r="M40" s="25"/>
      <c r="N40" s="24"/>
      <c r="O40" s="25"/>
      <c r="P40" s="24"/>
      <c r="Q40" s="24"/>
      <c r="R40" s="24"/>
      <c r="S40" s="24"/>
      <c r="T40" s="24"/>
      <c r="U40" s="24"/>
      <c r="V40" s="572"/>
      <c r="W40" s="125">
        <f>(Y38*5)+(Y40*5)</f>
        <v>0</v>
      </c>
      <c r="X40" s="75" t="s">
        <v>27</v>
      </c>
      <c r="Y40" s="103">
        <f>AB41</f>
        <v>0</v>
      </c>
      <c r="Z40" s="9"/>
      <c r="AA40" s="2" t="s">
        <v>28</v>
      </c>
      <c r="AC40" s="3">
        <f>AB40*1</f>
        <v>0</v>
      </c>
      <c r="AD40" s="3" t="s">
        <v>26</v>
      </c>
      <c r="AE40" s="3">
        <f>AB40*5</f>
        <v>0</v>
      </c>
      <c r="AF40" s="3">
        <f>AC40*4+AE40*4</f>
        <v>0</v>
      </c>
    </row>
    <row r="41" spans="2:32" ht="27.95" customHeight="1">
      <c r="B41" s="570" t="s">
        <v>59</v>
      </c>
      <c r="C41" s="569"/>
      <c r="D41" s="24"/>
      <c r="E41" s="24"/>
      <c r="F41" s="24"/>
      <c r="G41" s="24"/>
      <c r="H41" s="29"/>
      <c r="I41" s="24"/>
      <c r="J41" s="233"/>
      <c r="K41" s="29"/>
      <c r="L41" s="24"/>
      <c r="M41" s="233"/>
      <c r="N41" s="24"/>
      <c r="O41" s="25"/>
      <c r="P41" s="24"/>
      <c r="Q41" s="24"/>
      <c r="R41" s="24"/>
      <c r="S41" s="24"/>
      <c r="T41" s="24"/>
      <c r="U41" s="24"/>
      <c r="V41" s="572"/>
      <c r="W41" s="126" t="s">
        <v>11</v>
      </c>
      <c r="X41" s="75" t="s">
        <v>30</v>
      </c>
      <c r="Y41" s="103">
        <f>AB42</f>
        <v>0</v>
      </c>
      <c r="AA41" s="2" t="s">
        <v>31</v>
      </c>
      <c r="AC41" s="3"/>
      <c r="AD41" s="3">
        <f>AB41*5</f>
        <v>0</v>
      </c>
      <c r="AE41" s="3" t="s">
        <v>26</v>
      </c>
      <c r="AF41" s="3">
        <f>AD41*9</f>
        <v>0</v>
      </c>
    </row>
    <row r="42" spans="2:32" ht="27.95" customHeight="1">
      <c r="B42" s="570"/>
      <c r="C42" s="569"/>
      <c r="D42" s="24"/>
      <c r="E42" s="29"/>
      <c r="F42" s="24"/>
      <c r="G42" s="24"/>
      <c r="H42" s="29"/>
      <c r="I42" s="24"/>
      <c r="J42" s="133"/>
      <c r="K42" s="24"/>
      <c r="L42" s="24"/>
      <c r="M42" s="235"/>
      <c r="N42" s="24"/>
      <c r="O42" s="25"/>
      <c r="P42" s="24"/>
      <c r="Q42" s="29"/>
      <c r="R42" s="24"/>
      <c r="S42" s="24"/>
      <c r="T42" s="29"/>
      <c r="U42" s="24"/>
      <c r="V42" s="572"/>
      <c r="W42" s="125">
        <f>(Y38*7)+(Y37*2)+(Y39*1)</f>
        <v>0</v>
      </c>
      <c r="X42" s="114" t="s">
        <v>39</v>
      </c>
      <c r="Y42" s="103">
        <v>0</v>
      </c>
      <c r="Z42" s="9"/>
      <c r="AA42" s="2" t="s">
        <v>32</v>
      </c>
      <c r="AE42" s="2">
        <f>AB42*15</f>
        <v>0</v>
      </c>
    </row>
    <row r="43" spans="2:32" ht="27.95" customHeight="1">
      <c r="B43" s="30" t="s">
        <v>33</v>
      </c>
      <c r="C43" s="31"/>
      <c r="D43" s="24"/>
      <c r="E43" s="29"/>
      <c r="F43" s="24"/>
      <c r="G43" s="24"/>
      <c r="H43" s="29"/>
      <c r="I43" s="24"/>
      <c r="J43" s="24"/>
      <c r="K43" s="29"/>
      <c r="L43" s="24"/>
      <c r="M43" s="24"/>
      <c r="N43" s="29"/>
      <c r="O43" s="24"/>
      <c r="P43" s="24"/>
      <c r="Q43" s="29"/>
      <c r="R43" s="24"/>
      <c r="S43" s="24"/>
      <c r="T43" s="29"/>
      <c r="U43" s="24"/>
      <c r="V43" s="572"/>
      <c r="W43" s="126" t="s">
        <v>12</v>
      </c>
      <c r="X43" s="83"/>
      <c r="Y43" s="103"/>
      <c r="AC43" s="2">
        <f>SUM(AC38:AC42)</f>
        <v>0</v>
      </c>
      <c r="AD43" s="2">
        <f>SUM(AD38:AD42)</f>
        <v>0</v>
      </c>
      <c r="AE43" s="2">
        <f>SUM(AE38:AE42)</f>
        <v>0</v>
      </c>
      <c r="AF43" s="2">
        <f>AC43*4+AD43*9+AE43*4</f>
        <v>0</v>
      </c>
    </row>
    <row r="44" spans="2:32" ht="27.95" customHeight="1" thickBot="1">
      <c r="B44" s="38"/>
      <c r="C44" s="33"/>
      <c r="D44" s="39"/>
      <c r="E44" s="39"/>
      <c r="F44" s="40"/>
      <c r="G44" s="40"/>
      <c r="H44" s="39"/>
      <c r="I44" s="40"/>
      <c r="J44" s="40"/>
      <c r="K44" s="39"/>
      <c r="L44" s="40"/>
      <c r="M44" s="132"/>
      <c r="N44" s="39"/>
      <c r="O44" s="40"/>
      <c r="P44" s="40"/>
      <c r="Q44" s="39"/>
      <c r="R44" s="40"/>
      <c r="S44" s="40"/>
      <c r="T44" s="39"/>
      <c r="U44" s="40"/>
      <c r="V44" s="573"/>
      <c r="W44" s="125">
        <f>(W38*4)+(W40*9)+(W42*4)</f>
        <v>0</v>
      </c>
      <c r="X44" s="107"/>
      <c r="Y44" s="108"/>
      <c r="Z44" s="9"/>
      <c r="AC44" s="34" t="e">
        <f>AC43*4/AF43</f>
        <v>#DIV/0!</v>
      </c>
      <c r="AD44" s="34" t="e">
        <f>AD43*9/AF43</f>
        <v>#DIV/0!</v>
      </c>
      <c r="AE44" s="34" t="e">
        <f>AE43*4/AF43</f>
        <v>#DIV/0!</v>
      </c>
    </row>
  </sheetData>
  <mergeCells count="18">
    <mergeCell ref="C29:C34"/>
    <mergeCell ref="V29:V36"/>
    <mergeCell ref="B33:B34"/>
    <mergeCell ref="B41:B42"/>
    <mergeCell ref="C37:C42"/>
    <mergeCell ref="V37:V44"/>
    <mergeCell ref="C21:C26"/>
    <mergeCell ref="V21:V28"/>
    <mergeCell ref="B25:B26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19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1"/>
  <sheetViews>
    <sheetView zoomScale="20" zoomScaleNormal="20" zoomScaleSheetLayoutView="26" workbookViewId="0">
      <selection activeCell="AQ25" sqref="AQ25"/>
    </sheetView>
  </sheetViews>
  <sheetFormatPr defaultColWidth="9" defaultRowHeight="16.5"/>
  <cols>
    <col min="1" max="3" width="25.625" style="146" customWidth="1"/>
    <col min="4" max="4" width="33" style="146" customWidth="1"/>
    <col min="5" max="7" width="25.625" style="146" customWidth="1"/>
    <col min="8" max="8" width="33.25" style="146" customWidth="1"/>
    <col min="9" max="11" width="25.625" style="146" customWidth="1"/>
    <col min="12" max="12" width="30.75" style="146" customWidth="1"/>
    <col min="13" max="15" width="25.625" style="146" customWidth="1"/>
    <col min="16" max="16" width="31.125" style="146" customWidth="1"/>
    <col min="17" max="19" width="25.625" style="146" customWidth="1"/>
    <col min="20" max="20" width="33" style="146" customWidth="1"/>
    <col min="21" max="16384" width="9" style="146"/>
  </cols>
  <sheetData>
    <row r="1" spans="1:28" ht="51.75" customHeight="1">
      <c r="A1" s="574"/>
      <c r="B1" s="574"/>
      <c r="C1" s="574"/>
      <c r="D1" s="574"/>
      <c r="E1" s="574"/>
      <c r="F1" s="574"/>
      <c r="G1" s="574"/>
      <c r="H1" s="574"/>
      <c r="O1" s="576" t="s">
        <v>382</v>
      </c>
      <c r="P1" s="576"/>
      <c r="Q1" s="577"/>
      <c r="R1" s="577"/>
    </row>
    <row r="2" spans="1:28" ht="51.75" customHeight="1">
      <c r="A2" s="574"/>
      <c r="B2" s="574"/>
      <c r="C2" s="574"/>
      <c r="D2" s="574"/>
      <c r="E2" s="574"/>
      <c r="F2" s="574"/>
      <c r="G2" s="574"/>
      <c r="H2" s="574"/>
      <c r="O2" s="578" t="s">
        <v>54</v>
      </c>
      <c r="P2" s="578"/>
      <c r="Q2" s="236"/>
      <c r="R2" s="236"/>
    </row>
    <row r="3" spans="1:28" ht="110.1" customHeight="1" thickBot="1">
      <c r="A3" s="575"/>
      <c r="B3" s="575"/>
      <c r="C3" s="575"/>
      <c r="D3" s="575"/>
      <c r="E3" s="575"/>
      <c r="F3" s="575"/>
      <c r="G3" s="575"/>
      <c r="H3" s="575"/>
      <c r="O3" s="579"/>
      <c r="P3" s="579"/>
    </row>
    <row r="4" spans="1:28" s="147" customFormat="1" ht="54.95" customHeight="1" thickBot="1">
      <c r="A4" s="510"/>
      <c r="B4" s="511"/>
      <c r="C4" s="511"/>
      <c r="D4" s="512"/>
      <c r="E4" s="510"/>
      <c r="F4" s="511"/>
      <c r="G4" s="511"/>
      <c r="H4" s="512"/>
      <c r="I4" s="510"/>
      <c r="J4" s="511"/>
      <c r="K4" s="511"/>
      <c r="L4" s="512"/>
      <c r="M4" s="510"/>
      <c r="N4" s="511"/>
      <c r="O4" s="511"/>
      <c r="P4" s="512"/>
      <c r="Q4" s="510" t="s">
        <v>268</v>
      </c>
      <c r="R4" s="511"/>
      <c r="S4" s="511"/>
      <c r="T4" s="512"/>
      <c r="U4" s="146"/>
      <c r="V4" s="146"/>
    </row>
    <row r="5" spans="1:28" s="148" customFormat="1" ht="54.95" customHeight="1">
      <c r="A5" s="526"/>
      <c r="B5" s="527"/>
      <c r="C5" s="527"/>
      <c r="D5" s="527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580"/>
      <c r="P5" s="580"/>
      <c r="Q5" s="581" t="s">
        <v>262</v>
      </c>
      <c r="R5" s="582"/>
      <c r="S5" s="582"/>
      <c r="T5" s="583"/>
      <c r="U5" s="146"/>
      <c r="V5" s="146"/>
    </row>
    <row r="6" spans="1:28" s="148" customFormat="1" ht="54.95" customHeight="1">
      <c r="A6" s="584"/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5" t="s">
        <v>263</v>
      </c>
      <c r="R6" s="586"/>
      <c r="S6" s="586"/>
      <c r="T6" s="587"/>
      <c r="U6" s="146"/>
      <c r="V6" s="146"/>
    </row>
    <row r="7" spans="1:28" s="149" customFormat="1" ht="54.95" customHeight="1">
      <c r="A7" s="584"/>
      <c r="B7" s="580"/>
      <c r="C7" s="580"/>
      <c r="D7" s="580"/>
      <c r="E7" s="580"/>
      <c r="F7" s="580"/>
      <c r="G7" s="580"/>
      <c r="H7" s="580"/>
      <c r="I7" s="580"/>
      <c r="J7" s="580"/>
      <c r="K7" s="580"/>
      <c r="L7" s="580"/>
      <c r="M7" s="580"/>
      <c r="N7" s="580"/>
      <c r="O7" s="580"/>
      <c r="P7" s="580"/>
      <c r="Q7" s="585" t="s">
        <v>264</v>
      </c>
      <c r="R7" s="586"/>
      <c r="S7" s="586"/>
      <c r="T7" s="587"/>
      <c r="U7" s="146"/>
      <c r="V7" s="146"/>
    </row>
    <row r="8" spans="1:28" s="149" customFormat="1" ht="54.95" customHeight="1">
      <c r="A8" s="584"/>
      <c r="B8" s="580"/>
      <c r="C8" s="580"/>
      <c r="D8" s="580"/>
      <c r="E8" s="580"/>
      <c r="F8" s="580"/>
      <c r="G8" s="580"/>
      <c r="H8" s="580"/>
      <c r="I8" s="580"/>
      <c r="J8" s="580"/>
      <c r="K8" s="580"/>
      <c r="L8" s="580"/>
      <c r="M8" s="580"/>
      <c r="N8" s="580"/>
      <c r="O8" s="580"/>
      <c r="P8" s="580"/>
      <c r="Q8" s="585" t="s">
        <v>265</v>
      </c>
      <c r="R8" s="586"/>
      <c r="S8" s="586"/>
      <c r="T8" s="587"/>
      <c r="U8" s="146"/>
      <c r="V8" s="146"/>
    </row>
    <row r="9" spans="1:28" s="149" customFormat="1" ht="54.95" customHeight="1">
      <c r="A9" s="584"/>
      <c r="B9" s="580"/>
      <c r="C9" s="580"/>
      <c r="D9" s="580"/>
      <c r="E9" s="580"/>
      <c r="F9" s="580"/>
      <c r="G9" s="580"/>
      <c r="H9" s="580"/>
      <c r="I9" s="580"/>
      <c r="J9" s="580"/>
      <c r="K9" s="580"/>
      <c r="L9" s="580"/>
      <c r="M9" s="580"/>
      <c r="N9" s="580"/>
      <c r="O9" s="580"/>
      <c r="P9" s="580"/>
      <c r="Q9" s="585" t="s">
        <v>266</v>
      </c>
      <c r="R9" s="586"/>
      <c r="S9" s="586"/>
      <c r="T9" s="587"/>
      <c r="U9" s="146"/>
      <c r="V9" s="146"/>
    </row>
    <row r="10" spans="1:28" s="149" customFormat="1" ht="54.95" customHeight="1" thickBot="1">
      <c r="A10" s="584"/>
      <c r="B10" s="580"/>
      <c r="C10" s="580"/>
      <c r="D10" s="580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80"/>
      <c r="P10" s="580"/>
      <c r="Q10" s="588" t="s">
        <v>267</v>
      </c>
      <c r="R10" s="589"/>
      <c r="S10" s="589"/>
      <c r="T10" s="590"/>
      <c r="U10" s="146"/>
      <c r="V10" s="146"/>
    </row>
    <row r="11" spans="1:28" s="150" customFormat="1" ht="31.5" hidden="1" customHeight="1" thickBot="1">
      <c r="A11" s="507"/>
      <c r="B11" s="508"/>
      <c r="C11" s="508"/>
      <c r="D11" s="509"/>
      <c r="E11" s="507"/>
      <c r="F11" s="508"/>
      <c r="G11" s="508"/>
      <c r="H11" s="509"/>
      <c r="I11" s="507"/>
      <c r="J11" s="508"/>
      <c r="K11" s="508"/>
      <c r="L11" s="509"/>
      <c r="M11" s="507"/>
      <c r="N11" s="508"/>
      <c r="O11" s="508"/>
      <c r="P11" s="509"/>
      <c r="Q11" s="591"/>
      <c r="R11" s="592"/>
      <c r="S11" s="592"/>
      <c r="T11" s="593"/>
      <c r="U11" s="146"/>
      <c r="V11" s="146"/>
    </row>
    <row r="12" spans="1:28" s="150" customFormat="1" ht="25.5" customHeight="1">
      <c r="A12" s="213" t="s">
        <v>41</v>
      </c>
      <c r="B12" s="214">
        <f>第一週明細!W12</f>
        <v>0</v>
      </c>
      <c r="C12" s="214" t="s">
        <v>9</v>
      </c>
      <c r="D12" s="215">
        <f>第一週明細!W8</f>
        <v>0</v>
      </c>
      <c r="E12" s="213" t="s">
        <v>41</v>
      </c>
      <c r="F12" s="214">
        <f>第一週明細!W20</f>
        <v>691.6</v>
      </c>
      <c r="G12" s="214" t="s">
        <v>9</v>
      </c>
      <c r="H12" s="215">
        <f>第一週明細!W16</f>
        <v>22</v>
      </c>
      <c r="I12" s="213" t="s">
        <v>41</v>
      </c>
      <c r="J12" s="214">
        <f>第一週明細!W28</f>
        <v>716.1</v>
      </c>
      <c r="K12" s="214" t="s">
        <v>9</v>
      </c>
      <c r="L12" s="215">
        <f>第一週明細!W24</f>
        <v>24.5</v>
      </c>
      <c r="M12" s="213" t="s">
        <v>41</v>
      </c>
      <c r="N12" s="214">
        <f>第一週明細!W36</f>
        <v>688.8</v>
      </c>
      <c r="O12" s="214" t="s">
        <v>9</v>
      </c>
      <c r="P12" s="215">
        <f>第一週明細!W32</f>
        <v>22</v>
      </c>
      <c r="Q12" s="213" t="s">
        <v>41</v>
      </c>
      <c r="R12" s="214">
        <f>第一週明細!W44</f>
        <v>709.3</v>
      </c>
      <c r="S12" s="214" t="s">
        <v>9</v>
      </c>
      <c r="T12" s="215">
        <f>第一週明細!W40</f>
        <v>24.5</v>
      </c>
      <c r="U12" s="146"/>
      <c r="V12" s="146"/>
    </row>
    <row r="13" spans="1:28" s="150" customFormat="1" ht="30.75" customHeight="1" thickBot="1">
      <c r="A13" s="218" t="s">
        <v>7</v>
      </c>
      <c r="B13" s="219">
        <f>第一週明細!W6</f>
        <v>0</v>
      </c>
      <c r="C13" s="219" t="s">
        <v>11</v>
      </c>
      <c r="D13" s="220">
        <f>第一週明細!W10</f>
        <v>0</v>
      </c>
      <c r="E13" s="218" t="s">
        <v>246</v>
      </c>
      <c r="F13" s="219">
        <f>第一週明細!W14</f>
        <v>96.5</v>
      </c>
      <c r="G13" s="219" t="s">
        <v>72</v>
      </c>
      <c r="H13" s="220">
        <f>第一週明細!W18</f>
        <v>26.9</v>
      </c>
      <c r="I13" s="218" t="s">
        <v>246</v>
      </c>
      <c r="J13" s="219">
        <f>第一週明細!W22</f>
        <v>97</v>
      </c>
      <c r="K13" s="219" t="s">
        <v>11</v>
      </c>
      <c r="L13" s="220">
        <f>第一週明細!W26</f>
        <v>26.9</v>
      </c>
      <c r="M13" s="218" t="s">
        <v>246</v>
      </c>
      <c r="N13" s="219">
        <f>第一週明細!W30</f>
        <v>96</v>
      </c>
      <c r="O13" s="219" t="s">
        <v>11</v>
      </c>
      <c r="P13" s="220">
        <f>第一週明細!W34</f>
        <v>26.7</v>
      </c>
      <c r="Q13" s="218" t="s">
        <v>246</v>
      </c>
      <c r="R13" s="219">
        <f>第一週明細!W38</f>
        <v>95.5</v>
      </c>
      <c r="S13" s="219" t="s">
        <v>11</v>
      </c>
      <c r="T13" s="220">
        <f>第一週明細!W42</f>
        <v>26.7</v>
      </c>
      <c r="U13" s="146"/>
      <c r="V13" s="146"/>
    </row>
    <row r="14" spans="1:28" s="151" customFormat="1" ht="54.95" customHeight="1" thickBot="1">
      <c r="A14" s="510" t="s">
        <v>248</v>
      </c>
      <c r="B14" s="511"/>
      <c r="C14" s="511"/>
      <c r="D14" s="512"/>
      <c r="E14" s="510" t="s">
        <v>249</v>
      </c>
      <c r="F14" s="511"/>
      <c r="G14" s="511"/>
      <c r="H14" s="512"/>
      <c r="I14" s="510" t="s">
        <v>250</v>
      </c>
      <c r="J14" s="511"/>
      <c r="K14" s="511"/>
      <c r="L14" s="512"/>
      <c r="M14" s="510" t="s">
        <v>251</v>
      </c>
      <c r="N14" s="511"/>
      <c r="O14" s="511"/>
      <c r="P14" s="512"/>
      <c r="Q14" s="510" t="s">
        <v>252</v>
      </c>
      <c r="R14" s="511"/>
      <c r="S14" s="511"/>
      <c r="T14" s="512"/>
      <c r="U14" s="146"/>
      <c r="V14" s="146"/>
      <c r="AB14" s="151" t="s">
        <v>26</v>
      </c>
    </row>
    <row r="15" spans="1:28" s="149" customFormat="1" ht="54.95" customHeight="1">
      <c r="A15" s="581" t="s">
        <v>276</v>
      </c>
      <c r="B15" s="582"/>
      <c r="C15" s="582"/>
      <c r="D15" s="583"/>
      <c r="E15" s="581" t="s">
        <v>277</v>
      </c>
      <c r="F15" s="582"/>
      <c r="G15" s="582"/>
      <c r="H15" s="583"/>
      <c r="I15" s="581" t="s">
        <v>276</v>
      </c>
      <c r="J15" s="582"/>
      <c r="K15" s="582"/>
      <c r="L15" s="583"/>
      <c r="M15" s="581" t="s">
        <v>278</v>
      </c>
      <c r="N15" s="582"/>
      <c r="O15" s="582"/>
      <c r="P15" s="583"/>
      <c r="Q15" s="585" t="s">
        <v>279</v>
      </c>
      <c r="R15" s="586"/>
      <c r="S15" s="586"/>
      <c r="T15" s="587"/>
      <c r="U15" s="146"/>
      <c r="V15" s="146"/>
    </row>
    <row r="16" spans="1:28" s="149" customFormat="1" ht="54.95" customHeight="1">
      <c r="A16" s="585" t="s">
        <v>280</v>
      </c>
      <c r="B16" s="586"/>
      <c r="C16" s="586"/>
      <c r="D16" s="587"/>
      <c r="E16" s="585" t="s">
        <v>281</v>
      </c>
      <c r="F16" s="586"/>
      <c r="G16" s="586"/>
      <c r="H16" s="587"/>
      <c r="I16" s="585" t="s">
        <v>282</v>
      </c>
      <c r="J16" s="586"/>
      <c r="K16" s="586"/>
      <c r="L16" s="587"/>
      <c r="M16" s="585" t="s">
        <v>283</v>
      </c>
      <c r="N16" s="586"/>
      <c r="O16" s="586"/>
      <c r="P16" s="587"/>
      <c r="Q16" s="585" t="s">
        <v>284</v>
      </c>
      <c r="R16" s="586"/>
      <c r="S16" s="586"/>
      <c r="T16" s="587"/>
      <c r="U16" s="146"/>
      <c r="V16" s="146"/>
    </row>
    <row r="17" spans="1:32" s="149" customFormat="1" ht="54.95" customHeight="1">
      <c r="A17" s="585" t="s">
        <v>285</v>
      </c>
      <c r="B17" s="586"/>
      <c r="C17" s="586"/>
      <c r="D17" s="587"/>
      <c r="E17" s="585" t="s">
        <v>286</v>
      </c>
      <c r="F17" s="586"/>
      <c r="G17" s="586"/>
      <c r="H17" s="587"/>
      <c r="I17" s="585" t="s">
        <v>287</v>
      </c>
      <c r="J17" s="586"/>
      <c r="K17" s="586"/>
      <c r="L17" s="587"/>
      <c r="M17" s="585" t="s">
        <v>288</v>
      </c>
      <c r="N17" s="586"/>
      <c r="O17" s="586"/>
      <c r="P17" s="587"/>
      <c r="Q17" s="585" t="s">
        <v>289</v>
      </c>
      <c r="R17" s="586"/>
      <c r="S17" s="586"/>
      <c r="T17" s="587"/>
      <c r="U17" s="146"/>
      <c r="V17" s="146"/>
    </row>
    <row r="18" spans="1:32" s="149" customFormat="1" ht="54.95" customHeight="1">
      <c r="A18" s="585" t="s">
        <v>290</v>
      </c>
      <c r="B18" s="586"/>
      <c r="C18" s="586"/>
      <c r="D18" s="587"/>
      <c r="E18" s="585" t="s">
        <v>291</v>
      </c>
      <c r="F18" s="586"/>
      <c r="G18" s="586"/>
      <c r="H18" s="587"/>
      <c r="I18" s="585" t="s">
        <v>292</v>
      </c>
      <c r="J18" s="586"/>
      <c r="K18" s="586"/>
      <c r="L18" s="587"/>
      <c r="M18" s="585" t="s">
        <v>293</v>
      </c>
      <c r="N18" s="586"/>
      <c r="O18" s="586"/>
      <c r="P18" s="587"/>
      <c r="Q18" s="585" t="s">
        <v>294</v>
      </c>
      <c r="R18" s="586"/>
      <c r="S18" s="586"/>
      <c r="T18" s="587"/>
    </row>
    <row r="19" spans="1:32" s="149" customFormat="1" ht="54.95" customHeight="1">
      <c r="A19" s="585" t="s">
        <v>295</v>
      </c>
      <c r="B19" s="586"/>
      <c r="C19" s="586"/>
      <c r="D19" s="587"/>
      <c r="E19" s="585" t="s">
        <v>296</v>
      </c>
      <c r="F19" s="586"/>
      <c r="G19" s="586"/>
      <c r="H19" s="587"/>
      <c r="I19" s="585" t="s">
        <v>297</v>
      </c>
      <c r="J19" s="586"/>
      <c r="K19" s="586"/>
      <c r="L19" s="587"/>
      <c r="M19" s="585" t="s">
        <v>298</v>
      </c>
      <c r="N19" s="586"/>
      <c r="O19" s="586"/>
      <c r="P19" s="587"/>
      <c r="Q19" s="585" t="s">
        <v>299</v>
      </c>
      <c r="R19" s="586"/>
      <c r="S19" s="586"/>
      <c r="T19" s="587"/>
    </row>
    <row r="20" spans="1:32" s="149" customFormat="1" ht="54.95" customHeight="1" thickBot="1">
      <c r="A20" s="588" t="s">
        <v>300</v>
      </c>
      <c r="B20" s="589"/>
      <c r="C20" s="589"/>
      <c r="D20" s="590"/>
      <c r="E20" s="588" t="s">
        <v>301</v>
      </c>
      <c r="F20" s="589"/>
      <c r="G20" s="589"/>
      <c r="H20" s="590"/>
      <c r="I20" s="588" t="s">
        <v>302</v>
      </c>
      <c r="J20" s="589"/>
      <c r="K20" s="589"/>
      <c r="L20" s="590"/>
      <c r="M20" s="588" t="s">
        <v>303</v>
      </c>
      <c r="N20" s="589"/>
      <c r="O20" s="589"/>
      <c r="P20" s="590"/>
      <c r="Q20" s="588" t="s">
        <v>304</v>
      </c>
      <c r="R20" s="589"/>
      <c r="S20" s="589"/>
      <c r="T20" s="590"/>
    </row>
    <row r="21" spans="1:32" s="150" customFormat="1" ht="1.5" customHeight="1" thickBot="1">
      <c r="A21" s="210" t="s">
        <v>41</v>
      </c>
      <c r="B21" s="211"/>
      <c r="C21" s="211" t="s">
        <v>9</v>
      </c>
      <c r="D21" s="212" t="str">
        <f>第一週明細!W17</f>
        <v>蛋白質：</v>
      </c>
      <c r="E21" s="594"/>
      <c r="F21" s="595"/>
      <c r="G21" s="595"/>
      <c r="H21" s="596"/>
      <c r="I21" s="597"/>
      <c r="J21" s="598"/>
      <c r="K21" s="598"/>
      <c r="L21" s="599"/>
      <c r="M21" s="597"/>
      <c r="N21" s="598"/>
      <c r="O21" s="598"/>
      <c r="P21" s="599"/>
      <c r="Q21" s="600" t="s">
        <v>173</v>
      </c>
      <c r="R21" s="601"/>
      <c r="S21" s="601"/>
      <c r="T21" s="602"/>
      <c r="U21" s="149"/>
      <c r="V21" s="149"/>
      <c r="W21" s="149"/>
      <c r="X21" s="149"/>
      <c r="Y21" s="149"/>
    </row>
    <row r="22" spans="1:32" s="150" customFormat="1" ht="29.25" customHeight="1">
      <c r="A22" s="210" t="s">
        <v>41</v>
      </c>
      <c r="B22" s="211">
        <f>第二週明細!W12</f>
        <v>706.7</v>
      </c>
      <c r="C22" s="211" t="s">
        <v>9</v>
      </c>
      <c r="D22" s="212">
        <f>第二週明細!W8</f>
        <v>21.5</v>
      </c>
      <c r="E22" s="221" t="s">
        <v>41</v>
      </c>
      <c r="F22" s="222">
        <f>第二週明細!W20</f>
        <v>688.6</v>
      </c>
      <c r="G22" s="222" t="s">
        <v>9</v>
      </c>
      <c r="H22" s="223">
        <f>第二週明細!W16</f>
        <v>21</v>
      </c>
      <c r="I22" s="224" t="s">
        <v>41</v>
      </c>
      <c r="J22" s="222">
        <f>第二週明細!W28</f>
        <v>676.7</v>
      </c>
      <c r="K22" s="222" t="s">
        <v>9</v>
      </c>
      <c r="L22" s="223">
        <f>第二週明細!W24</f>
        <v>21.5</v>
      </c>
      <c r="M22" s="224" t="s">
        <v>41</v>
      </c>
      <c r="N22" s="222">
        <f>第二週明細!W36</f>
        <v>0</v>
      </c>
      <c r="O22" s="222" t="s">
        <v>9</v>
      </c>
      <c r="P22" s="223">
        <f>第二週明細!W32</f>
        <v>0</v>
      </c>
      <c r="Q22" s="224" t="s">
        <v>41</v>
      </c>
      <c r="R22" s="222">
        <f>第二週明細!W44</f>
        <v>707</v>
      </c>
      <c r="S22" s="222" t="s">
        <v>9</v>
      </c>
      <c r="T22" s="223">
        <f>第二週明細!W40</f>
        <v>23</v>
      </c>
      <c r="U22" s="146"/>
      <c r="V22" s="146"/>
    </row>
    <row r="23" spans="1:32" s="150" customFormat="1" ht="28.5" customHeight="1" thickBot="1">
      <c r="A23" s="220" t="s">
        <v>246</v>
      </c>
      <c r="B23" s="220">
        <f>第二週明細!W6</f>
        <v>101.5</v>
      </c>
      <c r="C23" s="219" t="s">
        <v>11</v>
      </c>
      <c r="D23" s="220">
        <f>第二週明細!W10</f>
        <v>26.799999999999997</v>
      </c>
      <c r="E23" s="225" t="s">
        <v>246</v>
      </c>
      <c r="F23" s="226">
        <f>第二週明細!W14</f>
        <v>98.5</v>
      </c>
      <c r="G23" s="226" t="s">
        <v>11</v>
      </c>
      <c r="H23" s="227">
        <f>第二週明細!W18</f>
        <v>26.4</v>
      </c>
      <c r="I23" s="225" t="s">
        <v>246</v>
      </c>
      <c r="J23" s="226">
        <f>第二週明細!W22</f>
        <v>94</v>
      </c>
      <c r="K23" s="226" t="s">
        <v>11</v>
      </c>
      <c r="L23" s="226">
        <f>第二週明細!W26</f>
        <v>26.799999999999997</v>
      </c>
      <c r="M23" s="226" t="s">
        <v>246</v>
      </c>
      <c r="N23" s="226">
        <f>第二週明細!W30</f>
        <v>0</v>
      </c>
      <c r="O23" s="226" t="s">
        <v>11</v>
      </c>
      <c r="P23" s="227">
        <f>第二週明細!W34</f>
        <v>0</v>
      </c>
      <c r="Q23" s="225" t="s">
        <v>246</v>
      </c>
      <c r="R23" s="226">
        <f>第二週明細!W38</f>
        <v>98</v>
      </c>
      <c r="S23" s="226" t="s">
        <v>11</v>
      </c>
      <c r="T23" s="227">
        <f>第二週明細!W42</f>
        <v>27</v>
      </c>
      <c r="U23" s="146"/>
      <c r="V23" s="146"/>
    </row>
    <row r="24" spans="1:32" s="151" customFormat="1" ht="54.95" customHeight="1" thickBot="1">
      <c r="A24" s="510" t="s">
        <v>377</v>
      </c>
      <c r="B24" s="511"/>
      <c r="C24" s="511"/>
      <c r="D24" s="512"/>
      <c r="E24" s="510" t="s">
        <v>378</v>
      </c>
      <c r="F24" s="511"/>
      <c r="G24" s="511"/>
      <c r="H24" s="512"/>
      <c r="I24" s="510" t="s">
        <v>379</v>
      </c>
      <c r="J24" s="511"/>
      <c r="K24" s="511"/>
      <c r="L24" s="512"/>
      <c r="M24" s="510" t="s">
        <v>380</v>
      </c>
      <c r="N24" s="511"/>
      <c r="O24" s="511"/>
      <c r="P24" s="512"/>
      <c r="Q24" s="510" t="s">
        <v>381</v>
      </c>
      <c r="R24" s="511"/>
      <c r="S24" s="511"/>
      <c r="T24" s="512"/>
      <c r="U24" s="146"/>
      <c r="V24" s="146"/>
    </row>
    <row r="25" spans="1:32" s="149" customFormat="1" ht="54.95" customHeight="1">
      <c r="A25" s="581" t="s">
        <v>269</v>
      </c>
      <c r="B25" s="582"/>
      <c r="C25" s="582"/>
      <c r="D25" s="583"/>
      <c r="E25" s="581" t="s">
        <v>305</v>
      </c>
      <c r="F25" s="582"/>
      <c r="G25" s="582"/>
      <c r="H25" s="583"/>
      <c r="I25" s="581" t="s">
        <v>269</v>
      </c>
      <c r="J25" s="582"/>
      <c r="K25" s="582"/>
      <c r="L25" s="583"/>
      <c r="M25" s="581" t="s">
        <v>270</v>
      </c>
      <c r="N25" s="582"/>
      <c r="O25" s="582"/>
      <c r="P25" s="583"/>
      <c r="Q25" s="585" t="s">
        <v>306</v>
      </c>
      <c r="R25" s="586"/>
      <c r="S25" s="586"/>
      <c r="T25" s="587"/>
      <c r="U25" s="146"/>
      <c r="V25" s="146"/>
    </row>
    <row r="26" spans="1:32" s="149" customFormat="1" ht="54.95" customHeight="1">
      <c r="A26" s="585" t="s">
        <v>307</v>
      </c>
      <c r="B26" s="586"/>
      <c r="C26" s="586"/>
      <c r="D26" s="587"/>
      <c r="E26" s="585" t="s">
        <v>308</v>
      </c>
      <c r="F26" s="586"/>
      <c r="G26" s="586"/>
      <c r="H26" s="587"/>
      <c r="I26" s="585" t="s">
        <v>309</v>
      </c>
      <c r="J26" s="586"/>
      <c r="K26" s="586"/>
      <c r="L26" s="587"/>
      <c r="M26" s="585" t="s">
        <v>310</v>
      </c>
      <c r="N26" s="586"/>
      <c r="O26" s="586"/>
      <c r="P26" s="587"/>
      <c r="Q26" s="585" t="s">
        <v>311</v>
      </c>
      <c r="R26" s="586"/>
      <c r="S26" s="586"/>
      <c r="T26" s="587"/>
      <c r="U26" s="146"/>
      <c r="V26" s="146"/>
    </row>
    <row r="27" spans="1:32" s="149" customFormat="1" ht="54.95" customHeight="1">
      <c r="A27" s="585" t="s">
        <v>312</v>
      </c>
      <c r="B27" s="586"/>
      <c r="C27" s="586"/>
      <c r="D27" s="587"/>
      <c r="E27" s="585" t="s">
        <v>313</v>
      </c>
      <c r="F27" s="586"/>
      <c r="G27" s="586"/>
      <c r="H27" s="587"/>
      <c r="I27" s="585" t="s">
        <v>314</v>
      </c>
      <c r="J27" s="586"/>
      <c r="K27" s="586"/>
      <c r="L27" s="587"/>
      <c r="M27" s="585" t="s">
        <v>315</v>
      </c>
      <c r="N27" s="586"/>
      <c r="O27" s="586"/>
      <c r="P27" s="587"/>
      <c r="Q27" s="585" t="s">
        <v>316</v>
      </c>
      <c r="R27" s="586"/>
      <c r="S27" s="586"/>
      <c r="T27" s="587"/>
      <c r="U27" s="146"/>
      <c r="V27" s="146"/>
      <c r="AA27" s="151"/>
      <c r="AB27" s="151"/>
      <c r="AC27" s="151"/>
      <c r="AD27" s="151"/>
      <c r="AE27" s="151"/>
      <c r="AF27" s="151"/>
    </row>
    <row r="28" spans="1:32" s="149" customFormat="1" ht="54.95" customHeight="1">
      <c r="A28" s="585" t="s">
        <v>317</v>
      </c>
      <c r="B28" s="586"/>
      <c r="C28" s="586"/>
      <c r="D28" s="587"/>
      <c r="E28" s="585" t="s">
        <v>318</v>
      </c>
      <c r="F28" s="586"/>
      <c r="G28" s="586"/>
      <c r="H28" s="587"/>
      <c r="I28" s="585" t="s">
        <v>319</v>
      </c>
      <c r="J28" s="586"/>
      <c r="K28" s="586"/>
      <c r="L28" s="587"/>
      <c r="M28" s="585" t="s">
        <v>320</v>
      </c>
      <c r="N28" s="586"/>
      <c r="O28" s="586"/>
      <c r="P28" s="587"/>
      <c r="Q28" s="585" t="s">
        <v>321</v>
      </c>
      <c r="R28" s="586"/>
      <c r="S28" s="586"/>
      <c r="T28" s="587"/>
      <c r="U28" s="146"/>
      <c r="V28" s="146"/>
    </row>
    <row r="29" spans="1:32" s="149" customFormat="1" ht="54.95" customHeight="1">
      <c r="A29" s="585" t="s">
        <v>272</v>
      </c>
      <c r="B29" s="586"/>
      <c r="C29" s="586"/>
      <c r="D29" s="587"/>
      <c r="E29" s="585" t="s">
        <v>322</v>
      </c>
      <c r="F29" s="586"/>
      <c r="G29" s="586"/>
      <c r="H29" s="587"/>
      <c r="I29" s="585" t="s">
        <v>271</v>
      </c>
      <c r="J29" s="586"/>
      <c r="K29" s="586"/>
      <c r="L29" s="587"/>
      <c r="M29" s="585" t="s">
        <v>323</v>
      </c>
      <c r="N29" s="586"/>
      <c r="O29" s="586"/>
      <c r="P29" s="587"/>
      <c r="Q29" s="585" t="s">
        <v>324</v>
      </c>
      <c r="R29" s="586"/>
      <c r="S29" s="586"/>
      <c r="T29" s="587"/>
      <c r="U29" s="146"/>
      <c r="V29" s="146"/>
    </row>
    <row r="30" spans="1:32" s="149" customFormat="1" ht="54.95" customHeight="1">
      <c r="A30" s="603" t="s">
        <v>325</v>
      </c>
      <c r="B30" s="604"/>
      <c r="C30" s="604"/>
      <c r="D30" s="605"/>
      <c r="E30" s="603" t="s">
        <v>326</v>
      </c>
      <c r="F30" s="604"/>
      <c r="G30" s="604"/>
      <c r="H30" s="605"/>
      <c r="I30" s="603" t="s">
        <v>327</v>
      </c>
      <c r="J30" s="604"/>
      <c r="K30" s="604"/>
      <c r="L30" s="605"/>
      <c r="M30" s="603" t="s">
        <v>328</v>
      </c>
      <c r="N30" s="604"/>
      <c r="O30" s="604"/>
      <c r="P30" s="605"/>
      <c r="Q30" s="603" t="s">
        <v>329</v>
      </c>
      <c r="R30" s="604"/>
      <c r="S30" s="604"/>
      <c r="T30" s="605"/>
      <c r="U30" s="146"/>
      <c r="V30" s="146"/>
    </row>
    <row r="31" spans="1:32" s="150" customFormat="1" ht="2.25" customHeight="1" thickBot="1">
      <c r="A31" s="606"/>
      <c r="B31" s="607"/>
      <c r="C31" s="607"/>
      <c r="D31" s="608"/>
      <c r="E31" s="609"/>
      <c r="F31" s="610"/>
      <c r="G31" s="610"/>
      <c r="H31" s="611"/>
      <c r="I31" s="609"/>
      <c r="J31" s="610"/>
      <c r="K31" s="610"/>
      <c r="L31" s="611"/>
      <c r="M31" s="609"/>
      <c r="N31" s="610"/>
      <c r="O31" s="610"/>
      <c r="P31" s="611"/>
      <c r="Q31" s="609"/>
      <c r="R31" s="610"/>
      <c r="S31" s="610"/>
      <c r="T31" s="611"/>
      <c r="U31" s="146"/>
      <c r="V31" s="146"/>
    </row>
    <row r="32" spans="1:32" s="150" customFormat="1" ht="25.5" customHeight="1">
      <c r="A32" s="224" t="s">
        <v>41</v>
      </c>
      <c r="B32" s="222">
        <f>第三週明細!W12</f>
        <v>694.1</v>
      </c>
      <c r="C32" s="222" t="s">
        <v>9</v>
      </c>
      <c r="D32" s="228">
        <f>第三週明細!W8</f>
        <v>22.5</v>
      </c>
      <c r="E32" s="224" t="s">
        <v>41</v>
      </c>
      <c r="F32" s="222">
        <f>第三週明細!W20</f>
        <v>702.9</v>
      </c>
      <c r="G32" s="222" t="s">
        <v>9</v>
      </c>
      <c r="H32" s="223">
        <f>第三週明細!W16</f>
        <v>22.5</v>
      </c>
      <c r="I32" s="224" t="s">
        <v>41</v>
      </c>
      <c r="J32" s="222">
        <f>第三週明細!W28</f>
        <v>681.9</v>
      </c>
      <c r="K32" s="222" t="s">
        <v>9</v>
      </c>
      <c r="L32" s="223">
        <f>第三週明細!W24</f>
        <v>21.5</v>
      </c>
      <c r="M32" s="224" t="s">
        <v>41</v>
      </c>
      <c r="N32" s="222">
        <v>735</v>
      </c>
      <c r="O32" s="222" t="s">
        <v>9</v>
      </c>
      <c r="P32" s="223" t="s">
        <v>254</v>
      </c>
      <c r="Q32" s="224" t="s">
        <v>41</v>
      </c>
      <c r="R32" s="222">
        <f>第三週明細!W44</f>
        <v>709.3</v>
      </c>
      <c r="S32" s="222" t="s">
        <v>9</v>
      </c>
      <c r="T32" s="223">
        <f>第三週明細!W40</f>
        <v>24.5</v>
      </c>
      <c r="U32" s="146"/>
      <c r="V32" s="146"/>
    </row>
    <row r="33" spans="1:22" s="150" customFormat="1" ht="28.5" customHeight="1" thickBot="1">
      <c r="A33" s="227" t="s">
        <v>246</v>
      </c>
      <c r="B33" s="227">
        <f>第三週明細!W6</f>
        <v>95.5</v>
      </c>
      <c r="C33" s="226" t="s">
        <v>11</v>
      </c>
      <c r="D33" s="227">
        <f>第三週明細!W10</f>
        <v>27.4</v>
      </c>
      <c r="E33" s="225" t="s">
        <v>246</v>
      </c>
      <c r="F33" s="226">
        <f>第三週明細!W14</f>
        <v>98</v>
      </c>
      <c r="G33" s="226" t="s">
        <v>11</v>
      </c>
      <c r="H33" s="227">
        <f>第三週明細!W18</f>
        <v>27.099999999999998</v>
      </c>
      <c r="I33" s="225" t="s">
        <v>246</v>
      </c>
      <c r="J33" s="226">
        <f>第三週明細!W22</f>
        <v>96</v>
      </c>
      <c r="K33" s="226" t="s">
        <v>11</v>
      </c>
      <c r="L33" s="227">
        <f>第三週明細!W26</f>
        <v>26.1</v>
      </c>
      <c r="M33" s="225" t="s">
        <v>246</v>
      </c>
      <c r="N33" s="226">
        <v>103</v>
      </c>
      <c r="O33" s="226" t="s">
        <v>11</v>
      </c>
      <c r="P33" s="227" t="s">
        <v>204</v>
      </c>
      <c r="Q33" s="225" t="s">
        <v>246</v>
      </c>
      <c r="R33" s="226">
        <f>第三週明細!W38</f>
        <v>95.5</v>
      </c>
      <c r="S33" s="226" t="s">
        <v>11</v>
      </c>
      <c r="T33" s="227">
        <f>第三週明細!W42</f>
        <v>26.7</v>
      </c>
      <c r="U33" s="146"/>
      <c r="V33" s="146"/>
    </row>
    <row r="34" spans="1:22" s="151" customFormat="1" ht="54.95" customHeight="1" thickBot="1">
      <c r="A34" s="510" t="s">
        <v>372</v>
      </c>
      <c r="B34" s="511"/>
      <c r="C34" s="511"/>
      <c r="D34" s="512"/>
      <c r="E34" s="510" t="s">
        <v>373</v>
      </c>
      <c r="F34" s="511"/>
      <c r="G34" s="511"/>
      <c r="H34" s="512"/>
      <c r="I34" s="510" t="s">
        <v>374</v>
      </c>
      <c r="J34" s="511"/>
      <c r="K34" s="511"/>
      <c r="L34" s="512"/>
      <c r="M34" s="510" t="s">
        <v>375</v>
      </c>
      <c r="N34" s="511"/>
      <c r="O34" s="511"/>
      <c r="P34" s="512"/>
      <c r="Q34" s="510" t="s">
        <v>376</v>
      </c>
      <c r="R34" s="511"/>
      <c r="S34" s="511"/>
      <c r="T34" s="512"/>
      <c r="U34" s="146"/>
      <c r="V34" s="146"/>
    </row>
    <row r="35" spans="1:22" s="149" customFormat="1" ht="54.95" customHeight="1">
      <c r="A35" s="581" t="s">
        <v>276</v>
      </c>
      <c r="B35" s="582"/>
      <c r="C35" s="582"/>
      <c r="D35" s="583"/>
      <c r="E35" s="581" t="s">
        <v>277</v>
      </c>
      <c r="F35" s="582"/>
      <c r="G35" s="582"/>
      <c r="H35" s="583"/>
      <c r="I35" s="581" t="s">
        <v>276</v>
      </c>
      <c r="J35" s="582"/>
      <c r="K35" s="582"/>
      <c r="L35" s="583"/>
      <c r="M35" s="581" t="s">
        <v>278</v>
      </c>
      <c r="N35" s="582"/>
      <c r="O35" s="582"/>
      <c r="P35" s="583"/>
      <c r="Q35" s="585" t="s">
        <v>330</v>
      </c>
      <c r="R35" s="586"/>
      <c r="S35" s="586"/>
      <c r="T35" s="587"/>
      <c r="U35" s="146"/>
      <c r="V35" s="146"/>
    </row>
    <row r="36" spans="1:22" s="149" customFormat="1" ht="54.95" customHeight="1">
      <c r="A36" s="585" t="s">
        <v>331</v>
      </c>
      <c r="B36" s="586"/>
      <c r="C36" s="586"/>
      <c r="D36" s="587"/>
      <c r="E36" s="585" t="s">
        <v>332</v>
      </c>
      <c r="F36" s="586"/>
      <c r="G36" s="586"/>
      <c r="H36" s="587"/>
      <c r="I36" s="585" t="s">
        <v>333</v>
      </c>
      <c r="J36" s="586"/>
      <c r="K36" s="586"/>
      <c r="L36" s="587"/>
      <c r="M36" s="585" t="s">
        <v>334</v>
      </c>
      <c r="N36" s="586"/>
      <c r="O36" s="586"/>
      <c r="P36" s="587"/>
      <c r="Q36" s="585" t="s">
        <v>335</v>
      </c>
      <c r="R36" s="586"/>
      <c r="S36" s="586"/>
      <c r="T36" s="587"/>
      <c r="U36" s="146"/>
      <c r="V36" s="146"/>
    </row>
    <row r="37" spans="1:22" s="149" customFormat="1" ht="54.95" customHeight="1">
      <c r="A37" s="585" t="s">
        <v>336</v>
      </c>
      <c r="B37" s="586"/>
      <c r="C37" s="586"/>
      <c r="D37" s="587"/>
      <c r="E37" s="585" t="s">
        <v>337</v>
      </c>
      <c r="F37" s="586"/>
      <c r="G37" s="586"/>
      <c r="H37" s="587"/>
      <c r="I37" s="585" t="s">
        <v>338</v>
      </c>
      <c r="J37" s="586"/>
      <c r="K37" s="586"/>
      <c r="L37" s="587"/>
      <c r="M37" s="585" t="s">
        <v>339</v>
      </c>
      <c r="N37" s="586"/>
      <c r="O37" s="586"/>
      <c r="P37" s="587"/>
      <c r="Q37" s="585" t="s">
        <v>340</v>
      </c>
      <c r="R37" s="586"/>
      <c r="S37" s="586"/>
      <c r="T37" s="587"/>
      <c r="U37" s="146"/>
      <c r="V37" s="146"/>
    </row>
    <row r="38" spans="1:22" s="149" customFormat="1" ht="54.95" customHeight="1">
      <c r="A38" s="585" t="s">
        <v>341</v>
      </c>
      <c r="B38" s="586"/>
      <c r="C38" s="586"/>
      <c r="D38" s="587"/>
      <c r="E38" s="585" t="s">
        <v>342</v>
      </c>
      <c r="F38" s="586"/>
      <c r="G38" s="586"/>
      <c r="H38" s="587"/>
      <c r="I38" s="585" t="s">
        <v>343</v>
      </c>
      <c r="J38" s="586"/>
      <c r="K38" s="586"/>
      <c r="L38" s="587"/>
      <c r="M38" s="585" t="s">
        <v>344</v>
      </c>
      <c r="N38" s="586"/>
      <c r="O38" s="586"/>
      <c r="P38" s="587"/>
      <c r="Q38" s="585" t="s">
        <v>345</v>
      </c>
      <c r="R38" s="586"/>
      <c r="S38" s="586"/>
      <c r="T38" s="587"/>
      <c r="U38" s="146"/>
      <c r="V38" s="146"/>
    </row>
    <row r="39" spans="1:22" s="149" customFormat="1" ht="54.95" customHeight="1">
      <c r="A39" s="585" t="s">
        <v>295</v>
      </c>
      <c r="B39" s="586"/>
      <c r="C39" s="586"/>
      <c r="D39" s="587"/>
      <c r="E39" s="585" t="s">
        <v>298</v>
      </c>
      <c r="F39" s="586"/>
      <c r="G39" s="586"/>
      <c r="H39" s="587"/>
      <c r="I39" s="585" t="s">
        <v>346</v>
      </c>
      <c r="J39" s="586"/>
      <c r="K39" s="586"/>
      <c r="L39" s="587"/>
      <c r="M39" s="585" t="s">
        <v>347</v>
      </c>
      <c r="N39" s="586"/>
      <c r="O39" s="586"/>
      <c r="P39" s="587"/>
      <c r="Q39" s="585" t="s">
        <v>297</v>
      </c>
      <c r="R39" s="586"/>
      <c r="S39" s="586"/>
      <c r="T39" s="587"/>
      <c r="U39" s="146"/>
      <c r="V39" s="146"/>
    </row>
    <row r="40" spans="1:22" s="149" customFormat="1" ht="54.95" customHeight="1" thickBot="1">
      <c r="A40" s="585" t="s">
        <v>348</v>
      </c>
      <c r="B40" s="586"/>
      <c r="C40" s="586"/>
      <c r="D40" s="587"/>
      <c r="E40" s="588" t="s">
        <v>349</v>
      </c>
      <c r="F40" s="589"/>
      <c r="G40" s="589"/>
      <c r="H40" s="590"/>
      <c r="I40" s="588" t="s">
        <v>350</v>
      </c>
      <c r="J40" s="589"/>
      <c r="K40" s="589"/>
      <c r="L40" s="590"/>
      <c r="M40" s="588" t="s">
        <v>351</v>
      </c>
      <c r="N40" s="589"/>
      <c r="O40" s="589"/>
      <c r="P40" s="590"/>
      <c r="Q40" s="585" t="s">
        <v>352</v>
      </c>
      <c r="R40" s="586"/>
      <c r="S40" s="586"/>
      <c r="T40" s="587"/>
      <c r="U40" s="146"/>
      <c r="V40" s="146"/>
    </row>
    <row r="41" spans="1:22" s="150" customFormat="1" ht="1.5" customHeight="1">
      <c r="A41" s="597"/>
      <c r="B41" s="598"/>
      <c r="C41" s="598"/>
      <c r="D41" s="599"/>
      <c r="E41" s="597"/>
      <c r="F41" s="598"/>
      <c r="G41" s="598"/>
      <c r="H41" s="599"/>
      <c r="I41" s="597"/>
      <c r="J41" s="598"/>
      <c r="K41" s="598"/>
      <c r="L41" s="599"/>
      <c r="M41" s="597"/>
      <c r="N41" s="598"/>
      <c r="O41" s="598"/>
      <c r="P41" s="599"/>
      <c r="Q41" s="597"/>
      <c r="R41" s="598"/>
      <c r="S41" s="598"/>
      <c r="T41" s="599"/>
      <c r="U41" s="146"/>
      <c r="V41" s="146"/>
    </row>
    <row r="42" spans="1:22" s="150" customFormat="1" ht="24" customHeight="1">
      <c r="A42" s="224" t="s">
        <v>41</v>
      </c>
      <c r="B42" s="222">
        <f>第四周明細!W12</f>
        <v>704.4</v>
      </c>
      <c r="C42" s="222" t="s">
        <v>9</v>
      </c>
      <c r="D42" s="223">
        <f>第四周明細!W8</f>
        <v>22</v>
      </c>
      <c r="E42" s="224" t="s">
        <v>41</v>
      </c>
      <c r="F42" s="222">
        <f>第四周明細!W20</f>
        <v>686.8</v>
      </c>
      <c r="G42" s="222" t="s">
        <v>9</v>
      </c>
      <c r="H42" s="223">
        <f>第四周明細!W16</f>
        <v>22</v>
      </c>
      <c r="I42" s="224" t="s">
        <v>41</v>
      </c>
      <c r="J42" s="222">
        <f>第四周明細!W28</f>
        <v>693.6</v>
      </c>
      <c r="K42" s="222" t="s">
        <v>9</v>
      </c>
      <c r="L42" s="223">
        <f>第四周明細!W24</f>
        <v>22</v>
      </c>
      <c r="M42" s="224" t="s">
        <v>41</v>
      </c>
      <c r="N42" s="222">
        <f>第四周明細!W36</f>
        <v>693.6</v>
      </c>
      <c r="O42" s="222" t="s">
        <v>241</v>
      </c>
      <c r="P42" s="222">
        <f>第四周明細!W32</f>
        <v>22</v>
      </c>
      <c r="Q42" s="224" t="s">
        <v>41</v>
      </c>
      <c r="R42" s="222">
        <f>第四周明細!W44</f>
        <v>712.9</v>
      </c>
      <c r="S42" s="222" t="s">
        <v>9</v>
      </c>
      <c r="T42" s="223">
        <f>第四周明細!W40</f>
        <v>23.3</v>
      </c>
      <c r="U42" s="146"/>
      <c r="V42" s="146"/>
    </row>
    <row r="43" spans="1:22" s="150" customFormat="1" ht="24.75" customHeight="1" thickBot="1">
      <c r="A43" s="237" t="s">
        <v>246</v>
      </c>
      <c r="B43" s="237">
        <f>第四周明細!W6</f>
        <v>100</v>
      </c>
      <c r="C43" s="238" t="s">
        <v>11</v>
      </c>
      <c r="D43" s="239">
        <f>第四周明細!W10</f>
        <v>26.6</v>
      </c>
      <c r="E43" s="237" t="s">
        <v>246</v>
      </c>
      <c r="F43" s="237">
        <f>第四周明細!W14</f>
        <v>95.5</v>
      </c>
      <c r="G43" s="240" t="s">
        <v>11</v>
      </c>
      <c r="H43" s="241">
        <f>第四周明細!W18</f>
        <v>26.7</v>
      </c>
      <c r="I43" s="242" t="s">
        <v>7</v>
      </c>
      <c r="J43" s="240">
        <f>第四周明細!W22</f>
        <v>97</v>
      </c>
      <c r="K43" s="240" t="s">
        <v>11</v>
      </c>
      <c r="L43" s="241">
        <f>第四周明細!W26</f>
        <v>26.9</v>
      </c>
      <c r="M43" s="243" t="s">
        <v>7</v>
      </c>
      <c r="N43" s="238">
        <f>第四周明細!W30</f>
        <v>97</v>
      </c>
      <c r="O43" s="238" t="s">
        <v>11</v>
      </c>
      <c r="P43" s="239">
        <f>第四周明細!W34</f>
        <v>26.9</v>
      </c>
      <c r="Q43" s="243" t="s">
        <v>7</v>
      </c>
      <c r="R43" s="238">
        <f>第四周明細!W38</f>
        <v>98.7</v>
      </c>
      <c r="S43" s="238" t="s">
        <v>11</v>
      </c>
      <c r="T43" s="239">
        <f>第四周明細!W42</f>
        <v>27.1</v>
      </c>
      <c r="U43" s="146"/>
      <c r="V43" s="146"/>
    </row>
    <row r="44" spans="1:22" s="151" customFormat="1" ht="54.95" customHeight="1" thickBot="1">
      <c r="A44" s="510" t="s">
        <v>256</v>
      </c>
      <c r="B44" s="511"/>
      <c r="C44" s="511"/>
      <c r="D44" s="512"/>
      <c r="E44" s="510" t="s">
        <v>257</v>
      </c>
      <c r="F44" s="511"/>
      <c r="G44" s="511"/>
      <c r="H44" s="512"/>
      <c r="I44" s="510" t="s">
        <v>258</v>
      </c>
      <c r="J44" s="511"/>
      <c r="K44" s="511"/>
      <c r="L44" s="512"/>
      <c r="M44" s="510" t="s">
        <v>259</v>
      </c>
      <c r="N44" s="511"/>
      <c r="O44" s="511"/>
      <c r="P44" s="512"/>
      <c r="Q44" s="510" t="s">
        <v>260</v>
      </c>
      <c r="R44" s="511"/>
      <c r="S44" s="511"/>
      <c r="T44" s="512"/>
      <c r="U44" s="146"/>
      <c r="V44" s="146"/>
    </row>
    <row r="45" spans="1:22" s="149" customFormat="1" ht="54.95" customHeight="1">
      <c r="A45" s="581" t="s">
        <v>269</v>
      </c>
      <c r="B45" s="582"/>
      <c r="C45" s="582"/>
      <c r="D45" s="583"/>
      <c r="E45" s="581" t="s">
        <v>353</v>
      </c>
      <c r="F45" s="582"/>
      <c r="G45" s="582"/>
      <c r="H45" s="583"/>
      <c r="I45" s="581" t="s">
        <v>269</v>
      </c>
      <c r="J45" s="582"/>
      <c r="K45" s="582"/>
      <c r="L45" s="583"/>
      <c r="M45" s="581" t="s">
        <v>270</v>
      </c>
      <c r="N45" s="582"/>
      <c r="O45" s="582"/>
      <c r="P45" s="583"/>
      <c r="Q45" s="585" t="s">
        <v>354</v>
      </c>
      <c r="R45" s="586"/>
      <c r="S45" s="586"/>
      <c r="T45" s="587"/>
      <c r="U45" s="146"/>
      <c r="V45" s="146"/>
    </row>
    <row r="46" spans="1:22" s="149" customFormat="1" ht="54.95" customHeight="1">
      <c r="A46" s="585" t="s">
        <v>355</v>
      </c>
      <c r="B46" s="586"/>
      <c r="C46" s="586"/>
      <c r="D46" s="587"/>
      <c r="E46" s="585" t="s">
        <v>356</v>
      </c>
      <c r="F46" s="586"/>
      <c r="G46" s="586"/>
      <c r="H46" s="587"/>
      <c r="I46" s="585" t="s">
        <v>357</v>
      </c>
      <c r="J46" s="586"/>
      <c r="K46" s="586"/>
      <c r="L46" s="587"/>
      <c r="M46" s="585" t="s">
        <v>358</v>
      </c>
      <c r="N46" s="586"/>
      <c r="O46" s="586"/>
      <c r="P46" s="587"/>
      <c r="Q46" s="585" t="s">
        <v>309</v>
      </c>
      <c r="R46" s="586"/>
      <c r="S46" s="586"/>
      <c r="T46" s="587"/>
      <c r="U46" s="146"/>
      <c r="V46" s="146"/>
    </row>
    <row r="47" spans="1:22" s="149" customFormat="1" ht="54.95" customHeight="1">
      <c r="A47" s="585" t="s">
        <v>359</v>
      </c>
      <c r="B47" s="586"/>
      <c r="C47" s="586"/>
      <c r="D47" s="587"/>
      <c r="E47" s="585" t="s">
        <v>360</v>
      </c>
      <c r="F47" s="586"/>
      <c r="G47" s="586"/>
      <c r="H47" s="587"/>
      <c r="I47" s="585" t="s">
        <v>361</v>
      </c>
      <c r="J47" s="586"/>
      <c r="K47" s="586"/>
      <c r="L47" s="587"/>
      <c r="M47" s="585" t="s">
        <v>362</v>
      </c>
      <c r="N47" s="586"/>
      <c r="O47" s="586"/>
      <c r="P47" s="587"/>
      <c r="Q47" s="585" t="s">
        <v>275</v>
      </c>
      <c r="R47" s="586"/>
      <c r="S47" s="586"/>
      <c r="T47" s="587"/>
      <c r="U47" s="146"/>
      <c r="V47" s="146"/>
    </row>
    <row r="48" spans="1:22" s="149" customFormat="1" ht="54.95" customHeight="1">
      <c r="A48" s="585" t="s">
        <v>363</v>
      </c>
      <c r="B48" s="586"/>
      <c r="C48" s="586"/>
      <c r="D48" s="587"/>
      <c r="E48" s="585" t="s">
        <v>364</v>
      </c>
      <c r="F48" s="586"/>
      <c r="G48" s="586"/>
      <c r="H48" s="587"/>
      <c r="I48" s="585" t="s">
        <v>261</v>
      </c>
      <c r="J48" s="586"/>
      <c r="K48" s="586"/>
      <c r="L48" s="587"/>
      <c r="M48" s="585" t="s">
        <v>365</v>
      </c>
      <c r="N48" s="586"/>
      <c r="O48" s="586"/>
      <c r="P48" s="587"/>
      <c r="Q48" s="585" t="s">
        <v>366</v>
      </c>
      <c r="R48" s="586"/>
      <c r="S48" s="586"/>
      <c r="T48" s="587"/>
      <c r="U48" s="146"/>
      <c r="V48" s="146"/>
    </row>
    <row r="49" spans="1:22" s="149" customFormat="1" ht="54.95" customHeight="1">
      <c r="A49" s="585" t="s">
        <v>271</v>
      </c>
      <c r="B49" s="586"/>
      <c r="C49" s="586"/>
      <c r="D49" s="587"/>
      <c r="E49" s="585" t="s">
        <v>273</v>
      </c>
      <c r="F49" s="586"/>
      <c r="G49" s="586"/>
      <c r="H49" s="587"/>
      <c r="I49" s="585" t="s">
        <v>367</v>
      </c>
      <c r="J49" s="586"/>
      <c r="K49" s="586"/>
      <c r="L49" s="587"/>
      <c r="M49" s="585" t="s">
        <v>272</v>
      </c>
      <c r="N49" s="586"/>
      <c r="O49" s="586"/>
      <c r="P49" s="587"/>
      <c r="Q49" s="585" t="s">
        <v>274</v>
      </c>
      <c r="R49" s="586"/>
      <c r="S49" s="586"/>
      <c r="T49" s="587"/>
      <c r="U49" s="146"/>
      <c r="V49" s="146"/>
    </row>
    <row r="50" spans="1:22" s="148" customFormat="1" ht="54.95" customHeight="1">
      <c r="A50" s="603" t="s">
        <v>326</v>
      </c>
      <c r="B50" s="604"/>
      <c r="C50" s="604"/>
      <c r="D50" s="605"/>
      <c r="E50" s="603" t="s">
        <v>368</v>
      </c>
      <c r="F50" s="604"/>
      <c r="G50" s="604"/>
      <c r="H50" s="605"/>
      <c r="I50" s="603" t="s">
        <v>369</v>
      </c>
      <c r="J50" s="604"/>
      <c r="K50" s="604"/>
      <c r="L50" s="605"/>
      <c r="M50" s="603" t="s">
        <v>370</v>
      </c>
      <c r="N50" s="604"/>
      <c r="O50" s="604"/>
      <c r="P50" s="605"/>
      <c r="Q50" s="603" t="s">
        <v>371</v>
      </c>
      <c r="R50" s="604"/>
      <c r="S50" s="604"/>
      <c r="T50" s="605"/>
      <c r="U50" s="146"/>
      <c r="V50" s="146"/>
    </row>
    <row r="51" spans="1:22" ht="2.25" customHeight="1" thickBot="1">
      <c r="A51" s="609"/>
      <c r="B51" s="610"/>
      <c r="C51" s="610"/>
      <c r="D51" s="611"/>
      <c r="E51" s="609"/>
      <c r="F51" s="610"/>
      <c r="G51" s="610"/>
      <c r="H51" s="611"/>
      <c r="I51" s="609"/>
      <c r="J51" s="610"/>
      <c r="K51" s="610"/>
      <c r="L51" s="611"/>
      <c r="M51" s="609"/>
      <c r="N51" s="610"/>
      <c r="O51" s="610"/>
      <c r="P51" s="611"/>
      <c r="Q51" s="606"/>
      <c r="R51" s="607"/>
      <c r="S51" s="607"/>
      <c r="T51" s="608"/>
    </row>
    <row r="52" spans="1:22" ht="27" customHeight="1">
      <c r="A52" s="224" t="s">
        <v>41</v>
      </c>
      <c r="B52" s="222">
        <f>'第五周明細 '!W12</f>
        <v>716.9</v>
      </c>
      <c r="C52" s="222" t="s">
        <v>9</v>
      </c>
      <c r="D52" s="223">
        <f>'第五周明細 '!W8</f>
        <v>22.5</v>
      </c>
      <c r="E52" s="224" t="s">
        <v>41</v>
      </c>
      <c r="F52" s="229">
        <f>'第五周明細 '!W20</f>
        <v>693.6</v>
      </c>
      <c r="G52" s="222" t="s">
        <v>9</v>
      </c>
      <c r="H52" s="230">
        <f>'第五周明細 '!W16</f>
        <v>22</v>
      </c>
      <c r="I52" s="224" t="s">
        <v>41</v>
      </c>
      <c r="J52" s="229">
        <f>'第五周明細 '!W28</f>
        <v>702.6</v>
      </c>
      <c r="K52" s="222" t="s">
        <v>9</v>
      </c>
      <c r="L52" s="230">
        <f>'第五周明細 '!W24</f>
        <v>23</v>
      </c>
      <c r="M52" s="224" t="s">
        <v>41</v>
      </c>
      <c r="N52" s="229">
        <f>'第五周明細 '!W36</f>
        <v>698.1</v>
      </c>
      <c r="O52" s="222" t="s">
        <v>9</v>
      </c>
      <c r="P52" s="230">
        <f>'第五周明細 '!W32</f>
        <v>22.5</v>
      </c>
      <c r="Q52" s="213" t="s">
        <v>41</v>
      </c>
      <c r="R52" s="216">
        <f>'第五周明細 '!W44</f>
        <v>0</v>
      </c>
      <c r="S52" s="214" t="s">
        <v>9</v>
      </c>
      <c r="T52" s="217">
        <f>'第五周明細 '!W40</f>
        <v>0</v>
      </c>
    </row>
    <row r="53" spans="1:22" ht="26.25" customHeight="1" thickBot="1">
      <c r="A53" s="226" t="s">
        <v>7</v>
      </c>
      <c r="B53" s="227">
        <f>'第五周明細 '!W6</f>
        <v>100.5</v>
      </c>
      <c r="C53" s="226" t="s">
        <v>11</v>
      </c>
      <c r="D53" s="227">
        <f>'第五周明細 '!W10</f>
        <v>28.1</v>
      </c>
      <c r="E53" s="226" t="s">
        <v>246</v>
      </c>
      <c r="F53" s="227">
        <f>'第五周明細 '!W14</f>
        <v>97</v>
      </c>
      <c r="G53" s="226" t="s">
        <v>11</v>
      </c>
      <c r="H53" s="231">
        <f>'第五周明細 '!W18</f>
        <v>26.9</v>
      </c>
      <c r="I53" s="226" t="s">
        <v>246</v>
      </c>
      <c r="J53" s="227">
        <f>'第五周明細 '!W22</f>
        <v>97</v>
      </c>
      <c r="K53" s="226" t="s">
        <v>11</v>
      </c>
      <c r="L53" s="231">
        <f>'第五周明細 '!W26</f>
        <v>26.9</v>
      </c>
      <c r="M53" s="225" t="s">
        <v>246</v>
      </c>
      <c r="N53" s="232">
        <f>'第五周明細 '!W30</f>
        <v>97</v>
      </c>
      <c r="O53" s="226" t="s">
        <v>11</v>
      </c>
      <c r="P53" s="231">
        <f>'第五周明細 '!W34</f>
        <v>26.9</v>
      </c>
      <c r="Q53" s="218" t="s">
        <v>246</v>
      </c>
      <c r="R53" s="219">
        <f>'第五周明細 '!W38</f>
        <v>0</v>
      </c>
      <c r="S53" s="219" t="s">
        <v>11</v>
      </c>
      <c r="T53" s="220">
        <f>'第五周明細 '!W42</f>
        <v>0</v>
      </c>
    </row>
    <row r="54" spans="1:22" ht="24.75" customHeight="1"/>
    <row r="55" spans="1:22" ht="45.75" hidden="1" customHeight="1">
      <c r="A55" s="612"/>
      <c r="B55" s="613"/>
      <c r="C55" s="613"/>
      <c r="D55" s="614"/>
    </row>
    <row r="56" spans="1:22" ht="45.75" hidden="1" customHeight="1">
      <c r="A56" s="615"/>
      <c r="B56" s="616"/>
      <c r="C56" s="616"/>
      <c r="D56" s="617"/>
    </row>
    <row r="57" spans="1:22" ht="45.75" hidden="1" customHeight="1">
      <c r="A57" s="615"/>
      <c r="B57" s="616"/>
      <c r="C57" s="616"/>
      <c r="D57" s="617"/>
    </row>
    <row r="58" spans="1:22" ht="45.75" hidden="1" customHeight="1">
      <c r="A58" s="615"/>
      <c r="B58" s="616"/>
      <c r="C58" s="616"/>
      <c r="D58" s="617"/>
    </row>
    <row r="59" spans="1:22" ht="46.5" hidden="1" customHeight="1" thickBot="1">
      <c r="A59" s="618"/>
      <c r="B59" s="619"/>
      <c r="C59" s="619"/>
      <c r="D59" s="620"/>
    </row>
    <row r="60" spans="1:22" ht="25.5" hidden="1" customHeight="1">
      <c r="A60" s="152"/>
      <c r="B60" s="153"/>
      <c r="C60" s="154"/>
      <c r="D60" s="155"/>
    </row>
    <row r="61" spans="1:22" ht="26.25" hidden="1" customHeight="1" thickBot="1">
      <c r="A61" s="156"/>
      <c r="B61" s="157"/>
      <c r="C61" s="158"/>
      <c r="D61" s="159"/>
    </row>
    <row r="62" spans="1:22" ht="16.5" hidden="1" customHeight="1"/>
    <row r="65" spans="3:13">
      <c r="I65" s="160"/>
      <c r="J65" s="160"/>
    </row>
    <row r="66" spans="3:13">
      <c r="C66" s="621"/>
      <c r="D66" s="621"/>
      <c r="E66" s="621"/>
      <c r="F66" s="621"/>
      <c r="G66" s="621"/>
      <c r="H66" s="621"/>
      <c r="I66" s="621"/>
      <c r="J66" s="621"/>
      <c r="K66" s="621"/>
      <c r="L66" s="621"/>
      <c r="M66" s="621"/>
    </row>
    <row r="67" spans="3:13">
      <c r="C67" s="621"/>
      <c r="D67" s="621"/>
      <c r="E67" s="621"/>
      <c r="F67" s="621"/>
      <c r="G67" s="621"/>
      <c r="H67" s="621"/>
      <c r="I67" s="621"/>
      <c r="J67" s="621"/>
      <c r="K67" s="621"/>
      <c r="L67" s="621"/>
      <c r="M67" s="621"/>
    </row>
    <row r="68" spans="3:13">
      <c r="C68" s="621"/>
      <c r="D68" s="621"/>
      <c r="E68" s="621"/>
      <c r="F68" s="621"/>
      <c r="G68" s="621"/>
      <c r="H68" s="621"/>
      <c r="I68" s="621"/>
      <c r="J68" s="621"/>
      <c r="K68" s="621"/>
      <c r="L68" s="621"/>
      <c r="M68" s="621"/>
    </row>
    <row r="69" spans="3:13">
      <c r="C69" s="621"/>
      <c r="D69" s="621"/>
      <c r="E69" s="621"/>
      <c r="F69" s="621"/>
      <c r="G69" s="621"/>
      <c r="H69" s="621"/>
      <c r="I69" s="621"/>
      <c r="J69" s="621"/>
      <c r="K69" s="621"/>
      <c r="L69" s="621"/>
      <c r="M69" s="621"/>
    </row>
    <row r="70" spans="3:13">
      <c r="C70" s="621"/>
      <c r="D70" s="621"/>
      <c r="E70" s="621"/>
      <c r="F70" s="621"/>
      <c r="G70" s="621"/>
      <c r="H70" s="621"/>
      <c r="I70" s="621"/>
      <c r="J70" s="621"/>
      <c r="K70" s="621"/>
      <c r="L70" s="621"/>
      <c r="M70" s="621"/>
    </row>
    <row r="71" spans="3:13">
      <c r="C71" s="621"/>
      <c r="D71" s="621"/>
      <c r="E71" s="621"/>
      <c r="F71" s="621"/>
      <c r="G71" s="621"/>
      <c r="H71" s="621"/>
      <c r="I71" s="621"/>
      <c r="J71" s="621"/>
      <c r="K71" s="621"/>
      <c r="L71" s="621"/>
      <c r="M71" s="621"/>
    </row>
  </sheetData>
  <mergeCells count="210">
    <mergeCell ref="A56:D56"/>
    <mergeCell ref="A57:D57"/>
    <mergeCell ref="A58:D58"/>
    <mergeCell ref="A59:D59"/>
    <mergeCell ref="C66:M71"/>
    <mergeCell ref="A51:D51"/>
    <mergeCell ref="E51:H51"/>
    <mergeCell ref="I51:L51"/>
    <mergeCell ref="M51:P51"/>
    <mergeCell ref="Q51:T51"/>
    <mergeCell ref="A55:D55"/>
    <mergeCell ref="A49:D49"/>
    <mergeCell ref="E49:H49"/>
    <mergeCell ref="I49:L49"/>
    <mergeCell ref="M49:P49"/>
    <mergeCell ref="Q49:T49"/>
    <mergeCell ref="A50:D50"/>
    <mergeCell ref="E50:H50"/>
    <mergeCell ref="I50:L50"/>
    <mergeCell ref="M50:P50"/>
    <mergeCell ref="Q50:T50"/>
    <mergeCell ref="A47:D47"/>
    <mergeCell ref="E47:H47"/>
    <mergeCell ref="I47:L47"/>
    <mergeCell ref="M47:P47"/>
    <mergeCell ref="Q47:T47"/>
    <mergeCell ref="A48:D48"/>
    <mergeCell ref="E48:H48"/>
    <mergeCell ref="I48:L48"/>
    <mergeCell ref="M48:P48"/>
    <mergeCell ref="Q48:T48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1:D41"/>
    <mergeCell ref="E41:H41"/>
    <mergeCell ref="I41:L41"/>
    <mergeCell ref="M41:P41"/>
    <mergeCell ref="Q41:T41"/>
    <mergeCell ref="A44:D44"/>
    <mergeCell ref="E44:H44"/>
    <mergeCell ref="I44:L44"/>
    <mergeCell ref="M44:P44"/>
    <mergeCell ref="Q44:T44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1:D31"/>
    <mergeCell ref="E31:H31"/>
    <mergeCell ref="I31:L31"/>
    <mergeCell ref="M31:P31"/>
    <mergeCell ref="Q31:T31"/>
    <mergeCell ref="A34:D34"/>
    <mergeCell ref="E34:H34"/>
    <mergeCell ref="I34:L34"/>
    <mergeCell ref="M34:P34"/>
    <mergeCell ref="Q34:T34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E21:H21"/>
    <mergeCell ref="I21:L21"/>
    <mergeCell ref="M21:P21"/>
    <mergeCell ref="Q21:T21"/>
    <mergeCell ref="A24:D24"/>
    <mergeCell ref="E24:H24"/>
    <mergeCell ref="I24:L24"/>
    <mergeCell ref="M24:P24"/>
    <mergeCell ref="Q24:T24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1:D11"/>
    <mergeCell ref="E11:H11"/>
    <mergeCell ref="I11:L11"/>
    <mergeCell ref="M11:P11"/>
    <mergeCell ref="Q11:T11"/>
    <mergeCell ref="A14:D14"/>
    <mergeCell ref="E14:H14"/>
    <mergeCell ref="I14:L14"/>
    <mergeCell ref="M14:P14"/>
    <mergeCell ref="Q14:T14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1:H3"/>
    <mergeCell ref="O1:P1"/>
    <mergeCell ref="Q1:R1"/>
    <mergeCell ref="O2:P2"/>
    <mergeCell ref="O3:P3"/>
    <mergeCell ref="A4:D4"/>
    <mergeCell ref="E4:H4"/>
    <mergeCell ref="I4:L4"/>
    <mergeCell ref="M4:P4"/>
    <mergeCell ref="Q4:T4"/>
  </mergeCells>
  <phoneticPr fontId="19" type="noConversion"/>
  <printOptions horizontalCentered="1" verticalCentered="1"/>
  <pageMargins left="0.43307086614173229" right="0" top="0" bottom="0" header="0.31496062992125984" footer="0.31496062992125984"/>
  <pageSetup paperSize="9" scale="25" fitToWidth="0" orientation="landscape" r:id="rId1"/>
  <headerFooter alignWithMargins="0"/>
  <rowBreaks count="1" manualBreakCount="1">
    <brk id="53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1"/>
  <sheetViews>
    <sheetView zoomScale="20" zoomScaleNormal="20" workbookViewId="0">
      <selection activeCell="Q50" sqref="Q50:T50"/>
    </sheetView>
  </sheetViews>
  <sheetFormatPr defaultColWidth="9" defaultRowHeight="15.75"/>
  <cols>
    <col min="1" max="20" width="32.625" style="163" customWidth="1"/>
    <col min="21" max="16384" width="9" style="163"/>
  </cols>
  <sheetData>
    <row r="1" spans="1:28" ht="51.75" customHeight="1">
      <c r="A1" s="661" t="s">
        <v>243</v>
      </c>
      <c r="B1" s="661"/>
      <c r="C1" s="661"/>
      <c r="D1" s="661"/>
      <c r="E1" s="661"/>
      <c r="F1" s="661"/>
      <c r="G1" s="661"/>
      <c r="H1" s="661"/>
      <c r="O1" s="663" t="s">
        <v>73</v>
      </c>
      <c r="P1" s="663"/>
      <c r="Q1" s="664"/>
      <c r="R1" s="664"/>
    </row>
    <row r="2" spans="1:28" ht="51.75" customHeight="1">
      <c r="A2" s="661"/>
      <c r="B2" s="661"/>
      <c r="C2" s="661"/>
      <c r="D2" s="661"/>
      <c r="E2" s="661"/>
      <c r="F2" s="661"/>
      <c r="G2" s="661"/>
      <c r="H2" s="661"/>
      <c r="O2" s="663" t="s">
        <v>54</v>
      </c>
      <c r="P2" s="663"/>
      <c r="Q2" s="164"/>
      <c r="R2" s="164"/>
    </row>
    <row r="3" spans="1:28" ht="142.5" customHeight="1" thickBot="1">
      <c r="A3" s="662"/>
      <c r="B3" s="662"/>
      <c r="C3" s="662"/>
      <c r="D3" s="662"/>
      <c r="E3" s="662"/>
      <c r="F3" s="662"/>
      <c r="G3" s="662"/>
      <c r="H3" s="662"/>
      <c r="O3" s="665"/>
      <c r="P3" s="665"/>
    </row>
    <row r="4" spans="1:28" s="165" customFormat="1" ht="45.75" customHeight="1" thickBot="1">
      <c r="A4" s="637"/>
      <c r="B4" s="638"/>
      <c r="C4" s="638"/>
      <c r="D4" s="639"/>
      <c r="E4" s="637"/>
      <c r="F4" s="638"/>
      <c r="G4" s="638"/>
      <c r="H4" s="639"/>
      <c r="I4" s="637" t="s">
        <v>125</v>
      </c>
      <c r="J4" s="638"/>
      <c r="K4" s="638"/>
      <c r="L4" s="639"/>
      <c r="M4" s="637" t="s">
        <v>126</v>
      </c>
      <c r="N4" s="638"/>
      <c r="O4" s="638"/>
      <c r="P4" s="639"/>
      <c r="Q4" s="637" t="s">
        <v>127</v>
      </c>
      <c r="R4" s="638"/>
      <c r="S4" s="638"/>
      <c r="T4" s="639"/>
      <c r="U4" s="163"/>
      <c r="V4" s="163"/>
    </row>
    <row r="5" spans="1:28" s="166" customFormat="1" ht="65.099999999999994" customHeight="1">
      <c r="A5" s="634"/>
      <c r="B5" s="635"/>
      <c r="C5" s="635"/>
      <c r="D5" s="636"/>
      <c r="E5" s="631"/>
      <c r="F5" s="632"/>
      <c r="G5" s="632"/>
      <c r="H5" s="633"/>
      <c r="I5" s="634" t="s">
        <v>128</v>
      </c>
      <c r="J5" s="635"/>
      <c r="K5" s="635"/>
      <c r="L5" s="636"/>
      <c r="M5" s="634" t="s">
        <v>80</v>
      </c>
      <c r="N5" s="635"/>
      <c r="O5" s="635"/>
      <c r="P5" s="636"/>
      <c r="Q5" s="625" t="s">
        <v>117</v>
      </c>
      <c r="R5" s="626"/>
      <c r="S5" s="626"/>
      <c r="T5" s="627"/>
      <c r="U5" s="163"/>
      <c r="V5" s="163"/>
    </row>
    <row r="6" spans="1:28" s="166" customFormat="1" ht="65.099999999999994" customHeight="1">
      <c r="A6" s="625"/>
      <c r="B6" s="626"/>
      <c r="C6" s="626"/>
      <c r="D6" s="627"/>
      <c r="E6" s="625"/>
      <c r="F6" s="626"/>
      <c r="G6" s="626"/>
      <c r="H6" s="627"/>
      <c r="I6" s="625" t="s">
        <v>129</v>
      </c>
      <c r="J6" s="626"/>
      <c r="K6" s="626"/>
      <c r="L6" s="627"/>
      <c r="M6" s="625" t="s">
        <v>94</v>
      </c>
      <c r="N6" s="626"/>
      <c r="O6" s="626"/>
      <c r="P6" s="627"/>
      <c r="Q6" s="625" t="s">
        <v>95</v>
      </c>
      <c r="R6" s="626"/>
      <c r="S6" s="626"/>
      <c r="T6" s="627"/>
      <c r="U6" s="163"/>
      <c r="V6" s="163"/>
    </row>
    <row r="7" spans="1:28" s="167" customFormat="1" ht="65.099999999999994" customHeight="1">
      <c r="A7" s="625"/>
      <c r="B7" s="626"/>
      <c r="C7" s="626"/>
      <c r="D7" s="627"/>
      <c r="E7" s="625"/>
      <c r="F7" s="626"/>
      <c r="G7" s="626"/>
      <c r="H7" s="627"/>
      <c r="I7" s="625" t="s">
        <v>130</v>
      </c>
      <c r="J7" s="626"/>
      <c r="K7" s="626"/>
      <c r="L7" s="627"/>
      <c r="M7" s="625" t="s">
        <v>131</v>
      </c>
      <c r="N7" s="626"/>
      <c r="O7" s="626"/>
      <c r="P7" s="627"/>
      <c r="Q7" s="625" t="s">
        <v>132</v>
      </c>
      <c r="R7" s="626"/>
      <c r="S7" s="626"/>
      <c r="T7" s="627"/>
      <c r="U7" s="163"/>
      <c r="V7" s="163"/>
    </row>
    <row r="8" spans="1:28" s="167" customFormat="1" ht="65.099999999999994" customHeight="1">
      <c r="A8" s="625"/>
      <c r="B8" s="626"/>
      <c r="C8" s="626"/>
      <c r="D8" s="627"/>
      <c r="E8" s="625"/>
      <c r="F8" s="626"/>
      <c r="G8" s="626"/>
      <c r="H8" s="627"/>
      <c r="I8" s="625" t="s">
        <v>133</v>
      </c>
      <c r="J8" s="626"/>
      <c r="K8" s="626"/>
      <c r="L8" s="627"/>
      <c r="M8" s="625" t="s">
        <v>112</v>
      </c>
      <c r="N8" s="626"/>
      <c r="O8" s="626"/>
      <c r="P8" s="627"/>
      <c r="Q8" s="625" t="s">
        <v>101</v>
      </c>
      <c r="R8" s="626"/>
      <c r="S8" s="626"/>
      <c r="T8" s="627"/>
      <c r="U8" s="163"/>
      <c r="V8" s="163"/>
    </row>
    <row r="9" spans="1:28" s="167" customFormat="1" ht="65.099999999999994" customHeight="1">
      <c r="A9" s="625"/>
      <c r="B9" s="626"/>
      <c r="C9" s="626"/>
      <c r="D9" s="627"/>
      <c r="E9" s="625"/>
      <c r="F9" s="626"/>
      <c r="G9" s="626"/>
      <c r="H9" s="627"/>
      <c r="I9" s="625" t="s">
        <v>134</v>
      </c>
      <c r="J9" s="626"/>
      <c r="K9" s="626"/>
      <c r="L9" s="627"/>
      <c r="M9" s="625" t="s">
        <v>93</v>
      </c>
      <c r="N9" s="626"/>
      <c r="O9" s="626"/>
      <c r="P9" s="627"/>
      <c r="Q9" s="625" t="s">
        <v>91</v>
      </c>
      <c r="R9" s="626"/>
      <c r="S9" s="626"/>
      <c r="T9" s="627"/>
      <c r="U9" s="163"/>
      <c r="V9" s="163"/>
    </row>
    <row r="10" spans="1:28" s="167" customFormat="1" ht="65.099999999999994" customHeight="1" thickBot="1">
      <c r="A10" s="628"/>
      <c r="B10" s="629"/>
      <c r="C10" s="629"/>
      <c r="D10" s="630"/>
      <c r="E10" s="625"/>
      <c r="F10" s="626"/>
      <c r="G10" s="626"/>
      <c r="H10" s="627"/>
      <c r="I10" s="628" t="s">
        <v>135</v>
      </c>
      <c r="J10" s="629"/>
      <c r="K10" s="629"/>
      <c r="L10" s="630"/>
      <c r="M10" s="658" t="s">
        <v>113</v>
      </c>
      <c r="N10" s="659"/>
      <c r="O10" s="659"/>
      <c r="P10" s="660"/>
      <c r="Q10" s="625" t="s">
        <v>96</v>
      </c>
      <c r="R10" s="626"/>
      <c r="S10" s="626"/>
      <c r="T10" s="627"/>
      <c r="U10" s="163"/>
      <c r="V10" s="163"/>
    </row>
    <row r="11" spans="1:28" s="168" customFormat="1" ht="31.5" hidden="1" customHeight="1">
      <c r="A11" s="646"/>
      <c r="B11" s="647"/>
      <c r="C11" s="647"/>
      <c r="D11" s="648"/>
      <c r="E11" s="649"/>
      <c r="F11" s="650"/>
      <c r="G11" s="650"/>
      <c r="H11" s="651"/>
      <c r="I11" s="652"/>
      <c r="J11" s="653"/>
      <c r="K11" s="653"/>
      <c r="L11" s="654"/>
      <c r="M11" s="655"/>
      <c r="N11" s="656"/>
      <c r="O11" s="656"/>
      <c r="P11" s="657"/>
      <c r="Q11" s="652"/>
      <c r="R11" s="653"/>
      <c r="S11" s="653"/>
      <c r="T11" s="654"/>
      <c r="U11" s="163"/>
      <c r="V11" s="163"/>
    </row>
    <row r="12" spans="1:28" s="168" customFormat="1" ht="25.5" customHeight="1">
      <c r="A12" s="169" t="s">
        <v>136</v>
      </c>
      <c r="B12" s="170">
        <f>第一週明細!W12</f>
        <v>0</v>
      </c>
      <c r="C12" s="170" t="s">
        <v>9</v>
      </c>
      <c r="D12" s="171">
        <f>第一週明細!W8</f>
        <v>0</v>
      </c>
      <c r="E12" s="172" t="s">
        <v>136</v>
      </c>
      <c r="F12" s="173">
        <f>第一週明細!W20</f>
        <v>691.6</v>
      </c>
      <c r="G12" s="173" t="s">
        <v>9</v>
      </c>
      <c r="H12" s="174">
        <f>第一週明細!W16</f>
        <v>22</v>
      </c>
      <c r="I12" s="172" t="s">
        <v>136</v>
      </c>
      <c r="J12" s="175">
        <f>第一週明細!W28</f>
        <v>716.1</v>
      </c>
      <c r="K12" s="173" t="s">
        <v>9</v>
      </c>
      <c r="L12" s="176">
        <f>第一週明細!W24</f>
        <v>24.5</v>
      </c>
      <c r="M12" s="177" t="s">
        <v>136</v>
      </c>
      <c r="N12" s="178">
        <f>第一週明細!W36</f>
        <v>688.8</v>
      </c>
      <c r="O12" s="179" t="s">
        <v>9</v>
      </c>
      <c r="P12" s="180">
        <f>第一週明細!W32</f>
        <v>22</v>
      </c>
      <c r="Q12" s="172" t="s">
        <v>136</v>
      </c>
      <c r="R12" s="175">
        <f>第一週明細!W44</f>
        <v>709.3</v>
      </c>
      <c r="S12" s="173" t="s">
        <v>9</v>
      </c>
      <c r="T12" s="176">
        <f>第一週明細!W40</f>
        <v>24.5</v>
      </c>
      <c r="U12" s="163"/>
      <c r="V12" s="163"/>
    </row>
    <row r="13" spans="1:28" s="168" customFormat="1" ht="30.75" customHeight="1" thickBot="1">
      <c r="A13" s="181" t="s">
        <v>7</v>
      </c>
      <c r="B13" s="182">
        <f>第一週明細!W6</f>
        <v>0</v>
      </c>
      <c r="C13" s="182" t="s">
        <v>11</v>
      </c>
      <c r="D13" s="183">
        <f>第一週明細!W10</f>
        <v>0</v>
      </c>
      <c r="E13" s="140" t="s">
        <v>137</v>
      </c>
      <c r="F13" s="141">
        <f>第一週明細!W14</f>
        <v>96.5</v>
      </c>
      <c r="G13" s="141" t="s">
        <v>72</v>
      </c>
      <c r="H13" s="142">
        <f>第一週明細!W18</f>
        <v>26.9</v>
      </c>
      <c r="I13" s="140" t="s">
        <v>137</v>
      </c>
      <c r="J13" s="141">
        <f>第一週明細!W22</f>
        <v>97</v>
      </c>
      <c r="K13" s="141" t="s">
        <v>11</v>
      </c>
      <c r="L13" s="183">
        <f>第一週明細!W26</f>
        <v>26.9</v>
      </c>
      <c r="M13" s="184" t="s">
        <v>137</v>
      </c>
      <c r="N13" s="185">
        <f>第一週明細!W30</f>
        <v>96</v>
      </c>
      <c r="O13" s="143" t="s">
        <v>11</v>
      </c>
      <c r="P13" s="144">
        <f>第一週明細!W34</f>
        <v>26.7</v>
      </c>
      <c r="Q13" s="181" t="s">
        <v>138</v>
      </c>
      <c r="R13" s="182">
        <f>第一週明細!W38</f>
        <v>95.5</v>
      </c>
      <c r="S13" s="182" t="s">
        <v>11</v>
      </c>
      <c r="T13" s="183">
        <f>第一週明細!W42</f>
        <v>26.7</v>
      </c>
      <c r="U13" s="163"/>
      <c r="V13" s="163"/>
    </row>
    <row r="14" spans="1:28" s="186" customFormat="1" ht="55.5" customHeight="1" thickBot="1">
      <c r="A14" s="637" t="s">
        <v>139</v>
      </c>
      <c r="B14" s="638"/>
      <c r="C14" s="638"/>
      <c r="D14" s="639"/>
      <c r="E14" s="637" t="s">
        <v>140</v>
      </c>
      <c r="F14" s="638"/>
      <c r="G14" s="638"/>
      <c r="H14" s="639"/>
      <c r="I14" s="637" t="s">
        <v>141</v>
      </c>
      <c r="J14" s="638"/>
      <c r="K14" s="638"/>
      <c r="L14" s="639"/>
      <c r="M14" s="637" t="s">
        <v>142</v>
      </c>
      <c r="N14" s="638"/>
      <c r="O14" s="638"/>
      <c r="P14" s="639"/>
      <c r="Q14" s="637" t="s">
        <v>143</v>
      </c>
      <c r="R14" s="638"/>
      <c r="S14" s="638"/>
      <c r="T14" s="639"/>
      <c r="U14" s="163"/>
      <c r="V14" s="163"/>
      <c r="AB14" s="186" t="s">
        <v>144</v>
      </c>
    </row>
    <row r="15" spans="1:28" s="167" customFormat="1" ht="65.099999999999994" customHeight="1">
      <c r="A15" s="625" t="s">
        <v>128</v>
      </c>
      <c r="B15" s="626"/>
      <c r="C15" s="626"/>
      <c r="D15" s="627"/>
      <c r="E15" s="634" t="s">
        <v>145</v>
      </c>
      <c r="F15" s="635"/>
      <c r="G15" s="635"/>
      <c r="H15" s="636"/>
      <c r="I15" s="634" t="s">
        <v>128</v>
      </c>
      <c r="J15" s="635"/>
      <c r="K15" s="635"/>
      <c r="L15" s="636"/>
      <c r="M15" s="634" t="s">
        <v>146</v>
      </c>
      <c r="N15" s="635"/>
      <c r="O15" s="635"/>
      <c r="P15" s="636"/>
      <c r="Q15" s="625" t="s">
        <v>147</v>
      </c>
      <c r="R15" s="626"/>
      <c r="S15" s="626"/>
      <c r="T15" s="627"/>
      <c r="U15" s="163"/>
      <c r="V15" s="163"/>
    </row>
    <row r="16" spans="1:28" s="167" customFormat="1" ht="65.099999999999994" customHeight="1">
      <c r="A16" s="625" t="s">
        <v>148</v>
      </c>
      <c r="B16" s="626"/>
      <c r="C16" s="626"/>
      <c r="D16" s="627"/>
      <c r="E16" s="625" t="s">
        <v>149</v>
      </c>
      <c r="F16" s="626"/>
      <c r="G16" s="626"/>
      <c r="H16" s="627"/>
      <c r="I16" s="625" t="s">
        <v>150</v>
      </c>
      <c r="J16" s="626"/>
      <c r="K16" s="626"/>
      <c r="L16" s="627"/>
      <c r="M16" s="625" t="s">
        <v>151</v>
      </c>
      <c r="N16" s="626"/>
      <c r="O16" s="626"/>
      <c r="P16" s="627"/>
      <c r="Q16" s="625" t="s">
        <v>152</v>
      </c>
      <c r="R16" s="626"/>
      <c r="S16" s="626"/>
      <c r="T16" s="627"/>
      <c r="U16" s="163"/>
      <c r="V16" s="163"/>
    </row>
    <row r="17" spans="1:25" s="167" customFormat="1" ht="65.099999999999994" customHeight="1">
      <c r="A17" s="625" t="s">
        <v>153</v>
      </c>
      <c r="B17" s="626"/>
      <c r="C17" s="626"/>
      <c r="D17" s="627"/>
      <c r="E17" s="625" t="s">
        <v>154</v>
      </c>
      <c r="F17" s="626"/>
      <c r="G17" s="626"/>
      <c r="H17" s="627"/>
      <c r="I17" s="625" t="s">
        <v>155</v>
      </c>
      <c r="J17" s="626"/>
      <c r="K17" s="626"/>
      <c r="L17" s="627"/>
      <c r="M17" s="625" t="s">
        <v>156</v>
      </c>
      <c r="N17" s="626"/>
      <c r="O17" s="626"/>
      <c r="P17" s="627"/>
      <c r="Q17" s="625" t="s">
        <v>157</v>
      </c>
      <c r="R17" s="626"/>
      <c r="S17" s="626"/>
      <c r="T17" s="627"/>
      <c r="U17" s="163"/>
      <c r="V17" s="163"/>
    </row>
    <row r="18" spans="1:25" s="167" customFormat="1" ht="65.099999999999994" customHeight="1">
      <c r="A18" s="625" t="s">
        <v>158</v>
      </c>
      <c r="B18" s="626"/>
      <c r="C18" s="626"/>
      <c r="D18" s="627"/>
      <c r="E18" s="625" t="s">
        <v>159</v>
      </c>
      <c r="F18" s="626"/>
      <c r="G18" s="626"/>
      <c r="H18" s="627"/>
      <c r="I18" s="625" t="s">
        <v>160</v>
      </c>
      <c r="J18" s="626"/>
      <c r="K18" s="626"/>
      <c r="L18" s="627"/>
      <c r="M18" s="625" t="s">
        <v>161</v>
      </c>
      <c r="N18" s="626"/>
      <c r="O18" s="626"/>
      <c r="P18" s="627"/>
      <c r="Q18" s="625" t="s">
        <v>162</v>
      </c>
      <c r="R18" s="626"/>
      <c r="S18" s="626"/>
      <c r="T18" s="627"/>
    </row>
    <row r="19" spans="1:25" s="167" customFormat="1" ht="65.099999999999994" customHeight="1">
      <c r="A19" s="625" t="s">
        <v>163</v>
      </c>
      <c r="B19" s="626"/>
      <c r="C19" s="626"/>
      <c r="D19" s="627"/>
      <c r="E19" s="625" t="s">
        <v>164</v>
      </c>
      <c r="F19" s="626"/>
      <c r="G19" s="626"/>
      <c r="H19" s="627"/>
      <c r="I19" s="625" t="s">
        <v>165</v>
      </c>
      <c r="J19" s="626"/>
      <c r="K19" s="626"/>
      <c r="L19" s="627"/>
      <c r="M19" s="625" t="s">
        <v>166</v>
      </c>
      <c r="N19" s="626"/>
      <c r="O19" s="626"/>
      <c r="P19" s="627"/>
      <c r="Q19" s="625" t="s">
        <v>167</v>
      </c>
      <c r="R19" s="626"/>
      <c r="S19" s="626"/>
      <c r="T19" s="627"/>
    </row>
    <row r="20" spans="1:25" s="167" customFormat="1" ht="65.099999999999994" customHeight="1" thickBot="1">
      <c r="A20" s="625" t="s">
        <v>168</v>
      </c>
      <c r="B20" s="626"/>
      <c r="C20" s="626"/>
      <c r="D20" s="627"/>
      <c r="E20" s="625" t="s">
        <v>169</v>
      </c>
      <c r="F20" s="626"/>
      <c r="G20" s="626"/>
      <c r="H20" s="627"/>
      <c r="I20" s="625" t="s">
        <v>170</v>
      </c>
      <c r="J20" s="626"/>
      <c r="K20" s="626"/>
      <c r="L20" s="627"/>
      <c r="M20" s="628" t="s">
        <v>171</v>
      </c>
      <c r="N20" s="629"/>
      <c r="O20" s="629"/>
      <c r="P20" s="630"/>
      <c r="Q20" s="628" t="s">
        <v>172</v>
      </c>
      <c r="R20" s="629"/>
      <c r="S20" s="629"/>
      <c r="T20" s="630"/>
    </row>
    <row r="21" spans="1:25" s="168" customFormat="1" ht="1.5" customHeight="1" thickBot="1">
      <c r="A21" s="169" t="s">
        <v>136</v>
      </c>
      <c r="B21" s="170"/>
      <c r="C21" s="170" t="s">
        <v>9</v>
      </c>
      <c r="D21" s="171" t="str">
        <f>第一週明細!W17</f>
        <v>蛋白質：</v>
      </c>
      <c r="E21" s="640"/>
      <c r="F21" s="641"/>
      <c r="G21" s="641"/>
      <c r="H21" s="642"/>
      <c r="I21" s="622"/>
      <c r="J21" s="623"/>
      <c r="K21" s="623"/>
      <c r="L21" s="624"/>
      <c r="M21" s="469"/>
      <c r="N21" s="470"/>
      <c r="O21" s="470"/>
      <c r="P21" s="471"/>
      <c r="Q21" s="643" t="s">
        <v>173</v>
      </c>
      <c r="R21" s="644"/>
      <c r="S21" s="644"/>
      <c r="T21" s="645"/>
      <c r="U21" s="167"/>
      <c r="V21" s="167"/>
      <c r="W21" s="167"/>
      <c r="X21" s="167"/>
      <c r="Y21" s="167"/>
    </row>
    <row r="22" spans="1:25" s="168" customFormat="1" ht="29.25" customHeight="1">
      <c r="A22" s="169" t="s">
        <v>136</v>
      </c>
      <c r="B22" s="170">
        <f>第二週明細!W12</f>
        <v>706.7</v>
      </c>
      <c r="C22" s="170" t="s">
        <v>9</v>
      </c>
      <c r="D22" s="171">
        <f>第二週明細!W8</f>
        <v>21.5</v>
      </c>
      <c r="E22" s="187" t="s">
        <v>136</v>
      </c>
      <c r="F22" s="188">
        <f>第二週明細!W20</f>
        <v>688.6</v>
      </c>
      <c r="G22" s="188" t="s">
        <v>9</v>
      </c>
      <c r="H22" s="189">
        <f>第二週明細!W16</f>
        <v>21</v>
      </c>
      <c r="I22" s="190" t="s">
        <v>136</v>
      </c>
      <c r="J22" s="188">
        <f>第二週明細!W28</f>
        <v>676.7</v>
      </c>
      <c r="K22" s="188" t="s">
        <v>9</v>
      </c>
      <c r="L22" s="189">
        <f>第二週明細!W24</f>
        <v>21.5</v>
      </c>
      <c r="M22" s="191" t="s">
        <v>136</v>
      </c>
      <c r="N22" s="192">
        <f>第二週明細!W36</f>
        <v>0</v>
      </c>
      <c r="O22" s="192" t="s">
        <v>9</v>
      </c>
      <c r="P22" s="193">
        <f>第二週明細!W32</f>
        <v>0</v>
      </c>
      <c r="Q22" s="190" t="s">
        <v>136</v>
      </c>
      <c r="R22" s="188">
        <f>第二週明細!W44</f>
        <v>707</v>
      </c>
      <c r="S22" s="188" t="s">
        <v>9</v>
      </c>
      <c r="T22" s="189">
        <f>第二週明細!W40</f>
        <v>23</v>
      </c>
      <c r="U22" s="163"/>
      <c r="V22" s="163"/>
    </row>
    <row r="23" spans="1:25" s="168" customFormat="1" ht="28.5" customHeight="1" thickBot="1">
      <c r="A23" s="194" t="s">
        <v>137</v>
      </c>
      <c r="B23" s="183">
        <f>第二週明細!W6</f>
        <v>101.5</v>
      </c>
      <c r="C23" s="182" t="s">
        <v>11</v>
      </c>
      <c r="D23" s="183">
        <f>第二週明細!W10</f>
        <v>26.799999999999997</v>
      </c>
      <c r="E23" s="195" t="s">
        <v>137</v>
      </c>
      <c r="F23" s="196">
        <f>第二週明細!W14</f>
        <v>98.5</v>
      </c>
      <c r="G23" s="196" t="s">
        <v>11</v>
      </c>
      <c r="H23" s="197">
        <f>第二週明細!W18</f>
        <v>26.4</v>
      </c>
      <c r="I23" s="195" t="s">
        <v>137</v>
      </c>
      <c r="J23" s="196">
        <f>第二週明細!W22</f>
        <v>94</v>
      </c>
      <c r="K23" s="196" t="s">
        <v>11</v>
      </c>
      <c r="L23" s="196">
        <f>第二週明細!W26</f>
        <v>26.799999999999997</v>
      </c>
      <c r="M23" s="196" t="s">
        <v>137</v>
      </c>
      <c r="N23" s="196">
        <f>第二週明細!W30</f>
        <v>0</v>
      </c>
      <c r="O23" s="198" t="s">
        <v>11</v>
      </c>
      <c r="P23" s="199">
        <f>第二週明細!W34</f>
        <v>0</v>
      </c>
      <c r="Q23" s="195" t="s">
        <v>137</v>
      </c>
      <c r="R23" s="196">
        <f>第二週明細!W38</f>
        <v>98</v>
      </c>
      <c r="S23" s="196" t="s">
        <v>11</v>
      </c>
      <c r="T23" s="197">
        <f>第二週明細!W42</f>
        <v>27</v>
      </c>
      <c r="U23" s="163"/>
      <c r="V23" s="163"/>
    </row>
    <row r="24" spans="1:25" s="186" customFormat="1" ht="50.25" customHeight="1" thickBot="1">
      <c r="A24" s="637" t="s">
        <v>174</v>
      </c>
      <c r="B24" s="638"/>
      <c r="C24" s="638"/>
      <c r="D24" s="639"/>
      <c r="E24" s="637" t="s">
        <v>175</v>
      </c>
      <c r="F24" s="638"/>
      <c r="G24" s="638"/>
      <c r="H24" s="639"/>
      <c r="I24" s="637" t="s">
        <v>176</v>
      </c>
      <c r="J24" s="638"/>
      <c r="K24" s="638"/>
      <c r="L24" s="639"/>
      <c r="M24" s="637" t="s">
        <v>177</v>
      </c>
      <c r="N24" s="638"/>
      <c r="O24" s="638"/>
      <c r="P24" s="639"/>
      <c r="Q24" s="637" t="s">
        <v>178</v>
      </c>
      <c r="R24" s="638"/>
      <c r="S24" s="638"/>
      <c r="T24" s="639"/>
      <c r="U24" s="163"/>
      <c r="V24" s="163"/>
    </row>
    <row r="25" spans="1:25" s="167" customFormat="1" ht="65.099999999999994" customHeight="1">
      <c r="A25" s="634" t="s">
        <v>128</v>
      </c>
      <c r="B25" s="635"/>
      <c r="C25" s="635"/>
      <c r="D25" s="636"/>
      <c r="E25" s="625" t="s">
        <v>179</v>
      </c>
      <c r="F25" s="626"/>
      <c r="G25" s="626"/>
      <c r="H25" s="627"/>
      <c r="I25" s="634" t="s">
        <v>128</v>
      </c>
      <c r="J25" s="635"/>
      <c r="K25" s="635"/>
      <c r="L25" s="636"/>
      <c r="M25" s="634" t="s">
        <v>146</v>
      </c>
      <c r="N25" s="635"/>
      <c r="O25" s="635"/>
      <c r="P25" s="636"/>
      <c r="Q25" s="625" t="s">
        <v>180</v>
      </c>
      <c r="R25" s="626"/>
      <c r="S25" s="626"/>
      <c r="T25" s="627"/>
      <c r="U25" s="163"/>
      <c r="V25" s="163"/>
    </row>
    <row r="26" spans="1:25" s="167" customFormat="1" ht="65.099999999999994" customHeight="1">
      <c r="A26" s="625" t="s">
        <v>181</v>
      </c>
      <c r="B26" s="626"/>
      <c r="C26" s="626"/>
      <c r="D26" s="627"/>
      <c r="E26" s="625" t="s">
        <v>182</v>
      </c>
      <c r="F26" s="626"/>
      <c r="G26" s="626"/>
      <c r="H26" s="627"/>
      <c r="I26" s="625" t="s">
        <v>183</v>
      </c>
      <c r="J26" s="626"/>
      <c r="K26" s="626"/>
      <c r="L26" s="627"/>
      <c r="M26" s="625" t="s">
        <v>184</v>
      </c>
      <c r="N26" s="626"/>
      <c r="O26" s="626"/>
      <c r="P26" s="627"/>
      <c r="Q26" s="625" t="s">
        <v>185</v>
      </c>
      <c r="R26" s="626"/>
      <c r="S26" s="626"/>
      <c r="T26" s="627"/>
      <c r="U26" s="163"/>
      <c r="V26" s="163"/>
    </row>
    <row r="27" spans="1:25" s="167" customFormat="1" ht="65.099999999999994" customHeight="1">
      <c r="A27" s="625" t="s">
        <v>186</v>
      </c>
      <c r="B27" s="626"/>
      <c r="C27" s="626"/>
      <c r="D27" s="627"/>
      <c r="E27" s="625" t="s">
        <v>187</v>
      </c>
      <c r="F27" s="626"/>
      <c r="G27" s="626"/>
      <c r="H27" s="627"/>
      <c r="I27" s="625" t="s">
        <v>188</v>
      </c>
      <c r="J27" s="626"/>
      <c r="K27" s="626"/>
      <c r="L27" s="627"/>
      <c r="M27" s="625" t="s">
        <v>189</v>
      </c>
      <c r="N27" s="626"/>
      <c r="O27" s="626"/>
      <c r="P27" s="627"/>
      <c r="Q27" s="625" t="s">
        <v>190</v>
      </c>
      <c r="R27" s="626"/>
      <c r="S27" s="626"/>
      <c r="T27" s="627"/>
      <c r="U27" s="163"/>
      <c r="V27" s="163"/>
    </row>
    <row r="28" spans="1:25" s="167" customFormat="1" ht="65.099999999999994" customHeight="1">
      <c r="A28" s="625" t="s">
        <v>191</v>
      </c>
      <c r="B28" s="626"/>
      <c r="C28" s="626"/>
      <c r="D28" s="627"/>
      <c r="E28" s="625" t="s">
        <v>192</v>
      </c>
      <c r="F28" s="626"/>
      <c r="G28" s="626"/>
      <c r="H28" s="627"/>
      <c r="I28" s="625" t="s">
        <v>193</v>
      </c>
      <c r="J28" s="626"/>
      <c r="K28" s="626"/>
      <c r="L28" s="627"/>
      <c r="M28" s="625" t="s">
        <v>194</v>
      </c>
      <c r="N28" s="626"/>
      <c r="O28" s="626"/>
      <c r="P28" s="627"/>
      <c r="Q28" s="625" t="s">
        <v>195</v>
      </c>
      <c r="R28" s="626"/>
      <c r="S28" s="626"/>
      <c r="T28" s="627"/>
      <c r="U28" s="163"/>
      <c r="V28" s="163"/>
    </row>
    <row r="29" spans="1:25" s="167" customFormat="1" ht="65.099999999999994" customHeight="1">
      <c r="A29" s="625" t="s">
        <v>165</v>
      </c>
      <c r="B29" s="626"/>
      <c r="C29" s="626"/>
      <c r="D29" s="627"/>
      <c r="E29" s="625" t="s">
        <v>196</v>
      </c>
      <c r="F29" s="626"/>
      <c r="G29" s="626"/>
      <c r="H29" s="627"/>
      <c r="I29" s="625" t="s">
        <v>163</v>
      </c>
      <c r="J29" s="626"/>
      <c r="K29" s="626"/>
      <c r="L29" s="627"/>
      <c r="M29" s="625" t="s">
        <v>197</v>
      </c>
      <c r="N29" s="626"/>
      <c r="O29" s="626"/>
      <c r="P29" s="627"/>
      <c r="Q29" s="625" t="s">
        <v>198</v>
      </c>
      <c r="R29" s="626"/>
      <c r="S29" s="626"/>
      <c r="T29" s="627"/>
      <c r="U29" s="163"/>
      <c r="V29" s="163"/>
    </row>
    <row r="30" spans="1:25" s="167" customFormat="1" ht="65.099999999999994" customHeight="1" thickBot="1">
      <c r="A30" s="628" t="s">
        <v>199</v>
      </c>
      <c r="B30" s="629"/>
      <c r="C30" s="629"/>
      <c r="D30" s="630"/>
      <c r="E30" s="628" t="s">
        <v>200</v>
      </c>
      <c r="F30" s="629"/>
      <c r="G30" s="629"/>
      <c r="H30" s="630"/>
      <c r="I30" s="628" t="s">
        <v>172</v>
      </c>
      <c r="J30" s="629"/>
      <c r="K30" s="629"/>
      <c r="L30" s="630"/>
      <c r="M30" s="628" t="s">
        <v>201</v>
      </c>
      <c r="N30" s="629"/>
      <c r="O30" s="629"/>
      <c r="P30" s="630"/>
      <c r="Q30" s="628" t="s">
        <v>202</v>
      </c>
      <c r="R30" s="629"/>
      <c r="S30" s="629"/>
      <c r="T30" s="630"/>
      <c r="U30" s="163"/>
      <c r="V30" s="163"/>
    </row>
    <row r="31" spans="1:25" s="168" customFormat="1" ht="2.25" customHeight="1" thickBot="1">
      <c r="A31" s="640"/>
      <c r="B31" s="641"/>
      <c r="C31" s="641"/>
      <c r="D31" s="642"/>
      <c r="E31" s="622"/>
      <c r="F31" s="623"/>
      <c r="G31" s="623"/>
      <c r="H31" s="624"/>
      <c r="I31" s="622"/>
      <c r="J31" s="623"/>
      <c r="K31" s="623"/>
      <c r="L31" s="624"/>
      <c r="M31" s="622"/>
      <c r="N31" s="623"/>
      <c r="O31" s="623"/>
      <c r="P31" s="624"/>
      <c r="Q31" s="622"/>
      <c r="R31" s="623"/>
      <c r="S31" s="623"/>
      <c r="T31" s="624"/>
      <c r="U31" s="163"/>
      <c r="V31" s="163"/>
    </row>
    <row r="32" spans="1:25" s="168" customFormat="1" ht="25.5" customHeight="1">
      <c r="A32" s="190" t="s">
        <v>136</v>
      </c>
      <c r="B32" s="188">
        <f>第三週明細!W12</f>
        <v>694.1</v>
      </c>
      <c r="C32" s="188" t="s">
        <v>9</v>
      </c>
      <c r="D32" s="200">
        <f>第三週明細!W8</f>
        <v>22.5</v>
      </c>
      <c r="E32" s="190" t="s">
        <v>136</v>
      </c>
      <c r="F32" s="188">
        <f>第三週明細!W20</f>
        <v>702.9</v>
      </c>
      <c r="G32" s="188" t="s">
        <v>9</v>
      </c>
      <c r="H32" s="189">
        <f>第三週明細!W16</f>
        <v>22.5</v>
      </c>
      <c r="I32" s="190" t="s">
        <v>136</v>
      </c>
      <c r="J32" s="188">
        <f>第三週明細!W28</f>
        <v>681.9</v>
      </c>
      <c r="K32" s="188" t="s">
        <v>9</v>
      </c>
      <c r="L32" s="189">
        <f>第三週明細!W24</f>
        <v>21.5</v>
      </c>
      <c r="M32" s="190" t="s">
        <v>136</v>
      </c>
      <c r="N32" s="188">
        <v>735</v>
      </c>
      <c r="O32" s="188" t="s">
        <v>9</v>
      </c>
      <c r="P32" s="189" t="s">
        <v>203</v>
      </c>
      <c r="Q32" s="190" t="s">
        <v>136</v>
      </c>
      <c r="R32" s="188">
        <f>第三週明細!W44</f>
        <v>709.3</v>
      </c>
      <c r="S32" s="188" t="s">
        <v>9</v>
      </c>
      <c r="T32" s="189">
        <f>第三週明細!W40</f>
        <v>24.5</v>
      </c>
      <c r="U32" s="163"/>
      <c r="V32" s="163"/>
    </row>
    <row r="33" spans="1:22" s="168" customFormat="1" ht="28.5" customHeight="1" thickBot="1">
      <c r="A33" s="201" t="s">
        <v>137</v>
      </c>
      <c r="B33" s="197">
        <f>第三週明細!W6</f>
        <v>95.5</v>
      </c>
      <c r="C33" s="196" t="s">
        <v>11</v>
      </c>
      <c r="D33" s="197">
        <f>第三週明細!W10</f>
        <v>27.4</v>
      </c>
      <c r="E33" s="195" t="s">
        <v>137</v>
      </c>
      <c r="F33" s="196">
        <f>第三週明細!W14</f>
        <v>98</v>
      </c>
      <c r="G33" s="196" t="s">
        <v>11</v>
      </c>
      <c r="H33" s="197">
        <f>第三週明細!W18</f>
        <v>27.099999999999998</v>
      </c>
      <c r="I33" s="195" t="s">
        <v>137</v>
      </c>
      <c r="J33" s="196">
        <f>第三週明細!W22</f>
        <v>96</v>
      </c>
      <c r="K33" s="196" t="s">
        <v>11</v>
      </c>
      <c r="L33" s="197">
        <f>第三週明細!W26</f>
        <v>26.1</v>
      </c>
      <c r="M33" s="195" t="s">
        <v>137</v>
      </c>
      <c r="N33" s="196">
        <v>103</v>
      </c>
      <c r="O33" s="196" t="s">
        <v>11</v>
      </c>
      <c r="P33" s="197" t="s">
        <v>204</v>
      </c>
      <c r="Q33" s="195" t="s">
        <v>137</v>
      </c>
      <c r="R33" s="196">
        <f>第三週明細!W38</f>
        <v>95.5</v>
      </c>
      <c r="S33" s="196" t="s">
        <v>11</v>
      </c>
      <c r="T33" s="197">
        <f>第三週明細!W42</f>
        <v>26.7</v>
      </c>
      <c r="U33" s="163"/>
      <c r="V33" s="163"/>
    </row>
    <row r="34" spans="1:22" s="186" customFormat="1" ht="53.25" customHeight="1" thickBot="1">
      <c r="A34" s="637" t="s">
        <v>205</v>
      </c>
      <c r="B34" s="638"/>
      <c r="C34" s="638"/>
      <c r="D34" s="639"/>
      <c r="E34" s="637" t="s">
        <v>206</v>
      </c>
      <c r="F34" s="638"/>
      <c r="G34" s="638"/>
      <c r="H34" s="639"/>
      <c r="I34" s="637" t="s">
        <v>207</v>
      </c>
      <c r="J34" s="638"/>
      <c r="K34" s="638"/>
      <c r="L34" s="639"/>
      <c r="M34" s="637" t="s">
        <v>208</v>
      </c>
      <c r="N34" s="638"/>
      <c r="O34" s="638"/>
      <c r="P34" s="639"/>
      <c r="Q34" s="637" t="s">
        <v>209</v>
      </c>
      <c r="R34" s="638"/>
      <c r="S34" s="638"/>
      <c r="T34" s="639"/>
      <c r="U34" s="163"/>
      <c r="V34" s="163"/>
    </row>
    <row r="35" spans="1:22" s="167" customFormat="1" ht="65.099999999999994" customHeight="1">
      <c r="A35" s="634" t="s">
        <v>128</v>
      </c>
      <c r="B35" s="635"/>
      <c r="C35" s="635"/>
      <c r="D35" s="636"/>
      <c r="E35" s="625" t="s">
        <v>145</v>
      </c>
      <c r="F35" s="626"/>
      <c r="G35" s="626"/>
      <c r="H35" s="627"/>
      <c r="I35" s="634" t="s">
        <v>128</v>
      </c>
      <c r="J35" s="635"/>
      <c r="K35" s="635"/>
      <c r="L35" s="636"/>
      <c r="M35" s="634" t="s">
        <v>146</v>
      </c>
      <c r="N35" s="635"/>
      <c r="O35" s="635"/>
      <c r="P35" s="636"/>
      <c r="Q35" s="634" t="s">
        <v>210</v>
      </c>
      <c r="R35" s="635"/>
      <c r="S35" s="635"/>
      <c r="T35" s="636"/>
      <c r="U35" s="163"/>
      <c r="V35" s="163"/>
    </row>
    <row r="36" spans="1:22" s="167" customFormat="1" ht="65.099999999999994" customHeight="1">
      <c r="A36" s="625" t="s">
        <v>211</v>
      </c>
      <c r="B36" s="626"/>
      <c r="C36" s="626"/>
      <c r="D36" s="627"/>
      <c r="E36" s="625" t="s">
        <v>212</v>
      </c>
      <c r="F36" s="626"/>
      <c r="G36" s="626"/>
      <c r="H36" s="627"/>
      <c r="I36" s="625" t="s">
        <v>213</v>
      </c>
      <c r="J36" s="626"/>
      <c r="K36" s="626"/>
      <c r="L36" s="627"/>
      <c r="M36" s="625" t="s">
        <v>214</v>
      </c>
      <c r="N36" s="626"/>
      <c r="O36" s="626"/>
      <c r="P36" s="627"/>
      <c r="Q36" s="625" t="s">
        <v>215</v>
      </c>
      <c r="R36" s="626"/>
      <c r="S36" s="626"/>
      <c r="T36" s="627"/>
      <c r="U36" s="163"/>
      <c r="V36" s="163"/>
    </row>
    <row r="37" spans="1:22" s="167" customFormat="1" ht="65.099999999999994" customHeight="1">
      <c r="A37" s="625" t="s">
        <v>216</v>
      </c>
      <c r="B37" s="626"/>
      <c r="C37" s="626"/>
      <c r="D37" s="627"/>
      <c r="E37" s="625" t="s">
        <v>217</v>
      </c>
      <c r="F37" s="626"/>
      <c r="G37" s="626"/>
      <c r="H37" s="627"/>
      <c r="I37" s="625" t="s">
        <v>218</v>
      </c>
      <c r="J37" s="626"/>
      <c r="K37" s="626"/>
      <c r="L37" s="627"/>
      <c r="M37" s="625" t="s">
        <v>219</v>
      </c>
      <c r="N37" s="626"/>
      <c r="O37" s="626"/>
      <c r="P37" s="627"/>
      <c r="Q37" s="625" t="s">
        <v>220</v>
      </c>
      <c r="R37" s="626"/>
      <c r="S37" s="626"/>
      <c r="T37" s="627"/>
      <c r="U37" s="163"/>
      <c r="V37" s="163"/>
    </row>
    <row r="38" spans="1:22" s="167" customFormat="1" ht="65.099999999999994" customHeight="1">
      <c r="A38" s="631" t="s">
        <v>221</v>
      </c>
      <c r="B38" s="632"/>
      <c r="C38" s="632"/>
      <c r="D38" s="633"/>
      <c r="E38" s="625" t="s">
        <v>222</v>
      </c>
      <c r="F38" s="626"/>
      <c r="G38" s="626"/>
      <c r="H38" s="627"/>
      <c r="I38" s="631" t="s">
        <v>223</v>
      </c>
      <c r="J38" s="632"/>
      <c r="K38" s="632"/>
      <c r="L38" s="633"/>
      <c r="M38" s="625" t="s">
        <v>224</v>
      </c>
      <c r="N38" s="626"/>
      <c r="O38" s="626"/>
      <c r="P38" s="627"/>
      <c r="Q38" s="625" t="s">
        <v>225</v>
      </c>
      <c r="R38" s="626"/>
      <c r="S38" s="626"/>
      <c r="T38" s="627"/>
      <c r="U38" s="163"/>
      <c r="V38" s="163"/>
    </row>
    <row r="39" spans="1:22" s="167" customFormat="1" ht="65.099999999999994" customHeight="1">
      <c r="A39" s="625" t="s">
        <v>163</v>
      </c>
      <c r="B39" s="626"/>
      <c r="C39" s="626"/>
      <c r="D39" s="627"/>
      <c r="E39" s="625" t="s">
        <v>166</v>
      </c>
      <c r="F39" s="626"/>
      <c r="G39" s="626"/>
      <c r="H39" s="627"/>
      <c r="I39" s="625" t="s">
        <v>134</v>
      </c>
      <c r="J39" s="626"/>
      <c r="K39" s="626"/>
      <c r="L39" s="627"/>
      <c r="M39" s="625" t="s">
        <v>164</v>
      </c>
      <c r="N39" s="626"/>
      <c r="O39" s="626"/>
      <c r="P39" s="627"/>
      <c r="Q39" s="625" t="s">
        <v>165</v>
      </c>
      <c r="R39" s="626"/>
      <c r="S39" s="626"/>
      <c r="T39" s="627"/>
      <c r="U39" s="163"/>
      <c r="V39" s="163"/>
    </row>
    <row r="40" spans="1:22" s="167" customFormat="1" ht="65.099999999999994" customHeight="1" thickBot="1">
      <c r="A40" s="628" t="s">
        <v>226</v>
      </c>
      <c r="B40" s="629"/>
      <c r="C40" s="629"/>
      <c r="D40" s="630"/>
      <c r="E40" s="628" t="s">
        <v>227</v>
      </c>
      <c r="F40" s="629"/>
      <c r="G40" s="629"/>
      <c r="H40" s="630"/>
      <c r="I40" s="628" t="s">
        <v>228</v>
      </c>
      <c r="J40" s="629"/>
      <c r="K40" s="629"/>
      <c r="L40" s="630"/>
      <c r="M40" s="628" t="s">
        <v>229</v>
      </c>
      <c r="N40" s="629"/>
      <c r="O40" s="629"/>
      <c r="P40" s="630"/>
      <c r="Q40" s="625" t="s">
        <v>230</v>
      </c>
      <c r="R40" s="626"/>
      <c r="S40" s="626"/>
      <c r="T40" s="627"/>
      <c r="U40" s="163"/>
      <c r="V40" s="163"/>
    </row>
    <row r="41" spans="1:22" s="168" customFormat="1" ht="1.5" customHeight="1">
      <c r="A41" s="622"/>
      <c r="B41" s="623"/>
      <c r="C41" s="623"/>
      <c r="D41" s="624"/>
      <c r="E41" s="622"/>
      <c r="F41" s="623"/>
      <c r="G41" s="623"/>
      <c r="H41" s="624"/>
      <c r="I41" s="622"/>
      <c r="J41" s="623"/>
      <c r="K41" s="623"/>
      <c r="L41" s="624"/>
      <c r="M41" s="469"/>
      <c r="N41" s="470"/>
      <c r="O41" s="470"/>
      <c r="P41" s="471"/>
      <c r="Q41" s="469"/>
      <c r="R41" s="470"/>
      <c r="S41" s="470"/>
      <c r="T41" s="471"/>
      <c r="U41" s="163"/>
      <c r="V41" s="163"/>
    </row>
    <row r="42" spans="1:22" s="168" customFormat="1" ht="24" customHeight="1" thickBot="1">
      <c r="A42" s="190" t="s">
        <v>136</v>
      </c>
      <c r="B42" s="188">
        <f>第四周明細!W12</f>
        <v>704.4</v>
      </c>
      <c r="C42" s="188" t="s">
        <v>9</v>
      </c>
      <c r="D42" s="189">
        <f>第四周明細!W8</f>
        <v>22</v>
      </c>
      <c r="E42" s="190" t="s">
        <v>136</v>
      </c>
      <c r="F42" s="188">
        <f>第四周明細!W20</f>
        <v>686.8</v>
      </c>
      <c r="G42" s="188" t="s">
        <v>9</v>
      </c>
      <c r="H42" s="189">
        <f>第四周明細!W16</f>
        <v>22</v>
      </c>
      <c r="I42" s="190" t="s">
        <v>136</v>
      </c>
      <c r="J42" s="188">
        <f>第四周明細!W28</f>
        <v>693.6</v>
      </c>
      <c r="K42" s="188" t="s">
        <v>9</v>
      </c>
      <c r="L42" s="189">
        <f>第四周明細!W24</f>
        <v>22</v>
      </c>
      <c r="M42" s="202" t="s">
        <v>136</v>
      </c>
      <c r="N42" s="203">
        <f>第四周明細!W36</f>
        <v>693.6</v>
      </c>
      <c r="O42" s="188" t="s">
        <v>231</v>
      </c>
      <c r="P42" s="188">
        <f>第四周明細!W32</f>
        <v>22</v>
      </c>
      <c r="Q42" s="202" t="s">
        <v>136</v>
      </c>
      <c r="R42" s="203">
        <f>第四周明細!W44</f>
        <v>712.9</v>
      </c>
      <c r="S42" s="203" t="s">
        <v>9</v>
      </c>
      <c r="T42" s="204">
        <f>第四周明細!W40</f>
        <v>23.3</v>
      </c>
      <c r="U42" s="163"/>
      <c r="V42" s="163"/>
    </row>
    <row r="43" spans="1:22" s="168" customFormat="1" ht="24.75" customHeight="1" thickBot="1">
      <c r="A43" s="195" t="s">
        <v>137</v>
      </c>
      <c r="B43" s="196">
        <f>第四周明細!W6</f>
        <v>100</v>
      </c>
      <c r="C43" s="196" t="s">
        <v>11</v>
      </c>
      <c r="D43" s="197">
        <f>第四周明細!W10</f>
        <v>26.6</v>
      </c>
      <c r="E43" s="196" t="s">
        <v>137</v>
      </c>
      <c r="F43" s="196">
        <f>第四周明細!W14</f>
        <v>95.5</v>
      </c>
      <c r="G43" s="196" t="s">
        <v>11</v>
      </c>
      <c r="H43" s="197">
        <f>第四周明細!W18</f>
        <v>26.7</v>
      </c>
      <c r="I43" s="195" t="s">
        <v>7</v>
      </c>
      <c r="J43" s="196">
        <f>第四周明細!W22</f>
        <v>97</v>
      </c>
      <c r="K43" s="196" t="s">
        <v>11</v>
      </c>
      <c r="L43" s="197">
        <f>第四周明細!W26</f>
        <v>26.9</v>
      </c>
      <c r="M43" s="205" t="s">
        <v>7</v>
      </c>
      <c r="N43" s="206">
        <f>第四周明細!W30</f>
        <v>97</v>
      </c>
      <c r="O43" s="206" t="s">
        <v>11</v>
      </c>
      <c r="P43" s="207">
        <f>第四周明細!W34</f>
        <v>26.9</v>
      </c>
      <c r="Q43" s="205" t="s">
        <v>7</v>
      </c>
      <c r="R43" s="206">
        <f>第四周明細!W38</f>
        <v>98.7</v>
      </c>
      <c r="S43" s="206" t="s">
        <v>11</v>
      </c>
      <c r="T43" s="207">
        <f>第四周明細!W42</f>
        <v>27.1</v>
      </c>
      <c r="U43" s="163"/>
      <c r="V43" s="163"/>
    </row>
    <row r="44" spans="1:22" s="186" customFormat="1" ht="53.25" customHeight="1" thickBot="1">
      <c r="A44" s="637" t="s">
        <v>232</v>
      </c>
      <c r="B44" s="638"/>
      <c r="C44" s="638"/>
      <c r="D44" s="639"/>
      <c r="E44" s="637" t="s">
        <v>233</v>
      </c>
      <c r="F44" s="638"/>
      <c r="G44" s="638"/>
      <c r="H44" s="639"/>
      <c r="I44" s="637" t="s">
        <v>87</v>
      </c>
      <c r="J44" s="638"/>
      <c r="K44" s="638"/>
      <c r="L44" s="639"/>
      <c r="M44" s="637" t="s">
        <v>88</v>
      </c>
      <c r="N44" s="638"/>
      <c r="O44" s="638"/>
      <c r="P44" s="639"/>
      <c r="Q44" s="637" t="s">
        <v>89</v>
      </c>
      <c r="R44" s="638"/>
      <c r="S44" s="638"/>
      <c r="T44" s="639"/>
      <c r="U44" s="163"/>
      <c r="V44" s="163"/>
    </row>
    <row r="45" spans="1:22" s="167" customFormat="1" ht="65.099999999999994" customHeight="1">
      <c r="A45" s="634" t="s">
        <v>128</v>
      </c>
      <c r="B45" s="635"/>
      <c r="C45" s="635"/>
      <c r="D45" s="636"/>
      <c r="E45" s="625" t="s">
        <v>234</v>
      </c>
      <c r="F45" s="626"/>
      <c r="G45" s="626"/>
      <c r="H45" s="627"/>
      <c r="I45" s="634" t="s">
        <v>79</v>
      </c>
      <c r="J45" s="635"/>
      <c r="K45" s="635"/>
      <c r="L45" s="636"/>
      <c r="M45" s="634" t="s">
        <v>80</v>
      </c>
      <c r="N45" s="635"/>
      <c r="O45" s="635"/>
      <c r="P45" s="636"/>
      <c r="Q45" s="634" t="s">
        <v>118</v>
      </c>
      <c r="R45" s="635"/>
      <c r="S45" s="635"/>
      <c r="T45" s="636"/>
      <c r="U45" s="163"/>
      <c r="V45" s="163"/>
    </row>
    <row r="46" spans="1:22" s="167" customFormat="1" ht="65.099999999999994" customHeight="1">
      <c r="A46" s="625" t="s">
        <v>235</v>
      </c>
      <c r="B46" s="626"/>
      <c r="C46" s="626"/>
      <c r="D46" s="627"/>
      <c r="E46" s="625" t="s">
        <v>236</v>
      </c>
      <c r="F46" s="626"/>
      <c r="G46" s="626"/>
      <c r="H46" s="627"/>
      <c r="I46" s="625" t="s">
        <v>90</v>
      </c>
      <c r="J46" s="626"/>
      <c r="K46" s="626"/>
      <c r="L46" s="627"/>
      <c r="M46" s="625" t="s">
        <v>123</v>
      </c>
      <c r="N46" s="626"/>
      <c r="O46" s="626"/>
      <c r="P46" s="627"/>
      <c r="Q46" s="625" t="s">
        <v>97</v>
      </c>
      <c r="R46" s="626"/>
      <c r="S46" s="626"/>
      <c r="T46" s="627"/>
      <c r="U46" s="163"/>
      <c r="V46" s="163"/>
    </row>
    <row r="47" spans="1:22" s="167" customFormat="1" ht="65.099999999999994" customHeight="1">
      <c r="A47" s="625" t="s">
        <v>237</v>
      </c>
      <c r="B47" s="626"/>
      <c r="C47" s="626"/>
      <c r="D47" s="627"/>
      <c r="E47" s="625" t="s">
        <v>238</v>
      </c>
      <c r="F47" s="626"/>
      <c r="G47" s="626"/>
      <c r="H47" s="627"/>
      <c r="I47" s="625" t="s">
        <v>114</v>
      </c>
      <c r="J47" s="626"/>
      <c r="K47" s="626"/>
      <c r="L47" s="627"/>
      <c r="M47" s="625" t="s">
        <v>100</v>
      </c>
      <c r="N47" s="626"/>
      <c r="O47" s="626"/>
      <c r="P47" s="627"/>
      <c r="Q47" s="625" t="s">
        <v>110</v>
      </c>
      <c r="R47" s="626"/>
      <c r="S47" s="626"/>
      <c r="T47" s="627"/>
      <c r="U47" s="163"/>
      <c r="V47" s="163"/>
    </row>
    <row r="48" spans="1:22" s="167" customFormat="1" ht="65.099999999999994" customHeight="1">
      <c r="A48" s="631" t="s">
        <v>239</v>
      </c>
      <c r="B48" s="632"/>
      <c r="C48" s="632"/>
      <c r="D48" s="633"/>
      <c r="E48" s="625" t="s">
        <v>240</v>
      </c>
      <c r="F48" s="626"/>
      <c r="G48" s="626"/>
      <c r="H48" s="627"/>
      <c r="I48" s="631" t="s">
        <v>116</v>
      </c>
      <c r="J48" s="632"/>
      <c r="K48" s="632"/>
      <c r="L48" s="633"/>
      <c r="M48" s="625" t="s">
        <v>111</v>
      </c>
      <c r="N48" s="626"/>
      <c r="O48" s="626"/>
      <c r="P48" s="627"/>
      <c r="Q48" s="625" t="s">
        <v>124</v>
      </c>
      <c r="R48" s="626"/>
      <c r="S48" s="626"/>
      <c r="T48" s="627"/>
      <c r="U48" s="163"/>
      <c r="V48" s="163"/>
    </row>
    <row r="49" spans="1:22" s="167" customFormat="1" ht="65.099999999999994" customHeight="1">
      <c r="A49" s="625" t="s">
        <v>163</v>
      </c>
      <c r="B49" s="626"/>
      <c r="C49" s="626"/>
      <c r="D49" s="627"/>
      <c r="E49" s="625" t="s">
        <v>166</v>
      </c>
      <c r="F49" s="626"/>
      <c r="G49" s="626"/>
      <c r="H49" s="627"/>
      <c r="I49" s="625" t="s">
        <v>92</v>
      </c>
      <c r="J49" s="626"/>
      <c r="K49" s="626"/>
      <c r="L49" s="627"/>
      <c r="M49" s="625" t="s">
        <v>93</v>
      </c>
      <c r="N49" s="626"/>
      <c r="O49" s="626"/>
      <c r="P49" s="627"/>
      <c r="Q49" s="625" t="s">
        <v>115</v>
      </c>
      <c r="R49" s="626"/>
      <c r="S49" s="626"/>
      <c r="T49" s="627"/>
      <c r="U49" s="163"/>
      <c r="V49" s="163"/>
    </row>
    <row r="50" spans="1:22" s="167" customFormat="1" ht="65.099999999999994" customHeight="1" thickBot="1">
      <c r="A50" s="628" t="s">
        <v>200</v>
      </c>
      <c r="B50" s="629"/>
      <c r="C50" s="629"/>
      <c r="D50" s="630"/>
      <c r="E50" s="628" t="s">
        <v>170</v>
      </c>
      <c r="F50" s="629"/>
      <c r="G50" s="629"/>
      <c r="H50" s="630"/>
      <c r="I50" s="628" t="s">
        <v>98</v>
      </c>
      <c r="J50" s="629"/>
      <c r="K50" s="629"/>
      <c r="L50" s="630"/>
      <c r="M50" s="628" t="s">
        <v>121</v>
      </c>
      <c r="N50" s="629"/>
      <c r="O50" s="629"/>
      <c r="P50" s="630"/>
      <c r="Q50" s="625" t="s">
        <v>99</v>
      </c>
      <c r="R50" s="626"/>
      <c r="S50" s="626"/>
      <c r="T50" s="627"/>
      <c r="U50" s="163"/>
      <c r="V50" s="163"/>
    </row>
    <row r="51" spans="1:22" s="168" customFormat="1" ht="1.5" customHeight="1">
      <c r="A51" s="622"/>
      <c r="B51" s="623"/>
      <c r="C51" s="623"/>
      <c r="D51" s="624"/>
      <c r="E51" s="622"/>
      <c r="F51" s="623"/>
      <c r="G51" s="623"/>
      <c r="H51" s="624"/>
      <c r="I51" s="622"/>
      <c r="J51" s="623"/>
      <c r="K51" s="623"/>
      <c r="L51" s="624"/>
      <c r="M51" s="469"/>
      <c r="N51" s="470"/>
      <c r="O51" s="470"/>
      <c r="P51" s="471"/>
      <c r="Q51" s="469"/>
      <c r="R51" s="470"/>
      <c r="S51" s="470"/>
      <c r="T51" s="471"/>
      <c r="U51" s="163"/>
      <c r="V51" s="163"/>
    </row>
    <row r="52" spans="1:22" s="168" customFormat="1" ht="24" customHeight="1" thickBot="1">
      <c r="A52" s="190" t="s">
        <v>136</v>
      </c>
      <c r="B52" s="188">
        <f>'第五周明細 '!W12</f>
        <v>716.9</v>
      </c>
      <c r="C52" s="188" t="s">
        <v>9</v>
      </c>
      <c r="D52" s="189">
        <f>'第五周明細 '!W8</f>
        <v>22.5</v>
      </c>
      <c r="E52" s="190" t="s">
        <v>136</v>
      </c>
      <c r="F52" s="188">
        <f>'第五周明細 '!W20</f>
        <v>693.6</v>
      </c>
      <c r="G52" s="188" t="s">
        <v>9</v>
      </c>
      <c r="H52" s="189">
        <f>'第五周明細 '!W16</f>
        <v>22</v>
      </c>
      <c r="I52" s="190" t="s">
        <v>136</v>
      </c>
      <c r="J52" s="188">
        <f>'第五周明細 '!W28</f>
        <v>702.6</v>
      </c>
      <c r="K52" s="188" t="s">
        <v>9</v>
      </c>
      <c r="L52" s="189">
        <f>'第五周明細 '!W24</f>
        <v>23</v>
      </c>
      <c r="M52" s="202" t="s">
        <v>136</v>
      </c>
      <c r="N52" s="203">
        <f>'第五周明細 '!W36</f>
        <v>698.1</v>
      </c>
      <c r="O52" s="188" t="s">
        <v>241</v>
      </c>
      <c r="P52" s="188">
        <f>'第五周明細 '!W32</f>
        <v>22.5</v>
      </c>
      <c r="Q52" s="202" t="s">
        <v>136</v>
      </c>
      <c r="R52" s="203">
        <f>'第五周明細 '!W44</f>
        <v>0</v>
      </c>
      <c r="S52" s="203" t="s">
        <v>9</v>
      </c>
      <c r="T52" s="204">
        <f>'第五周明細 '!W40</f>
        <v>0</v>
      </c>
      <c r="U52" s="163"/>
      <c r="V52" s="163"/>
    </row>
    <row r="53" spans="1:22" s="168" customFormat="1" ht="24.75" customHeight="1" thickBot="1">
      <c r="A53" s="195" t="s">
        <v>242</v>
      </c>
      <c r="B53" s="196">
        <f>'第五周明細 '!W6</f>
        <v>100.5</v>
      </c>
      <c r="C53" s="196" t="s">
        <v>11</v>
      </c>
      <c r="D53" s="197">
        <f>'第五周明細 '!W10</f>
        <v>28.1</v>
      </c>
      <c r="E53" s="196" t="s">
        <v>137</v>
      </c>
      <c r="F53" s="196">
        <f>'第五周明細 '!W14</f>
        <v>97</v>
      </c>
      <c r="G53" s="196" t="s">
        <v>11</v>
      </c>
      <c r="H53" s="197">
        <f>'第五周明細 '!W18</f>
        <v>26.9</v>
      </c>
      <c r="I53" s="195" t="s">
        <v>137</v>
      </c>
      <c r="J53" s="196">
        <f>'第五周明細 '!W22</f>
        <v>97</v>
      </c>
      <c r="K53" s="196" t="s">
        <v>11</v>
      </c>
      <c r="L53" s="197">
        <f>'第五周明細 '!W26</f>
        <v>26.9</v>
      </c>
      <c r="M53" s="205" t="s">
        <v>137</v>
      </c>
      <c r="N53" s="206">
        <f>'第五周明細 '!W30</f>
        <v>97</v>
      </c>
      <c r="O53" s="206" t="s">
        <v>11</v>
      </c>
      <c r="P53" s="207">
        <f>'第五周明細 '!W34</f>
        <v>26.9</v>
      </c>
      <c r="Q53" s="205" t="s">
        <v>137</v>
      </c>
      <c r="R53" s="206">
        <f>'第五周明細 '!W38</f>
        <v>0</v>
      </c>
      <c r="S53" s="206" t="s">
        <v>11</v>
      </c>
      <c r="T53" s="207">
        <f>'第五周明細 '!W42</f>
        <v>0</v>
      </c>
      <c r="U53" s="163"/>
      <c r="V53" s="163"/>
    </row>
    <row r="54" spans="1:22" ht="24.75" customHeight="1"/>
    <row r="55" spans="1:22" ht="45.75" hidden="1" customHeight="1"/>
    <row r="56" spans="1:22" ht="45.75" hidden="1" customHeight="1"/>
    <row r="57" spans="1:22" ht="45.75" hidden="1" customHeight="1"/>
    <row r="58" spans="1:22" ht="45.75" hidden="1" customHeight="1"/>
    <row r="59" spans="1:22" ht="46.5" hidden="1" customHeight="1"/>
    <row r="60" spans="1:22" ht="25.5" hidden="1" customHeight="1"/>
    <row r="61" spans="1:22" ht="26.25" hidden="1" customHeight="1"/>
    <row r="62" spans="1:22" ht="16.5" hidden="1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</sheetData>
  <mergeCells count="204">
    <mergeCell ref="A5:D5"/>
    <mergeCell ref="E5:H5"/>
    <mergeCell ref="I5:L5"/>
    <mergeCell ref="M5:P5"/>
    <mergeCell ref="Q5:T5"/>
    <mergeCell ref="A6:D6"/>
    <mergeCell ref="A1:H3"/>
    <mergeCell ref="O1:P1"/>
    <mergeCell ref="Q1:R1"/>
    <mergeCell ref="O2:P2"/>
    <mergeCell ref="O3:P3"/>
    <mergeCell ref="A4:D4"/>
    <mergeCell ref="E4:H4"/>
    <mergeCell ref="I4:L4"/>
    <mergeCell ref="M4:P4"/>
    <mergeCell ref="Q4:T4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11:D11"/>
    <mergeCell ref="E11:H11"/>
    <mergeCell ref="I11:L11"/>
    <mergeCell ref="M11:P11"/>
    <mergeCell ref="Q11:T11"/>
    <mergeCell ref="A14:D14"/>
    <mergeCell ref="E14:H14"/>
    <mergeCell ref="I14:L14"/>
    <mergeCell ref="M14:P14"/>
    <mergeCell ref="Q14:T14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E21:H21"/>
    <mergeCell ref="I21:L21"/>
    <mergeCell ref="M21:P21"/>
    <mergeCell ref="Q21:T21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31:D31"/>
    <mergeCell ref="E31:H31"/>
    <mergeCell ref="I31:L31"/>
    <mergeCell ref="M31:P31"/>
    <mergeCell ref="Q31:T31"/>
    <mergeCell ref="A34:D34"/>
    <mergeCell ref="E34:H34"/>
    <mergeCell ref="I34:L34"/>
    <mergeCell ref="M34:P34"/>
    <mergeCell ref="Q34:T34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41:D41"/>
    <mergeCell ref="E41:H41"/>
    <mergeCell ref="I41:L41"/>
    <mergeCell ref="M41:P41"/>
    <mergeCell ref="Q41:T41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8:D48"/>
    <mergeCell ref="E48:H48"/>
    <mergeCell ref="I48:L48"/>
    <mergeCell ref="M48:P48"/>
    <mergeCell ref="Q48:T48"/>
    <mergeCell ref="A51:D51"/>
    <mergeCell ref="E51:H51"/>
    <mergeCell ref="I51:L51"/>
    <mergeCell ref="M51:P51"/>
    <mergeCell ref="Q51:T51"/>
    <mergeCell ref="A49:D49"/>
    <mergeCell ref="E49:H49"/>
    <mergeCell ref="I49:L49"/>
    <mergeCell ref="M49:P49"/>
    <mergeCell ref="Q49:T49"/>
    <mergeCell ref="A50:D50"/>
    <mergeCell ref="E50:H50"/>
    <mergeCell ref="I50:L50"/>
    <mergeCell ref="M50:P50"/>
    <mergeCell ref="Q50:T50"/>
  </mergeCells>
  <phoneticPr fontId="19" type="noConversion"/>
  <printOptions horizontalCentered="1" verticalCentered="1"/>
  <pageMargins left="0" right="0" top="0" bottom="0" header="0" footer="0"/>
  <pageSetup paperSize="9"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8</vt:i4>
      </vt:variant>
    </vt:vector>
  </HeadingPairs>
  <TitlesOfParts>
    <vt:vector size="16" baseType="lpstr">
      <vt:lpstr>10月菜單</vt:lpstr>
      <vt:lpstr>第一週明細</vt:lpstr>
      <vt:lpstr>第二週明細</vt:lpstr>
      <vt:lpstr>第三週明細</vt:lpstr>
      <vt:lpstr>第四周明細</vt:lpstr>
      <vt:lpstr>第五周明細 </vt:lpstr>
      <vt:lpstr>109年5月菜單 (2)</vt:lpstr>
      <vt:lpstr>工作表1</vt:lpstr>
      <vt:lpstr>'109年5月菜單 (2)'!Print_Area</vt:lpstr>
      <vt:lpstr>'10月菜單'!Print_Area</vt:lpstr>
      <vt:lpstr>工作表1!Print_Area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2024-09-03T08:55:31Z</cp:lastPrinted>
  <dcterms:created xsi:type="dcterms:W3CDTF">2013-10-17T10:44:48Z</dcterms:created>
  <dcterms:modified xsi:type="dcterms:W3CDTF">2024-09-04T06:38:36Z</dcterms:modified>
</cp:coreProperties>
</file>