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0305" yWindow="3960" windowWidth="10200" windowHeight="3975"/>
  </bookViews>
  <sheets>
    <sheet name="113.9月菜單" sheetId="6" r:id="rId1"/>
    <sheet name="第一週明細" sheetId="2" r:id="rId2"/>
    <sheet name="第二週明細" sheetId="3" r:id="rId3"/>
    <sheet name="第三週明細" sheetId="4" r:id="rId4"/>
    <sheet name="第四周明細" sheetId="5" r:id="rId5"/>
    <sheet name="第五周明細 " sheetId="8" r:id="rId6"/>
    <sheet name="108年6月菜單 (2)" sheetId="9" state="hidden" r:id="rId7"/>
    <sheet name="工作表1" sheetId="7" state="hidden" r:id="rId8"/>
  </sheets>
  <definedNames>
    <definedName name="_xlnm.Print_Area" localSheetId="6">'108年6月菜單 (2)'!$A$1:$T$51</definedName>
    <definedName name="_xlnm.Print_Area" localSheetId="0">'113.9月菜單'!$A$1:$T$51</definedName>
    <definedName name="_xlnm.Print_Area" localSheetId="7">工作表1!$A$1:$T$43</definedName>
    <definedName name="_xlnm.Print_Area" localSheetId="1">第一週明細!$A$1:$Z$46</definedName>
    <definedName name="_xlnm.Print_Area" localSheetId="2">第二週明細!$A$1:$Z$46</definedName>
    <definedName name="_xlnm.Print_Area" localSheetId="3">第三週明細!$A$1:$Z$46</definedName>
    <definedName name="_xlnm.Print_Area" localSheetId="5">'第五周明細 '!$A$1:$Z$46</definedName>
    <definedName name="_xlnm.Print_Area" localSheetId="4">第四周明細!$A$1:$Z$46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0" i="2" l="1"/>
  <c r="W8" i="2"/>
  <c r="W6" i="2"/>
  <c r="Y9" i="2"/>
  <c r="S5" i="2"/>
  <c r="P5" i="2"/>
  <c r="P6" i="2" s="1"/>
  <c r="M5" i="2"/>
  <c r="J5" i="2"/>
  <c r="G5" i="2"/>
  <c r="D5" i="2"/>
  <c r="D29" i="2"/>
  <c r="W12" i="2" l="1"/>
  <c r="J37" i="4"/>
  <c r="W34" i="5" l="1"/>
  <c r="J29" i="4" l="1"/>
  <c r="Y8" i="3" l="1"/>
  <c r="W42" i="5" l="1"/>
  <c r="W26" i="2" l="1"/>
  <c r="W42" i="8" l="1"/>
  <c r="W40" i="8"/>
  <c r="W38" i="8"/>
  <c r="W34" i="8"/>
  <c r="W32" i="8"/>
  <c r="W24" i="8"/>
  <c r="W16" i="8"/>
  <c r="W8" i="8"/>
  <c r="W26" i="5"/>
  <c r="W16" i="5"/>
  <c r="W42" i="4"/>
  <c r="W40" i="4"/>
  <c r="W26" i="4"/>
  <c r="W24" i="4"/>
  <c r="W18" i="4"/>
  <c r="W16" i="4"/>
  <c r="W10" i="4"/>
  <c r="W8" i="4"/>
  <c r="W40" i="3"/>
  <c r="W34" i="3"/>
  <c r="W32" i="3"/>
  <c r="W18" i="3"/>
  <c r="W16" i="3"/>
  <c r="W10" i="3"/>
  <c r="W42" i="2"/>
  <c r="W40" i="2"/>
  <c r="W38" i="2"/>
  <c r="W32" i="2"/>
  <c r="W34" i="2"/>
  <c r="M21" i="4"/>
  <c r="J21" i="4"/>
  <c r="D33" i="6" l="1"/>
  <c r="D32" i="6"/>
  <c r="W40" i="5"/>
  <c r="W32" i="5"/>
  <c r="W24" i="2"/>
  <c r="W22" i="2"/>
  <c r="W28" i="2" l="1"/>
  <c r="W44" i="2"/>
  <c r="P37" i="8"/>
  <c r="P38" i="8" s="1"/>
  <c r="M37" i="8"/>
  <c r="S37" i="8"/>
  <c r="J37" i="8"/>
  <c r="G37" i="8"/>
  <c r="D37" i="8"/>
  <c r="D29" i="8"/>
  <c r="S37" i="2" l="1"/>
  <c r="P37" i="2"/>
  <c r="P38" i="2" s="1"/>
  <c r="M37" i="2"/>
  <c r="J37" i="2"/>
  <c r="G37" i="2"/>
  <c r="D37" i="2"/>
  <c r="M29" i="2" l="1"/>
  <c r="S29" i="8" l="1"/>
  <c r="P29" i="8"/>
  <c r="P30" i="8" s="1"/>
  <c r="M29" i="8"/>
  <c r="J29" i="8"/>
  <c r="G29" i="8"/>
  <c r="D21" i="8"/>
  <c r="D12" i="6" l="1"/>
  <c r="F12" i="6"/>
  <c r="H12" i="6"/>
  <c r="B13" i="6"/>
  <c r="D13" i="6"/>
  <c r="F13" i="6"/>
  <c r="H13" i="6"/>
  <c r="S21" i="8" l="1"/>
  <c r="P21" i="8"/>
  <c r="P22" i="8" s="1"/>
  <c r="M21" i="8"/>
  <c r="J21" i="8"/>
  <c r="G21" i="8"/>
  <c r="S29" i="5"/>
  <c r="P29" i="5"/>
  <c r="M29" i="5"/>
  <c r="J29" i="5"/>
  <c r="G29" i="5"/>
  <c r="D29" i="5"/>
  <c r="T51" i="9"/>
  <c r="R51" i="9"/>
  <c r="B51" i="9"/>
  <c r="T50" i="9"/>
  <c r="R50" i="9"/>
  <c r="N50" i="9"/>
  <c r="H41" i="9"/>
  <c r="T33" i="9"/>
  <c r="H32" i="9"/>
  <c r="H22" i="9"/>
  <c r="D21" i="9"/>
  <c r="H12" i="9"/>
  <c r="S13" i="8"/>
  <c r="P13" i="8"/>
  <c r="P14" i="8" s="1"/>
  <c r="M13" i="8"/>
  <c r="J13" i="8"/>
  <c r="G13" i="8"/>
  <c r="D13" i="8"/>
  <c r="S5" i="8"/>
  <c r="P5" i="8"/>
  <c r="P6" i="8" s="1"/>
  <c r="M5" i="8"/>
  <c r="J5" i="8"/>
  <c r="G5" i="8"/>
  <c r="S21" i="3"/>
  <c r="AE42" i="8"/>
  <c r="AD41" i="8"/>
  <c r="AF41" i="8" s="1"/>
  <c r="AE40" i="8"/>
  <c r="AC40" i="8"/>
  <c r="AD39" i="8"/>
  <c r="AC39" i="8"/>
  <c r="AE38" i="8"/>
  <c r="AC38" i="8"/>
  <c r="AE34" i="8"/>
  <c r="AD33" i="8"/>
  <c r="AF33" i="8" s="1"/>
  <c r="Y33" i="8"/>
  <c r="W30" i="8" s="1"/>
  <c r="W36" i="8" s="1"/>
  <c r="AE32" i="8"/>
  <c r="AC32" i="8"/>
  <c r="AD31" i="8"/>
  <c r="AC31" i="8"/>
  <c r="AE30" i="8"/>
  <c r="AC30" i="8"/>
  <c r="AE26" i="8"/>
  <c r="AD25" i="8"/>
  <c r="AF25" i="8" s="1"/>
  <c r="Y25" i="8"/>
  <c r="AE24" i="8"/>
  <c r="AC24" i="8"/>
  <c r="AD23" i="8"/>
  <c r="AC23" i="8"/>
  <c r="AE22" i="8"/>
  <c r="AC22" i="8"/>
  <c r="AE18" i="8"/>
  <c r="AD17" i="8"/>
  <c r="AF17" i="8" s="1"/>
  <c r="Y17" i="8"/>
  <c r="AE16" i="8"/>
  <c r="AC16" i="8"/>
  <c r="AD15" i="8"/>
  <c r="AC15" i="8"/>
  <c r="AE14" i="8"/>
  <c r="AC14" i="8"/>
  <c r="AE10" i="8"/>
  <c r="AD9" i="8"/>
  <c r="AF9" i="8" s="1"/>
  <c r="Y9" i="8"/>
  <c r="AE8" i="8"/>
  <c r="AC8" i="8"/>
  <c r="AD7" i="8"/>
  <c r="AC7" i="8"/>
  <c r="AE6" i="8"/>
  <c r="AC6" i="8"/>
  <c r="D5" i="8"/>
  <c r="H42" i="7"/>
  <c r="T33" i="7"/>
  <c r="H32" i="7"/>
  <c r="H22" i="7"/>
  <c r="D21" i="7"/>
  <c r="H12" i="7"/>
  <c r="D5" i="5"/>
  <c r="G5" i="5"/>
  <c r="J5" i="5"/>
  <c r="M5" i="5"/>
  <c r="P5" i="5"/>
  <c r="P6" i="5" s="1"/>
  <c r="S5" i="5"/>
  <c r="AC6" i="5"/>
  <c r="AE6" i="5"/>
  <c r="AC7" i="5"/>
  <c r="AD7" i="5"/>
  <c r="W8" i="5"/>
  <c r="AC8" i="5"/>
  <c r="AE8" i="5"/>
  <c r="AD9" i="5"/>
  <c r="AF9" i="5" s="1"/>
  <c r="AE10" i="5"/>
  <c r="D13" i="5"/>
  <c r="G13" i="5"/>
  <c r="J13" i="5"/>
  <c r="M13" i="5"/>
  <c r="P13" i="5"/>
  <c r="S13" i="5"/>
  <c r="AC14" i="5"/>
  <c r="AE14" i="5"/>
  <c r="AC15" i="5"/>
  <c r="AD15" i="5"/>
  <c r="AC16" i="5"/>
  <c r="AE16" i="5"/>
  <c r="Y17" i="5"/>
  <c r="AD17" i="5"/>
  <c r="AF17" i="5" s="1"/>
  <c r="AE18" i="5"/>
  <c r="D21" i="5"/>
  <c r="G21" i="5"/>
  <c r="J21" i="5"/>
  <c r="M21" i="5"/>
  <c r="P21" i="5"/>
  <c r="P22" i="5" s="1"/>
  <c r="S21" i="5"/>
  <c r="AC22" i="5"/>
  <c r="AE22" i="5"/>
  <c r="AC23" i="5"/>
  <c r="AD23" i="5"/>
  <c r="W24" i="5"/>
  <c r="AC24" i="5"/>
  <c r="AE24" i="5"/>
  <c r="W22" i="5"/>
  <c r="AD25" i="5"/>
  <c r="AF25" i="5" s="1"/>
  <c r="AE26" i="5"/>
  <c r="AC30" i="5"/>
  <c r="AE30" i="5"/>
  <c r="AC31" i="5"/>
  <c r="AD31" i="5"/>
  <c r="AC32" i="5"/>
  <c r="AE32" i="5"/>
  <c r="Y33" i="5"/>
  <c r="W30" i="5" s="1"/>
  <c r="AD33" i="5"/>
  <c r="AF33" i="5" s="1"/>
  <c r="AE34" i="5"/>
  <c r="D37" i="5"/>
  <c r="G37" i="5"/>
  <c r="J37" i="5"/>
  <c r="M37" i="5"/>
  <c r="P37" i="5"/>
  <c r="P38" i="5" s="1"/>
  <c r="S37" i="5"/>
  <c r="AC38" i="5"/>
  <c r="AE38" i="5"/>
  <c r="AC39" i="5"/>
  <c r="AD39" i="5"/>
  <c r="AC40" i="5"/>
  <c r="AE40" i="5"/>
  <c r="W38" i="5"/>
  <c r="AD41" i="5"/>
  <c r="AF41" i="5" s="1"/>
  <c r="AE42" i="5"/>
  <c r="D5" i="4"/>
  <c r="G5" i="4"/>
  <c r="J5" i="4"/>
  <c r="M5" i="4"/>
  <c r="P5" i="4"/>
  <c r="P6" i="4" s="1"/>
  <c r="S5" i="4"/>
  <c r="AC6" i="4"/>
  <c r="AE6" i="4"/>
  <c r="AC7" i="4"/>
  <c r="AD7" i="4"/>
  <c r="AC8" i="4"/>
  <c r="AE8" i="4"/>
  <c r="Y9" i="4"/>
  <c r="W6" i="4" s="1"/>
  <c r="AD9" i="4"/>
  <c r="AF9" i="4" s="1"/>
  <c r="AE10" i="4"/>
  <c r="D13" i="4"/>
  <c r="G13" i="4"/>
  <c r="J13" i="4"/>
  <c r="M13" i="4"/>
  <c r="P13" i="4"/>
  <c r="P14" i="4" s="1"/>
  <c r="S13" i="4"/>
  <c r="AC14" i="4"/>
  <c r="AE14" i="4"/>
  <c r="AC15" i="4"/>
  <c r="AD15" i="4"/>
  <c r="AC16" i="4"/>
  <c r="AE16" i="4"/>
  <c r="Y17" i="4"/>
  <c r="W14" i="4" s="1"/>
  <c r="AD17" i="4"/>
  <c r="AF17" i="4" s="1"/>
  <c r="AE18" i="4"/>
  <c r="D21" i="4"/>
  <c r="G21" i="4"/>
  <c r="P21" i="4"/>
  <c r="P22" i="4" s="1"/>
  <c r="S21" i="4"/>
  <c r="AC22" i="4"/>
  <c r="AE22" i="4"/>
  <c r="AC23" i="4"/>
  <c r="AD23" i="4"/>
  <c r="AC24" i="4"/>
  <c r="AE24" i="4"/>
  <c r="Y25" i="4"/>
  <c r="W22" i="4" s="1"/>
  <c r="AD25" i="4"/>
  <c r="AF25" i="4" s="1"/>
  <c r="AE26" i="4"/>
  <c r="D29" i="4"/>
  <c r="G29" i="4"/>
  <c r="M29" i="4"/>
  <c r="P29" i="4"/>
  <c r="P30" i="4" s="1"/>
  <c r="S29" i="4"/>
  <c r="AC30" i="4"/>
  <c r="AE30" i="4"/>
  <c r="AC31" i="4"/>
  <c r="AD31" i="4"/>
  <c r="Y32" i="4"/>
  <c r="W32" i="4" s="1"/>
  <c r="AC32" i="4"/>
  <c r="AE32" i="4"/>
  <c r="Y33" i="4"/>
  <c r="AD33" i="4"/>
  <c r="AF33" i="4" s="1"/>
  <c r="AE34" i="4"/>
  <c r="D37" i="4"/>
  <c r="G37" i="4"/>
  <c r="M37" i="4"/>
  <c r="P37" i="4"/>
  <c r="P38" i="4" s="1"/>
  <c r="S37" i="4"/>
  <c r="AC38" i="4"/>
  <c r="AE38" i="4"/>
  <c r="AC39" i="4"/>
  <c r="AD39" i="4"/>
  <c r="AC40" i="4"/>
  <c r="AE40" i="4"/>
  <c r="Y41" i="4"/>
  <c r="W38" i="4" s="1"/>
  <c r="AD41" i="4"/>
  <c r="AF41" i="4" s="1"/>
  <c r="AE42" i="4"/>
  <c r="D5" i="3"/>
  <c r="G5" i="3"/>
  <c r="J5" i="3"/>
  <c r="M5" i="3"/>
  <c r="P5" i="3"/>
  <c r="P6" i="3" s="1"/>
  <c r="S5" i="3"/>
  <c r="AC6" i="3"/>
  <c r="AE6" i="3"/>
  <c r="AC7" i="3"/>
  <c r="AD7" i="3"/>
  <c r="W8" i="3"/>
  <c r="AC8" i="3"/>
  <c r="AE8" i="3"/>
  <c r="Y9" i="3"/>
  <c r="W6" i="3" s="1"/>
  <c r="AD9" i="3"/>
  <c r="AF9" i="3" s="1"/>
  <c r="AE10" i="3"/>
  <c r="D13" i="3"/>
  <c r="G13" i="3"/>
  <c r="J13" i="3"/>
  <c r="M13" i="3"/>
  <c r="P13" i="3"/>
  <c r="P14" i="3" s="1"/>
  <c r="S13" i="3"/>
  <c r="AC14" i="3"/>
  <c r="AE14" i="3"/>
  <c r="AC15" i="3"/>
  <c r="AD15" i="3"/>
  <c r="AC16" i="3"/>
  <c r="AE16" i="3"/>
  <c r="Y17" i="3"/>
  <c r="W14" i="3" s="1"/>
  <c r="AD17" i="3"/>
  <c r="AF17" i="3" s="1"/>
  <c r="AE18" i="3"/>
  <c r="D21" i="3"/>
  <c r="G21" i="3"/>
  <c r="J21" i="3"/>
  <c r="M21" i="3"/>
  <c r="P21" i="3"/>
  <c r="P22" i="3" s="1"/>
  <c r="Y21" i="3"/>
  <c r="W24" i="3"/>
  <c r="AC22" i="3"/>
  <c r="AE22" i="3"/>
  <c r="AC23" i="3"/>
  <c r="AD23" i="3"/>
  <c r="AC24" i="3"/>
  <c r="AE24" i="3"/>
  <c r="Y25" i="3"/>
  <c r="AD25" i="3"/>
  <c r="AF25" i="3" s="1"/>
  <c r="AE26" i="3"/>
  <c r="D29" i="3"/>
  <c r="G29" i="3"/>
  <c r="J29" i="3"/>
  <c r="M29" i="3"/>
  <c r="P29" i="3"/>
  <c r="P30" i="3" s="1"/>
  <c r="S29" i="3"/>
  <c r="AC30" i="3"/>
  <c r="AE30" i="3"/>
  <c r="AC31" i="3"/>
  <c r="AD31" i="3"/>
  <c r="AC32" i="3"/>
  <c r="AE32" i="3"/>
  <c r="Y33" i="3"/>
  <c r="W30" i="3" s="1"/>
  <c r="W36" i="3" s="1"/>
  <c r="AD33" i="3"/>
  <c r="AF33" i="3" s="1"/>
  <c r="AE34" i="3"/>
  <c r="D37" i="3"/>
  <c r="G37" i="3"/>
  <c r="J37" i="3"/>
  <c r="M37" i="3"/>
  <c r="P37" i="3"/>
  <c r="P38" i="3" s="1"/>
  <c r="S37" i="3"/>
  <c r="AC38" i="3"/>
  <c r="AE38" i="3"/>
  <c r="AC39" i="3"/>
  <c r="AD39" i="3"/>
  <c r="AC40" i="3"/>
  <c r="AE40" i="3"/>
  <c r="Y41" i="3"/>
  <c r="AD41" i="3"/>
  <c r="AF41" i="3" s="1"/>
  <c r="AE42" i="3"/>
  <c r="AC6" i="2"/>
  <c r="AE6" i="2"/>
  <c r="AC7" i="2"/>
  <c r="AD7" i="2"/>
  <c r="AC8" i="2"/>
  <c r="AE8" i="2"/>
  <c r="AD9" i="2"/>
  <c r="AF9" i="2" s="1"/>
  <c r="AE10" i="2"/>
  <c r="AC14" i="2"/>
  <c r="AE14" i="2"/>
  <c r="AC15" i="2"/>
  <c r="AD15" i="2"/>
  <c r="AC16" i="2"/>
  <c r="AE16" i="2"/>
  <c r="AD17" i="2"/>
  <c r="AF17" i="2" s="1"/>
  <c r="AE18" i="2"/>
  <c r="D21" i="2"/>
  <c r="G21" i="2"/>
  <c r="J21" i="2"/>
  <c r="M21" i="2"/>
  <c r="P21" i="2"/>
  <c r="S21" i="2"/>
  <c r="AC22" i="2"/>
  <c r="AE22" i="2"/>
  <c r="AC23" i="2"/>
  <c r="AD23" i="2"/>
  <c r="AC24" i="2"/>
  <c r="AE24" i="2"/>
  <c r="AD25" i="2"/>
  <c r="AF25" i="2" s="1"/>
  <c r="AE26" i="2"/>
  <c r="G29" i="2"/>
  <c r="J29" i="2"/>
  <c r="P29" i="2"/>
  <c r="S29" i="2"/>
  <c r="AC30" i="2"/>
  <c r="AE30" i="2"/>
  <c r="AC31" i="2"/>
  <c r="AD31" i="2"/>
  <c r="AC32" i="2"/>
  <c r="AE32" i="2"/>
  <c r="Y33" i="2"/>
  <c r="W30" i="2" s="1"/>
  <c r="AD33" i="2"/>
  <c r="AE34" i="2"/>
  <c r="AC38" i="2"/>
  <c r="AE38" i="2"/>
  <c r="AC39" i="2"/>
  <c r="AD39" i="2"/>
  <c r="AC40" i="2"/>
  <c r="AE40" i="2"/>
  <c r="AD41" i="2"/>
  <c r="AF41" i="2" s="1"/>
  <c r="AE42" i="2"/>
  <c r="D21" i="6"/>
  <c r="H22" i="6"/>
  <c r="H32" i="6"/>
  <c r="T33" i="6"/>
  <c r="H41" i="6"/>
  <c r="W44" i="5" l="1"/>
  <c r="W36" i="5"/>
  <c r="W28" i="5"/>
  <c r="W44" i="4"/>
  <c r="P32" i="6"/>
  <c r="W20" i="3"/>
  <c r="W36" i="2"/>
  <c r="F33" i="6"/>
  <c r="W20" i="4"/>
  <c r="J33" i="6"/>
  <c r="W28" i="4"/>
  <c r="W26" i="8"/>
  <c r="W22" i="8"/>
  <c r="W12" i="3"/>
  <c r="W10" i="8"/>
  <c r="W6" i="8"/>
  <c r="W12" i="8" s="1"/>
  <c r="AF31" i="4"/>
  <c r="W18" i="8"/>
  <c r="W14" i="8"/>
  <c r="B33" i="6"/>
  <c r="W12" i="4"/>
  <c r="W34" i="4"/>
  <c r="W30" i="4"/>
  <c r="W6" i="5"/>
  <c r="W10" i="5"/>
  <c r="W42" i="3"/>
  <c r="W38" i="3"/>
  <c r="W26" i="3"/>
  <c r="W22" i="3"/>
  <c r="W18" i="5"/>
  <c r="W14" i="5"/>
  <c r="AF7" i="2"/>
  <c r="AD35" i="2"/>
  <c r="P12" i="9" s="1"/>
  <c r="AD35" i="4"/>
  <c r="AF7" i="8"/>
  <c r="AD19" i="4"/>
  <c r="AD27" i="4"/>
  <c r="L32" i="9" s="1"/>
  <c r="AD19" i="3"/>
  <c r="AF39" i="2"/>
  <c r="AF32" i="2"/>
  <c r="AF14" i="2"/>
  <c r="AC11" i="2"/>
  <c r="AF40" i="2"/>
  <c r="AF40" i="5"/>
  <c r="AF30" i="5"/>
  <c r="AE43" i="8"/>
  <c r="AF40" i="8"/>
  <c r="AE19" i="5"/>
  <c r="AD11" i="5"/>
  <c r="D41" i="9" s="1"/>
  <c r="AF30" i="2"/>
  <c r="AF22" i="2"/>
  <c r="AE11" i="3"/>
  <c r="AC11" i="4"/>
  <c r="AE35" i="2"/>
  <c r="N13" i="7" s="1"/>
  <c r="AF23" i="3"/>
  <c r="AF8" i="4"/>
  <c r="AC11" i="5"/>
  <c r="AF6" i="8"/>
  <c r="AF15" i="8"/>
  <c r="AF24" i="8"/>
  <c r="AF31" i="5"/>
  <c r="AF15" i="5"/>
  <c r="AE27" i="8"/>
  <c r="AF24" i="4"/>
  <c r="AF40" i="3"/>
  <c r="AF16" i="4"/>
  <c r="AF32" i="4"/>
  <c r="AD43" i="5"/>
  <c r="AC11" i="3"/>
  <c r="AE11" i="4"/>
  <c r="AF6" i="4"/>
  <c r="AE11" i="5"/>
  <c r="AF38" i="3"/>
  <c r="AE43" i="2"/>
  <c r="AF6" i="2"/>
  <c r="AF32" i="3"/>
  <c r="AE35" i="5"/>
  <c r="N42" i="6" s="1"/>
  <c r="AD27" i="5"/>
  <c r="AF16" i="5"/>
  <c r="AE11" i="2"/>
  <c r="AC27" i="3"/>
  <c r="AF38" i="4"/>
  <c r="AF39" i="5"/>
  <c r="AC27" i="5"/>
  <c r="L42" i="6" s="1"/>
  <c r="AE19" i="3"/>
  <c r="AD27" i="8"/>
  <c r="T13" i="7"/>
  <c r="AF33" i="2"/>
  <c r="AE27" i="2"/>
  <c r="AE19" i="4"/>
  <c r="AF22" i="5"/>
  <c r="AF8" i="5"/>
  <c r="AF30" i="8"/>
  <c r="AF39" i="8"/>
  <c r="AE35" i="4"/>
  <c r="AC19" i="4"/>
  <c r="AF16" i="2"/>
  <c r="AD11" i="4"/>
  <c r="AF16" i="3"/>
  <c r="AF23" i="4"/>
  <c r="AF24" i="5"/>
  <c r="AF7" i="5"/>
  <c r="AD35" i="8"/>
  <c r="AE43" i="5"/>
  <c r="AE43" i="4"/>
  <c r="AD19" i="8"/>
  <c r="AE19" i="8"/>
  <c r="AD11" i="8"/>
  <c r="AF23" i="5"/>
  <c r="AD19" i="5"/>
  <c r="AC19" i="5"/>
  <c r="AC43" i="4"/>
  <c r="AF38" i="5"/>
  <c r="AC43" i="5"/>
  <c r="AF40" i="4"/>
  <c r="AF39" i="4"/>
  <c r="AC35" i="4"/>
  <c r="AF30" i="4"/>
  <c r="AE27" i="4"/>
  <c r="AC27" i="4"/>
  <c r="AF15" i="4"/>
  <c r="AF14" i="4"/>
  <c r="AF7" i="4"/>
  <c r="AC35" i="3"/>
  <c r="AF31" i="3"/>
  <c r="AF30" i="3"/>
  <c r="AD11" i="3"/>
  <c r="T12" i="6"/>
  <c r="AC35" i="2"/>
  <c r="AD27" i="2"/>
  <c r="AC27" i="2"/>
  <c r="AD19" i="2"/>
  <c r="AD11" i="2"/>
  <c r="AE19" i="2"/>
  <c r="AC19" i="2"/>
  <c r="D13" i="7"/>
  <c r="D13" i="9"/>
  <c r="AF8" i="2"/>
  <c r="AD35" i="5"/>
  <c r="P41" i="6" s="1"/>
  <c r="AC35" i="5"/>
  <c r="P42" i="6" s="1"/>
  <c r="P12" i="6"/>
  <c r="P12" i="7"/>
  <c r="L32" i="7"/>
  <c r="L32" i="6"/>
  <c r="AE27" i="5"/>
  <c r="AF24" i="2"/>
  <c r="AF24" i="3"/>
  <c r="AF14" i="3"/>
  <c r="AF7" i="3"/>
  <c r="AF22" i="4"/>
  <c r="AF32" i="5"/>
  <c r="N13" i="6"/>
  <c r="AD43" i="2"/>
  <c r="AD43" i="3"/>
  <c r="AF14" i="5"/>
  <c r="AF38" i="2"/>
  <c r="AE35" i="3"/>
  <c r="AD27" i="3"/>
  <c r="AC11" i="8"/>
  <c r="AF8" i="8"/>
  <c r="AF16" i="8"/>
  <c r="AF6" i="5"/>
  <c r="AF15" i="2"/>
  <c r="AF31" i="2"/>
  <c r="AE11" i="8"/>
  <c r="AF23" i="2"/>
  <c r="AC19" i="8"/>
  <c r="AC43" i="2"/>
  <c r="AD43" i="4"/>
  <c r="AC43" i="3"/>
  <c r="AE27" i="3"/>
  <c r="AF15" i="3"/>
  <c r="AF8" i="3"/>
  <c r="AF38" i="8"/>
  <c r="AF39" i="3"/>
  <c r="AE43" i="3"/>
  <c r="AD35" i="3"/>
  <c r="AC19" i="3"/>
  <c r="AF22" i="3"/>
  <c r="AF6" i="3"/>
  <c r="AF23" i="8"/>
  <c r="AF22" i="8"/>
  <c r="AC27" i="8"/>
  <c r="AF32" i="8"/>
  <c r="AE35" i="8"/>
  <c r="AF31" i="8"/>
  <c r="AD43" i="8"/>
  <c r="W44" i="8"/>
  <c r="AC43" i="8"/>
  <c r="AF14" i="8"/>
  <c r="AC35" i="8"/>
  <c r="W28" i="3" l="1"/>
  <c r="W28" i="8"/>
  <c r="D42" i="9"/>
  <c r="AF35" i="4"/>
  <c r="AE36" i="4" s="1"/>
  <c r="W20" i="8"/>
  <c r="W20" i="5"/>
  <c r="W12" i="5"/>
  <c r="P33" i="6"/>
  <c r="B32" i="6"/>
  <c r="W44" i="3"/>
  <c r="N33" i="6"/>
  <c r="W36" i="4"/>
  <c r="T13" i="6"/>
  <c r="L43" i="7"/>
  <c r="N13" i="9"/>
  <c r="D42" i="7"/>
  <c r="AF11" i="5"/>
  <c r="AE12" i="5" s="1"/>
  <c r="T12" i="7"/>
  <c r="T12" i="9"/>
  <c r="AF11" i="4"/>
  <c r="AD12" i="4" s="1"/>
  <c r="D23" i="9"/>
  <c r="L22" i="9"/>
  <c r="D33" i="9"/>
  <c r="F13" i="9"/>
  <c r="D12" i="9"/>
  <c r="P23" i="9"/>
  <c r="L33" i="7"/>
  <c r="T32" i="9"/>
  <c r="R33" i="9"/>
  <c r="T13" i="9"/>
  <c r="F23" i="9"/>
  <c r="T23" i="7"/>
  <c r="B33" i="9"/>
  <c r="D43" i="7"/>
  <c r="D41" i="6"/>
  <c r="L23" i="9"/>
  <c r="B23" i="9"/>
  <c r="J23" i="9"/>
  <c r="F33" i="9"/>
  <c r="B42" i="9"/>
  <c r="J13" i="9"/>
  <c r="F42" i="9"/>
  <c r="L12" i="9"/>
  <c r="D22" i="9"/>
  <c r="T22" i="9"/>
  <c r="P50" i="9"/>
  <c r="H42" i="6"/>
  <c r="R42" i="6"/>
  <c r="D32" i="9"/>
  <c r="H33" i="6"/>
  <c r="L42" i="9"/>
  <c r="B13" i="7"/>
  <c r="R13" i="9"/>
  <c r="AF27" i="4"/>
  <c r="AE28" i="4" s="1"/>
  <c r="T23" i="9"/>
  <c r="D32" i="7"/>
  <c r="D22" i="7"/>
  <c r="D42" i="6"/>
  <c r="T23" i="6"/>
  <c r="AF35" i="5"/>
  <c r="AC36" i="5" s="1"/>
  <c r="AF11" i="3"/>
  <c r="AE12" i="3" s="1"/>
  <c r="B33" i="7"/>
  <c r="H50" i="9"/>
  <c r="F23" i="6"/>
  <c r="F23" i="7"/>
  <c r="H33" i="9"/>
  <c r="N42" i="9"/>
  <c r="F50" i="9"/>
  <c r="AF11" i="2"/>
  <c r="AC12" i="2" s="1"/>
  <c r="H33" i="7"/>
  <c r="B13" i="9"/>
  <c r="AF19" i="4"/>
  <c r="AC20" i="4" s="1"/>
  <c r="P43" i="7"/>
  <c r="L50" i="9"/>
  <c r="P42" i="9"/>
  <c r="AF27" i="8"/>
  <c r="AC28" i="8" s="1"/>
  <c r="AF43" i="3"/>
  <c r="AD44" i="3" s="1"/>
  <c r="D22" i="6"/>
  <c r="J51" i="9"/>
  <c r="P41" i="9"/>
  <c r="AF43" i="5"/>
  <c r="AE44" i="5" s="1"/>
  <c r="R43" i="7"/>
  <c r="J50" i="9"/>
  <c r="R42" i="9"/>
  <c r="R33" i="6"/>
  <c r="R33" i="7"/>
  <c r="AF19" i="8"/>
  <c r="F51" i="9"/>
  <c r="L41" i="9"/>
  <c r="H43" i="7"/>
  <c r="H42" i="9"/>
  <c r="AF19" i="5"/>
  <c r="AD20" i="5" s="1"/>
  <c r="D50" i="9"/>
  <c r="T43" i="7"/>
  <c r="T42" i="6"/>
  <c r="T42" i="9"/>
  <c r="N51" i="9"/>
  <c r="T41" i="9"/>
  <c r="T32" i="6"/>
  <c r="T32" i="7"/>
  <c r="R32" i="7"/>
  <c r="L33" i="6"/>
  <c r="L33" i="9"/>
  <c r="T22" i="7"/>
  <c r="T22" i="6"/>
  <c r="AF35" i="3"/>
  <c r="AC36" i="3" s="1"/>
  <c r="AF35" i="2"/>
  <c r="AD36" i="2" s="1"/>
  <c r="P13" i="9"/>
  <c r="AF27" i="2"/>
  <c r="AE28" i="2" s="1"/>
  <c r="AF19" i="2"/>
  <c r="AC20" i="2" s="1"/>
  <c r="B12" i="6"/>
  <c r="T41" i="6"/>
  <c r="T42" i="7"/>
  <c r="N41" i="6"/>
  <c r="N43" i="7"/>
  <c r="F33" i="7"/>
  <c r="F43" i="7"/>
  <c r="F42" i="6"/>
  <c r="P13" i="6"/>
  <c r="P13" i="7"/>
  <c r="AF11" i="8"/>
  <c r="AE12" i="8" s="1"/>
  <c r="AF43" i="2"/>
  <c r="AE44" i="2" s="1"/>
  <c r="B43" i="7"/>
  <c r="B42" i="6"/>
  <c r="F13" i="7"/>
  <c r="L12" i="6"/>
  <c r="L12" i="7"/>
  <c r="AF43" i="4"/>
  <c r="AD44" i="4" s="1"/>
  <c r="J13" i="6"/>
  <c r="J13" i="7"/>
  <c r="AF27" i="3"/>
  <c r="AE28" i="3" s="1"/>
  <c r="L42" i="7"/>
  <c r="L41" i="6"/>
  <c r="D12" i="7"/>
  <c r="P42" i="7"/>
  <c r="R13" i="6"/>
  <c r="R13" i="7"/>
  <c r="D33" i="7"/>
  <c r="AF27" i="5"/>
  <c r="AE28" i="5" s="1"/>
  <c r="P23" i="6"/>
  <c r="P23" i="7"/>
  <c r="D23" i="7"/>
  <c r="D23" i="6"/>
  <c r="B23" i="7"/>
  <c r="B23" i="6"/>
  <c r="L23" i="7"/>
  <c r="L23" i="6"/>
  <c r="AF19" i="3"/>
  <c r="L22" i="7"/>
  <c r="L22" i="6"/>
  <c r="J23" i="7"/>
  <c r="J23" i="6"/>
  <c r="AF43" i="8"/>
  <c r="AC44" i="8" s="1"/>
  <c r="AF35" i="8"/>
  <c r="AD36" i="4" l="1"/>
  <c r="AC12" i="4"/>
  <c r="AC36" i="4"/>
  <c r="AD12" i="5"/>
  <c r="AC12" i="5"/>
  <c r="N32" i="6"/>
  <c r="AE12" i="4"/>
  <c r="R32" i="6"/>
  <c r="AC28" i="4"/>
  <c r="AD28" i="4"/>
  <c r="AE20" i="5"/>
  <c r="D51" i="9"/>
  <c r="AE36" i="3"/>
  <c r="AE20" i="4"/>
  <c r="AD12" i="3"/>
  <c r="AE28" i="8"/>
  <c r="AD20" i="4"/>
  <c r="AC12" i="3"/>
  <c r="F32" i="9"/>
  <c r="AD12" i="2"/>
  <c r="P22" i="9"/>
  <c r="R23" i="9"/>
  <c r="H23" i="9"/>
  <c r="B22" i="9"/>
  <c r="B12" i="9"/>
  <c r="L13" i="9"/>
  <c r="N23" i="9"/>
  <c r="B32" i="9"/>
  <c r="J22" i="9"/>
  <c r="R12" i="9"/>
  <c r="B41" i="9"/>
  <c r="H13" i="9"/>
  <c r="N12" i="9"/>
  <c r="J33" i="9"/>
  <c r="R32" i="9"/>
  <c r="R41" i="9"/>
  <c r="AC44" i="5"/>
  <c r="AD36" i="5"/>
  <c r="AE36" i="5"/>
  <c r="AC12" i="8"/>
  <c r="AC20" i="5"/>
  <c r="L13" i="7"/>
  <c r="AE20" i="2"/>
  <c r="B50" i="9"/>
  <c r="J42" i="9"/>
  <c r="AD28" i="8"/>
  <c r="AE44" i="3"/>
  <c r="AC44" i="3"/>
  <c r="L51" i="9"/>
  <c r="N41" i="9"/>
  <c r="AD20" i="2"/>
  <c r="AE12" i="2"/>
  <c r="AD44" i="5"/>
  <c r="R41" i="6"/>
  <c r="R42" i="7"/>
  <c r="P51" i="9"/>
  <c r="AE20" i="8"/>
  <c r="AC20" i="8"/>
  <c r="AD20" i="8"/>
  <c r="AD12" i="8"/>
  <c r="J33" i="7"/>
  <c r="B32" i="7"/>
  <c r="AD36" i="3"/>
  <c r="N23" i="6"/>
  <c r="N23" i="7"/>
  <c r="AD44" i="2"/>
  <c r="AE36" i="2"/>
  <c r="AC36" i="2"/>
  <c r="N12" i="7"/>
  <c r="N12" i="6"/>
  <c r="AD28" i="2"/>
  <c r="AC28" i="2"/>
  <c r="L13" i="6"/>
  <c r="B12" i="7"/>
  <c r="H13" i="7"/>
  <c r="J43" i="7"/>
  <c r="J42" i="6"/>
  <c r="N42" i="7"/>
  <c r="R12" i="6"/>
  <c r="R12" i="7"/>
  <c r="B41" i="6"/>
  <c r="B42" i="7"/>
  <c r="AC28" i="3"/>
  <c r="AD28" i="3"/>
  <c r="AC28" i="5"/>
  <c r="AD28" i="5"/>
  <c r="AC44" i="2"/>
  <c r="AC44" i="4"/>
  <c r="AE44" i="4"/>
  <c r="H23" i="7"/>
  <c r="H23" i="6"/>
  <c r="B22" i="7"/>
  <c r="B22" i="6"/>
  <c r="J22" i="6"/>
  <c r="J22" i="7"/>
  <c r="R23" i="7"/>
  <c r="R23" i="6"/>
  <c r="AE20" i="3"/>
  <c r="AD20" i="3"/>
  <c r="P22" i="7"/>
  <c r="P22" i="6"/>
  <c r="AC20" i="3"/>
  <c r="AE44" i="8"/>
  <c r="AD44" i="8"/>
  <c r="AD36" i="8"/>
  <c r="AE36" i="8"/>
  <c r="AC36" i="8"/>
  <c r="F42" i="7" l="1"/>
  <c r="F41" i="9"/>
  <c r="F32" i="7"/>
  <c r="F41" i="6"/>
  <c r="F32" i="6"/>
  <c r="F22" i="9"/>
  <c r="J12" i="9"/>
  <c r="N22" i="9"/>
  <c r="J32" i="9"/>
  <c r="R22" i="9"/>
  <c r="J32" i="6"/>
  <c r="J32" i="7"/>
  <c r="N22" i="7"/>
  <c r="F12" i="9"/>
  <c r="F12" i="7"/>
  <c r="J41" i="9"/>
  <c r="H51" i="9"/>
  <c r="N22" i="6"/>
  <c r="J12" i="7"/>
  <c r="J12" i="6"/>
  <c r="J42" i="7"/>
  <c r="J41" i="6"/>
  <c r="F22" i="7"/>
  <c r="F22" i="6"/>
  <c r="R22" i="7"/>
  <c r="R22" i="6"/>
</calcChain>
</file>

<file path=xl/sharedStrings.xml><?xml version="1.0" encoding="utf-8"?>
<sst xmlns="http://schemas.openxmlformats.org/spreadsheetml/2006/main" count="2081" uniqueCount="732">
  <si>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</si>
  <si>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</si>
  <si>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</si>
  <si>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</si>
  <si>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</si>
  <si>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</si>
  <si>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</si>
  <si>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</si>
  <si>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</si>
  <si>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</si>
  <si>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</si>
  <si>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</si>
  <si>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</si>
  <si>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</si>
  <si>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</si>
  <si>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個人量(克)</t>
    <phoneticPr fontId="19" type="noConversion"/>
  </si>
  <si>
    <t>煮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</si>
  <si>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</si>
  <si>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</si>
  <si>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</si>
  <si>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</si>
  <si>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</si>
  <si>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</si>
  <si>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</si>
  <si>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</si>
  <si>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</si>
  <si>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</si>
  <si>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</si>
  <si>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</si>
  <si>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</si>
  <si>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</si>
  <si>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</si>
  <si>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</si>
  <si>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</si>
  <si>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</si>
  <si>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</si>
  <si>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</si>
  <si>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</si>
  <si>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</si>
  <si>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</si>
  <si>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</si>
  <si>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水果/乳品</t>
    <phoneticPr fontId="19" type="noConversion"/>
  </si>
  <si>
    <t>川燙</t>
    <phoneticPr fontId="19" type="noConversion"/>
  </si>
  <si>
    <t>月</t>
    <phoneticPr fontId="19" type="noConversion"/>
  </si>
  <si>
    <t>水果/乳品/饅頭</t>
    <phoneticPr fontId="19" type="noConversion"/>
  </si>
  <si>
    <t>水果/乳品/饅頭</t>
    <phoneticPr fontId="19" type="noConversion"/>
  </si>
  <si>
    <t>個人量(克)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</si>
  <si>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</si>
  <si>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</si>
  <si>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</si>
  <si>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</si>
  <si>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</si>
  <si>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</si>
  <si>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衛管人員：王紘彣</t>
    <phoneticPr fontId="19" type="noConversion"/>
  </si>
  <si>
    <t>醣類：</t>
    <phoneticPr fontId="19" type="noConversion"/>
  </si>
  <si>
    <t>煮</t>
    <phoneticPr fontId="19" type="noConversion"/>
  </si>
  <si>
    <t>川燙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</si>
  <si>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</si>
  <si>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</si>
  <si>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</si>
  <si>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日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</si>
  <si>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</si>
  <si>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</si>
  <si>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</si>
  <si>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</si>
  <si>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</si>
  <si>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</si>
  <si>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</si>
  <si>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</si>
  <si>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 xml:space="preserve"> </t>
    <phoneticPr fontId="19" type="noConversion"/>
  </si>
  <si>
    <t>星期五</t>
    <phoneticPr fontId="19" type="noConversion"/>
  </si>
  <si>
    <t>營養師:楊婷珮</t>
    <phoneticPr fontId="19" type="noConversion"/>
  </si>
  <si>
    <t>醣類：</t>
    <phoneticPr fontId="19" type="noConversion"/>
  </si>
  <si>
    <t>煮</t>
    <phoneticPr fontId="19" type="noConversion"/>
  </si>
  <si>
    <t>星期一</t>
    <phoneticPr fontId="19" type="noConversion"/>
  </si>
  <si>
    <t>白米</t>
    <phoneticPr fontId="19" type="noConversion"/>
  </si>
  <si>
    <t>白米</t>
    <phoneticPr fontId="19" type="noConversion"/>
  </si>
  <si>
    <t>6月3日(一)</t>
    <phoneticPr fontId="19" type="noConversion"/>
  </si>
  <si>
    <t>6月4日(二)</t>
    <phoneticPr fontId="19" type="noConversion"/>
  </si>
  <si>
    <t>白米飯</t>
    <phoneticPr fontId="19" type="noConversion"/>
  </si>
  <si>
    <t>紫米飯</t>
    <phoneticPr fontId="19" type="noConversion"/>
  </si>
  <si>
    <t>蒸</t>
    <phoneticPr fontId="19" type="noConversion"/>
  </si>
  <si>
    <t>小白菜</t>
    <phoneticPr fontId="19" type="noConversion"/>
  </si>
  <si>
    <t>油菜</t>
    <phoneticPr fontId="19" type="noConversion"/>
  </si>
  <si>
    <t>糖燒排骨</t>
    <phoneticPr fontId="19" type="noConversion"/>
  </si>
  <si>
    <t>泰式酸甜蛋</t>
    <phoneticPr fontId="19" type="noConversion"/>
  </si>
  <si>
    <t>大雞堡肉(加)</t>
    <phoneticPr fontId="19" type="noConversion"/>
  </si>
  <si>
    <t>多汁嫩香雞排</t>
    <phoneticPr fontId="19" type="noConversion"/>
  </si>
  <si>
    <t>鮮菇湯</t>
    <phoneticPr fontId="19" type="noConversion"/>
  </si>
  <si>
    <t>起司白醬椰菜</t>
    <phoneticPr fontId="19" type="noConversion"/>
  </si>
  <si>
    <t>高麗菜</t>
    <phoneticPr fontId="19" type="noConversion"/>
  </si>
  <si>
    <t>煮</t>
    <phoneticPr fontId="19" type="noConversion"/>
  </si>
  <si>
    <t>紅蘿蔔</t>
    <phoneticPr fontId="19" type="noConversion"/>
  </si>
  <si>
    <t>日式關東煮</t>
    <phoneticPr fontId="19" type="noConversion"/>
  </si>
  <si>
    <t>白米</t>
    <phoneticPr fontId="19" type="noConversion"/>
  </si>
  <si>
    <t>炸</t>
    <phoneticPr fontId="19" type="noConversion"/>
  </si>
  <si>
    <t>蒸</t>
    <phoneticPr fontId="19" type="noConversion"/>
  </si>
  <si>
    <t>地瓜</t>
    <phoneticPr fontId="19" type="noConversion"/>
  </si>
  <si>
    <t>大白菜</t>
    <phoneticPr fontId="19" type="noConversion"/>
  </si>
  <si>
    <t>紅蘿蔔</t>
  </si>
  <si>
    <t>白米</t>
  </si>
  <si>
    <t>蒸</t>
    <phoneticPr fontId="19" type="noConversion"/>
  </si>
  <si>
    <t>煮</t>
    <phoneticPr fontId="19" type="noConversion"/>
  </si>
  <si>
    <t>白米</t>
    <phoneticPr fontId="19" type="noConversion"/>
  </si>
  <si>
    <t>適量</t>
    <phoneticPr fontId="19" type="noConversion"/>
  </si>
  <si>
    <t>小魚味噌豆腐湯(海豆)</t>
    <phoneticPr fontId="19" type="noConversion"/>
  </si>
  <si>
    <t>靜修國小-冠成6月菜單</t>
    <phoneticPr fontId="19" type="noConversion"/>
  </si>
  <si>
    <t>營養師:楊婷珮</t>
    <phoneticPr fontId="19" type="noConversion"/>
  </si>
  <si>
    <t>衛管人員：王紘彣</t>
    <phoneticPr fontId="19" type="noConversion"/>
  </si>
  <si>
    <t>6月5日(三)</t>
    <phoneticPr fontId="19" type="noConversion"/>
  </si>
  <si>
    <t>6月6日(四)</t>
    <phoneticPr fontId="19" type="noConversion"/>
  </si>
  <si>
    <t>6月7日(五)</t>
    <phoneticPr fontId="19" type="noConversion"/>
  </si>
  <si>
    <t>白米飯</t>
    <phoneticPr fontId="19" type="noConversion"/>
  </si>
  <si>
    <t>地瓜飯</t>
    <phoneticPr fontId="19" type="noConversion"/>
  </si>
  <si>
    <t>夏威夷炒飯</t>
    <phoneticPr fontId="19" type="noConversion"/>
  </si>
  <si>
    <t>卡茲麥脆雞丁(炸)</t>
    <phoneticPr fontId="19" type="noConversion"/>
  </si>
  <si>
    <t>芝麻豬排</t>
    <phoneticPr fontId="19" type="noConversion"/>
  </si>
  <si>
    <t>檸檬啵棒腿</t>
    <phoneticPr fontId="19" type="noConversion"/>
  </si>
  <si>
    <t>小瓜米血甜不辣(加)</t>
    <phoneticPr fontId="19" type="noConversion"/>
  </si>
  <si>
    <t>蕃茄炒蛋</t>
    <phoneticPr fontId="19" type="noConversion"/>
  </si>
  <si>
    <t>椒鹽炸杏鮑菇(炸)</t>
    <phoneticPr fontId="19" type="noConversion"/>
  </si>
  <si>
    <t>洋蔥炒肉絲</t>
    <phoneticPr fontId="19" type="noConversion"/>
  </si>
  <si>
    <t>高麗炒雞</t>
    <phoneticPr fontId="19" type="noConversion"/>
  </si>
  <si>
    <t>芹香炒肉絲</t>
    <phoneticPr fontId="19" type="noConversion"/>
  </si>
  <si>
    <t>青江菜</t>
    <phoneticPr fontId="19" type="noConversion"/>
  </si>
  <si>
    <t>蒲瓜</t>
    <phoneticPr fontId="19" type="noConversion"/>
  </si>
  <si>
    <t>空心菜</t>
    <phoneticPr fontId="19" type="noConversion"/>
  </si>
  <si>
    <t>刺瓜湯</t>
    <phoneticPr fontId="19" type="noConversion"/>
  </si>
  <si>
    <t>榨菜肉絲湯(醃)</t>
    <phoneticPr fontId="19" type="noConversion"/>
  </si>
  <si>
    <t>白玉湯</t>
    <phoneticPr fontId="19" type="noConversion"/>
  </si>
  <si>
    <t>熱量:</t>
    <phoneticPr fontId="19" type="noConversion"/>
  </si>
  <si>
    <t>醣類：</t>
    <phoneticPr fontId="19" type="noConversion"/>
  </si>
  <si>
    <t>蛋白質：</t>
    <phoneticPr fontId="19" type="noConversion"/>
  </si>
  <si>
    <t>6月10日(一)</t>
    <phoneticPr fontId="19" type="noConversion"/>
  </si>
  <si>
    <t>6月11日(二)</t>
    <phoneticPr fontId="19" type="noConversion"/>
  </si>
  <si>
    <t>6月12日(三)</t>
    <phoneticPr fontId="19" type="noConversion"/>
  </si>
  <si>
    <t>6月13日(四)</t>
    <phoneticPr fontId="19" type="noConversion"/>
  </si>
  <si>
    <t>6月14日(五)</t>
    <phoneticPr fontId="19" type="noConversion"/>
  </si>
  <si>
    <t xml:space="preserve"> </t>
    <phoneticPr fontId="19" type="noConversion"/>
  </si>
  <si>
    <t>五穀飯</t>
    <phoneticPr fontId="19" type="noConversion"/>
  </si>
  <si>
    <t>番茄蛋炒飯</t>
    <phoneticPr fontId="19" type="noConversion"/>
  </si>
  <si>
    <t>芝麻雞排</t>
    <phoneticPr fontId="19" type="noConversion"/>
  </si>
  <si>
    <t>蔥爆豬肉</t>
    <phoneticPr fontId="19" type="noConversion"/>
  </si>
  <si>
    <t>美式厚切炸雞排(炸)</t>
    <phoneticPr fontId="19" type="noConversion"/>
  </si>
  <si>
    <t>紅燒豬肉</t>
    <phoneticPr fontId="19" type="noConversion"/>
  </si>
  <si>
    <t>炙燒岩烤雞腿</t>
    <phoneticPr fontId="19" type="noConversion"/>
  </si>
  <si>
    <t>滑嫩蒸蛋</t>
    <phoneticPr fontId="19" type="noConversion"/>
  </si>
  <si>
    <t>芹香豆腐(豆)</t>
    <phoneticPr fontId="19" type="noConversion"/>
  </si>
  <si>
    <t>小瓜貢丸片(加)</t>
    <phoneticPr fontId="19" type="noConversion"/>
  </si>
  <si>
    <t>螞蟻上樹</t>
    <phoneticPr fontId="19" type="noConversion"/>
  </si>
  <si>
    <t>沙茶鮮筍</t>
    <phoneticPr fontId="19" type="noConversion"/>
  </si>
  <si>
    <t>日式壽喜燒</t>
    <phoneticPr fontId="19" type="noConversion"/>
  </si>
  <si>
    <t>白醬奶香洋芋</t>
    <phoneticPr fontId="19" type="noConversion"/>
  </si>
  <si>
    <t>五香肉燥(醃)</t>
    <phoneticPr fontId="19" type="noConversion"/>
  </si>
  <si>
    <t>椰菜燒賣(加)</t>
    <phoneticPr fontId="19" type="noConversion"/>
  </si>
  <si>
    <t>雙色炸地瓜球(炸加)</t>
    <phoneticPr fontId="19" type="noConversion"/>
  </si>
  <si>
    <t>蚵白菜</t>
    <phoneticPr fontId="19" type="noConversion"/>
  </si>
  <si>
    <t>油菜</t>
    <phoneticPr fontId="19" type="noConversion"/>
  </si>
  <si>
    <t>芥藍菜</t>
    <phoneticPr fontId="19" type="noConversion"/>
  </si>
  <si>
    <t>吻魚海芽湯(海)</t>
    <phoneticPr fontId="19" type="noConversion"/>
  </si>
  <si>
    <t>綠豆地瓜湯</t>
    <phoneticPr fontId="19" type="noConversion"/>
  </si>
  <si>
    <t>日式味噌湯(豆)</t>
    <phoneticPr fontId="19" type="noConversion"/>
  </si>
  <si>
    <t>玉米蛋花湯</t>
    <phoneticPr fontId="19" type="noConversion"/>
  </si>
  <si>
    <t>書次</t>
    <phoneticPr fontId="19" type="noConversion"/>
  </si>
  <si>
    <t>6月17日(一)</t>
    <phoneticPr fontId="19" type="noConversion"/>
  </si>
  <si>
    <t>6月18日(二)</t>
    <phoneticPr fontId="19" type="noConversion"/>
  </si>
  <si>
    <t>6月19日(三)</t>
    <phoneticPr fontId="19" type="noConversion"/>
  </si>
  <si>
    <t>6月20日(四)</t>
    <phoneticPr fontId="19" type="noConversion"/>
  </si>
  <si>
    <t>6月21日(五)</t>
    <phoneticPr fontId="19" type="noConversion"/>
  </si>
  <si>
    <t>糙米飯</t>
    <phoneticPr fontId="19" type="noConversion"/>
  </si>
  <si>
    <t>海苔柴魚拌飯</t>
    <phoneticPr fontId="19" type="noConversion"/>
  </si>
  <si>
    <t>香草豬里肌</t>
    <phoneticPr fontId="19" type="noConversion"/>
  </si>
  <si>
    <t>巴比Q烤雞排</t>
    <phoneticPr fontId="19" type="noConversion"/>
  </si>
  <si>
    <t>豐原炸排骨酥(炸)</t>
    <phoneticPr fontId="19" type="noConversion"/>
  </si>
  <si>
    <t>沙茶肉片</t>
    <phoneticPr fontId="19" type="noConversion"/>
  </si>
  <si>
    <t>和風棒棒腿</t>
    <phoneticPr fontId="19" type="noConversion"/>
  </si>
  <si>
    <t>麻婆豆腐(豆)</t>
    <phoneticPr fontId="19" type="noConversion"/>
  </si>
  <si>
    <t>泰式打拋豬</t>
    <phoneticPr fontId="19" type="noConversion"/>
  </si>
  <si>
    <t>紫米珍珠丸(加)</t>
    <phoneticPr fontId="19" type="noConversion"/>
  </si>
  <si>
    <t>茶碗蒸</t>
    <phoneticPr fontId="19" type="noConversion"/>
  </si>
  <si>
    <t>刺瓜燴丸片(加)</t>
    <phoneticPr fontId="19" type="noConversion"/>
  </si>
  <si>
    <t>海苔大阪燒</t>
    <phoneticPr fontId="19" type="noConversion"/>
  </si>
  <si>
    <t>南洋咖哩</t>
    <phoneticPr fontId="19" type="noConversion"/>
  </si>
  <si>
    <t>白菜滷(豆)</t>
    <phoneticPr fontId="19" type="noConversion"/>
  </si>
  <si>
    <t>蘿蔔赤肉什錦(豆)</t>
    <phoneticPr fontId="19" type="noConversion"/>
  </si>
  <si>
    <t>四季豆炸杏鮑菇(炸)</t>
    <phoneticPr fontId="19" type="noConversion"/>
  </si>
  <si>
    <t>高麗菜</t>
    <phoneticPr fontId="19" type="noConversion"/>
  </si>
  <si>
    <t>菜頭湯</t>
    <phoneticPr fontId="19" type="noConversion"/>
  </si>
  <si>
    <t>筍絲湯</t>
    <phoneticPr fontId="19" type="noConversion"/>
  </si>
  <si>
    <t>小魚日式海芽湯(海)</t>
    <phoneticPr fontId="19" type="noConversion"/>
  </si>
  <si>
    <t>22.5g</t>
    <phoneticPr fontId="19" type="noConversion"/>
  </si>
  <si>
    <t>26.8g</t>
    <phoneticPr fontId="19" type="noConversion"/>
  </si>
  <si>
    <t>6月24日(一)</t>
    <phoneticPr fontId="19" type="noConversion"/>
  </si>
  <si>
    <t>6月25日(二)</t>
    <phoneticPr fontId="19" type="noConversion"/>
  </si>
  <si>
    <t>6月26日(三)</t>
    <phoneticPr fontId="19" type="noConversion"/>
  </si>
  <si>
    <t>6月27日(四)</t>
    <phoneticPr fontId="19" type="noConversion"/>
  </si>
  <si>
    <t>6月28日(五)</t>
    <phoneticPr fontId="19" type="noConversion"/>
  </si>
  <si>
    <t>霸氣咖哩炒飯</t>
    <phoneticPr fontId="19" type="noConversion"/>
  </si>
  <si>
    <t>照燒烤雞排</t>
    <phoneticPr fontId="19" type="noConversion"/>
  </si>
  <si>
    <t>元氣大豬排</t>
    <phoneticPr fontId="19" type="noConversion"/>
  </si>
  <si>
    <t>炸大雞腿(炸)</t>
    <phoneticPr fontId="19" type="noConversion"/>
  </si>
  <si>
    <t>日式和風燉肉</t>
    <phoneticPr fontId="19" type="noConversion"/>
  </si>
  <si>
    <t>板烤雞排</t>
    <phoneticPr fontId="19" type="noConversion"/>
  </si>
  <si>
    <t>洋蔥豬柳</t>
    <phoneticPr fontId="19" type="noConversion"/>
  </si>
  <si>
    <t>白菜肉羹(加)</t>
    <phoneticPr fontId="19" type="noConversion"/>
  </si>
  <si>
    <t>XO醬風味花椰菜</t>
    <phoneticPr fontId="19" type="noConversion"/>
  </si>
  <si>
    <t>BBQ翅小腿</t>
    <phoneticPr fontId="19" type="noConversion"/>
  </si>
  <si>
    <t>芹菜炒肉</t>
    <phoneticPr fontId="19" type="noConversion"/>
  </si>
  <si>
    <t>黃金乳酪甜玉米</t>
    <phoneticPr fontId="19" type="noConversion"/>
  </si>
  <si>
    <t>毛豆炒豆干(豆)</t>
    <phoneticPr fontId="19" type="noConversion"/>
  </si>
  <si>
    <t>菜脯蛋(醃)</t>
    <phoneticPr fontId="19" type="noConversion"/>
  </si>
  <si>
    <t>四季米血(冷)</t>
    <phoneticPr fontId="19" type="noConversion"/>
  </si>
  <si>
    <t>梅粉炸地瓜條(炸)</t>
    <phoneticPr fontId="19" type="noConversion"/>
  </si>
  <si>
    <t>青江菜</t>
    <phoneticPr fontId="19" type="noConversion"/>
  </si>
  <si>
    <t>小白菜</t>
    <phoneticPr fontId="19" type="noConversion"/>
  </si>
  <si>
    <t>油菜</t>
    <phoneticPr fontId="19" type="noConversion"/>
  </si>
  <si>
    <t>蒲瓜</t>
    <phoneticPr fontId="19" type="noConversion"/>
  </si>
  <si>
    <t>空心菜</t>
    <phoneticPr fontId="19" type="noConversion"/>
  </si>
  <si>
    <t>蘿蔔湯</t>
    <phoneticPr fontId="19" type="noConversion"/>
  </si>
  <si>
    <t>紅豆紫米湯</t>
    <phoneticPr fontId="19" type="noConversion"/>
  </si>
  <si>
    <t>吻魚海芽湯(海)</t>
    <phoneticPr fontId="19" type="noConversion"/>
  </si>
  <si>
    <t>味噌湯(豆)</t>
    <phoneticPr fontId="19" type="noConversion"/>
  </si>
  <si>
    <t>大黃瓜湯</t>
    <phoneticPr fontId="19" type="noConversion"/>
  </si>
  <si>
    <t>熱量:</t>
    <phoneticPr fontId="19" type="noConversion"/>
  </si>
  <si>
    <t>脂肪：</t>
    <phoneticPr fontId="19" type="noConversion"/>
  </si>
  <si>
    <t>醣類：</t>
    <phoneticPr fontId="19" type="noConversion"/>
  </si>
  <si>
    <t xml:space="preserve">                            靜修國小6月菜單 </t>
    <phoneticPr fontId="19" type="noConversion"/>
  </si>
  <si>
    <t>6月1日(一)</t>
    <phoneticPr fontId="19" type="noConversion"/>
  </si>
  <si>
    <t>6月3日(三)</t>
    <phoneticPr fontId="19" type="noConversion"/>
  </si>
  <si>
    <t>6月4日(四)</t>
    <phoneticPr fontId="19" type="noConversion"/>
  </si>
  <si>
    <t>6月5日(五)</t>
    <phoneticPr fontId="19" type="noConversion"/>
  </si>
  <si>
    <t>玉米雙色</t>
    <phoneticPr fontId="19" type="noConversion"/>
  </si>
  <si>
    <t>空心菜</t>
  </si>
  <si>
    <t>豆</t>
  </si>
  <si>
    <t>大白菜</t>
  </si>
  <si>
    <t>煮</t>
    <phoneticPr fontId="19" type="noConversion"/>
  </si>
  <si>
    <t>巴比Q烤雞排</t>
  </si>
  <si>
    <t>海苔大阪燒</t>
  </si>
  <si>
    <t>黃瓜貢丸片(加)</t>
    <phoneticPr fontId="19" type="noConversion"/>
  </si>
  <si>
    <t>加</t>
    <phoneticPr fontId="19" type="noConversion"/>
  </si>
  <si>
    <t xml:space="preserve">紅蘿蔔 </t>
    <phoneticPr fontId="19" type="noConversion"/>
  </si>
  <si>
    <t>招牌蛋炒飯</t>
    <phoneticPr fontId="19" type="noConversion"/>
  </si>
  <si>
    <t>卡啦雞腿排(炸)</t>
    <phoneticPr fontId="19" type="noConversion"/>
  </si>
  <si>
    <t>五香碎肉</t>
    <phoneticPr fontId="19" type="noConversion"/>
  </si>
  <si>
    <t>海帶豆腐(豆)</t>
    <phoneticPr fontId="19" type="noConversion"/>
  </si>
  <si>
    <t>炸蔬菜天婦羅</t>
    <phoneticPr fontId="19" type="noConversion"/>
  </si>
  <si>
    <t>什錦白菜滷</t>
    <phoneticPr fontId="19" type="noConversion"/>
  </si>
  <si>
    <t>日式關東煮(加)</t>
    <phoneticPr fontId="19" type="noConversion"/>
  </si>
  <si>
    <t>6月2日(二)</t>
    <phoneticPr fontId="19" type="noConversion"/>
  </si>
  <si>
    <t>竹筍菇菇</t>
    <phoneticPr fontId="19" type="noConversion"/>
  </si>
  <si>
    <t>吻魚紫菜蛋花湯(海)</t>
    <phoneticPr fontId="19" type="noConversion"/>
  </si>
  <si>
    <t>味噌豆腐湯(豆)</t>
    <phoneticPr fontId="19" type="noConversion"/>
  </si>
  <si>
    <t>白玉湯</t>
    <phoneticPr fontId="19" type="noConversion"/>
  </si>
  <si>
    <t>熱量:</t>
    <phoneticPr fontId="19" type="noConversion"/>
  </si>
  <si>
    <t>熱量:</t>
    <phoneticPr fontId="19" type="noConversion"/>
  </si>
  <si>
    <t>醣類：</t>
    <phoneticPr fontId="19" type="noConversion"/>
  </si>
  <si>
    <t>蛋白質：</t>
    <phoneticPr fontId="19" type="noConversion"/>
  </si>
  <si>
    <t>書次</t>
    <phoneticPr fontId="19" type="noConversion"/>
  </si>
  <si>
    <t>6月15日(一)</t>
    <phoneticPr fontId="19" type="noConversion"/>
  </si>
  <si>
    <t>6月16日(二)</t>
    <phoneticPr fontId="19" type="noConversion"/>
  </si>
  <si>
    <t>6月17日(三)</t>
    <phoneticPr fontId="19" type="noConversion"/>
  </si>
  <si>
    <t>6月18日(四)</t>
    <phoneticPr fontId="19" type="noConversion"/>
  </si>
  <si>
    <t>6月19日(五)</t>
    <phoneticPr fontId="19" type="noConversion"/>
  </si>
  <si>
    <t>白米飯</t>
    <phoneticPr fontId="19" type="noConversion"/>
  </si>
  <si>
    <t>五穀飯</t>
    <phoneticPr fontId="19" type="noConversion"/>
  </si>
  <si>
    <t>地瓜飯</t>
    <phoneticPr fontId="19" type="noConversion"/>
  </si>
  <si>
    <t>冬瓜燒鴨</t>
    <phoneticPr fontId="19" type="noConversion"/>
  </si>
  <si>
    <t>香酥咕咾肉(炸)</t>
    <phoneticPr fontId="19" type="noConversion"/>
  </si>
  <si>
    <t>彩椒雞丁</t>
    <phoneticPr fontId="19" type="noConversion"/>
  </si>
  <si>
    <t>大雞堡(加)</t>
    <phoneticPr fontId="19" type="noConversion"/>
  </si>
  <si>
    <t>芙蓉蒸蛋</t>
    <phoneticPr fontId="19" type="noConversion"/>
  </si>
  <si>
    <t>焗烤洋芋</t>
    <phoneticPr fontId="19" type="noConversion"/>
  </si>
  <si>
    <t>番茄炒蛋</t>
    <phoneticPr fontId="19" type="noConversion"/>
  </si>
  <si>
    <t>黃瓜拌菇</t>
    <phoneticPr fontId="19" type="noConversion"/>
  </si>
  <si>
    <t>四季豆炸杏鮑菇(炸)</t>
    <phoneticPr fontId="19" type="noConversion"/>
  </si>
  <si>
    <t>空心菜</t>
    <phoneticPr fontId="19" type="noConversion"/>
  </si>
  <si>
    <t>油菜</t>
    <phoneticPr fontId="19" type="noConversion"/>
  </si>
  <si>
    <t>22.5g</t>
    <phoneticPr fontId="19" type="noConversion"/>
  </si>
  <si>
    <t>26.8g</t>
    <phoneticPr fontId="19" type="noConversion"/>
  </si>
  <si>
    <t>6月22日(一)</t>
    <phoneticPr fontId="19" type="noConversion"/>
  </si>
  <si>
    <t>6月24日(三)</t>
    <phoneticPr fontId="19" type="noConversion"/>
  </si>
  <si>
    <t>糙米飯</t>
    <phoneticPr fontId="19" type="noConversion"/>
  </si>
  <si>
    <t>板烤雞排</t>
    <phoneticPr fontId="19" type="noConversion"/>
  </si>
  <si>
    <t>照燒雞翅</t>
    <phoneticPr fontId="19" type="noConversion"/>
  </si>
  <si>
    <t>筍干扣肉(醃)</t>
    <phoneticPr fontId="19" type="noConversion"/>
  </si>
  <si>
    <t>香滷豆腐(豆)</t>
    <phoneticPr fontId="19" type="noConversion"/>
  </si>
  <si>
    <t>酥烤蔥花捲(冷)</t>
    <phoneticPr fontId="19" type="noConversion"/>
  </si>
  <si>
    <t>青江菜</t>
    <phoneticPr fontId="19" type="noConversion"/>
  </si>
  <si>
    <t>菜頭湯</t>
    <phoneticPr fontId="19" type="noConversion"/>
  </si>
  <si>
    <t>四喜甜湯</t>
    <phoneticPr fontId="19" type="noConversion"/>
  </si>
  <si>
    <t>小魚日式海芽湯(海)</t>
    <phoneticPr fontId="19" type="noConversion"/>
  </si>
  <si>
    <t>脂肪：</t>
    <phoneticPr fontId="19" type="noConversion"/>
  </si>
  <si>
    <t>6月30日(二)</t>
    <phoneticPr fontId="19" type="noConversion"/>
  </si>
  <si>
    <t>紫米飯</t>
    <phoneticPr fontId="19" type="noConversion"/>
  </si>
  <si>
    <t>白醬洋芋玉米</t>
    <phoneticPr fontId="19" type="noConversion"/>
  </si>
  <si>
    <t>客家小魚乾(海豆)</t>
    <phoneticPr fontId="19" type="noConversion"/>
  </si>
  <si>
    <t>高麗菜</t>
    <phoneticPr fontId="19" type="noConversion"/>
  </si>
  <si>
    <t>6月8日(一)</t>
    <phoneticPr fontId="19" type="noConversion"/>
  </si>
  <si>
    <t>6月9日(二)</t>
    <phoneticPr fontId="19" type="noConversion"/>
  </si>
  <si>
    <t>6月10日(三)</t>
    <phoneticPr fontId="19" type="noConversion"/>
  </si>
  <si>
    <t>6月11日(四)</t>
    <phoneticPr fontId="19" type="noConversion"/>
  </si>
  <si>
    <t>6月12日(五)</t>
    <phoneticPr fontId="19" type="noConversion"/>
  </si>
  <si>
    <t>燕麥飯</t>
    <phoneticPr fontId="19" type="noConversion"/>
  </si>
  <si>
    <t>油蔥酥拌飯</t>
    <phoneticPr fontId="19" type="noConversion"/>
  </si>
  <si>
    <t>香酥雞腿</t>
    <phoneticPr fontId="19" type="noConversion"/>
  </si>
  <si>
    <t>塔香雞丁</t>
    <phoneticPr fontId="19" type="noConversion"/>
  </si>
  <si>
    <t>麻婆豆腐(豆)</t>
    <phoneticPr fontId="19" type="noConversion"/>
  </si>
  <si>
    <t>蜜汁翅小腿</t>
    <phoneticPr fontId="19" type="noConversion"/>
  </si>
  <si>
    <t>刺瓜混炒</t>
    <phoneticPr fontId="19" type="noConversion"/>
  </si>
  <si>
    <t>家常小菜</t>
    <phoneticPr fontId="19" type="noConversion"/>
  </si>
  <si>
    <t>蘿蔓</t>
    <phoneticPr fontId="19" type="noConversion"/>
  </si>
  <si>
    <t>退火冬瓜湯</t>
    <phoneticPr fontId="19" type="noConversion"/>
  </si>
  <si>
    <t>白菜肉羹湯(芡)</t>
    <phoneticPr fontId="19" type="noConversion"/>
  </si>
  <si>
    <t>細嫩豆腐(豆)</t>
    <phoneticPr fontId="19" type="noConversion"/>
  </si>
  <si>
    <t>小魚味噌豆腐湯(海豆)</t>
    <phoneticPr fontId="19" type="noConversion"/>
  </si>
  <si>
    <t>芹香菜頭湯</t>
    <phoneticPr fontId="19" type="noConversion"/>
  </si>
  <si>
    <t>鮮筍湯</t>
    <phoneticPr fontId="19" type="noConversion"/>
  </si>
  <si>
    <t>鮮筍湯</t>
    <phoneticPr fontId="19" type="noConversion"/>
  </si>
  <si>
    <t>玉米蛋花湯</t>
    <phoneticPr fontId="19" type="noConversion"/>
  </si>
  <si>
    <t>紅蔥肉醬</t>
    <phoneticPr fontId="19" type="noConversion"/>
  </si>
  <si>
    <t>6/25、6/26端午連假</t>
    <phoneticPr fontId="19" type="noConversion"/>
  </si>
  <si>
    <t>6/20要補上班上課</t>
    <phoneticPr fontId="19" type="noConversion"/>
  </si>
  <si>
    <t>請將6/20菜單放在</t>
    <phoneticPr fontId="19" type="noConversion"/>
  </si>
  <si>
    <t>目前6/26的位置</t>
    <phoneticPr fontId="19" type="noConversion"/>
  </si>
  <si>
    <t>6月25日(四)</t>
    <phoneticPr fontId="19" type="noConversion"/>
  </si>
  <si>
    <t>6月20日(六)</t>
    <phoneticPr fontId="19" type="noConversion"/>
  </si>
  <si>
    <t>大陸妹</t>
    <phoneticPr fontId="19" type="noConversion"/>
  </si>
  <si>
    <t>招牌滷味(豆冷)</t>
    <phoneticPr fontId="19" type="noConversion"/>
  </si>
  <si>
    <t>高麗菜鹹豬肉(加)</t>
    <phoneticPr fontId="19" type="noConversion"/>
  </si>
  <si>
    <t>端午節快樂</t>
    <phoneticPr fontId="19" type="noConversion"/>
  </si>
  <si>
    <t>脆皮嫩雞腿(炸)</t>
    <phoneticPr fontId="19" type="noConversion"/>
  </si>
  <si>
    <t>什錦關東煮(加)</t>
    <phoneticPr fontId="19" type="noConversion"/>
  </si>
  <si>
    <t>燒烤雞腿</t>
    <phoneticPr fontId="19" type="noConversion"/>
  </si>
  <si>
    <t>冰糖醬炒甜不辣(加)</t>
    <phoneticPr fontId="19" type="noConversion"/>
  </si>
  <si>
    <t>香酥春捲(炸加)</t>
    <phoneticPr fontId="19" type="noConversion"/>
  </si>
  <si>
    <t>烤番薯地瓜條</t>
    <phoneticPr fontId="19" type="noConversion"/>
  </si>
  <si>
    <t>港式酸辣湯(醃豆)</t>
    <phoneticPr fontId="19" type="noConversion"/>
  </si>
  <si>
    <t>鐵路大排</t>
    <phoneticPr fontId="19" type="noConversion"/>
  </si>
  <si>
    <t>黃金咖哩</t>
    <phoneticPr fontId="19" type="noConversion"/>
  </si>
  <si>
    <t>三杯鮑菇鴿蛋</t>
    <phoneticPr fontId="19" type="noConversion"/>
  </si>
  <si>
    <t>菲力雞排</t>
    <phoneticPr fontId="19" type="noConversion"/>
  </si>
  <si>
    <t>紅燒獅子頭</t>
    <phoneticPr fontId="19" type="noConversion"/>
  </si>
  <si>
    <t>五彩玉米筍</t>
    <phoneticPr fontId="19" type="noConversion"/>
  </si>
  <si>
    <t>青江菜</t>
    <phoneticPr fontId="19" type="noConversion"/>
  </si>
  <si>
    <t>蒲瓜</t>
    <phoneticPr fontId="19" type="noConversion"/>
  </si>
  <si>
    <t>油菜</t>
    <phoneticPr fontId="19" type="noConversion"/>
  </si>
  <si>
    <t>岩燒豬肉</t>
    <phoneticPr fontId="19" type="noConversion"/>
  </si>
  <si>
    <t>吻魚海芽湯(海)</t>
    <phoneticPr fontId="19" type="noConversion"/>
  </si>
  <si>
    <t>白玉蘿蔔湯</t>
    <phoneticPr fontId="19" type="noConversion"/>
  </si>
  <si>
    <t>霸氣咖哩炒飯</t>
    <phoneticPr fontId="19" type="noConversion"/>
  </si>
  <si>
    <t>和風棒棒腿</t>
    <phoneticPr fontId="19" type="noConversion"/>
  </si>
  <si>
    <t>瓜仔肉(醃)</t>
    <phoneticPr fontId="19" type="noConversion"/>
  </si>
  <si>
    <t>榨菜肉絲湯(醃)</t>
    <phoneticPr fontId="19" type="noConversion"/>
  </si>
  <si>
    <t>香草豬里肌</t>
    <phoneticPr fontId="19" type="noConversion"/>
  </si>
  <si>
    <t>6月29日(一)</t>
    <phoneticPr fontId="19" type="noConversion"/>
  </si>
  <si>
    <t>6月23日(二)</t>
    <phoneticPr fontId="19" type="noConversion"/>
  </si>
  <si>
    <t>元氣豬排</t>
    <phoneticPr fontId="19" type="noConversion"/>
  </si>
  <si>
    <t>大黃瓜湯</t>
    <phoneticPr fontId="19" type="noConversion"/>
  </si>
  <si>
    <t>煮</t>
    <phoneticPr fontId="19" type="noConversion"/>
  </si>
  <si>
    <t>乾木耳</t>
    <phoneticPr fontId="19" type="noConversion"/>
  </si>
  <si>
    <t>本公司 豬肉 「原料原產地(台灣)」</t>
    <phoneticPr fontId="19" type="noConversion"/>
  </si>
  <si>
    <t>白米</t>
    <phoneticPr fontId="19" type="noConversion"/>
  </si>
  <si>
    <t>煮</t>
    <phoneticPr fontId="19" type="noConversion"/>
  </si>
  <si>
    <t>煮</t>
    <phoneticPr fontId="19" type="noConversion"/>
  </si>
  <si>
    <t>熱量:</t>
    <phoneticPr fontId="19" type="noConversion"/>
  </si>
  <si>
    <t>醣類：</t>
    <phoneticPr fontId="19" type="noConversion"/>
  </si>
  <si>
    <t>蛋白質：</t>
    <phoneticPr fontId="19" type="noConversion"/>
  </si>
  <si>
    <t>煮</t>
    <phoneticPr fontId="19" type="noConversion"/>
  </si>
  <si>
    <t>泰式打拋豬</t>
    <phoneticPr fontId="19" type="noConversion"/>
  </si>
  <si>
    <t>紅蘿蔔</t>
    <phoneticPr fontId="19" type="noConversion"/>
  </si>
  <si>
    <t>非基改玉米粒</t>
    <phoneticPr fontId="19" type="noConversion"/>
  </si>
  <si>
    <t>豆</t>
    <phoneticPr fontId="19" type="noConversion"/>
  </si>
  <si>
    <t>地瓜飯</t>
  </si>
  <si>
    <t>白米</t>
    <phoneticPr fontId="19" type="noConversion"/>
  </si>
  <si>
    <t>地瓜</t>
    <phoneticPr fontId="19" type="noConversion"/>
  </si>
  <si>
    <t>星期四</t>
    <phoneticPr fontId="19" type="noConversion"/>
  </si>
  <si>
    <t>蒸</t>
    <phoneticPr fontId="19" type="noConversion"/>
  </si>
  <si>
    <t>嫩香豆腐(豆)</t>
    <phoneticPr fontId="19" type="noConversion"/>
  </si>
  <si>
    <t>紅蘿蔔</t>
    <phoneticPr fontId="19" type="noConversion"/>
  </si>
  <si>
    <t>煮</t>
    <phoneticPr fontId="19" type="noConversion"/>
  </si>
  <si>
    <t>醃</t>
    <phoneticPr fontId="19" type="noConversion"/>
  </si>
  <si>
    <t>味噌豆腐湯(豆)</t>
    <phoneticPr fontId="19" type="noConversion"/>
  </si>
  <si>
    <t>洋蔥</t>
    <phoneticPr fontId="19" type="noConversion"/>
  </si>
  <si>
    <t>港式蘿蔔糕(冷)</t>
    <phoneticPr fontId="19" type="noConversion"/>
  </si>
  <si>
    <t>紅蘿蔔</t>
    <phoneticPr fontId="19" type="noConversion"/>
  </si>
  <si>
    <t>生鮮豬肉</t>
    <phoneticPr fontId="19" type="noConversion"/>
  </si>
  <si>
    <t>炸</t>
    <phoneticPr fontId="19" type="noConversion"/>
  </si>
  <si>
    <t>白蘿蔔</t>
    <phoneticPr fontId="19" type="noConversion"/>
  </si>
  <si>
    <t>冷</t>
    <phoneticPr fontId="19" type="noConversion"/>
  </si>
  <si>
    <t>適量</t>
    <phoneticPr fontId="19" type="noConversion"/>
  </si>
  <si>
    <t>味噌</t>
    <phoneticPr fontId="19" type="noConversion"/>
  </si>
  <si>
    <t>榨菜</t>
    <phoneticPr fontId="19" type="noConversion"/>
  </si>
  <si>
    <t>豆漿一瓶</t>
    <phoneticPr fontId="19" type="noConversion"/>
  </si>
  <si>
    <t>煮</t>
    <phoneticPr fontId="19" type="noConversion"/>
  </si>
  <si>
    <t>蘿蔔糕</t>
    <phoneticPr fontId="19" type="noConversion"/>
  </si>
  <si>
    <t>生鮮雞排</t>
    <phoneticPr fontId="19" type="noConversion"/>
  </si>
  <si>
    <t>高麗菜</t>
    <phoneticPr fontId="19" type="noConversion"/>
  </si>
  <si>
    <t>番茄</t>
    <phoneticPr fontId="19" type="noConversion"/>
  </si>
  <si>
    <t>烤</t>
    <phoneticPr fontId="19" type="noConversion"/>
  </si>
  <si>
    <t>煮</t>
    <phoneticPr fontId="19" type="noConversion"/>
  </si>
  <si>
    <t>蒸</t>
    <phoneticPr fontId="19" type="noConversion"/>
  </si>
  <si>
    <t>大黃瓜</t>
    <phoneticPr fontId="19" type="noConversion"/>
  </si>
  <si>
    <t>生鮮豬肉</t>
    <phoneticPr fontId="19" type="noConversion"/>
  </si>
  <si>
    <t>豬肉來源:臺灣(豬肉及豬可食部位原料之原產地:臺灣)</t>
  </si>
  <si>
    <t>煮</t>
    <phoneticPr fontId="19" type="noConversion"/>
  </si>
  <si>
    <t>豆</t>
    <phoneticPr fontId="19" type="noConversion"/>
  </si>
  <si>
    <t>豆</t>
    <phoneticPr fontId="19" type="noConversion"/>
  </si>
  <si>
    <t>營養師:蕭涵</t>
    <phoneticPr fontId="19" type="noConversion"/>
  </si>
  <si>
    <t>滷</t>
    <phoneticPr fontId="19" type="noConversion"/>
  </si>
  <si>
    <t>下飯滷蛋</t>
    <phoneticPr fontId="19" type="noConversion"/>
  </si>
  <si>
    <t>榨菜肉絲湯(醃)</t>
    <phoneticPr fontId="19" type="noConversion"/>
  </si>
  <si>
    <t>白玉蘿蔔湯</t>
    <phoneticPr fontId="19" type="noConversion"/>
  </si>
  <si>
    <t>鮮菇湯</t>
    <phoneticPr fontId="19" type="noConversion"/>
  </si>
  <si>
    <t>地瓜飯</t>
    <phoneticPr fontId="19" type="noConversion"/>
  </si>
  <si>
    <t>燕麥飯</t>
    <phoneticPr fontId="19" type="noConversion"/>
  </si>
  <si>
    <t>客家小炒(豆)</t>
    <phoneticPr fontId="19" type="noConversion"/>
  </si>
  <si>
    <t>梅干扣肉(醃)</t>
    <phoneticPr fontId="19" type="noConversion"/>
  </si>
  <si>
    <t>星期五</t>
    <phoneticPr fontId="19" type="noConversion"/>
  </si>
  <si>
    <t>星期六</t>
    <phoneticPr fontId="19" type="noConversion"/>
  </si>
  <si>
    <t>煮</t>
    <phoneticPr fontId="19" type="noConversion"/>
  </si>
  <si>
    <t>紅蘿蔔</t>
    <phoneticPr fontId="19" type="noConversion"/>
  </si>
  <si>
    <t>豆干</t>
    <phoneticPr fontId="19" type="noConversion"/>
  </si>
  <si>
    <t>白蘿蔔</t>
    <phoneticPr fontId="19" type="noConversion"/>
  </si>
  <si>
    <t>洋蔥</t>
    <phoneticPr fontId="19" type="noConversion"/>
  </si>
  <si>
    <t>適量</t>
    <phoneticPr fontId="19" type="noConversion"/>
  </si>
  <si>
    <t>煮</t>
    <phoneticPr fontId="19" type="noConversion"/>
  </si>
  <si>
    <t>玉米粒</t>
    <phoneticPr fontId="19" type="noConversion"/>
  </si>
  <si>
    <t>冷凍青豆仁</t>
    <phoneticPr fontId="19" type="noConversion"/>
  </si>
  <si>
    <t>海</t>
    <phoneticPr fontId="19" type="noConversion"/>
  </si>
  <si>
    <t>燕麥</t>
    <phoneticPr fontId="19" type="noConversion"/>
  </si>
  <si>
    <t>炒</t>
    <phoneticPr fontId="19" type="noConversion"/>
  </si>
  <si>
    <t>燒賣</t>
    <phoneticPr fontId="19" type="noConversion"/>
  </si>
  <si>
    <t>蒸</t>
    <phoneticPr fontId="19" type="noConversion"/>
  </si>
  <si>
    <t>煮</t>
    <phoneticPr fontId="19" type="noConversion"/>
  </si>
  <si>
    <t>紅蘿蔔</t>
    <phoneticPr fontId="19" type="noConversion"/>
  </si>
  <si>
    <t>鮮菇</t>
    <phoneticPr fontId="19" type="noConversion"/>
  </si>
  <si>
    <t>紅蘿蔔</t>
    <phoneticPr fontId="19" type="noConversion"/>
  </si>
  <si>
    <t>海</t>
    <phoneticPr fontId="19" type="noConversion"/>
  </si>
  <si>
    <t>白米</t>
    <phoneticPr fontId="19" type="noConversion"/>
  </si>
  <si>
    <t>地瓜</t>
    <phoneticPr fontId="19" type="noConversion"/>
  </si>
  <si>
    <t>冷凍青豆仁</t>
    <phoneticPr fontId="19" type="noConversion"/>
  </si>
  <si>
    <t>沙茶醬</t>
    <phoneticPr fontId="19" type="noConversion"/>
  </si>
  <si>
    <t>冬瓜</t>
    <phoneticPr fontId="19" type="noConversion"/>
  </si>
  <si>
    <t>五穀米</t>
    <phoneticPr fontId="19" type="noConversion"/>
  </si>
  <si>
    <t>煮</t>
    <phoneticPr fontId="19" type="noConversion"/>
  </si>
  <si>
    <t>梅干菜</t>
    <phoneticPr fontId="19" type="noConversion"/>
  </si>
  <si>
    <t>醃</t>
    <phoneticPr fontId="19" type="noConversion"/>
  </si>
  <si>
    <t>加</t>
    <phoneticPr fontId="19" type="noConversion"/>
  </si>
  <si>
    <t>金針菇</t>
    <phoneticPr fontId="19" type="noConversion"/>
  </si>
  <si>
    <t>菇菇湯</t>
    <phoneticPr fontId="19" type="noConversion"/>
  </si>
  <si>
    <t>鮮菇</t>
    <phoneticPr fontId="19" type="noConversion"/>
  </si>
  <si>
    <t>日式蒸蛋</t>
    <phoneticPr fontId="19" type="noConversion"/>
  </si>
  <si>
    <t>酥香雞丁(炸)</t>
    <phoneticPr fontId="19" type="noConversion"/>
  </si>
  <si>
    <t>起司玉米</t>
    <phoneticPr fontId="19" type="noConversion"/>
  </si>
  <si>
    <t>招牌香雞排(炸)</t>
    <phoneticPr fontId="19" type="noConversion"/>
  </si>
  <si>
    <t>白玉控肉</t>
    <phoneticPr fontId="19" type="noConversion"/>
  </si>
  <si>
    <t>檸檬翅小腿</t>
    <phoneticPr fontId="19" type="noConversion"/>
  </si>
  <si>
    <t>煮</t>
    <phoneticPr fontId="19" type="noConversion"/>
  </si>
  <si>
    <t>什錦白菜滷(豆)</t>
    <phoneticPr fontId="19" type="noConversion"/>
  </si>
  <si>
    <t>五香滷蛋</t>
    <phoneticPr fontId="19" type="noConversion"/>
  </si>
  <si>
    <t>日式照燒雞排</t>
    <phoneticPr fontId="19" type="noConversion"/>
  </si>
  <si>
    <t>花枝丸</t>
    <phoneticPr fontId="19" type="noConversion"/>
  </si>
  <si>
    <t>紅蘿蔔</t>
    <phoneticPr fontId="19" type="noConversion"/>
  </si>
  <si>
    <t>起司絲</t>
    <phoneticPr fontId="19" type="noConversion"/>
  </si>
  <si>
    <t>白菜花枝丸(海加)</t>
    <phoneticPr fontId="19" type="noConversion"/>
  </si>
  <si>
    <t>洋芋</t>
    <phoneticPr fontId="19" type="noConversion"/>
  </si>
  <si>
    <t>烤</t>
    <phoneticPr fontId="19" type="noConversion"/>
  </si>
  <si>
    <t>煮</t>
    <phoneticPr fontId="19" type="noConversion"/>
  </si>
  <si>
    <t>番茄</t>
    <phoneticPr fontId="19" type="noConversion"/>
  </si>
  <si>
    <t>紅蘿蔔</t>
    <phoneticPr fontId="19" type="noConversion"/>
  </si>
  <si>
    <t>炒</t>
    <phoneticPr fontId="19" type="noConversion"/>
  </si>
  <si>
    <t>三杯咕咕雞</t>
    <phoneticPr fontId="19" type="noConversion"/>
  </si>
  <si>
    <t>白蘿蔔</t>
    <phoneticPr fontId="19" type="noConversion"/>
  </si>
  <si>
    <t>芹菜</t>
    <phoneticPr fontId="19" type="noConversion"/>
  </si>
  <si>
    <t>海帶芽</t>
    <phoneticPr fontId="19" type="noConversion"/>
  </si>
  <si>
    <t>紅蘿蔔</t>
    <phoneticPr fontId="19" type="noConversion"/>
  </si>
  <si>
    <t>紅蘿蔔</t>
    <phoneticPr fontId="19" type="noConversion"/>
  </si>
  <si>
    <t>滷</t>
    <phoneticPr fontId="19" type="noConversion"/>
  </si>
  <si>
    <t>豆</t>
    <phoneticPr fontId="19" type="noConversion"/>
  </si>
  <si>
    <t>加</t>
    <phoneticPr fontId="19" type="noConversion"/>
  </si>
  <si>
    <t>牽絲洋芋燒</t>
    <phoneticPr fontId="19" type="noConversion"/>
  </si>
  <si>
    <t>洋芋</t>
    <phoneticPr fontId="19" type="noConversion"/>
  </si>
  <si>
    <t>炸</t>
    <phoneticPr fontId="19" type="noConversion"/>
  </si>
  <si>
    <t>高麗菜</t>
    <phoneticPr fontId="19" type="noConversion"/>
  </si>
  <si>
    <t>海/加</t>
    <phoneticPr fontId="19" type="noConversion"/>
  </si>
  <si>
    <t>蒸</t>
    <phoneticPr fontId="19" type="noConversion"/>
  </si>
  <si>
    <t>8月30日(五)</t>
    <phoneticPr fontId="19" type="noConversion"/>
  </si>
  <si>
    <t>9月2日(一)</t>
    <phoneticPr fontId="19" type="noConversion"/>
  </si>
  <si>
    <t>9月3日(二)</t>
    <phoneticPr fontId="19" type="noConversion"/>
  </si>
  <si>
    <t>9月4日(三)</t>
    <phoneticPr fontId="19" type="noConversion"/>
  </si>
  <si>
    <t>9月5日(四)</t>
    <phoneticPr fontId="19" type="noConversion"/>
  </si>
  <si>
    <t>9月6日(五)</t>
    <phoneticPr fontId="19" type="noConversion"/>
  </si>
  <si>
    <t>9月9日(一)</t>
    <phoneticPr fontId="19" type="noConversion"/>
  </si>
  <si>
    <t>9月10日(二)</t>
    <phoneticPr fontId="19" type="noConversion"/>
  </si>
  <si>
    <t>9月11日(三)</t>
    <phoneticPr fontId="19" type="noConversion"/>
  </si>
  <si>
    <t>9月12日(四)</t>
    <phoneticPr fontId="19" type="noConversion"/>
  </si>
  <si>
    <t>9月13日(五)</t>
    <phoneticPr fontId="19" type="noConversion"/>
  </si>
  <si>
    <t>9月16日(一)</t>
    <phoneticPr fontId="19" type="noConversion"/>
  </si>
  <si>
    <t>9月17日(二)</t>
    <phoneticPr fontId="19" type="noConversion"/>
  </si>
  <si>
    <t>9月18日(三)</t>
    <phoneticPr fontId="19" type="noConversion"/>
  </si>
  <si>
    <t>9月19日(四)</t>
    <phoneticPr fontId="19" type="noConversion"/>
  </si>
  <si>
    <t>9月20日(五)</t>
    <phoneticPr fontId="19" type="noConversion"/>
  </si>
  <si>
    <t>9月23日(一)</t>
    <phoneticPr fontId="19" type="noConversion"/>
  </si>
  <si>
    <t>9月24日(二)</t>
    <phoneticPr fontId="19" type="noConversion"/>
  </si>
  <si>
    <t>9月25日(三)</t>
    <phoneticPr fontId="19" type="noConversion"/>
  </si>
  <si>
    <t>9月26日(四)</t>
    <phoneticPr fontId="19" type="noConversion"/>
  </si>
  <si>
    <t>9月30日(一)</t>
    <phoneticPr fontId="19" type="noConversion"/>
  </si>
  <si>
    <t>古早味拌飯</t>
    <phoneticPr fontId="19" type="noConversion"/>
  </si>
  <si>
    <t>9月27日(五)</t>
    <phoneticPr fontId="19" type="noConversion"/>
  </si>
  <si>
    <t>茄汁義大利麵</t>
    <phoneticPr fontId="19" type="noConversion"/>
  </si>
  <si>
    <t>夜市鐵板麵</t>
    <phoneticPr fontId="19" type="noConversion"/>
  </si>
  <si>
    <t>海苔拌飯</t>
    <phoneticPr fontId="19" type="noConversion"/>
  </si>
  <si>
    <t>五穀飯</t>
    <phoneticPr fontId="19" type="noConversion"/>
  </si>
  <si>
    <t>胚芽飯</t>
    <phoneticPr fontId="19" type="noConversion"/>
  </si>
  <si>
    <t>鐵路排骨</t>
    <phoneticPr fontId="19" type="noConversion"/>
  </si>
  <si>
    <t>薑絲海芽湯</t>
    <phoneticPr fontId="19" type="noConversion"/>
  </si>
  <si>
    <t>蒜泥白肉</t>
    <phoneticPr fontId="19" type="noConversion"/>
  </si>
  <si>
    <t>拌</t>
    <phoneticPr fontId="19" type="noConversion"/>
  </si>
  <si>
    <t>胚芽米</t>
    <phoneticPr fontId="19" type="noConversion"/>
  </si>
  <si>
    <t>油麵條</t>
    <phoneticPr fontId="19" type="noConversion"/>
  </si>
  <si>
    <t>拌</t>
    <phoneticPr fontId="19" type="noConversion"/>
  </si>
  <si>
    <t>番茄醬</t>
    <phoneticPr fontId="19" type="noConversion"/>
  </si>
  <si>
    <t>適量</t>
    <phoneticPr fontId="19" type="noConversion"/>
  </si>
  <si>
    <t>白油麵</t>
    <phoneticPr fontId="19" type="noConversion"/>
  </si>
  <si>
    <t>玉米粒</t>
    <phoneticPr fontId="19" type="noConversion"/>
  </si>
  <si>
    <t>紅蘿蔔</t>
    <phoneticPr fontId="19" type="noConversion"/>
  </si>
  <si>
    <t>冷凍青豆仁</t>
    <phoneticPr fontId="19" type="noConversion"/>
  </si>
  <si>
    <t>海苔</t>
    <phoneticPr fontId="19" type="noConversion"/>
  </si>
  <si>
    <t>鮮筍湯</t>
    <phoneticPr fontId="19" type="noConversion"/>
  </si>
  <si>
    <t>金針肉絲湯</t>
    <phoneticPr fontId="19" type="noConversion"/>
  </si>
  <si>
    <t>薑絲</t>
    <phoneticPr fontId="19" type="noConversion"/>
  </si>
  <si>
    <t>乾海帶芽</t>
    <phoneticPr fontId="19" type="noConversion"/>
  </si>
  <si>
    <t>冬瓜</t>
    <phoneticPr fontId="19" type="noConversion"/>
  </si>
  <si>
    <t>鮮菇冬瓜湯</t>
    <phoneticPr fontId="19" type="noConversion"/>
  </si>
  <si>
    <t>適量</t>
    <phoneticPr fontId="19" type="noConversion"/>
  </si>
  <si>
    <t>紫菜蛋花湯</t>
    <phoneticPr fontId="19" type="noConversion"/>
  </si>
  <si>
    <t>紫菜</t>
    <phoneticPr fontId="19" type="noConversion"/>
  </si>
  <si>
    <t>高麗菜</t>
    <phoneticPr fontId="19" type="noConversion"/>
  </si>
  <si>
    <t>柴香高麗菜湯</t>
    <phoneticPr fontId="19" type="noConversion"/>
  </si>
  <si>
    <t>味噌</t>
    <phoneticPr fontId="19" type="noConversion"/>
  </si>
  <si>
    <t>味噌豆腐湯(豆)</t>
    <phoneticPr fontId="19" type="noConversion"/>
  </si>
  <si>
    <t>薑絲冬瓜湯</t>
    <phoneticPr fontId="19" type="noConversion"/>
  </si>
  <si>
    <t>豆</t>
    <phoneticPr fontId="19" type="noConversion"/>
  </si>
  <si>
    <t>紫菜</t>
    <phoneticPr fontId="19" type="noConversion"/>
  </si>
  <si>
    <t>大白菜</t>
    <phoneticPr fontId="19" type="noConversion"/>
  </si>
  <si>
    <t>紫菜什錦湯</t>
    <phoneticPr fontId="19" type="noConversion"/>
  </si>
  <si>
    <t>高麗菜炒肉片</t>
    <phoneticPr fontId="19" type="noConversion"/>
  </si>
  <si>
    <t>加</t>
    <phoneticPr fontId="19" type="noConversion"/>
  </si>
  <si>
    <t>大黃瓜炒肉</t>
    <phoneticPr fontId="19" type="noConversion"/>
  </si>
  <si>
    <t>薑絲</t>
    <phoneticPr fontId="19" type="noConversion"/>
  </si>
  <si>
    <t>鮮菇</t>
    <phoneticPr fontId="19" type="noConversion"/>
  </si>
  <si>
    <t>乾木耳</t>
    <phoneticPr fontId="19" type="noConversion"/>
  </si>
  <si>
    <t>南洋咖哩雞</t>
    <phoneticPr fontId="19" type="noConversion"/>
  </si>
  <si>
    <t>三絲湯</t>
    <phoneticPr fontId="19" type="noConversion"/>
  </si>
  <si>
    <t>花枝排</t>
    <phoneticPr fontId="19" type="noConversion"/>
  </si>
  <si>
    <t>海/加</t>
    <phoneticPr fontId="19" type="noConversion"/>
  </si>
  <si>
    <t>快樂雞堡肉(加)</t>
    <phoneticPr fontId="19" type="noConversion"/>
  </si>
  <si>
    <t>雞堡</t>
    <phoneticPr fontId="19" type="noConversion"/>
  </si>
  <si>
    <t>烤</t>
    <phoneticPr fontId="19" type="noConversion"/>
  </si>
  <si>
    <t>海</t>
    <phoneticPr fontId="19" type="noConversion"/>
  </si>
  <si>
    <t>冷</t>
    <phoneticPr fontId="19" type="noConversion"/>
  </si>
  <si>
    <t>蒸</t>
    <phoneticPr fontId="19" type="noConversion"/>
  </si>
  <si>
    <t>炸</t>
    <phoneticPr fontId="19" type="noConversion"/>
  </si>
  <si>
    <t>豬肉鍋貼</t>
    <phoneticPr fontId="19" type="noConversion"/>
  </si>
  <si>
    <t>紅蘿蔔</t>
    <phoneticPr fontId="19" type="noConversion"/>
  </si>
  <si>
    <t>乾木耳</t>
    <phoneticPr fontId="19" type="noConversion"/>
  </si>
  <si>
    <t>海</t>
    <phoneticPr fontId="19" type="noConversion"/>
  </si>
  <si>
    <t>烤</t>
    <phoneticPr fontId="19" type="noConversion"/>
  </si>
  <si>
    <t>青花菜</t>
    <phoneticPr fontId="19" type="noConversion"/>
  </si>
  <si>
    <t>煮</t>
    <phoneticPr fontId="19" type="noConversion"/>
  </si>
  <si>
    <t>衛管人員：黃彥誠</t>
    <phoneticPr fontId="19" type="noConversion"/>
  </si>
  <si>
    <t>芝麻豬排</t>
    <phoneticPr fontId="19" type="noConversion"/>
  </si>
  <si>
    <t>味噌豆腐湯(豆)</t>
    <phoneticPr fontId="19" type="noConversion"/>
  </si>
  <si>
    <t>味噌</t>
    <phoneticPr fontId="19" type="noConversion"/>
  </si>
  <si>
    <t>適量</t>
    <phoneticPr fontId="19" type="noConversion"/>
  </si>
  <si>
    <t>照燒豆腐(豆)</t>
    <phoneticPr fontId="19" type="noConversion"/>
  </si>
  <si>
    <t>番茄炒蛋</t>
    <phoneticPr fontId="19" type="noConversion"/>
  </si>
  <si>
    <t>豆</t>
    <phoneticPr fontId="19" type="noConversion"/>
  </si>
  <si>
    <t>油蔥拌飯</t>
    <phoneticPr fontId="19" type="noConversion"/>
  </si>
  <si>
    <t>油蔥酥</t>
    <phoneticPr fontId="19" type="noConversion"/>
  </si>
  <si>
    <t>拌</t>
    <phoneticPr fontId="19" type="noConversion"/>
  </si>
  <si>
    <t>白煮蛋</t>
    <phoneticPr fontId="19" type="noConversion"/>
  </si>
  <si>
    <t>適量</t>
    <phoneticPr fontId="19" type="noConversion"/>
  </si>
  <si>
    <t>彩椒</t>
    <phoneticPr fontId="19" type="noConversion"/>
  </si>
  <si>
    <t>鮮菇</t>
    <phoneticPr fontId="19" type="noConversion"/>
  </si>
  <si>
    <t>白菜豆皮壽喜燒(豆)</t>
    <phoneticPr fontId="19" type="noConversion"/>
  </si>
  <si>
    <t>菜脯炒蛋(醃)</t>
    <phoneticPr fontId="19" type="noConversion"/>
  </si>
  <si>
    <t>菜脯</t>
    <phoneticPr fontId="19" type="noConversion"/>
  </si>
  <si>
    <t>醃</t>
    <phoneticPr fontId="19" type="noConversion"/>
  </si>
  <si>
    <t>大白菜</t>
    <phoneticPr fontId="19" type="noConversion"/>
  </si>
  <si>
    <t>白蘿貢丸(加)</t>
    <phoneticPr fontId="19" type="noConversion"/>
  </si>
  <si>
    <t>白蘿蔔</t>
    <phoneticPr fontId="19" type="noConversion"/>
  </si>
  <si>
    <t>貢丸</t>
    <phoneticPr fontId="19" type="noConversion"/>
  </si>
  <si>
    <t>加</t>
    <phoneticPr fontId="19" type="noConversion"/>
  </si>
  <si>
    <t>蘑菇肉片</t>
    <phoneticPr fontId="19" type="noConversion"/>
  </si>
  <si>
    <t>玉米筍</t>
    <phoneticPr fontId="19" type="noConversion"/>
  </si>
  <si>
    <t>芹菜</t>
    <phoneticPr fontId="19" type="noConversion"/>
  </si>
  <si>
    <t>蘑菇醬</t>
    <phoneticPr fontId="19" type="noConversion"/>
  </si>
  <si>
    <t>玉米濃湯(芡)</t>
    <phoneticPr fontId="19" type="noConversion"/>
  </si>
  <si>
    <t>玉米粒</t>
    <phoneticPr fontId="19" type="noConversion"/>
  </si>
  <si>
    <t>玉米濃湯粉</t>
    <phoneticPr fontId="19" type="noConversion"/>
  </si>
  <si>
    <t>液蛋(加工)</t>
    <phoneticPr fontId="19" type="noConversion"/>
  </si>
  <si>
    <t>液蛋(加工)</t>
    <phoneticPr fontId="19" type="noConversion"/>
  </si>
  <si>
    <t>高麗菜</t>
    <phoneticPr fontId="19" type="noConversion"/>
  </si>
  <si>
    <t>彩椒鮮菇</t>
    <phoneticPr fontId="19" type="noConversion"/>
  </si>
  <si>
    <t>板烤雞排</t>
    <phoneticPr fontId="19" type="noConversion"/>
  </si>
  <si>
    <t>海</t>
    <phoneticPr fontId="19" type="noConversion"/>
  </si>
  <si>
    <t>古早味排骨</t>
    <phoneticPr fontId="19" type="noConversion"/>
  </si>
  <si>
    <t>海帶豆干(豆)</t>
    <phoneticPr fontId="19" type="noConversion"/>
  </si>
  <si>
    <t>大白菜河粉</t>
    <phoneticPr fontId="19" type="noConversion"/>
  </si>
  <si>
    <t>滑嫩蒸蛋</t>
    <phoneticPr fontId="19" type="noConversion"/>
  </si>
  <si>
    <t>大白菜</t>
    <phoneticPr fontId="19" type="noConversion"/>
  </si>
  <si>
    <t>冷</t>
    <phoneticPr fontId="19" type="noConversion"/>
  </si>
  <si>
    <t>適量</t>
    <phoneticPr fontId="19" type="noConversion"/>
  </si>
  <si>
    <t>蒸</t>
    <phoneticPr fontId="19" type="noConversion"/>
  </si>
  <si>
    <t>烤</t>
    <phoneticPr fontId="19" type="noConversion"/>
  </si>
  <si>
    <t>紅蘿蔔</t>
    <phoneticPr fontId="19" type="noConversion"/>
  </si>
  <si>
    <t>起司絲</t>
    <phoneticPr fontId="19" type="noConversion"/>
  </si>
  <si>
    <t>咖哩粉</t>
    <phoneticPr fontId="19" type="noConversion"/>
  </si>
  <si>
    <t>海帶絲</t>
    <phoneticPr fontId="19" type="noConversion"/>
  </si>
  <si>
    <t>大白菜</t>
    <phoneticPr fontId="19" type="noConversion"/>
  </si>
  <si>
    <t>河粉</t>
    <phoneticPr fontId="19" type="noConversion"/>
  </si>
  <si>
    <t>紅蘿蔔</t>
    <phoneticPr fontId="19" type="noConversion"/>
  </si>
  <si>
    <t>紫菜</t>
    <phoneticPr fontId="19" type="noConversion"/>
  </si>
  <si>
    <t>柴魚片</t>
    <phoneticPr fontId="19" type="noConversion"/>
  </si>
  <si>
    <t>白蘿蔔</t>
    <phoneticPr fontId="19" type="noConversion"/>
  </si>
  <si>
    <t>玉米筍</t>
    <phoneticPr fontId="19" type="noConversion"/>
  </si>
  <si>
    <t>花枝排(海加炸)</t>
    <phoneticPr fontId="19" type="noConversion"/>
  </si>
  <si>
    <t>大白菜</t>
    <phoneticPr fontId="19" type="noConversion"/>
  </si>
  <si>
    <t>液蛋(加工)</t>
    <phoneticPr fontId="19" type="noConversion"/>
  </si>
  <si>
    <t>毛豆仁</t>
    <phoneticPr fontId="19" type="noConversion"/>
  </si>
  <si>
    <t>豆</t>
    <phoneticPr fontId="19" type="noConversion"/>
  </si>
  <si>
    <t>煮</t>
    <phoneticPr fontId="19" type="noConversion"/>
  </si>
  <si>
    <t>芹菜</t>
    <phoneticPr fontId="19" type="noConversion"/>
  </si>
  <si>
    <t>液蛋(加工)</t>
    <phoneticPr fontId="19" type="noConversion"/>
  </si>
  <si>
    <t>青花翡翠燒賣(加)</t>
    <phoneticPr fontId="19" type="noConversion"/>
  </si>
  <si>
    <t>青花菜</t>
    <phoneticPr fontId="19" type="noConversion"/>
  </si>
  <si>
    <t>水發魷魚</t>
    <phoneticPr fontId="19" type="noConversion"/>
  </si>
  <si>
    <t>三杯魷魚(海)</t>
    <phoneticPr fontId="19" type="noConversion"/>
  </si>
  <si>
    <t>芹菜</t>
    <phoneticPr fontId="19" type="noConversion"/>
  </si>
  <si>
    <t>芹香雞柳條(加炸)</t>
    <phoneticPr fontId="19" type="noConversion"/>
  </si>
  <si>
    <t>白芝麻</t>
    <phoneticPr fontId="19" type="noConversion"/>
  </si>
  <si>
    <t>五香碎肉(豆)</t>
    <phoneticPr fontId="19" type="noConversion"/>
  </si>
  <si>
    <t>生鮮水產品-鮮蔬魷魚圈(海)</t>
    <phoneticPr fontId="19" type="noConversion"/>
  </si>
  <si>
    <t>生鮮水產品-香酥鮮魚(海炸)</t>
    <phoneticPr fontId="19" type="noConversion"/>
  </si>
  <si>
    <t>鮮筍肉絲</t>
    <phoneticPr fontId="19" type="noConversion"/>
  </si>
  <si>
    <t>乾木耳</t>
    <phoneticPr fontId="19" type="noConversion"/>
  </si>
  <si>
    <t>沙茶滷豆干(豆)</t>
    <phoneticPr fontId="19" type="noConversion"/>
  </si>
  <si>
    <t>中秋節停餐</t>
    <phoneticPr fontId="19" type="noConversion"/>
  </si>
  <si>
    <t>椒鹽魚丁(海炸)</t>
    <phoneticPr fontId="19" type="noConversion"/>
  </si>
  <si>
    <t>加</t>
    <phoneticPr fontId="19" type="noConversion"/>
  </si>
  <si>
    <t>豆皮高麗菜(豆)</t>
    <phoneticPr fontId="19" type="noConversion"/>
  </si>
  <si>
    <t>古早味滷肉</t>
    <phoneticPr fontId="19" type="noConversion"/>
  </si>
  <si>
    <t>北平烤鴨</t>
    <phoneticPr fontId="19" type="noConversion"/>
  </si>
  <si>
    <t>深色蔬菜</t>
    <phoneticPr fontId="19" type="noConversion"/>
  </si>
  <si>
    <t>深色蔬菜</t>
    <phoneticPr fontId="19" type="noConversion"/>
  </si>
  <si>
    <t>淺色蔬菜</t>
    <phoneticPr fontId="19" type="noConversion"/>
  </si>
  <si>
    <t>名家大鍋貼(加)</t>
    <phoneticPr fontId="19" type="noConversion"/>
  </si>
  <si>
    <t>番茄豚肉鍋</t>
    <phoneticPr fontId="19" type="noConversion"/>
  </si>
  <si>
    <t>甜甜銀絲卷(冷)</t>
    <phoneticPr fontId="19" type="noConversion"/>
  </si>
  <si>
    <t>烤</t>
    <phoneticPr fontId="19" type="noConversion"/>
  </si>
  <si>
    <t>番茄</t>
    <phoneticPr fontId="19" type="noConversion"/>
  </si>
  <si>
    <t>銀絲卷</t>
    <phoneticPr fontId="19" type="noConversion"/>
  </si>
  <si>
    <t>甜不辣</t>
    <phoneticPr fontId="19" type="noConversion"/>
  </si>
  <si>
    <t>馬鈴薯條</t>
    <phoneticPr fontId="19" type="noConversion"/>
  </si>
  <si>
    <t>加</t>
    <phoneticPr fontId="19" type="noConversion"/>
  </si>
  <si>
    <t>牛奶小饅頭(冷)</t>
    <phoneticPr fontId="19" type="noConversion"/>
  </si>
  <si>
    <t>饅頭</t>
    <phoneticPr fontId="19" type="noConversion"/>
  </si>
  <si>
    <t>蒸</t>
    <phoneticPr fontId="19" type="noConversion"/>
  </si>
  <si>
    <t>冷</t>
    <phoneticPr fontId="19" type="noConversion"/>
  </si>
  <si>
    <t>青花蝦仁毛豆(海)</t>
    <phoneticPr fontId="19" type="noConversion"/>
  </si>
  <si>
    <t>玉米粒</t>
    <phoneticPr fontId="19" type="noConversion"/>
  </si>
  <si>
    <t>雞肉</t>
    <phoneticPr fontId="19" type="noConversion"/>
  </si>
  <si>
    <t>豆皮</t>
    <phoneticPr fontId="19" type="noConversion"/>
  </si>
  <si>
    <t>玉米粒</t>
    <phoneticPr fontId="19" type="noConversion"/>
  </si>
  <si>
    <t>豬絞肉</t>
    <phoneticPr fontId="19" type="noConversion"/>
  </si>
  <si>
    <t>豬肉</t>
    <phoneticPr fontId="19" type="noConversion"/>
  </si>
  <si>
    <t>鯊魚</t>
    <phoneticPr fontId="19" type="noConversion"/>
  </si>
  <si>
    <t>豆腐</t>
    <phoneticPr fontId="19" type="noConversion"/>
  </si>
  <si>
    <t>雞肉</t>
    <phoneticPr fontId="19" type="noConversion"/>
  </si>
  <si>
    <t>豬肉</t>
    <phoneticPr fontId="19" type="noConversion"/>
  </si>
  <si>
    <t>竹筍</t>
    <phoneticPr fontId="19" type="noConversion"/>
  </si>
  <si>
    <t>魷魚圈</t>
    <phoneticPr fontId="19" type="noConversion"/>
  </si>
  <si>
    <t>鴨肉</t>
    <phoneticPr fontId="19" type="noConversion"/>
  </si>
  <si>
    <t>豆干</t>
    <phoneticPr fontId="19" type="noConversion"/>
  </si>
  <si>
    <t>竹筍</t>
    <phoneticPr fontId="19" type="noConversion"/>
  </si>
  <si>
    <t>鯊魚</t>
    <phoneticPr fontId="19" type="noConversion"/>
  </si>
  <si>
    <t>雞排</t>
    <phoneticPr fontId="19" type="noConversion"/>
  </si>
  <si>
    <t>蝦仁</t>
    <phoneticPr fontId="19" type="noConversion"/>
  </si>
  <si>
    <t>豬肉</t>
    <phoneticPr fontId="19" type="noConversion"/>
  </si>
  <si>
    <t>雞排</t>
    <phoneticPr fontId="19" type="noConversion"/>
  </si>
  <si>
    <t>翅小腿</t>
    <phoneticPr fontId="19" type="noConversion"/>
  </si>
  <si>
    <t>星期</t>
    <phoneticPr fontId="19" type="noConversion"/>
  </si>
  <si>
    <t>星期一</t>
    <phoneticPr fontId="19" type="noConversion"/>
  </si>
  <si>
    <t>米血雞丁(冷)</t>
    <phoneticPr fontId="19" type="noConversion"/>
  </si>
  <si>
    <t>柴香豆腐湯(豆)</t>
    <phoneticPr fontId="19" type="noConversion"/>
  </si>
  <si>
    <t>菜頭湯</t>
    <phoneticPr fontId="19" type="noConversion"/>
  </si>
  <si>
    <t>三杯米血杏鮑菇(冷)</t>
    <phoneticPr fontId="19" type="noConversion"/>
  </si>
  <si>
    <t>杏鮑菇</t>
    <phoneticPr fontId="19" type="noConversion"/>
  </si>
  <si>
    <t>紅蘿蔔</t>
    <phoneticPr fontId="19" type="noConversion"/>
  </si>
  <si>
    <t>米血</t>
    <phoneticPr fontId="19" type="noConversion"/>
  </si>
  <si>
    <t>冷</t>
    <phoneticPr fontId="19" type="noConversion"/>
  </si>
  <si>
    <t>白蘿蔔</t>
    <phoneticPr fontId="19" type="noConversion"/>
  </si>
  <si>
    <t>紅蘿蔔</t>
    <phoneticPr fontId="19" type="noConversion"/>
  </si>
  <si>
    <t>豆腐</t>
    <phoneticPr fontId="19" type="noConversion"/>
  </si>
  <si>
    <t>豆</t>
    <phoneticPr fontId="19" type="noConversion"/>
  </si>
  <si>
    <t>柴魚片</t>
    <phoneticPr fontId="19" type="noConversion"/>
  </si>
  <si>
    <t>生鮮雞肉</t>
    <phoneticPr fontId="19" type="noConversion"/>
  </si>
  <si>
    <t>生鮮水產品-黃金酥炸魚(海炸)</t>
    <phoneticPr fontId="19" type="noConversion"/>
  </si>
  <si>
    <t>海</t>
    <phoneticPr fontId="19" type="noConversion"/>
  </si>
  <si>
    <t>炸</t>
    <phoneticPr fontId="19" type="noConversion"/>
  </si>
  <si>
    <t xml:space="preserve">   員林國小-冠成113年8、9月菜單</t>
    <phoneticPr fontId="19" type="noConversion"/>
  </si>
  <si>
    <t>113年8、9月第一週菜單明細(員林國小-冠成廠商)</t>
    <phoneticPr fontId="19" type="noConversion"/>
  </si>
  <si>
    <t>113年8、9月第二週菜單明細(員林國小-冠成廠商)</t>
    <phoneticPr fontId="19" type="noConversion"/>
  </si>
  <si>
    <t>113年8、9月第三週菜單明細(員林國小-冠成廠商)</t>
    <phoneticPr fontId="19" type="noConversion"/>
  </si>
  <si>
    <t>112年8、9月第四週菜單明細(員林國小-冠成廠商)</t>
    <phoneticPr fontId="19" type="noConversion"/>
  </si>
  <si>
    <t>113年8、9月第五週菜單明細(員林國小-冠成廠商)</t>
    <phoneticPr fontId="19" type="noConversion"/>
  </si>
  <si>
    <t>玉米蛋花湯+豆漿</t>
    <phoneticPr fontId="19" type="noConversion"/>
  </si>
  <si>
    <t>港式酸辣湯(豆芡)</t>
    <phoneticPr fontId="19" type="noConversion"/>
  </si>
  <si>
    <t>黃金炸雞腿(炸)</t>
    <phoneticPr fontId="19" type="noConversion"/>
  </si>
  <si>
    <t>生鮮雞腿</t>
    <phoneticPr fontId="19" type="noConversion"/>
  </si>
  <si>
    <t>白米飯+玉米布丁酥</t>
    <phoneticPr fontId="19" type="noConversion"/>
  </si>
  <si>
    <t>白米飯+可可麻糬包</t>
    <phoneticPr fontId="19" type="noConversion"/>
  </si>
  <si>
    <t>白米飯+小可頌</t>
    <phoneticPr fontId="19" type="noConversion"/>
  </si>
  <si>
    <t>白米飯+挴粉薯條</t>
    <phoneticPr fontId="19" type="noConversion"/>
  </si>
  <si>
    <t>白米飯+幸福鬆餅</t>
    <phoneticPr fontId="19" type="noConversion"/>
  </si>
  <si>
    <t>可可麻糬包(冷)</t>
    <phoneticPr fontId="19" type="noConversion"/>
  </si>
  <si>
    <t>餐包</t>
    <phoneticPr fontId="19" type="noConversion"/>
  </si>
  <si>
    <t>檸檬雞柳條</t>
    <phoneticPr fontId="19" type="noConversion"/>
  </si>
  <si>
    <t>鯊魚</t>
    <phoneticPr fontId="19" type="noConversion"/>
  </si>
  <si>
    <t>雙拼甜不辣(加)</t>
    <phoneticPr fontId="19" type="noConversion"/>
  </si>
  <si>
    <t>烤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</si>
</sst>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;_ "/>
    <numFmt numFmtId="177" formatCode="0;_쐀"/>
    <numFmt numFmtId="178" formatCode="&quot;11 月&quot;\ #\ &quot;日（一）&quot;"/>
  </numFmts>
  <fonts count="130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20"/>
      <name val="華康少女文字W3"/>
      <family val="3"/>
      <charset val="136"/>
    </font>
    <font>
      <sz val="20"/>
      <color indexed="10"/>
      <name val="新細明體"/>
      <family val="1"/>
      <charset val="136"/>
    </font>
    <font>
      <b/>
      <sz val="50"/>
      <color indexed="8"/>
      <name val="標楷體"/>
      <family val="4"/>
      <charset val="136"/>
    </font>
    <font>
      <sz val="50"/>
      <name val="新細明體"/>
      <family val="1"/>
      <charset val="136"/>
    </font>
    <font>
      <sz val="36"/>
      <name val="華康少女文字W3"/>
      <family val="3"/>
      <charset val="136"/>
    </font>
    <font>
      <b/>
      <sz val="72"/>
      <color indexed="8"/>
      <name val="標楷體"/>
      <family val="4"/>
      <charset val="136"/>
    </font>
    <font>
      <sz val="40"/>
      <name val="新細明體"/>
      <family val="1"/>
      <charset val="136"/>
    </font>
    <font>
      <sz val="48"/>
      <name val="華康少女文字W3"/>
      <family val="3"/>
      <charset val="136"/>
    </font>
    <font>
      <b/>
      <sz val="50"/>
      <name val="標楷體"/>
      <family val="4"/>
      <charset val="136"/>
    </font>
    <font>
      <b/>
      <sz val="24"/>
      <name val="微軟正黑體"/>
      <family val="2"/>
      <charset val="136"/>
    </font>
    <font>
      <b/>
      <sz val="20"/>
      <name val="微軟正黑體"/>
      <family val="2"/>
      <charset val="136"/>
    </font>
    <font>
      <b/>
      <sz val="28"/>
      <name val="微軟正黑體"/>
      <family val="2"/>
      <charset val="136"/>
    </font>
    <font>
      <b/>
      <sz val="18"/>
      <name val="微軟正黑體"/>
      <family val="2"/>
      <charset val="136"/>
    </font>
    <font>
      <sz val="50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40"/>
      <color indexed="8"/>
      <name val="新細明體"/>
      <family val="1"/>
      <charset val="136"/>
    </font>
    <font>
      <b/>
      <sz val="50"/>
      <color indexed="8"/>
      <name val="標楷體"/>
      <family val="4"/>
      <charset val="136"/>
    </font>
    <font>
      <b/>
      <sz val="20"/>
      <color indexed="8"/>
      <name val="微軟正黑體"/>
      <family val="2"/>
      <charset val="136"/>
    </font>
    <font>
      <b/>
      <sz val="18"/>
      <color indexed="8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b/>
      <sz val="28"/>
      <color indexed="8"/>
      <name val="微軟正黑體"/>
      <family val="2"/>
      <charset val="136"/>
    </font>
    <font>
      <b/>
      <sz val="24"/>
      <color indexed="8"/>
      <name val="微軟正黑體"/>
      <family val="2"/>
      <charset val="136"/>
    </font>
    <font>
      <sz val="28"/>
      <name val="新細明體"/>
      <family val="1"/>
      <charset val="136"/>
    </font>
    <font>
      <sz val="20"/>
      <color indexed="8"/>
      <name val="華康中圓體(P)"/>
      <family val="2"/>
    </font>
    <font>
      <b/>
      <sz val="40"/>
      <name val="微軟正黑體"/>
      <family val="2"/>
      <charset val="136"/>
    </font>
    <font>
      <sz val="12"/>
      <name val="微軟正黑體"/>
      <family val="2"/>
      <charset val="136"/>
    </font>
    <font>
      <sz val="36"/>
      <name val="微軟正黑體"/>
      <family val="2"/>
      <charset val="136"/>
    </font>
    <font>
      <sz val="20"/>
      <name val="微軟正黑體"/>
      <family val="2"/>
      <charset val="136"/>
    </font>
    <font>
      <sz val="50"/>
      <color indexed="8"/>
      <name val="微軟正黑體"/>
      <family val="2"/>
      <charset val="136"/>
    </font>
    <font>
      <sz val="12"/>
      <color indexed="8"/>
      <name val="微軟正黑體"/>
      <family val="2"/>
      <charset val="136"/>
    </font>
    <font>
      <b/>
      <sz val="60"/>
      <color indexed="8"/>
      <name val="微軟正黑體"/>
      <family val="2"/>
      <charset val="136"/>
    </font>
    <font>
      <sz val="60"/>
      <name val="微軟正黑體"/>
      <family val="2"/>
      <charset val="136"/>
    </font>
    <font>
      <b/>
      <sz val="60"/>
      <name val="微軟正黑體"/>
      <family val="2"/>
      <charset val="136"/>
    </font>
    <font>
      <sz val="60"/>
      <color indexed="8"/>
      <name val="微軟正黑體"/>
      <family val="2"/>
      <charset val="136"/>
    </font>
    <font>
      <b/>
      <sz val="100"/>
      <color indexed="8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20"/>
      <color theme="1"/>
      <name val="新細明體"/>
      <family val="1"/>
      <charset val="136"/>
    </font>
    <font>
      <sz val="20"/>
      <name val="華康正顏楷體W5"/>
      <family val="1"/>
      <charset val="136"/>
    </font>
    <font>
      <sz val="20"/>
      <color rgb="FFC00000"/>
      <name val="華康正顏楷體W5"/>
      <family val="1"/>
      <charset val="136"/>
    </font>
    <font>
      <b/>
      <sz val="12"/>
      <name val="微軟正黑體"/>
      <family val="2"/>
      <charset val="136"/>
    </font>
    <font>
      <b/>
      <sz val="35"/>
      <name val="王漢宗綜藝體繁"/>
      <family val="1"/>
      <charset val="136"/>
    </font>
    <font>
      <b/>
      <sz val="14"/>
      <name val="新細明體"/>
      <family val="1"/>
      <charset val="136"/>
    </font>
    <font>
      <b/>
      <sz val="50"/>
      <color rgb="FFFF0000"/>
      <name val="標楷體"/>
      <family val="4"/>
      <charset val="136"/>
    </font>
    <font>
      <b/>
      <sz val="40"/>
      <color theme="1"/>
      <name val="微軟正黑體"/>
      <family val="2"/>
      <charset val="136"/>
    </font>
    <font>
      <b/>
      <sz val="50"/>
      <color theme="1"/>
      <name val="標楷體"/>
      <family val="4"/>
      <charset val="136"/>
    </font>
    <font>
      <sz val="11"/>
      <color indexed="8"/>
      <name val="Calibri"/>
      <family val="2"/>
    </font>
    <font>
      <sz val="20"/>
      <name val="新細明體"/>
      <family val="1"/>
      <charset val="136"/>
      <scheme val="minor"/>
    </font>
    <font>
      <sz val="20"/>
      <color indexed="8"/>
      <name val="新細明體"/>
      <family val="1"/>
      <charset val="136"/>
      <scheme val="minor"/>
    </font>
    <font>
      <sz val="20"/>
      <color rgb="FF00B0F0"/>
      <name val="新細明體"/>
      <family val="1"/>
      <charset val="136"/>
      <scheme val="minor"/>
    </font>
    <font>
      <sz val="20"/>
      <color indexed="1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20"/>
      <color indexed="10"/>
      <name val="新細明體"/>
      <family val="1"/>
      <charset val="136"/>
      <scheme val="minor"/>
    </font>
    <font>
      <sz val="20"/>
      <color indexed="17"/>
      <name val="新細明體"/>
      <family val="1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20"/>
      <color rgb="FFFF0000"/>
      <name val="新細明體"/>
      <family val="1"/>
      <charset val="136"/>
      <scheme val="minor"/>
    </font>
    <font>
      <sz val="20"/>
      <color rgb="FF7030A0"/>
      <name val="新細明體"/>
      <family val="1"/>
      <charset val="136"/>
      <scheme val="minor"/>
    </font>
    <font>
      <sz val="20"/>
      <name val="新細明體"/>
      <family val="1"/>
      <charset val="136"/>
      <scheme val="major"/>
    </font>
    <font>
      <b/>
      <sz val="20"/>
      <color rgb="FF0070C0"/>
      <name val="新細明體"/>
      <family val="1"/>
      <charset val="136"/>
      <scheme val="minor"/>
    </font>
    <font>
      <b/>
      <sz val="72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20"/>
      <color theme="1"/>
      <name val="華康少女文字W3"/>
      <family val="3"/>
      <charset val="136"/>
    </font>
    <font>
      <sz val="40"/>
      <color theme="1"/>
      <name val="新細明體"/>
      <family val="1"/>
      <charset val="136"/>
    </font>
    <font>
      <sz val="50"/>
      <color theme="1"/>
      <name val="新細明體"/>
      <family val="1"/>
      <charset val="136"/>
    </font>
    <font>
      <b/>
      <sz val="24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b/>
      <sz val="35"/>
      <color theme="1"/>
      <name val="王漢宗綜藝體繁"/>
      <family val="1"/>
      <charset val="136"/>
    </font>
    <font>
      <b/>
      <sz val="18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28"/>
      <color theme="1"/>
      <name val="新細明體"/>
      <family val="1"/>
      <charset val="136"/>
    </font>
    <font>
      <sz val="16"/>
      <color theme="1"/>
      <name val="新細明體"/>
      <family val="1"/>
      <charset val="136"/>
    </font>
    <font>
      <b/>
      <sz val="50"/>
      <color theme="1"/>
      <name val="華康少女文字W3"/>
      <family val="3"/>
      <charset val="136"/>
    </font>
    <font>
      <sz val="20"/>
      <color theme="1"/>
      <name val="新細明體"/>
      <family val="1"/>
      <charset val="136"/>
      <scheme val="major"/>
    </font>
    <font>
      <sz val="36"/>
      <color theme="1"/>
      <name val="標楷體"/>
      <family val="4"/>
      <charset val="136"/>
    </font>
    <font>
      <b/>
      <sz val="20"/>
      <color rgb="FFFF0000"/>
      <name val="新細明體"/>
      <family val="1"/>
      <charset val="136"/>
    </font>
    <font>
      <sz val="20"/>
      <color indexed="8"/>
      <name val="新細明體"/>
      <family val="1"/>
      <charset val="136"/>
      <scheme val="major"/>
    </font>
    <font>
      <sz val="20"/>
      <color rgb="FF7030A0"/>
      <name val="新細明體"/>
      <family val="1"/>
      <charset val="136"/>
      <scheme val="major"/>
    </font>
    <font>
      <sz val="20"/>
      <color indexed="10"/>
      <name val="新細明體"/>
      <family val="1"/>
      <charset val="136"/>
      <scheme val="major"/>
    </font>
    <font>
      <sz val="20"/>
      <color theme="9" tint="-0.249977111117893"/>
      <name val="新細明體"/>
      <family val="1"/>
      <charset val="136"/>
      <scheme val="major"/>
    </font>
    <font>
      <sz val="20"/>
      <color rgb="FF00B0F0"/>
      <name val="新細明體"/>
      <family val="1"/>
      <charset val="136"/>
      <scheme val="major"/>
    </font>
    <font>
      <b/>
      <sz val="20"/>
      <color rgb="FFFF0000"/>
      <name val="新細明體"/>
      <family val="1"/>
      <charset val="136"/>
      <scheme val="major"/>
    </font>
    <font>
      <sz val="20"/>
      <color rgb="FFFF00FF"/>
      <name val="新細明體"/>
      <family val="1"/>
      <charset val="136"/>
      <scheme val="major"/>
    </font>
    <font>
      <b/>
      <sz val="20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20"/>
      <color rgb="FFC00000"/>
      <name val="新細明體"/>
      <family val="1"/>
      <charset val="136"/>
      <scheme val="major"/>
    </font>
    <font>
      <sz val="20"/>
      <color theme="1" tint="4.9989318521683403E-2"/>
      <name val="新細明體"/>
      <family val="1"/>
      <charset val="136"/>
      <scheme val="major"/>
    </font>
    <font>
      <sz val="11"/>
      <name val="新細明體"/>
      <family val="1"/>
      <charset val="136"/>
      <scheme val="major"/>
    </font>
    <font>
      <sz val="20"/>
      <color theme="9" tint="-0.249977111117893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sz val="18"/>
      <name val="標楷體"/>
      <family val="4"/>
      <charset val="136"/>
    </font>
    <font>
      <sz val="12"/>
      <color indexed="8"/>
      <name val="新細明體"/>
      <family val="1"/>
      <charset val="136"/>
      <scheme val="maj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4" tint="0.59999389629810485"/>
        <bgColor indexed="64"/>
      </patternFill>
    </fill>
  </fills>
  <borders count="11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59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medium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64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/>
      <diagonal/>
    </border>
    <border>
      <left/>
      <right style="medium">
        <color indexed="64"/>
      </right>
      <top style="thin">
        <color indexed="59"/>
      </top>
      <bottom/>
      <diagonal/>
    </border>
    <border>
      <left style="medium">
        <color indexed="64"/>
      </left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59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4" fillId="0" borderId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4" fillId="0" borderId="0" applyFill="0" applyProtection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804">
    <xf numFmtId="0" fontId="0" fillId="0" borderId="0" xfId="0">
      <alignment vertical="center"/>
    </xf>
    <xf numFmtId="0" fontId="20" fillId="0" borderId="0" xfId="0" applyFont="1" applyAlignment="1">
      <alignment horizont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shrinkToFit="1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2" fillId="24" borderId="15" xfId="0" applyFont="1" applyFill="1" applyBorder="1" applyAlignment="1">
      <alignment horizontal="center" vertical="center" shrinkToFit="1"/>
    </xf>
    <xf numFmtId="0" fontId="27" fillId="24" borderId="15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3" fillId="0" borderId="16" xfId="0" applyFont="1" applyBorder="1" applyAlignment="1">
      <alignment horizontal="center"/>
    </xf>
    <xf numFmtId="0" fontId="22" fillId="0" borderId="17" xfId="0" applyFont="1" applyBorder="1" applyAlignment="1">
      <alignment horizontal="left" vertical="center" shrinkToFit="1"/>
    </xf>
    <xf numFmtId="0" fontId="28" fillId="0" borderId="17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2" fillId="0" borderId="17" xfId="0" applyFont="1" applyBorder="1" applyAlignment="1">
      <alignment vertical="center" textRotation="180" shrinkToFit="1"/>
    </xf>
    <xf numFmtId="0" fontId="3" fillId="0" borderId="18" xfId="0" applyFont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6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>
      <alignment vertical="center"/>
    </xf>
    <xf numFmtId="0" fontId="28" fillId="0" borderId="21" xfId="0" applyFont="1" applyBorder="1" applyAlignment="1">
      <alignment horizontal="left" vertical="center" shrinkToFit="1"/>
    </xf>
    <xf numFmtId="0" fontId="22" fillId="0" borderId="0" xfId="0" applyFont="1" applyAlignment="1">
      <alignment horizontal="right"/>
    </xf>
    <xf numFmtId="0" fontId="22" fillId="0" borderId="0" xfId="0" applyFont="1">
      <alignment vertical="center"/>
    </xf>
    <xf numFmtId="0" fontId="22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 shrinkToFi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Alignment="1">
      <alignment horizontal="center" shrinkToFi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left" shrinkToFi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shrinkToFit="1"/>
    </xf>
    <xf numFmtId="0" fontId="27" fillId="0" borderId="1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27" fillId="0" borderId="0" xfId="0" applyFont="1">
      <alignment vertical="center"/>
    </xf>
    <xf numFmtId="0" fontId="33" fillId="0" borderId="18" xfId="0" applyFont="1" applyBorder="1" applyAlignment="1">
      <alignment horizontal="center"/>
    </xf>
    <xf numFmtId="0" fontId="28" fillId="24" borderId="15" xfId="0" applyFont="1" applyFill="1" applyBorder="1" applyAlignment="1">
      <alignment horizontal="center" vertical="center" shrinkToFit="1"/>
    </xf>
    <xf numFmtId="0" fontId="33" fillId="0" borderId="26" xfId="0" applyFont="1" applyBorder="1" applyAlignment="1">
      <alignment horizontal="center" vertical="center"/>
    </xf>
    <xf numFmtId="0" fontId="35" fillId="0" borderId="0" xfId="0" applyFont="1">
      <alignment vertical="center"/>
    </xf>
    <xf numFmtId="0" fontId="33" fillId="0" borderId="16" xfId="0" applyFont="1" applyBorder="1" applyAlignment="1">
      <alignment horizontal="center"/>
    </xf>
    <xf numFmtId="0" fontId="33" fillId="0" borderId="17" xfId="0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176" fontId="34" fillId="0" borderId="0" xfId="0" applyNumberFormat="1" applyFont="1" applyAlignment="1">
      <alignment horizontal="center" vertical="center"/>
    </xf>
    <xf numFmtId="177" fontId="34" fillId="0" borderId="0" xfId="0" applyNumberFormat="1" applyFont="1" applyAlignment="1">
      <alignment horizontal="center" vertical="center"/>
    </xf>
    <xf numFmtId="0" fontId="28" fillId="0" borderId="17" xfId="0" applyFont="1" applyBorder="1" applyAlignment="1">
      <alignment vertical="center" textRotation="180" shrinkToFit="1"/>
    </xf>
    <xf numFmtId="0" fontId="33" fillId="0" borderId="17" xfId="0" applyFont="1" applyBorder="1" applyAlignment="1">
      <alignment horizontal="left"/>
    </xf>
    <xf numFmtId="0" fontId="34" fillId="0" borderId="18" xfId="0" applyFont="1" applyBorder="1" applyAlignment="1">
      <alignment horizontal="center" vertical="center" shrinkToFit="1"/>
    </xf>
    <xf numFmtId="0" fontId="34" fillId="0" borderId="19" xfId="0" applyFont="1" applyBorder="1">
      <alignment vertical="center"/>
    </xf>
    <xf numFmtId="0" fontId="33" fillId="0" borderId="17" xfId="0" applyFont="1" applyBorder="1" applyAlignment="1">
      <alignment horizontal="left" vertical="center"/>
    </xf>
    <xf numFmtId="0" fontId="34" fillId="0" borderId="16" xfId="0" applyFont="1" applyBorder="1" applyAlignment="1">
      <alignment horizontal="center" vertical="center" shrinkToFit="1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>
      <alignment vertical="center"/>
    </xf>
    <xf numFmtId="0" fontId="34" fillId="0" borderId="27" xfId="0" applyFont="1" applyBorder="1" applyAlignment="1">
      <alignment horizontal="center" vertical="center" shrinkToFit="1"/>
    </xf>
    <xf numFmtId="0" fontId="34" fillId="0" borderId="28" xfId="0" applyFont="1" applyBorder="1" applyAlignment="1">
      <alignment horizontal="right"/>
    </xf>
    <xf numFmtId="0" fontId="33" fillId="0" borderId="21" xfId="0" applyFont="1" applyBorder="1" applyAlignment="1">
      <alignment horizontal="left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9" fillId="0" borderId="0" xfId="0" applyFont="1">
      <alignment vertical="center"/>
    </xf>
    <xf numFmtId="0" fontId="29" fillId="0" borderId="18" xfId="0" applyFont="1" applyBorder="1" applyAlignment="1">
      <alignment horizontal="center" vertical="center" shrinkToFit="1"/>
    </xf>
    <xf numFmtId="0" fontId="28" fillId="0" borderId="19" xfId="0" applyFont="1" applyBorder="1">
      <alignment vertical="center"/>
    </xf>
    <xf numFmtId="0" fontId="29" fillId="0" borderId="22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8" fillId="0" borderId="0" xfId="0" applyFont="1" applyAlignment="1">
      <alignment horizontal="center" vertical="center"/>
    </xf>
    <xf numFmtId="9" fontId="29" fillId="0" borderId="0" xfId="0" applyNumberFormat="1" applyFont="1">
      <alignment vertical="center"/>
    </xf>
    <xf numFmtId="0" fontId="33" fillId="0" borderId="29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 shrinkToFit="1"/>
    </xf>
    <xf numFmtId="0" fontId="28" fillId="0" borderId="25" xfId="0" applyFont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3" fillId="0" borderId="31" xfId="0" applyFont="1" applyBorder="1" applyAlignment="1">
      <alignment horizontal="center" vertical="center"/>
    </xf>
    <xf numFmtId="0" fontId="34" fillId="0" borderId="0" xfId="0" applyFont="1" applyAlignment="1">
      <alignment vertical="center" shrinkToFit="1"/>
    </xf>
    <xf numFmtId="0" fontId="29" fillId="0" borderId="0" xfId="0" applyFont="1" applyAlignment="1">
      <alignment horizontal="right" vertical="top"/>
    </xf>
    <xf numFmtId="0" fontId="34" fillId="0" borderId="0" xfId="0" applyFont="1" applyAlignment="1">
      <alignment horizontal="left" vertical="center" shrinkToFit="1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3" fillId="0" borderId="17" xfId="0" applyFont="1" applyBorder="1" applyAlignment="1">
      <alignment horizont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 shrinkToFit="1"/>
    </xf>
    <xf numFmtId="0" fontId="38" fillId="0" borderId="11" xfId="0" applyFont="1" applyBorder="1" applyAlignment="1">
      <alignment horizontal="center" vertical="center" textRotation="255"/>
    </xf>
    <xf numFmtId="0" fontId="28" fillId="24" borderId="21" xfId="0" applyFont="1" applyFill="1" applyBorder="1" applyAlignment="1">
      <alignment horizontal="center" vertical="center" shrinkToFit="1"/>
    </xf>
    <xf numFmtId="0" fontId="22" fillId="0" borderId="32" xfId="0" applyFont="1" applyBorder="1" applyAlignment="1">
      <alignment horizontal="left" vertical="center" shrinkToFit="1"/>
    </xf>
    <xf numFmtId="0" fontId="22" fillId="24" borderId="21" xfId="0" applyFont="1" applyFill="1" applyBorder="1" applyAlignment="1">
      <alignment horizontal="center" vertical="center" shrinkToFit="1"/>
    </xf>
    <xf numFmtId="0" fontId="33" fillId="0" borderId="34" xfId="0" applyFont="1" applyBorder="1">
      <alignment vertical="center"/>
    </xf>
    <xf numFmtId="0" fontId="33" fillId="0" borderId="32" xfId="0" applyFont="1" applyBorder="1" applyAlignment="1">
      <alignment horizontal="right"/>
    </xf>
    <xf numFmtId="0" fontId="33" fillId="0" borderId="32" xfId="0" applyFont="1" applyBorder="1">
      <alignment vertical="center"/>
    </xf>
    <xf numFmtId="0" fontId="33" fillId="0" borderId="25" xfId="0" applyFont="1" applyBorder="1" applyAlignment="1">
      <alignment horizontal="left" vertical="center"/>
    </xf>
    <xf numFmtId="0" fontId="22" fillId="0" borderId="0" xfId="0" applyFont="1" applyAlignment="1">
      <alignment horizontal="left" vertical="center" shrinkToFit="1"/>
    </xf>
    <xf numFmtId="0" fontId="34" fillId="0" borderId="35" xfId="0" applyFont="1" applyBorder="1" applyAlignment="1">
      <alignment horizontal="center" vertical="center" shrinkToFit="1"/>
    </xf>
    <xf numFmtId="0" fontId="34" fillId="0" borderId="36" xfId="0" applyFont="1" applyBorder="1" applyAlignment="1">
      <alignment horizontal="right"/>
    </xf>
    <xf numFmtId="0" fontId="28" fillId="0" borderId="38" xfId="0" applyFont="1" applyBorder="1" applyAlignment="1">
      <alignment horizontal="left" vertical="center" shrinkToFit="1"/>
    </xf>
    <xf numFmtId="0" fontId="34" fillId="0" borderId="42" xfId="0" applyFont="1" applyBorder="1">
      <alignment vertical="center"/>
    </xf>
    <xf numFmtId="0" fontId="56" fillId="26" borderId="43" xfId="20" applyFont="1" applyFill="1" applyBorder="1"/>
    <xf numFmtId="0" fontId="56" fillId="26" borderId="44" xfId="20" applyFont="1" applyFill="1" applyBorder="1"/>
    <xf numFmtId="0" fontId="56" fillId="26" borderId="45" xfId="20" applyFont="1" applyFill="1" applyBorder="1"/>
    <xf numFmtId="0" fontId="49" fillId="26" borderId="44" xfId="20" applyFont="1" applyFill="1" applyBorder="1"/>
    <xf numFmtId="0" fontId="49" fillId="26" borderId="45" xfId="20" applyFont="1" applyFill="1" applyBorder="1"/>
    <xf numFmtId="0" fontId="62" fillId="0" borderId="46" xfId="0" applyFont="1" applyBorder="1">
      <alignment vertical="center"/>
    </xf>
    <xf numFmtId="0" fontId="3" fillId="26" borderId="0" xfId="20" applyFill="1"/>
    <xf numFmtId="0" fontId="45" fillId="26" borderId="0" xfId="20" applyFont="1" applyFill="1"/>
    <xf numFmtId="0" fontId="42" fillId="26" borderId="0" xfId="20" applyFont="1" applyFill="1"/>
    <xf numFmtId="0" fontId="52" fillId="26" borderId="0" xfId="20" applyFont="1" applyFill="1"/>
    <xf numFmtId="0" fontId="53" fillId="26" borderId="0" xfId="20" applyFont="1" applyFill="1"/>
    <xf numFmtId="0" fontId="54" fillId="26" borderId="0" xfId="20" applyFont="1" applyFill="1"/>
    <xf numFmtId="0" fontId="51" fillId="26" borderId="54" xfId="20" applyFont="1" applyFill="1" applyBorder="1"/>
    <xf numFmtId="0" fontId="51" fillId="26" borderId="52" xfId="20" applyFont="1" applyFill="1" applyBorder="1"/>
    <xf numFmtId="0" fontId="51" fillId="26" borderId="53" xfId="20" applyFont="1" applyFill="1" applyBorder="1"/>
    <xf numFmtId="0" fontId="51" fillId="26" borderId="44" xfId="20" applyFont="1" applyFill="1" applyBorder="1"/>
    <xf numFmtId="0" fontId="51" fillId="26" borderId="45" xfId="20" applyFont="1" applyFill="1" applyBorder="1"/>
    <xf numFmtId="0" fontId="51" fillId="26" borderId="55" xfId="20" applyFont="1" applyFill="1" applyBorder="1"/>
    <xf numFmtId="0" fontId="51" fillId="26" borderId="56" xfId="20" applyFont="1" applyFill="1" applyBorder="1"/>
    <xf numFmtId="0" fontId="51" fillId="26" borderId="57" xfId="20" applyFont="1" applyFill="1" applyBorder="1"/>
    <xf numFmtId="0" fontId="64" fillId="0" borderId="0" xfId="20" applyFont="1"/>
    <xf numFmtId="0" fontId="66" fillId="0" borderId="0" xfId="0" applyFont="1" applyAlignment="1">
      <alignment horizontal="left" shrinkToFit="1"/>
    </xf>
    <xf numFmtId="0" fontId="67" fillId="0" borderId="0" xfId="20" applyFont="1"/>
    <xf numFmtId="0" fontId="68" fillId="0" borderId="0" xfId="20" applyFont="1"/>
    <xf numFmtId="0" fontId="56" fillId="0" borderId="47" xfId="20" applyFont="1" applyBorder="1"/>
    <xf numFmtId="0" fontId="56" fillId="0" borderId="41" xfId="20" applyFont="1" applyBorder="1"/>
    <xf numFmtId="0" fontId="56" fillId="0" borderId="48" xfId="20" applyFont="1" applyBorder="1"/>
    <xf numFmtId="0" fontId="56" fillId="0" borderId="49" xfId="20" applyFont="1" applyBorder="1"/>
    <xf numFmtId="0" fontId="56" fillId="0" borderId="50" xfId="20" applyFont="1" applyBorder="1"/>
    <xf numFmtId="0" fontId="56" fillId="0" borderId="51" xfId="20" applyFont="1" applyBorder="1"/>
    <xf numFmtId="0" fontId="56" fillId="0" borderId="52" xfId="20" applyFont="1" applyBorder="1"/>
    <xf numFmtId="0" fontId="56" fillId="0" borderId="53" xfId="20" applyFont="1" applyBorder="1"/>
    <xf numFmtId="0" fontId="49" fillId="0" borderId="49" xfId="20" applyFont="1" applyBorder="1"/>
    <xf numFmtId="0" fontId="49" fillId="0" borderId="52" xfId="20" applyFont="1" applyBorder="1"/>
    <xf numFmtId="0" fontId="49" fillId="0" borderId="50" xfId="20" applyFont="1" applyBorder="1"/>
    <xf numFmtId="0" fontId="49" fillId="0" borderId="53" xfId="20" applyFont="1" applyBorder="1"/>
    <xf numFmtId="0" fontId="56" fillId="0" borderId="43" xfId="20" applyFont="1" applyBorder="1"/>
    <xf numFmtId="0" fontId="56" fillId="0" borderId="44" xfId="20" applyFont="1" applyBorder="1"/>
    <xf numFmtId="0" fontId="56" fillId="0" borderId="45" xfId="20" applyFont="1" applyBorder="1"/>
    <xf numFmtId="0" fontId="49" fillId="0" borderId="43" xfId="20" applyFont="1" applyBorder="1"/>
    <xf numFmtId="0" fontId="49" fillId="0" borderId="44" xfId="20" applyFont="1" applyBorder="1"/>
    <xf numFmtId="0" fontId="57" fillId="0" borderId="49" xfId="20" applyFont="1" applyBorder="1"/>
    <xf numFmtId="0" fontId="57" fillId="0" borderId="52" xfId="20" applyFont="1" applyBorder="1"/>
    <xf numFmtId="0" fontId="57" fillId="0" borderId="53" xfId="20" applyFont="1" applyBorder="1"/>
    <xf numFmtId="0" fontId="57" fillId="0" borderId="54" xfId="20" applyFont="1" applyBorder="1"/>
    <xf numFmtId="0" fontId="51" fillId="0" borderId="54" xfId="20" applyFont="1" applyBorder="1"/>
    <xf numFmtId="0" fontId="51" fillId="0" borderId="52" xfId="20" applyFont="1" applyBorder="1"/>
    <xf numFmtId="0" fontId="51" fillId="0" borderId="53" xfId="20" applyFont="1" applyBorder="1"/>
    <xf numFmtId="0" fontId="56" fillId="0" borderId="61" xfId="20" applyFont="1" applyBorder="1"/>
    <xf numFmtId="0" fontId="57" fillId="0" borderId="43" xfId="20" applyFont="1" applyBorder="1"/>
    <xf numFmtId="0" fontId="57" fillId="0" borderId="44" xfId="20" applyFont="1" applyBorder="1"/>
    <xf numFmtId="0" fontId="57" fillId="0" borderId="45" xfId="20" applyFont="1" applyBorder="1"/>
    <xf numFmtId="0" fontId="51" fillId="0" borderId="44" xfId="20" applyFont="1" applyBorder="1"/>
    <xf numFmtId="0" fontId="51" fillId="0" borderId="45" xfId="20" applyFont="1" applyBorder="1"/>
    <xf numFmtId="0" fontId="57" fillId="0" borderId="51" xfId="20" applyFont="1" applyBorder="1"/>
    <xf numFmtId="0" fontId="57" fillId="0" borderId="61" xfId="20" applyFont="1" applyBorder="1"/>
    <xf numFmtId="0" fontId="51" fillId="0" borderId="55" xfId="20" applyFont="1" applyBorder="1"/>
    <xf numFmtId="0" fontId="51" fillId="0" borderId="56" xfId="20" applyFont="1" applyBorder="1"/>
    <xf numFmtId="0" fontId="51" fillId="0" borderId="57" xfId="20" applyFont="1" applyBorder="1"/>
    <xf numFmtId="0" fontId="57" fillId="0" borderId="58" xfId="20" applyFont="1" applyBorder="1"/>
    <xf numFmtId="0" fontId="57" fillId="0" borderId="59" xfId="20" applyFont="1" applyBorder="1"/>
    <xf numFmtId="0" fontId="57" fillId="0" borderId="60" xfId="20" applyFont="1" applyBorder="1"/>
    <xf numFmtId="0" fontId="70" fillId="0" borderId="0" xfId="20" applyFont="1"/>
    <xf numFmtId="0" fontId="72" fillId="0" borderId="0" xfId="20" applyFont="1"/>
    <xf numFmtId="0" fontId="76" fillId="0" borderId="21" xfId="0" applyFont="1" applyBorder="1" applyAlignment="1">
      <alignment horizontal="center" vertical="center" textRotation="180" shrinkToFit="1"/>
    </xf>
    <xf numFmtId="0" fontId="76" fillId="0" borderId="21" xfId="0" applyFont="1" applyBorder="1" applyAlignment="1">
      <alignment horizontal="left" vertical="center" shrinkToFit="1"/>
    </xf>
    <xf numFmtId="0" fontId="76" fillId="0" borderId="17" xfId="0" applyFont="1" applyBorder="1" applyAlignment="1">
      <alignment horizontal="center" vertical="center" shrinkToFit="1"/>
    </xf>
    <xf numFmtId="0" fontId="76" fillId="0" borderId="17" xfId="0" applyFont="1" applyBorder="1" applyAlignment="1">
      <alignment horizontal="left" vertical="center" shrinkToFit="1"/>
    </xf>
    <xf numFmtId="0" fontId="76" fillId="0" borderId="17" xfId="0" applyFont="1" applyBorder="1" applyAlignment="1">
      <alignment horizontal="center" vertical="center" textRotation="180" shrinkToFit="1"/>
    </xf>
    <xf numFmtId="0" fontId="77" fillId="0" borderId="17" xfId="0" applyFont="1" applyBorder="1" applyAlignment="1">
      <alignment horizontal="center" vertical="center" shrinkToFit="1"/>
    </xf>
    <xf numFmtId="0" fontId="28" fillId="0" borderId="20" xfId="0" applyFont="1" applyBorder="1" applyAlignment="1">
      <alignment horizontal="left" vertical="center" shrinkToFit="1"/>
    </xf>
    <xf numFmtId="0" fontId="40" fillId="0" borderId="17" xfId="0" applyFont="1" applyBorder="1" applyAlignment="1">
      <alignment horizontal="left" vertical="center" shrinkToFit="1"/>
    </xf>
    <xf numFmtId="0" fontId="49" fillId="26" borderId="49" xfId="20" applyFont="1" applyFill="1" applyBorder="1"/>
    <xf numFmtId="0" fontId="49" fillId="26" borderId="50" xfId="20" applyFont="1" applyFill="1" applyBorder="1"/>
    <xf numFmtId="0" fontId="49" fillId="26" borderId="43" xfId="20" applyFont="1" applyFill="1" applyBorder="1"/>
    <xf numFmtId="0" fontId="49" fillId="26" borderId="51" xfId="20" applyFont="1" applyFill="1" applyBorder="1"/>
    <xf numFmtId="0" fontId="27" fillId="24" borderId="85" xfId="0" applyFont="1" applyFill="1" applyBorder="1" applyAlignment="1">
      <alignment horizontal="center" vertical="center" wrapText="1" shrinkToFit="1"/>
    </xf>
    <xf numFmtId="0" fontId="27" fillId="24" borderId="21" xfId="0" applyFont="1" applyFill="1" applyBorder="1" applyAlignment="1">
      <alignment horizontal="center" vertical="center" wrapText="1" shrinkToFit="1"/>
    </xf>
    <xf numFmtId="0" fontId="76" fillId="0" borderId="87" xfId="0" applyFont="1" applyBorder="1" applyAlignment="1">
      <alignment horizontal="left" vertical="center" shrinkToFit="1"/>
    </xf>
    <xf numFmtId="0" fontId="76" fillId="0" borderId="87" xfId="0" applyFont="1" applyBorder="1" applyAlignment="1">
      <alignment horizontal="center" vertical="center" textRotation="180" shrinkToFit="1"/>
    </xf>
    <xf numFmtId="0" fontId="49" fillId="26" borderId="80" xfId="20" applyFont="1" applyFill="1" applyBorder="1"/>
    <xf numFmtId="0" fontId="49" fillId="26" borderId="58" xfId="20" applyFont="1" applyFill="1" applyBorder="1"/>
    <xf numFmtId="0" fontId="49" fillId="26" borderId="59" xfId="20" applyFont="1" applyFill="1" applyBorder="1"/>
    <xf numFmtId="0" fontId="49" fillId="26" borderId="60" xfId="20" applyFont="1" applyFill="1" applyBorder="1"/>
    <xf numFmtId="0" fontId="49" fillId="26" borderId="79" xfId="20" applyFont="1" applyFill="1" applyBorder="1"/>
    <xf numFmtId="0" fontId="49" fillId="26" borderId="81" xfId="20" applyFont="1" applyFill="1" applyBorder="1"/>
    <xf numFmtId="0" fontId="49" fillId="26" borderId="82" xfId="20" applyFont="1" applyFill="1" applyBorder="1"/>
    <xf numFmtId="0" fontId="49" fillId="26" borderId="83" xfId="20" applyFont="1" applyFill="1" applyBorder="1"/>
    <xf numFmtId="0" fontId="49" fillId="26" borderId="47" xfId="20" applyFont="1" applyFill="1" applyBorder="1"/>
    <xf numFmtId="0" fontId="49" fillId="26" borderId="41" xfId="20" applyFont="1" applyFill="1" applyBorder="1"/>
    <xf numFmtId="0" fontId="49" fillId="26" borderId="48" xfId="20" applyFont="1" applyFill="1" applyBorder="1"/>
    <xf numFmtId="0" fontId="51" fillId="26" borderId="49" xfId="20" applyFont="1" applyFill="1" applyBorder="1"/>
    <xf numFmtId="0" fontId="49" fillId="26" borderId="61" xfId="20" applyFont="1" applyFill="1" applyBorder="1"/>
    <xf numFmtId="0" fontId="51" fillId="26" borderId="43" xfId="20" applyFont="1" applyFill="1" applyBorder="1"/>
    <xf numFmtId="0" fontId="51" fillId="26" borderId="51" xfId="20" applyFont="1" applyFill="1" applyBorder="1"/>
    <xf numFmtId="0" fontId="51" fillId="26" borderId="61" xfId="20" applyFont="1" applyFill="1" applyBorder="1"/>
    <xf numFmtId="0" fontId="51" fillId="26" borderId="58" xfId="20" applyFont="1" applyFill="1" applyBorder="1"/>
    <xf numFmtId="0" fontId="51" fillId="26" borderId="59" xfId="20" applyFont="1" applyFill="1" applyBorder="1"/>
    <xf numFmtId="0" fontId="51" fillId="26" borderId="60" xfId="20" applyFont="1" applyFill="1" applyBorder="1"/>
    <xf numFmtId="0" fontId="0" fillId="26" borderId="0" xfId="20" applyFont="1" applyFill="1"/>
    <xf numFmtId="0" fontId="37" fillId="26" borderId="54" xfId="20" applyFont="1" applyFill="1" applyBorder="1"/>
    <xf numFmtId="0" fontId="80" fillId="26" borderId="52" xfId="20" applyFont="1" applyFill="1" applyBorder="1"/>
    <xf numFmtId="0" fontId="37" fillId="26" borderId="52" xfId="20" applyFont="1" applyFill="1" applyBorder="1"/>
    <xf numFmtId="0" fontId="80" fillId="26" borderId="53" xfId="20" applyFont="1" applyFill="1" applyBorder="1"/>
    <xf numFmtId="0" fontId="37" fillId="26" borderId="43" xfId="20" applyFont="1" applyFill="1" applyBorder="1"/>
    <xf numFmtId="0" fontId="80" fillId="26" borderId="44" xfId="20" applyFont="1" applyFill="1" applyBorder="1"/>
    <xf numFmtId="0" fontId="37" fillId="26" borderId="44" xfId="20" applyFont="1" applyFill="1" applyBorder="1"/>
    <xf numFmtId="0" fontId="80" fillId="26" borderId="45" xfId="20" applyFont="1" applyFill="1" applyBorder="1"/>
    <xf numFmtId="0" fontId="0" fillId="26" borderId="0" xfId="0" applyFill="1">
      <alignment vertical="center"/>
    </xf>
    <xf numFmtId="0" fontId="28" fillId="0" borderId="87" xfId="0" applyFont="1" applyBorder="1" applyAlignment="1">
      <alignment horizontal="left" vertical="center" shrinkToFit="1"/>
    </xf>
    <xf numFmtId="0" fontId="51" fillId="0" borderId="58" xfId="20" applyFont="1" applyBorder="1"/>
    <xf numFmtId="0" fontId="51" fillId="0" borderId="59" xfId="20" applyFont="1" applyBorder="1"/>
    <xf numFmtId="0" fontId="33" fillId="0" borderId="87" xfId="0" applyFont="1" applyBorder="1" applyAlignment="1">
      <alignment horizontal="left" vertical="center"/>
    </xf>
    <xf numFmtId="0" fontId="33" fillId="0" borderId="88" xfId="0" applyFont="1" applyBorder="1" applyAlignment="1">
      <alignment horizontal="center" vertical="center"/>
    </xf>
    <xf numFmtId="0" fontId="33" fillId="0" borderId="86" xfId="0" applyFont="1" applyBorder="1" applyAlignment="1">
      <alignment horizontal="center" vertical="center"/>
    </xf>
    <xf numFmtId="0" fontId="35" fillId="0" borderId="17" xfId="0" applyFont="1" applyBorder="1" applyAlignment="1">
      <alignment horizontal="left" vertical="center" shrinkToFit="1"/>
    </xf>
    <xf numFmtId="0" fontId="39" fillId="26" borderId="0" xfId="0" applyFont="1" applyFill="1" applyAlignment="1">
      <alignment horizontal="left" shrinkToFit="1"/>
    </xf>
    <xf numFmtId="0" fontId="22" fillId="0" borderId="25" xfId="0" applyFont="1" applyBorder="1" applyAlignment="1">
      <alignment horizontal="left" vertical="center" shrinkToFit="1"/>
    </xf>
    <xf numFmtId="0" fontId="76" fillId="0" borderId="32" xfId="0" applyFont="1" applyBorder="1" applyAlignment="1">
      <alignment horizontal="left" vertical="center" shrinkToFit="1"/>
    </xf>
    <xf numFmtId="0" fontId="75" fillId="0" borderId="17" xfId="0" applyFont="1" applyBorder="1" applyAlignment="1">
      <alignment horizontal="left" vertical="center" shrinkToFit="1"/>
    </xf>
    <xf numFmtId="0" fontId="85" fillId="24" borderId="15" xfId="0" applyFont="1" applyFill="1" applyBorder="1" applyAlignment="1">
      <alignment horizontal="center" vertical="center" shrinkToFit="1"/>
    </xf>
    <xf numFmtId="0" fontId="85" fillId="0" borderId="17" xfId="0" applyFont="1" applyBorder="1" applyAlignment="1">
      <alignment horizontal="left" vertical="center" shrinkToFit="1"/>
    </xf>
    <xf numFmtId="0" fontId="86" fillId="0" borderId="17" xfId="0" applyFont="1" applyBorder="1" applyAlignment="1">
      <alignment horizontal="left" vertical="center" shrinkToFit="1"/>
    </xf>
    <xf numFmtId="0" fontId="85" fillId="0" borderId="21" xfId="0" applyFont="1" applyBorder="1" applyAlignment="1">
      <alignment vertical="center" textRotation="180" shrinkToFit="1"/>
    </xf>
    <xf numFmtId="0" fontId="85" fillId="0" borderId="17" xfId="0" applyFont="1" applyBorder="1" applyAlignment="1">
      <alignment vertical="center" textRotation="180" shrinkToFit="1"/>
    </xf>
    <xf numFmtId="0" fontId="86" fillId="0" borderId="17" xfId="0" applyFont="1" applyBorder="1" applyAlignment="1">
      <alignment vertical="center" textRotation="180" shrinkToFit="1"/>
    </xf>
    <xf numFmtId="0" fontId="85" fillId="0" borderId="37" xfId="0" applyFont="1" applyBorder="1">
      <alignment vertical="center"/>
    </xf>
    <xf numFmtId="0" fontId="85" fillId="0" borderId="38" xfId="0" applyFont="1" applyBorder="1" applyAlignment="1">
      <alignment vertical="center" textRotation="180" shrinkToFit="1"/>
    </xf>
    <xf numFmtId="0" fontId="85" fillId="0" borderId="21" xfId="0" applyFont="1" applyBorder="1" applyAlignment="1">
      <alignment horizontal="left" vertical="center" shrinkToFit="1"/>
    </xf>
    <xf numFmtId="0" fontId="85" fillId="0" borderId="17" xfId="0" applyFont="1" applyBorder="1" applyAlignment="1">
      <alignment horizontal="center" vertical="center" shrinkToFit="1"/>
    </xf>
    <xf numFmtId="0" fontId="87" fillId="0" borderId="17" xfId="0" applyFont="1" applyBorder="1" applyAlignment="1">
      <alignment horizontal="center" vertical="center" shrinkToFit="1"/>
    </xf>
    <xf numFmtId="0" fontId="85" fillId="0" borderId="17" xfId="0" applyFont="1" applyBorder="1" applyAlignment="1">
      <alignment horizontal="center" vertical="center" textRotation="180" shrinkToFit="1"/>
    </xf>
    <xf numFmtId="0" fontId="85" fillId="0" borderId="21" xfId="0" applyFont="1" applyBorder="1" applyAlignment="1">
      <alignment horizontal="center" vertical="center" textRotation="180" shrinkToFit="1"/>
    </xf>
    <xf numFmtId="0" fontId="85" fillId="0" borderId="17" xfId="0" applyFont="1" applyBorder="1" applyAlignment="1">
      <alignment horizontal="left" vertical="center" wrapText="1" shrinkToFit="1"/>
    </xf>
    <xf numFmtId="0" fontId="85" fillId="0" borderId="25" xfId="0" applyFont="1" applyBorder="1" applyAlignment="1">
      <alignment horizontal="left" vertical="center" shrinkToFit="1"/>
    </xf>
    <xf numFmtId="0" fontId="85" fillId="0" borderId="25" xfId="0" applyFont="1" applyBorder="1" applyAlignment="1">
      <alignment vertical="center" textRotation="180" shrinkToFit="1"/>
    </xf>
    <xf numFmtId="0" fontId="88" fillId="0" borderId="17" xfId="0" applyFont="1" applyBorder="1" applyAlignment="1">
      <alignment horizontal="left" vertical="center" shrinkToFit="1"/>
    </xf>
    <xf numFmtId="0" fontId="88" fillId="0" borderId="25" xfId="0" applyFont="1" applyBorder="1" applyAlignment="1">
      <alignment horizontal="left" vertical="center" shrinkToFit="1"/>
    </xf>
    <xf numFmtId="0" fontId="89" fillId="0" borderId="17" xfId="0" applyFont="1" applyBorder="1" applyAlignment="1">
      <alignment horizontal="left" vertical="center" shrinkToFit="1"/>
    </xf>
    <xf numFmtId="0" fontId="85" fillId="24" borderId="21" xfId="0" applyFont="1" applyFill="1" applyBorder="1" applyAlignment="1">
      <alignment horizontal="center" vertical="center" shrinkToFit="1"/>
    </xf>
    <xf numFmtId="0" fontId="85" fillId="0" borderId="26" xfId="0" applyFont="1" applyBorder="1" applyAlignment="1">
      <alignment horizontal="left" vertical="center" shrinkToFit="1"/>
    </xf>
    <xf numFmtId="0" fontId="86" fillId="24" borderId="15" xfId="0" applyFont="1" applyFill="1" applyBorder="1" applyAlignment="1">
      <alignment horizontal="center" vertical="center" shrinkToFit="1"/>
    </xf>
    <xf numFmtId="0" fontId="89" fillId="0" borderId="25" xfId="0" applyFont="1" applyBorder="1" applyAlignment="1">
      <alignment vertical="center" shrinkToFit="1"/>
    </xf>
    <xf numFmtId="0" fontId="86" fillId="0" borderId="25" xfId="0" applyFont="1" applyBorder="1" applyAlignment="1">
      <alignment vertical="center" textRotation="180" shrinkToFit="1"/>
    </xf>
    <xf numFmtId="0" fontId="86" fillId="0" borderId="17" xfId="0" applyFont="1" applyBorder="1" applyAlignment="1">
      <alignment horizontal="left" vertical="center" wrapText="1" shrinkToFit="1"/>
    </xf>
    <xf numFmtId="0" fontId="90" fillId="0" borderId="17" xfId="0" applyFont="1" applyBorder="1" applyAlignment="1">
      <alignment horizontal="left" vertical="center" shrinkToFit="1"/>
    </xf>
    <xf numFmtId="0" fontId="88" fillId="0" borderId="33" xfId="0" applyFont="1" applyBorder="1" applyAlignment="1">
      <alignment horizontal="left" vertical="center" shrinkToFit="1"/>
    </xf>
    <xf numFmtId="0" fontId="86" fillId="0" borderId="20" xfId="0" applyFont="1" applyBorder="1" applyAlignment="1">
      <alignment vertical="center" textRotation="180" shrinkToFit="1"/>
    </xf>
    <xf numFmtId="0" fontId="91" fillId="0" borderId="41" xfId="0" applyFont="1" applyBorder="1" applyAlignment="1">
      <alignment horizontal="left" vertical="center" shrinkToFit="1"/>
    </xf>
    <xf numFmtId="0" fontId="86" fillId="24" borderId="21" xfId="0" applyFont="1" applyFill="1" applyBorder="1" applyAlignment="1">
      <alignment horizontal="center" vertical="center" shrinkToFit="1"/>
    </xf>
    <xf numFmtId="0" fontId="85" fillId="0" borderId="17" xfId="0" applyFont="1" applyBorder="1" applyAlignment="1">
      <alignment vertical="center" shrinkToFit="1"/>
    </xf>
    <xf numFmtId="0" fontId="92" fillId="0" borderId="17" xfId="0" applyFont="1" applyBorder="1" applyAlignment="1">
      <alignment horizontal="left" vertical="center" shrinkToFit="1"/>
    </xf>
    <xf numFmtId="0" fontId="93" fillId="0" borderId="17" xfId="0" applyFont="1" applyBorder="1" applyAlignment="1">
      <alignment horizontal="left" vertical="center" shrinkToFit="1"/>
    </xf>
    <xf numFmtId="0" fontId="86" fillId="25" borderId="15" xfId="0" applyFont="1" applyFill="1" applyBorder="1" applyAlignment="1">
      <alignment horizontal="center" vertical="center" shrinkToFit="1"/>
    </xf>
    <xf numFmtId="0" fontId="85" fillId="0" borderId="17" xfId="44" applyFont="1" applyFill="1" applyBorder="1" applyAlignment="1">
      <alignment horizontal="left" vertical="center" shrinkToFit="1"/>
    </xf>
    <xf numFmtId="0" fontId="93" fillId="0" borderId="33" xfId="0" applyFont="1" applyBorder="1" applyAlignment="1">
      <alignment horizontal="left" vertical="center" shrinkToFit="1"/>
    </xf>
    <xf numFmtId="0" fontId="93" fillId="0" borderId="20" xfId="0" applyFont="1" applyBorder="1" applyAlignment="1">
      <alignment horizontal="left" vertical="center" shrinkToFit="1"/>
    </xf>
    <xf numFmtId="0" fontId="93" fillId="0" borderId="33" xfId="0" applyFont="1" applyBorder="1">
      <alignment vertical="center"/>
    </xf>
    <xf numFmtId="0" fontId="93" fillId="0" borderId="20" xfId="0" applyFont="1" applyBorder="1" applyAlignment="1">
      <alignment vertical="center" shrinkToFit="1"/>
    </xf>
    <xf numFmtId="0" fontId="85" fillId="0" borderId="87" xfId="0" applyFont="1" applyBorder="1" applyAlignment="1">
      <alignment horizontal="left" vertical="center" shrinkToFit="1"/>
    </xf>
    <xf numFmtId="0" fontId="86" fillId="25" borderId="21" xfId="0" applyFont="1" applyFill="1" applyBorder="1" applyAlignment="1">
      <alignment horizontal="center" vertical="center" shrinkToFit="1"/>
    </xf>
    <xf numFmtId="0" fontId="94" fillId="0" borderId="17" xfId="0" applyFont="1" applyBorder="1" applyAlignment="1">
      <alignment horizontal="center" vertical="center" shrinkToFit="1"/>
    </xf>
    <xf numFmtId="0" fontId="85" fillId="24" borderId="52" xfId="0" applyFont="1" applyFill="1" applyBorder="1" applyAlignment="1">
      <alignment horizontal="center" vertical="center" shrinkToFit="1"/>
    </xf>
    <xf numFmtId="0" fontId="85" fillId="0" borderId="87" xfId="0" applyFont="1" applyBorder="1" applyAlignment="1">
      <alignment vertical="center" textRotation="180" shrinkToFit="1"/>
    </xf>
    <xf numFmtId="0" fontId="86" fillId="24" borderId="84" xfId="0" applyFont="1" applyFill="1" applyBorder="1" applyAlignment="1">
      <alignment horizontal="center" vertical="center" shrinkToFit="1"/>
    </xf>
    <xf numFmtId="0" fontId="86" fillId="0" borderId="46" xfId="44" applyFont="1" applyFill="1" applyBorder="1" applyAlignment="1" applyProtection="1">
      <alignment horizontal="left" vertical="center"/>
    </xf>
    <xf numFmtId="0" fontId="93" fillId="0" borderId="21" xfId="0" applyFont="1" applyBorder="1" applyAlignment="1">
      <alignment horizontal="left" vertical="center" shrinkToFit="1"/>
    </xf>
    <xf numFmtId="0" fontId="96" fillId="0" borderId="17" xfId="0" applyFont="1" applyBorder="1" applyAlignment="1">
      <alignment horizontal="left" vertical="center" shrinkToFit="1"/>
    </xf>
    <xf numFmtId="0" fontId="92" fillId="0" borderId="17" xfId="0" applyFont="1" applyBorder="1" applyAlignment="1">
      <alignment vertical="center" textRotation="180" shrinkToFit="1"/>
    </xf>
    <xf numFmtId="0" fontId="95" fillId="0" borderId="17" xfId="58" applyFont="1" applyBorder="1" applyAlignment="1">
      <alignment horizontal="left" vertical="center" shrinkToFit="1"/>
    </xf>
    <xf numFmtId="0" fontId="28" fillId="0" borderId="17" xfId="58" applyFont="1" applyBorder="1" applyAlignment="1">
      <alignment horizontal="center" vertical="center" shrinkToFit="1"/>
    </xf>
    <xf numFmtId="0" fontId="95" fillId="0" borderId="17" xfId="58" applyFont="1" applyBorder="1" applyAlignment="1">
      <alignment horizontal="center" vertical="center" shrinkToFit="1"/>
    </xf>
    <xf numFmtId="0" fontId="95" fillId="0" borderId="17" xfId="58" applyFont="1" applyBorder="1" applyAlignment="1">
      <alignment horizontal="center" vertical="center" textRotation="180" shrinkToFit="1"/>
    </xf>
    <xf numFmtId="0" fontId="86" fillId="0" borderId="17" xfId="44" applyFont="1" applyFill="1" applyBorder="1" applyAlignment="1">
      <alignment horizontal="left" vertical="center" shrinkToFit="1"/>
    </xf>
    <xf numFmtId="0" fontId="22" fillId="0" borderId="17" xfId="44" applyFont="1" applyFill="1" applyBorder="1" applyAlignment="1">
      <alignment horizontal="left" vertical="center" shrinkToFit="1"/>
    </xf>
    <xf numFmtId="0" fontId="92" fillId="29" borderId="15" xfId="0" applyFont="1" applyFill="1" applyBorder="1" applyAlignment="1">
      <alignment horizontal="center" vertical="center" shrinkToFit="1"/>
    </xf>
    <xf numFmtId="0" fontId="92" fillId="29" borderId="21" xfId="0" applyFont="1" applyFill="1" applyBorder="1" applyAlignment="1">
      <alignment horizontal="center" vertical="center" shrinkToFit="1"/>
    </xf>
    <xf numFmtId="0" fontId="75" fillId="0" borderId="17" xfId="0" applyFont="1" applyBorder="1" applyAlignment="1">
      <alignment vertical="center" textRotation="180" shrinkToFit="1"/>
    </xf>
    <xf numFmtId="0" fontId="75" fillId="0" borderId="17" xfId="0" applyFont="1" applyBorder="1" applyAlignment="1">
      <alignment vertical="center" shrinkToFit="1"/>
    </xf>
    <xf numFmtId="0" fontId="98" fillId="0" borderId="18" xfId="0" applyFont="1" applyBorder="1" applyAlignment="1">
      <alignment horizontal="center" vertical="center" shrinkToFit="1"/>
    </xf>
    <xf numFmtId="0" fontId="98" fillId="0" borderId="19" xfId="0" applyFont="1" applyBorder="1">
      <alignment vertical="center"/>
    </xf>
    <xf numFmtId="0" fontId="98" fillId="0" borderId="16" xfId="0" applyFont="1" applyBorder="1" applyAlignment="1">
      <alignment horizontal="center" vertical="center" shrinkToFit="1"/>
    </xf>
    <xf numFmtId="0" fontId="98" fillId="0" borderId="20" xfId="0" applyFont="1" applyBorder="1" applyAlignment="1">
      <alignment horizontal="right"/>
    </xf>
    <xf numFmtId="0" fontId="75" fillId="0" borderId="32" xfId="0" applyFont="1" applyBorder="1" applyAlignment="1">
      <alignment horizontal="left" vertical="center" shrinkToFit="1"/>
    </xf>
    <xf numFmtId="0" fontId="92" fillId="0" borderId="20" xfId="0" applyFont="1" applyBorder="1" applyAlignment="1">
      <alignment horizontal="left" vertical="center" shrinkToFit="1"/>
    </xf>
    <xf numFmtId="0" fontId="92" fillId="0" borderId="33" xfId="0" applyFont="1" applyBorder="1">
      <alignment vertical="center"/>
    </xf>
    <xf numFmtId="0" fontId="92" fillId="0" borderId="20" xfId="0" applyFont="1" applyBorder="1" applyAlignment="1">
      <alignment vertical="center" shrinkToFit="1"/>
    </xf>
    <xf numFmtId="0" fontId="98" fillId="0" borderId="24" xfId="0" applyFont="1" applyBorder="1" applyAlignment="1">
      <alignment horizontal="center" vertical="center" shrinkToFit="1"/>
    </xf>
    <xf numFmtId="0" fontId="92" fillId="0" borderId="25" xfId="0" applyFont="1" applyBorder="1" applyAlignment="1">
      <alignment vertical="center" shrinkToFit="1"/>
    </xf>
    <xf numFmtId="0" fontId="92" fillId="0" borderId="25" xfId="0" applyFont="1" applyBorder="1" applyAlignment="1">
      <alignment vertical="center" textRotation="180" shrinkToFit="1"/>
    </xf>
    <xf numFmtId="0" fontId="75" fillId="0" borderId="25" xfId="0" applyFont="1" applyBorder="1" applyAlignment="1">
      <alignment horizontal="left" vertical="center" shrinkToFit="1"/>
    </xf>
    <xf numFmtId="0" fontId="92" fillId="0" borderId="25" xfId="0" applyFont="1" applyBorder="1" applyAlignment="1">
      <alignment horizontal="left" vertical="center" shrinkToFit="1"/>
    </xf>
    <xf numFmtId="0" fontId="75" fillId="0" borderId="25" xfId="0" applyFont="1" applyBorder="1" applyAlignment="1">
      <alignment vertical="center" textRotation="180" shrinkToFit="1"/>
    </xf>
    <xf numFmtId="0" fontId="76" fillId="0" borderId="90" xfId="0" applyFont="1" applyBorder="1" applyAlignment="1">
      <alignment horizontal="left" vertical="center" shrinkToFit="1"/>
    </xf>
    <xf numFmtId="0" fontId="75" fillId="0" borderId="20" xfId="0" applyFont="1" applyBorder="1" applyAlignment="1">
      <alignment horizontal="left" vertical="center" shrinkToFit="1"/>
    </xf>
    <xf numFmtId="0" fontId="28" fillId="0" borderId="20" xfId="0" applyFont="1" applyBorder="1" applyAlignment="1">
      <alignment vertical="center" textRotation="180" shrinkToFit="1"/>
    </xf>
    <xf numFmtId="0" fontId="76" fillId="0" borderId="20" xfId="0" applyFont="1" applyBorder="1" applyAlignment="1">
      <alignment horizontal="center" vertical="center" textRotation="180" shrinkToFit="1"/>
    </xf>
    <xf numFmtId="0" fontId="76" fillId="0" borderId="28" xfId="0" applyFont="1" applyBorder="1" applyAlignment="1">
      <alignment horizontal="center" vertical="center" textRotation="180" shrinkToFit="1"/>
    </xf>
    <xf numFmtId="0" fontId="85" fillId="24" borderId="26" xfId="0" applyFont="1" applyFill="1" applyBorder="1" applyAlignment="1">
      <alignment horizontal="center" vertical="center" shrinkToFit="1"/>
    </xf>
    <xf numFmtId="0" fontId="85" fillId="0" borderId="56" xfId="0" applyFont="1" applyBorder="1" applyAlignment="1">
      <alignment horizontal="left" vertical="center" shrinkToFit="1"/>
    </xf>
    <xf numFmtId="0" fontId="85" fillId="0" borderId="33" xfId="0" applyFont="1" applyBorder="1" applyAlignment="1">
      <alignment horizontal="left" vertical="center" shrinkToFit="1"/>
    </xf>
    <xf numFmtId="0" fontId="85" fillId="0" borderId="41" xfId="0" applyFont="1" applyBorder="1" applyAlignment="1">
      <alignment horizontal="left" vertical="center" shrinkToFit="1"/>
    </xf>
    <xf numFmtId="0" fontId="28" fillId="0" borderId="91" xfId="0" applyFont="1" applyBorder="1" applyAlignment="1">
      <alignment vertical="center" textRotation="180" shrinkToFit="1"/>
    </xf>
    <xf numFmtId="0" fontId="33" fillId="0" borderId="34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 shrinkToFit="1"/>
    </xf>
    <xf numFmtId="0" fontId="33" fillId="0" borderId="32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/>
    </xf>
    <xf numFmtId="0" fontId="33" fillId="0" borderId="32" xfId="0" applyFont="1" applyBorder="1" applyAlignment="1">
      <alignment horizontal="left" vertical="center"/>
    </xf>
    <xf numFmtId="0" fontId="33" fillId="0" borderId="32" xfId="0" applyFont="1" applyBorder="1" applyAlignment="1">
      <alignment horizontal="left"/>
    </xf>
    <xf numFmtId="0" fontId="33" fillId="0" borderId="92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0" fontId="28" fillId="0" borderId="32" xfId="0" applyFont="1" applyBorder="1" applyAlignment="1">
      <alignment horizontal="left" vertical="center" shrinkToFit="1"/>
    </xf>
    <xf numFmtId="0" fontId="86" fillId="0" borderId="93" xfId="44" applyFont="1" applyFill="1" applyBorder="1" applyAlignment="1" applyProtection="1">
      <alignment vertical="center"/>
    </xf>
    <xf numFmtId="0" fontId="86" fillId="0" borderId="94" xfId="44" applyFont="1" applyFill="1" applyBorder="1" applyAlignment="1" applyProtection="1">
      <alignment vertical="center"/>
    </xf>
    <xf numFmtId="0" fontId="86" fillId="0" borderId="95" xfId="44" applyFont="1" applyFill="1" applyBorder="1" applyAlignment="1" applyProtection="1">
      <alignment vertical="center"/>
    </xf>
    <xf numFmtId="0" fontId="86" fillId="0" borderId="39" xfId="44" applyFont="1" applyFill="1" applyBorder="1" applyAlignment="1" applyProtection="1">
      <alignment vertical="center"/>
    </xf>
    <xf numFmtId="0" fontId="85" fillId="0" borderId="96" xfId="0" applyFont="1" applyBorder="1" applyAlignment="1">
      <alignment horizontal="left" vertical="center" shrinkToFit="1"/>
    </xf>
    <xf numFmtId="0" fontId="85" fillId="0" borderId="40" xfId="0" applyFont="1" applyBorder="1" applyAlignment="1">
      <alignment vertical="center" textRotation="180" shrinkToFit="1"/>
    </xf>
    <xf numFmtId="0" fontId="85" fillId="0" borderId="97" xfId="0" applyFont="1" applyBorder="1" applyAlignment="1">
      <alignment horizontal="left" vertical="center" shrinkToFit="1"/>
    </xf>
    <xf numFmtId="0" fontId="85" fillId="0" borderId="98" xfId="0" applyFont="1" applyBorder="1" applyAlignment="1">
      <alignment vertical="center" textRotation="180" shrinkToFit="1"/>
    </xf>
    <xf numFmtId="0" fontId="86" fillId="0" borderId="20" xfId="0" applyFont="1" applyBorder="1" applyAlignment="1">
      <alignment horizontal="left" vertical="center" shrinkToFit="1"/>
    </xf>
    <xf numFmtId="0" fontId="22" fillId="0" borderId="20" xfId="0" applyFont="1" applyBorder="1" applyAlignment="1">
      <alignment horizontal="left" vertical="center" shrinkToFit="1"/>
    </xf>
    <xf numFmtId="0" fontId="85" fillId="0" borderId="33" xfId="58" applyFont="1" applyBorder="1" applyAlignment="1">
      <alignment horizontal="left" vertical="center" shrinkToFit="1"/>
    </xf>
    <xf numFmtId="0" fontId="86" fillId="0" borderId="33" xfId="0" applyFont="1" applyBorder="1" applyAlignment="1">
      <alignment horizontal="left" vertical="center" shrinkToFit="1"/>
    </xf>
    <xf numFmtId="0" fontId="85" fillId="0" borderId="94" xfId="58" applyFont="1" applyBorder="1" applyAlignment="1">
      <alignment vertical="center" textRotation="180" shrinkToFit="1"/>
    </xf>
    <xf numFmtId="0" fontId="85" fillId="0" borderId="39" xfId="58" applyFont="1" applyBorder="1" applyAlignment="1">
      <alignment horizontal="left" vertical="center" shrinkToFit="1"/>
    </xf>
    <xf numFmtId="0" fontId="85" fillId="0" borderId="39" xfId="58" applyFont="1" applyBorder="1" applyAlignment="1">
      <alignment vertical="center" textRotation="180" shrinkToFit="1"/>
    </xf>
    <xf numFmtId="0" fontId="85" fillId="0" borderId="39" xfId="58" applyFont="1" applyBorder="1" applyAlignment="1">
      <alignment vertical="center" shrinkToFit="1"/>
    </xf>
    <xf numFmtId="0" fontId="86" fillId="0" borderId="39" xfId="0" applyFont="1" applyBorder="1" applyAlignment="1">
      <alignment horizontal="left" vertical="center" shrinkToFit="1"/>
    </xf>
    <xf numFmtId="0" fontId="86" fillId="0" borderId="99" xfId="0" applyFont="1" applyBorder="1" applyAlignment="1">
      <alignment horizontal="left" vertical="center" shrinkToFit="1"/>
    </xf>
    <xf numFmtId="0" fontId="85" fillId="0" borderId="56" xfId="58" applyFont="1" applyBorder="1" applyAlignment="1">
      <alignment horizontal="left" vertical="center" shrinkToFit="1"/>
    </xf>
    <xf numFmtId="0" fontId="85" fillId="0" borderId="33" xfId="58" applyFont="1" applyBorder="1">
      <alignment vertical="center"/>
    </xf>
    <xf numFmtId="0" fontId="85" fillId="0" borderId="41" xfId="0" applyFont="1" applyBorder="1">
      <alignment vertical="center"/>
    </xf>
    <xf numFmtId="0" fontId="85" fillId="0" borderId="32" xfId="0" applyFont="1" applyBorder="1" applyAlignment="1">
      <alignment horizontal="left" vertical="center" shrinkToFit="1"/>
    </xf>
    <xf numFmtId="0" fontId="86" fillId="24" borderId="26" xfId="0" applyFont="1" applyFill="1" applyBorder="1" applyAlignment="1">
      <alignment horizontal="center" vertical="center" shrinkToFit="1"/>
    </xf>
    <xf numFmtId="0" fontId="34" fillId="0" borderId="33" xfId="0" applyFont="1" applyBorder="1" applyAlignment="1">
      <alignment vertical="center" shrinkToFit="1"/>
    </xf>
    <xf numFmtId="0" fontId="76" fillId="0" borderId="32" xfId="0" applyFont="1" applyBorder="1" applyAlignment="1">
      <alignment horizontal="center" vertical="center" shrinkToFit="1"/>
    </xf>
    <xf numFmtId="0" fontId="76" fillId="0" borderId="32" xfId="0" applyFont="1" applyBorder="1" applyAlignment="1">
      <alignment horizontal="center" vertical="center" textRotation="180" shrinkToFit="1"/>
    </xf>
    <xf numFmtId="0" fontId="27" fillId="24" borderId="26" xfId="0" applyFont="1" applyFill="1" applyBorder="1" applyAlignment="1">
      <alignment horizontal="center" vertical="center" wrapText="1" shrinkToFit="1"/>
    </xf>
    <xf numFmtId="0" fontId="76" fillId="0" borderId="33" xfId="0" applyFont="1" applyBorder="1" applyAlignment="1">
      <alignment horizontal="left" vertical="center" shrinkToFit="1"/>
    </xf>
    <xf numFmtId="0" fontId="33" fillId="0" borderId="100" xfId="0" applyFont="1" applyBorder="1" applyAlignment="1">
      <alignment horizontal="center" vertical="center" textRotation="255"/>
    </xf>
    <xf numFmtId="0" fontId="27" fillId="0" borderId="101" xfId="0" applyFont="1" applyBorder="1" applyAlignment="1">
      <alignment vertical="center" textRotation="255"/>
    </xf>
    <xf numFmtId="0" fontId="27" fillId="0" borderId="102" xfId="0" applyFont="1" applyBorder="1" applyAlignment="1">
      <alignment horizontal="center" vertical="center"/>
    </xf>
    <xf numFmtId="0" fontId="27" fillId="0" borderId="102" xfId="0" applyFont="1" applyBorder="1" applyAlignment="1">
      <alignment horizontal="center" vertical="center" shrinkToFit="1"/>
    </xf>
    <xf numFmtId="0" fontId="27" fillId="0" borderId="102" xfId="0" applyFont="1" applyBorder="1" applyAlignment="1">
      <alignment horizontal="center" vertical="center" wrapText="1"/>
    </xf>
    <xf numFmtId="0" fontId="27" fillId="0" borderId="101" xfId="0" applyFont="1" applyBorder="1" applyAlignment="1">
      <alignment horizontal="center" vertical="center"/>
    </xf>
    <xf numFmtId="0" fontId="38" fillId="0" borderId="101" xfId="0" applyFont="1" applyBorder="1" applyAlignment="1">
      <alignment horizontal="center" vertical="center" textRotation="255"/>
    </xf>
    <xf numFmtId="0" fontId="33" fillId="0" borderId="103" xfId="0" applyFont="1" applyBorder="1" applyAlignment="1">
      <alignment horizontal="center" vertical="center"/>
    </xf>
    <xf numFmtId="0" fontId="33" fillId="0" borderId="102" xfId="0" applyFont="1" applyBorder="1" applyAlignment="1">
      <alignment horizontal="center" vertical="center"/>
    </xf>
    <xf numFmtId="0" fontId="33" fillId="0" borderId="104" xfId="0" applyFont="1" applyBorder="1" applyAlignment="1">
      <alignment horizontal="center" vertical="center"/>
    </xf>
    <xf numFmtId="0" fontId="33" fillId="0" borderId="105" xfId="0" applyFont="1" applyBorder="1" applyAlignment="1">
      <alignment horizontal="center"/>
    </xf>
    <xf numFmtId="0" fontId="33" fillId="0" borderId="106" xfId="0" applyFont="1" applyBorder="1" applyAlignment="1">
      <alignment horizontal="center" vertical="center"/>
    </xf>
    <xf numFmtId="0" fontId="33" fillId="0" borderId="107" xfId="0" applyFont="1" applyBorder="1" applyAlignment="1">
      <alignment horizontal="center"/>
    </xf>
    <xf numFmtId="0" fontId="33" fillId="0" borderId="69" xfId="0" applyFont="1" applyBorder="1" applyAlignment="1">
      <alignment horizontal="center" vertical="center"/>
    </xf>
    <xf numFmtId="0" fontId="34" fillId="0" borderId="105" xfId="0" applyFont="1" applyBorder="1" applyAlignment="1">
      <alignment horizontal="center" vertical="center" shrinkToFit="1"/>
    </xf>
    <xf numFmtId="0" fontId="34" fillId="0" borderId="107" xfId="0" applyFont="1" applyBorder="1" applyAlignment="1">
      <alignment horizontal="center" vertical="center" shrinkToFit="1"/>
    </xf>
    <xf numFmtId="0" fontId="33" fillId="0" borderId="108" xfId="0" applyFont="1" applyBorder="1" applyAlignment="1">
      <alignment horizontal="center" vertical="center"/>
    </xf>
    <xf numFmtId="0" fontId="29" fillId="0" borderId="105" xfId="0" applyFont="1" applyBorder="1" applyAlignment="1">
      <alignment horizontal="center" vertical="center" shrinkToFit="1"/>
    </xf>
    <xf numFmtId="0" fontId="29" fillId="0" borderId="68" xfId="0" applyFont="1" applyBorder="1" applyAlignment="1">
      <alignment horizontal="center" vertical="center" shrinkToFit="1"/>
    </xf>
    <xf numFmtId="0" fontId="34" fillId="0" borderId="109" xfId="0" applyFont="1" applyBorder="1" applyAlignment="1">
      <alignment horizontal="center" vertical="center" shrinkToFit="1"/>
    </xf>
    <xf numFmtId="0" fontId="85" fillId="0" borderId="37" xfId="0" applyFont="1" applyBorder="1" applyAlignment="1">
      <alignment vertical="center" textRotation="180" shrinkToFit="1"/>
    </xf>
    <xf numFmtId="0" fontId="85" fillId="0" borderId="82" xfId="0" applyFont="1" applyBorder="1" applyAlignment="1">
      <alignment vertical="center" textRotation="180" shrinkToFit="1"/>
    </xf>
    <xf numFmtId="0" fontId="28" fillId="0" borderId="36" xfId="0" applyFont="1" applyBorder="1" applyAlignment="1">
      <alignment horizontal="left" vertical="center" shrinkToFit="1"/>
    </xf>
    <xf numFmtId="0" fontId="85" fillId="0" borderId="38" xfId="0" applyFont="1" applyBorder="1" applyAlignment="1">
      <alignment horizontal="left" vertical="center" shrinkToFit="1"/>
    </xf>
    <xf numFmtId="0" fontId="96" fillId="0" borderId="38" xfId="0" applyFont="1" applyBorder="1" applyAlignment="1">
      <alignment horizontal="left" vertical="center" shrinkToFit="1"/>
    </xf>
    <xf numFmtId="0" fontId="88" fillId="0" borderId="38" xfId="0" applyFont="1" applyBorder="1" applyAlignment="1">
      <alignment horizontal="left" vertical="center" shrinkToFit="1"/>
    </xf>
    <xf numFmtId="0" fontId="28" fillId="0" borderId="38" xfId="0" applyFont="1" applyBorder="1" applyAlignment="1">
      <alignment vertical="center" textRotation="180" shrinkToFit="1"/>
    </xf>
    <xf numFmtId="0" fontId="33" fillId="0" borderId="38" xfId="0" applyFont="1" applyBorder="1" applyAlignment="1">
      <alignment horizontal="left"/>
    </xf>
    <xf numFmtId="0" fontId="33" fillId="0" borderId="71" xfId="0" applyFont="1" applyBorder="1" applyAlignment="1">
      <alignment horizontal="center" vertical="center"/>
    </xf>
    <xf numFmtId="0" fontId="86" fillId="0" borderId="17" xfId="44" applyFont="1" applyFill="1" applyBorder="1" applyAlignment="1">
      <alignment vertical="center" textRotation="180" shrinkToFit="1"/>
    </xf>
    <xf numFmtId="0" fontId="34" fillId="0" borderId="41" xfId="0" applyFont="1" applyBorder="1" applyAlignment="1">
      <alignment vertical="center" shrinkToFit="1"/>
    </xf>
    <xf numFmtId="0" fontId="85" fillId="0" borderId="20" xfId="0" applyFont="1" applyBorder="1" applyAlignment="1">
      <alignment horizontal="left" vertical="center" shrinkToFit="1"/>
    </xf>
    <xf numFmtId="0" fontId="34" fillId="0" borderId="33" xfId="0" applyFont="1" applyBorder="1">
      <alignment vertical="center"/>
    </xf>
    <xf numFmtId="0" fontId="34" fillId="0" borderId="41" xfId="0" applyFont="1" applyBorder="1">
      <alignment vertical="center"/>
    </xf>
    <xf numFmtId="0" fontId="28" fillId="0" borderId="17" xfId="44" applyFont="1" applyFill="1" applyBorder="1" applyAlignment="1">
      <alignment horizontal="left" vertical="center" shrinkToFit="1"/>
    </xf>
    <xf numFmtId="0" fontId="23" fillId="0" borderId="100" xfId="0" applyFont="1" applyBorder="1" applyAlignment="1">
      <alignment horizontal="center" vertical="center" textRotation="255"/>
    </xf>
    <xf numFmtId="0" fontId="24" fillId="0" borderId="101" xfId="0" applyFont="1" applyBorder="1" applyAlignment="1">
      <alignment vertical="center" textRotation="255"/>
    </xf>
    <xf numFmtId="0" fontId="24" fillId="0" borderId="102" xfId="0" applyFont="1" applyBorder="1" applyAlignment="1">
      <alignment horizontal="center" vertical="center"/>
    </xf>
    <xf numFmtId="0" fontId="24" fillId="0" borderId="102" xfId="0" applyFont="1" applyBorder="1" applyAlignment="1">
      <alignment horizontal="center" vertical="center" wrapText="1"/>
    </xf>
    <xf numFmtId="0" fontId="24" fillId="0" borderId="101" xfId="0" applyFont="1" applyBorder="1" applyAlignment="1">
      <alignment horizontal="center" vertical="center"/>
    </xf>
    <xf numFmtId="0" fontId="23" fillId="0" borderId="103" xfId="0" applyFont="1" applyBorder="1" applyAlignment="1">
      <alignment horizontal="center" vertical="center"/>
    </xf>
    <xf numFmtId="0" fontId="23" fillId="0" borderId="104" xfId="0" applyFont="1" applyBorder="1" applyAlignment="1">
      <alignment horizontal="center" vertical="center"/>
    </xf>
    <xf numFmtId="0" fontId="23" fillId="0" borderId="107" xfId="0" applyFont="1" applyBorder="1" applyAlignment="1">
      <alignment horizontal="center"/>
    </xf>
    <xf numFmtId="0" fontId="3" fillId="0" borderId="105" xfId="0" applyFont="1" applyBorder="1" applyAlignment="1">
      <alignment horizontal="center" vertical="center" shrinkToFit="1"/>
    </xf>
    <xf numFmtId="0" fontId="1" fillId="0" borderId="107" xfId="0" applyFont="1" applyBorder="1" applyAlignment="1">
      <alignment horizontal="center" vertical="center" shrinkToFit="1"/>
    </xf>
    <xf numFmtId="0" fontId="1" fillId="0" borderId="68" xfId="0" applyFont="1" applyBorder="1" applyAlignment="1">
      <alignment horizontal="center" vertical="center" shrinkToFit="1"/>
    </xf>
    <xf numFmtId="0" fontId="1" fillId="0" borderId="109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right"/>
    </xf>
    <xf numFmtId="0" fontId="89" fillId="0" borderId="38" xfId="0" applyFont="1" applyBorder="1" applyAlignment="1">
      <alignment vertical="center" shrinkToFit="1"/>
    </xf>
    <xf numFmtId="0" fontId="86" fillId="0" borderId="38" xfId="0" applyFont="1" applyBorder="1" applyAlignment="1">
      <alignment vertical="center" textRotation="180" shrinkToFit="1"/>
    </xf>
    <xf numFmtId="0" fontId="22" fillId="0" borderId="38" xfId="0" applyFont="1" applyBorder="1" applyAlignment="1">
      <alignment horizontal="left" vertical="center" shrinkToFit="1"/>
    </xf>
    <xf numFmtId="0" fontId="93" fillId="0" borderId="82" xfId="0" applyFont="1" applyBorder="1" applyAlignment="1">
      <alignment horizontal="left" vertical="center" shrinkToFit="1"/>
    </xf>
    <xf numFmtId="0" fontId="76" fillId="0" borderId="38" xfId="0" applyFont="1" applyBorder="1" applyAlignment="1">
      <alignment horizontal="left" vertical="center" shrinkToFit="1"/>
    </xf>
    <xf numFmtId="0" fontId="76" fillId="0" borderId="38" xfId="0" applyFont="1" applyBorder="1" applyAlignment="1">
      <alignment horizontal="center" vertical="center" textRotation="180" shrinkToFit="1"/>
    </xf>
    <xf numFmtId="0" fontId="76" fillId="0" borderId="37" xfId="0" applyFont="1" applyBorder="1" applyAlignment="1">
      <alignment horizontal="center" vertical="center" textRotation="180" shrinkToFit="1"/>
    </xf>
    <xf numFmtId="0" fontId="76" fillId="0" borderId="82" xfId="0" applyFont="1" applyBorder="1" applyAlignment="1">
      <alignment horizontal="left" vertical="center" shrinkToFit="1"/>
    </xf>
    <xf numFmtId="0" fontId="33" fillId="0" borderId="38" xfId="0" applyFont="1" applyBorder="1" applyAlignment="1">
      <alignment horizontal="left" vertical="center"/>
    </xf>
    <xf numFmtId="0" fontId="85" fillId="0" borderId="90" xfId="0" applyFont="1" applyBorder="1" applyAlignment="1">
      <alignment horizontal="left" vertical="center" shrinkToFit="1"/>
    </xf>
    <xf numFmtId="0" fontId="76" fillId="0" borderId="20" xfId="0" applyFont="1" applyBorder="1" applyAlignment="1">
      <alignment horizontal="left" vertical="center" shrinkToFit="1"/>
    </xf>
    <xf numFmtId="0" fontId="76" fillId="0" borderId="28" xfId="0" applyFont="1" applyBorder="1" applyAlignment="1">
      <alignment horizontal="left" vertical="center" shrinkToFit="1"/>
    </xf>
    <xf numFmtId="0" fontId="85" fillId="0" borderId="41" xfId="0" applyFont="1" applyBorder="1" applyAlignment="1">
      <alignment horizontal="center" vertical="center" textRotation="180" shrinkToFit="1"/>
    </xf>
    <xf numFmtId="0" fontId="28" fillId="24" borderId="26" xfId="0" applyFont="1" applyFill="1" applyBorder="1" applyAlignment="1">
      <alignment horizontal="center" vertical="center" shrinkToFit="1"/>
    </xf>
    <xf numFmtId="0" fontId="76" fillId="0" borderId="33" xfId="0" applyFont="1" applyBorder="1" applyAlignment="1">
      <alignment horizontal="center" vertical="center" shrinkToFit="1"/>
    </xf>
    <xf numFmtId="0" fontId="76" fillId="0" borderId="41" xfId="0" applyFont="1" applyBorder="1" applyAlignment="1">
      <alignment horizontal="center" vertical="center" shrinkToFit="1"/>
    </xf>
    <xf numFmtId="0" fontId="111" fillId="0" borderId="17" xfId="0" applyFont="1" applyBorder="1" applyAlignment="1">
      <alignment horizontal="left" vertical="center" shrinkToFit="1"/>
    </xf>
    <xf numFmtId="0" fontId="113" fillId="0" borderId="17" xfId="0" applyFont="1" applyBorder="1" applyAlignment="1">
      <alignment horizontal="left" vertical="center" shrinkToFit="1"/>
    </xf>
    <xf numFmtId="0" fontId="85" fillId="0" borderId="20" xfId="58" applyFont="1" applyBorder="1" applyAlignment="1">
      <alignment horizontal="left" vertical="center" shrinkToFit="1"/>
    </xf>
    <xf numFmtId="0" fontId="85" fillId="0" borderId="20" xfId="58" applyFont="1" applyBorder="1" applyAlignment="1">
      <alignment horizontal="left" vertical="center"/>
    </xf>
    <xf numFmtId="0" fontId="95" fillId="0" borderId="17" xfId="0" applyFont="1" applyBorder="1" applyAlignment="1">
      <alignment horizontal="left" vertical="center" shrinkToFit="1"/>
    </xf>
    <xf numFmtId="0" fontId="114" fillId="0" borderId="17" xfId="0" applyFont="1" applyBorder="1" applyAlignment="1">
      <alignment horizontal="left" vertical="center" shrinkToFit="1"/>
    </xf>
    <xf numFmtId="0" fontId="115" fillId="0" borderId="17" xfId="0" applyFont="1" applyBorder="1" applyAlignment="1">
      <alignment horizontal="center" vertical="center" shrinkToFit="1"/>
    </xf>
    <xf numFmtId="0" fontId="116" fillId="0" borderId="17" xfId="0" applyFont="1" applyBorder="1" applyAlignment="1">
      <alignment horizontal="left" vertical="center" shrinkToFit="1"/>
    </xf>
    <xf numFmtId="0" fontId="95" fillId="0" borderId="17" xfId="0" applyFont="1" applyBorder="1" applyAlignment="1">
      <alignment horizontal="center" vertical="center" shrinkToFit="1"/>
    </xf>
    <xf numFmtId="0" fontId="117" fillId="0" borderId="17" xfId="0" applyFont="1" applyBorder="1" applyAlignment="1">
      <alignment horizontal="center" vertical="center" shrinkToFit="1"/>
    </xf>
    <xf numFmtId="0" fontId="118" fillId="0" borderId="17" xfId="0" applyFont="1" applyBorder="1" applyAlignment="1">
      <alignment horizontal="center" vertical="center" shrinkToFit="1"/>
    </xf>
    <xf numFmtId="0" fontId="114" fillId="0" borderId="17" xfId="0" applyFont="1" applyBorder="1" applyAlignment="1">
      <alignment vertical="center" textRotation="180" shrinkToFit="1"/>
    </xf>
    <xf numFmtId="0" fontId="95" fillId="0" borderId="17" xfId="0" applyFont="1" applyBorder="1" applyAlignment="1">
      <alignment vertical="center" shrinkToFit="1"/>
    </xf>
    <xf numFmtId="0" fontId="119" fillId="0" borderId="17" xfId="0" applyFont="1" applyBorder="1" applyAlignment="1">
      <alignment horizontal="left" vertical="center" shrinkToFit="1"/>
    </xf>
    <xf numFmtId="0" fontId="95" fillId="0" borderId="26" xfId="0" applyFont="1" applyBorder="1" applyAlignment="1">
      <alignment horizontal="left" vertical="center" shrinkToFit="1"/>
    </xf>
    <xf numFmtId="0" fontId="114" fillId="0" borderId="0" xfId="44" applyFont="1" applyFill="1" applyAlignment="1" applyProtection="1">
      <alignment vertical="center"/>
    </xf>
    <xf numFmtId="0" fontId="114" fillId="0" borderId="46" xfId="44" applyFont="1" applyFill="1" applyBorder="1" applyAlignment="1" applyProtection="1">
      <alignment horizontal="left" vertical="center"/>
    </xf>
    <xf numFmtId="0" fontId="120" fillId="0" borderId="17" xfId="0" applyFont="1" applyBorder="1" applyAlignment="1">
      <alignment horizontal="center" vertical="center" shrinkToFit="1"/>
    </xf>
    <xf numFmtId="0" fontId="95" fillId="0" borderId="32" xfId="0" applyFont="1" applyBorder="1" applyAlignment="1">
      <alignment horizontal="left" vertical="center" shrinkToFit="1"/>
    </xf>
    <xf numFmtId="0" fontId="114" fillId="0" borderId="33" xfId="44" applyFont="1" applyFill="1" applyBorder="1" applyAlignment="1" applyProtection="1">
      <alignment vertical="center"/>
    </xf>
    <xf numFmtId="0" fontId="95" fillId="0" borderId="17" xfId="0" applyFont="1" applyBorder="1" applyAlignment="1">
      <alignment vertical="center" textRotation="180" shrinkToFit="1"/>
    </xf>
    <xf numFmtId="0" fontId="95" fillId="0" borderId="0" xfId="0" applyFont="1">
      <alignment vertical="center"/>
    </xf>
    <xf numFmtId="0" fontId="95" fillId="0" borderId="33" xfId="0" applyFont="1" applyBorder="1">
      <alignment vertical="center"/>
    </xf>
    <xf numFmtId="0" fontId="95" fillId="0" borderId="17" xfId="0" applyFont="1" applyBorder="1" applyAlignment="1">
      <alignment horizontal="center" vertical="center" textRotation="180" shrinkToFit="1"/>
    </xf>
    <xf numFmtId="0" fontId="95" fillId="0" borderId="33" xfId="0" applyFont="1" applyBorder="1" applyAlignment="1">
      <alignment horizontal="center" vertical="center" textRotation="180" shrinkToFit="1"/>
    </xf>
    <xf numFmtId="0" fontId="95" fillId="0" borderId="20" xfId="0" applyFont="1" applyBorder="1" applyAlignment="1">
      <alignment horizontal="left" vertical="center" shrinkToFit="1"/>
    </xf>
    <xf numFmtId="0" fontId="95" fillId="0" borderId="40" xfId="0" applyFont="1" applyBorder="1" applyAlignment="1">
      <alignment horizontal="left" vertical="center" shrinkToFit="1"/>
    </xf>
    <xf numFmtId="0" fontId="95" fillId="0" borderId="39" xfId="0" applyFont="1" applyBorder="1" applyAlignment="1">
      <alignment horizontal="left" vertical="center" shrinkToFit="1"/>
    </xf>
    <xf numFmtId="0" fontId="95" fillId="0" borderId="17" xfId="0" applyFont="1" applyBorder="1" applyAlignment="1">
      <alignment vertical="center" textRotation="255" shrinkToFit="1"/>
    </xf>
    <xf numFmtId="0" fontId="114" fillId="0" borderId="56" xfId="0" applyFont="1" applyBorder="1" applyAlignment="1">
      <alignment horizontal="left" vertical="center" shrinkToFit="1"/>
    </xf>
    <xf numFmtId="0" fontId="114" fillId="0" borderId="20" xfId="0" applyFont="1" applyBorder="1" applyAlignment="1">
      <alignment horizontal="left" vertical="center" shrinkToFit="1"/>
    </xf>
    <xf numFmtId="0" fontId="111" fillId="0" borderId="32" xfId="0" applyFont="1" applyBorder="1" applyAlignment="1">
      <alignment horizontal="left" vertical="center" shrinkToFit="1"/>
    </xf>
    <xf numFmtId="0" fontId="95" fillId="0" borderId="33" xfId="0" applyFont="1" applyBorder="1" applyAlignment="1">
      <alignment horizontal="left" vertical="center" shrinkToFit="1"/>
    </xf>
    <xf numFmtId="0" fontId="121" fillId="0" borderId="17" xfId="0" applyFont="1" applyBorder="1" applyAlignment="1">
      <alignment horizontal="left" vertical="center" shrinkToFit="1"/>
    </xf>
    <xf numFmtId="0" fontId="114" fillId="0" borderId="17" xfId="44" applyFont="1" applyFill="1" applyBorder="1" applyAlignment="1">
      <alignment horizontal="left" vertical="center" shrinkToFit="1"/>
    </xf>
    <xf numFmtId="0" fontId="122" fillId="0" borderId="0" xfId="0" applyFont="1">
      <alignment vertical="center"/>
    </xf>
    <xf numFmtId="0" fontId="122" fillId="0" borderId="33" xfId="0" applyFont="1" applyBorder="1" applyAlignment="1">
      <alignment vertical="center" shrinkToFit="1"/>
    </xf>
    <xf numFmtId="0" fontId="85" fillId="0" borderId="32" xfId="58" applyFont="1" applyBorder="1" applyAlignment="1">
      <alignment horizontal="left" vertical="center" shrinkToFit="1"/>
    </xf>
    <xf numFmtId="0" fontId="85" fillId="0" borderId="56" xfId="58" applyFont="1" applyBorder="1" applyAlignment="1">
      <alignment horizontal="center" vertical="center" shrinkToFit="1"/>
    </xf>
    <xf numFmtId="0" fontId="85" fillId="0" borderId="33" xfId="58" applyFont="1" applyBorder="1" applyAlignment="1">
      <alignment horizontal="center" vertical="center" shrinkToFit="1"/>
    </xf>
    <xf numFmtId="0" fontId="95" fillId="0" borderId="56" xfId="0" applyFont="1" applyBorder="1" applyAlignment="1">
      <alignment horizontal="left" vertical="center" shrinkToFit="1"/>
    </xf>
    <xf numFmtId="0" fontId="111" fillId="0" borderId="20" xfId="0" applyFont="1" applyBorder="1" applyAlignment="1">
      <alignment horizontal="left" vertical="center" shrinkToFit="1"/>
    </xf>
    <xf numFmtId="0" fontId="114" fillId="0" borderId="17" xfId="0" applyFont="1" applyBorder="1" applyAlignment="1">
      <alignment vertical="center" shrinkToFit="1"/>
    </xf>
    <xf numFmtId="0" fontId="114" fillId="0" borderId="0" xfId="0" applyFont="1">
      <alignment vertical="center"/>
    </xf>
    <xf numFmtId="0" fontId="123" fillId="0" borderId="17" xfId="0" applyFont="1" applyBorder="1" applyAlignment="1">
      <alignment horizontal="center" vertical="center" shrinkToFit="1"/>
    </xf>
    <xf numFmtId="0" fontId="95" fillId="0" borderId="17" xfId="57" applyFont="1" applyBorder="1" applyAlignment="1">
      <alignment horizontal="left" vertical="center" shrinkToFit="1"/>
    </xf>
    <xf numFmtId="0" fontId="95" fillId="0" borderId="56" xfId="0" applyFont="1" applyBorder="1" applyAlignment="1">
      <alignment horizontal="center" vertical="center" shrinkToFit="1"/>
    </xf>
    <xf numFmtId="0" fontId="95" fillId="0" borderId="33" xfId="0" applyFont="1" applyBorder="1" applyAlignment="1">
      <alignment horizontal="center" vertical="center" shrinkToFit="1"/>
    </xf>
    <xf numFmtId="0" fontId="95" fillId="0" borderId="17" xfId="57" applyFont="1" applyBorder="1" applyAlignment="1">
      <alignment vertical="center" textRotation="180" shrinkToFit="1"/>
    </xf>
    <xf numFmtId="0" fontId="124" fillId="0" borderId="17" xfId="0" applyFont="1" applyBorder="1" applyAlignment="1">
      <alignment horizontal="left" vertical="center" shrinkToFit="1"/>
    </xf>
    <xf numFmtId="0" fontId="114" fillId="0" borderId="46" xfId="0" applyFont="1" applyBorder="1">
      <alignment vertical="center"/>
    </xf>
    <xf numFmtId="0" fontId="125" fillId="0" borderId="0" xfId="0" applyFont="1" applyAlignment="1">
      <alignment vertical="center" shrinkToFit="1"/>
    </xf>
    <xf numFmtId="0" fontId="33" fillId="0" borderId="38" xfId="0" applyFont="1" applyBorder="1" applyAlignment="1">
      <alignment horizontal="right"/>
    </xf>
    <xf numFmtId="0" fontId="89" fillId="0" borderId="17" xfId="0" applyFont="1" applyBorder="1" applyAlignment="1">
      <alignment vertical="center" textRotation="180" shrinkToFit="1"/>
    </xf>
    <xf numFmtId="0" fontId="85" fillId="0" borderId="28" xfId="0" applyFont="1" applyBorder="1" applyAlignment="1">
      <alignment horizontal="left" vertical="center" shrinkToFit="1"/>
    </xf>
    <xf numFmtId="0" fontId="22" fillId="24" borderId="26" xfId="0" applyFont="1" applyFill="1" applyBorder="1" applyAlignment="1">
      <alignment horizontal="center" vertical="center" shrinkToFit="1"/>
    </xf>
    <xf numFmtId="0" fontId="85" fillId="0" borderId="39" xfId="58" applyFont="1" applyBorder="1" applyAlignment="1">
      <alignment horizontal="center" vertical="center" shrinkToFit="1"/>
    </xf>
    <xf numFmtId="0" fontId="85" fillId="0" borderId="94" xfId="0" applyFont="1" applyBorder="1" applyAlignment="1">
      <alignment horizontal="left" vertical="center" shrinkToFit="1"/>
    </xf>
    <xf numFmtId="0" fontId="85" fillId="0" borderId="39" xfId="0" applyFont="1" applyBorder="1" applyAlignment="1">
      <alignment horizontal="left" vertical="center" shrinkToFit="1"/>
    </xf>
    <xf numFmtId="0" fontId="76" fillId="0" borderId="99" xfId="0" applyFont="1" applyBorder="1" applyAlignment="1">
      <alignment horizontal="left" vertical="center" shrinkToFit="1"/>
    </xf>
    <xf numFmtId="0" fontId="85" fillId="0" borderId="56" xfId="0" applyFont="1" applyBorder="1" applyAlignment="1">
      <alignment horizontal="center" vertical="center" shrinkToFit="1"/>
    </xf>
    <xf numFmtId="0" fontId="85" fillId="0" borderId="33" xfId="0" applyFont="1" applyBorder="1" applyAlignment="1">
      <alignment horizontal="center" vertical="center" shrinkToFit="1"/>
    </xf>
    <xf numFmtId="0" fontId="76" fillId="0" borderId="41" xfId="0" applyFont="1" applyBorder="1" applyAlignment="1">
      <alignment horizontal="center" vertical="center" textRotation="180" shrinkToFit="1"/>
    </xf>
    <xf numFmtId="0" fontId="85" fillId="24" borderId="84" xfId="0" applyFont="1" applyFill="1" applyBorder="1" applyAlignment="1">
      <alignment horizontal="center" vertical="center" shrinkToFit="1"/>
    </xf>
    <xf numFmtId="0" fontId="27" fillId="0" borderId="89" xfId="0" applyFont="1" applyBorder="1" applyAlignment="1">
      <alignment horizontal="center" vertical="center" shrinkToFit="1"/>
    </xf>
    <xf numFmtId="0" fontId="85" fillId="24" borderId="85" xfId="0" applyFont="1" applyFill="1" applyBorder="1" applyAlignment="1">
      <alignment horizontal="center" vertical="center" shrinkToFit="1"/>
    </xf>
    <xf numFmtId="0" fontId="27" fillId="0" borderId="89" xfId="0" applyFont="1" applyBorder="1" applyAlignment="1">
      <alignment horizontal="center" vertical="center" wrapText="1"/>
    </xf>
    <xf numFmtId="0" fontId="27" fillId="24" borderId="52" xfId="0" applyFont="1" applyFill="1" applyBorder="1" applyAlignment="1">
      <alignment horizontal="center" vertical="center" wrapText="1" shrinkToFit="1"/>
    </xf>
    <xf numFmtId="0" fontId="126" fillId="0" borderId="17" xfId="0" applyFont="1" applyBorder="1" applyAlignment="1">
      <alignment horizontal="center" vertical="center" shrinkToFit="1"/>
    </xf>
    <xf numFmtId="0" fontId="86" fillId="0" borderId="32" xfId="0" applyFont="1" applyBorder="1" applyAlignment="1">
      <alignment horizontal="left" vertical="center" shrinkToFit="1"/>
    </xf>
    <xf numFmtId="0" fontId="127" fillId="24" borderId="15" xfId="0" applyFont="1" applyFill="1" applyBorder="1" applyAlignment="1">
      <alignment horizontal="center" vertical="center" wrapText="1" shrinkToFit="1"/>
    </xf>
    <xf numFmtId="0" fontId="95" fillId="0" borderId="32" xfId="0" applyFont="1" applyBorder="1" applyAlignment="1">
      <alignment horizontal="center" vertical="center" shrinkToFit="1"/>
    </xf>
    <xf numFmtId="0" fontId="95" fillId="0" borderId="17" xfId="0" applyFont="1" applyFill="1" applyBorder="1" applyAlignment="1">
      <alignment horizontal="left" vertical="center" shrinkToFit="1"/>
    </xf>
    <xf numFmtId="0" fontId="86" fillId="0" borderId="17" xfId="0" applyFont="1" applyFill="1" applyBorder="1" applyAlignment="1">
      <alignment horizontal="left" vertical="center" shrinkToFit="1"/>
    </xf>
    <xf numFmtId="0" fontId="22" fillId="0" borderId="0" xfId="0" applyFont="1" applyBorder="1">
      <alignment vertical="center"/>
    </xf>
    <xf numFmtId="0" fontId="119" fillId="0" borderId="38" xfId="0" applyFont="1" applyBorder="1" applyAlignment="1">
      <alignment horizontal="left" vertical="center" shrinkToFit="1"/>
    </xf>
    <xf numFmtId="0" fontId="85" fillId="0" borderId="17" xfId="0" applyFont="1" applyFill="1" applyBorder="1" applyAlignment="1">
      <alignment horizontal="left" vertical="center" shrinkToFit="1"/>
    </xf>
    <xf numFmtId="0" fontId="129" fillId="0" borderId="56" xfId="44" applyFont="1" applyFill="1" applyBorder="1" applyAlignment="1" applyProtection="1">
      <alignment vertical="center"/>
    </xf>
    <xf numFmtId="0" fontId="95" fillId="0" borderId="32" xfId="0" applyFont="1" applyFill="1" applyBorder="1" applyAlignment="1">
      <alignment horizontal="left" vertical="center" shrinkToFit="1"/>
    </xf>
    <xf numFmtId="0" fontId="51" fillId="0" borderId="49" xfId="20" applyFont="1" applyFill="1" applyBorder="1"/>
    <xf numFmtId="0" fontId="51" fillId="0" borderId="52" xfId="20" applyFont="1" applyFill="1" applyBorder="1"/>
    <xf numFmtId="0" fontId="51" fillId="0" borderId="53" xfId="20" applyFont="1" applyFill="1" applyBorder="1"/>
    <xf numFmtId="0" fontId="51" fillId="0" borderId="54" xfId="20" applyFont="1" applyFill="1" applyBorder="1"/>
    <xf numFmtId="0" fontId="51" fillId="0" borderId="43" xfId="20" applyFont="1" applyFill="1" applyBorder="1"/>
    <xf numFmtId="0" fontId="51" fillId="0" borderId="44" xfId="20" applyFont="1" applyFill="1" applyBorder="1"/>
    <xf numFmtId="0" fontId="51" fillId="0" borderId="45" xfId="20" applyFont="1" applyFill="1" applyBorder="1"/>
    <xf numFmtId="0" fontId="51" fillId="0" borderId="79" xfId="20" applyFont="1" applyFill="1" applyBorder="1"/>
    <xf numFmtId="0" fontId="51" fillId="0" borderId="55" xfId="20" applyFont="1" applyFill="1" applyBorder="1"/>
    <xf numFmtId="0" fontId="51" fillId="0" borderId="56" xfId="20" applyFont="1" applyFill="1" applyBorder="1"/>
    <xf numFmtId="0" fontId="51" fillId="0" borderId="57" xfId="20" applyFont="1" applyFill="1" applyBorder="1"/>
    <xf numFmtId="0" fontId="51" fillId="0" borderId="58" xfId="20" applyFont="1" applyFill="1" applyBorder="1"/>
    <xf numFmtId="0" fontId="51" fillId="0" borderId="59" xfId="20" applyFont="1" applyFill="1" applyBorder="1"/>
    <xf numFmtId="0" fontId="51" fillId="0" borderId="60" xfId="20" applyFont="1" applyFill="1" applyBorder="1"/>
    <xf numFmtId="0" fontId="119" fillId="0" borderId="17" xfId="0" applyFont="1" applyBorder="1" applyAlignment="1">
      <alignment horizontal="left" vertical="center" wrapText="1" shrinkToFit="1"/>
    </xf>
    <xf numFmtId="0" fontId="111" fillId="0" borderId="17" xfId="0" applyFont="1" applyFill="1" applyBorder="1" applyAlignment="1">
      <alignment horizontal="left" vertical="center" shrinkToFit="1"/>
    </xf>
    <xf numFmtId="0" fontId="98" fillId="0" borderId="0" xfId="20" applyFont="1" applyFill="1"/>
    <xf numFmtId="0" fontId="99" fillId="0" borderId="0" xfId="0" applyFont="1" applyFill="1" applyAlignment="1">
      <alignment horizontal="left" shrinkToFit="1"/>
    </xf>
    <xf numFmtId="0" fontId="100" fillId="0" borderId="0" xfId="20" applyFont="1" applyFill="1"/>
    <xf numFmtId="0" fontId="101" fillId="0" borderId="0" xfId="20" applyFont="1" applyFill="1"/>
    <xf numFmtId="0" fontId="103" fillId="0" borderId="49" xfId="20" applyFont="1" applyFill="1" applyBorder="1"/>
    <xf numFmtId="0" fontId="103" fillId="0" borderId="50" xfId="20" applyFont="1" applyFill="1" applyBorder="1"/>
    <xf numFmtId="0" fontId="103" fillId="0" borderId="51" xfId="20" applyFont="1" applyFill="1" applyBorder="1"/>
    <xf numFmtId="0" fontId="103" fillId="0" borderId="80" xfId="20" applyFont="1" applyFill="1" applyBorder="1"/>
    <xf numFmtId="0" fontId="103" fillId="0" borderId="58" xfId="20" applyFont="1" applyFill="1" applyBorder="1"/>
    <xf numFmtId="0" fontId="103" fillId="0" borderId="59" xfId="20" applyFont="1" applyFill="1" applyBorder="1"/>
    <xf numFmtId="0" fontId="103" fillId="0" borderId="60" xfId="20" applyFont="1" applyFill="1" applyBorder="1"/>
    <xf numFmtId="0" fontId="103" fillId="0" borderId="43" xfId="20" applyFont="1" applyFill="1" applyBorder="1"/>
    <xf numFmtId="0" fontId="103" fillId="0" borderId="44" xfId="20" applyFont="1" applyFill="1" applyBorder="1"/>
    <xf numFmtId="0" fontId="103" fillId="0" borderId="45" xfId="20" applyFont="1" applyFill="1" applyBorder="1"/>
    <xf numFmtId="0" fontId="103" fillId="0" borderId="79" xfId="20" applyFont="1" applyFill="1" applyBorder="1"/>
    <xf numFmtId="0" fontId="103" fillId="0" borderId="81" xfId="20" applyFont="1" applyFill="1" applyBorder="1"/>
    <xf numFmtId="0" fontId="103" fillId="0" borderId="82" xfId="20" applyFont="1" applyFill="1" applyBorder="1"/>
    <xf numFmtId="0" fontId="103" fillId="0" borderId="83" xfId="20" applyFont="1" applyFill="1" applyBorder="1"/>
    <xf numFmtId="0" fontId="49" fillId="0" borderId="47" xfId="20" applyFont="1" applyFill="1" applyBorder="1"/>
    <xf numFmtId="0" fontId="49" fillId="0" borderId="41" xfId="20" applyFont="1" applyFill="1" applyBorder="1"/>
    <xf numFmtId="0" fontId="49" fillId="0" borderId="48" xfId="20" applyFont="1" applyFill="1" applyBorder="1"/>
    <xf numFmtId="0" fontId="49" fillId="0" borderId="110" xfId="20" applyFont="1" applyFill="1" applyBorder="1"/>
    <xf numFmtId="0" fontId="49" fillId="0" borderId="44" xfId="20" applyFont="1" applyFill="1" applyBorder="1"/>
    <xf numFmtId="0" fontId="49" fillId="0" borderId="79" xfId="20" applyFont="1" applyFill="1" applyBorder="1"/>
    <xf numFmtId="0" fontId="49" fillId="0" borderId="45" xfId="20" applyFont="1" applyFill="1" applyBorder="1"/>
    <xf numFmtId="0" fontId="49" fillId="0" borderId="80" xfId="20" applyFont="1" applyFill="1" applyBorder="1"/>
    <xf numFmtId="0" fontId="49" fillId="0" borderId="56" xfId="20" applyFont="1" applyFill="1" applyBorder="1"/>
    <xf numFmtId="0" fontId="49" fillId="0" borderId="111" xfId="20" applyFont="1" applyFill="1" applyBorder="1"/>
    <xf numFmtId="0" fontId="49" fillId="0" borderId="112" xfId="20" applyFont="1" applyFill="1" applyBorder="1"/>
    <xf numFmtId="0" fontId="104" fillId="0" borderId="43" xfId="20" applyFont="1" applyFill="1" applyBorder="1"/>
    <xf numFmtId="0" fontId="104" fillId="0" borderId="44" xfId="20" applyFont="1" applyFill="1" applyBorder="1"/>
    <xf numFmtId="0" fontId="104" fillId="0" borderId="45" xfId="20" applyFont="1" applyFill="1" applyBorder="1"/>
    <xf numFmtId="0" fontId="104" fillId="0" borderId="110" xfId="20" applyFont="1" applyFill="1" applyBorder="1"/>
    <xf numFmtId="0" fontId="104" fillId="0" borderId="79" xfId="20" applyFont="1" applyFill="1" applyBorder="1"/>
    <xf numFmtId="0" fontId="106" fillId="0" borderId="54" xfId="20" applyFont="1" applyFill="1" applyBorder="1"/>
    <xf numFmtId="0" fontId="107" fillId="0" borderId="52" xfId="20" applyFont="1" applyFill="1" applyBorder="1"/>
    <xf numFmtId="0" fontId="106" fillId="0" borderId="52" xfId="20" applyFont="1" applyFill="1" applyBorder="1"/>
    <xf numFmtId="0" fontId="107" fillId="0" borderId="53" xfId="20" applyFont="1" applyFill="1" applyBorder="1"/>
    <xf numFmtId="0" fontId="106" fillId="0" borderId="43" xfId="20" applyFont="1" applyFill="1" applyBorder="1"/>
    <xf numFmtId="0" fontId="107" fillId="0" borderId="44" xfId="20" applyFont="1" applyFill="1" applyBorder="1"/>
    <xf numFmtId="0" fontId="106" fillId="0" borderId="44" xfId="20" applyFont="1" applyFill="1" applyBorder="1"/>
    <xf numFmtId="0" fontId="107" fillId="0" borderId="45" xfId="20" applyFont="1" applyFill="1" applyBorder="1"/>
    <xf numFmtId="0" fontId="98" fillId="0" borderId="0" xfId="0" applyFont="1" applyFill="1">
      <alignment vertical="center"/>
    </xf>
    <xf numFmtId="0" fontId="50" fillId="0" borderId="72" xfId="0" applyFont="1" applyFill="1" applyBorder="1" applyAlignment="1">
      <alignment horizontal="center" vertical="center" shrinkToFit="1"/>
    </xf>
    <xf numFmtId="0" fontId="50" fillId="0" borderId="73" xfId="0" applyFont="1" applyFill="1" applyBorder="1" applyAlignment="1">
      <alignment horizontal="center" vertical="center" shrinkToFit="1"/>
    </xf>
    <xf numFmtId="0" fontId="50" fillId="0" borderId="74" xfId="0" applyFont="1" applyFill="1" applyBorder="1" applyAlignment="1">
      <alignment horizontal="center" vertical="center" shrinkToFit="1"/>
    </xf>
    <xf numFmtId="0" fontId="47" fillId="0" borderId="72" xfId="0" applyFont="1" applyFill="1" applyBorder="1" applyAlignment="1">
      <alignment horizontal="center" vertical="center" shrinkToFit="1"/>
    </xf>
    <xf numFmtId="0" fontId="47" fillId="0" borderId="73" xfId="0" applyFont="1" applyFill="1" applyBorder="1" applyAlignment="1">
      <alignment horizontal="center" vertical="center" shrinkToFit="1"/>
    </xf>
    <xf numFmtId="0" fontId="47" fillId="0" borderId="74" xfId="0" applyFont="1" applyFill="1" applyBorder="1" applyAlignment="1">
      <alignment horizontal="center" vertical="center" shrinkToFit="1"/>
    </xf>
    <xf numFmtId="0" fontId="47" fillId="0" borderId="68" xfId="0" applyFont="1" applyFill="1" applyBorder="1" applyAlignment="1">
      <alignment horizontal="center" vertical="center" shrinkToFit="1"/>
    </xf>
    <xf numFmtId="0" fontId="47" fillId="0" borderId="0" xfId="0" applyFont="1" applyFill="1" applyAlignment="1">
      <alignment horizontal="center" vertical="center" shrinkToFit="1"/>
    </xf>
    <xf numFmtId="0" fontId="47" fillId="0" borderId="69" xfId="0" applyFont="1" applyFill="1" applyBorder="1" applyAlignment="1">
      <alignment horizontal="center" vertical="center" shrinkToFit="1"/>
    </xf>
    <xf numFmtId="0" fontId="47" fillId="0" borderId="66" xfId="0" applyFont="1" applyFill="1" applyBorder="1" applyAlignment="1">
      <alignment horizontal="center" vertical="center" shrinkToFit="1"/>
    </xf>
    <xf numFmtId="0" fontId="47" fillId="0" borderId="42" xfId="0" applyFont="1" applyFill="1" applyBorder="1" applyAlignment="1">
      <alignment horizontal="center" vertical="center" shrinkToFit="1"/>
    </xf>
    <xf numFmtId="0" fontId="47" fillId="0" borderId="67" xfId="0" applyFont="1" applyFill="1" applyBorder="1" applyAlignment="1">
      <alignment horizontal="center" vertical="center" shrinkToFit="1"/>
    </xf>
    <xf numFmtId="178" fontId="63" fillId="0" borderId="63" xfId="0" applyNumberFormat="1" applyFont="1" applyFill="1" applyBorder="1" applyAlignment="1">
      <alignment horizontal="center" vertical="center" wrapText="1"/>
    </xf>
    <xf numFmtId="178" fontId="63" fillId="0" borderId="62" xfId="0" applyNumberFormat="1" applyFont="1" applyFill="1" applyBorder="1" applyAlignment="1">
      <alignment horizontal="center" vertical="center" wrapText="1"/>
    </xf>
    <xf numFmtId="178" fontId="63" fillId="0" borderId="71" xfId="0" applyNumberFormat="1" applyFont="1" applyFill="1" applyBorder="1" applyAlignment="1">
      <alignment horizontal="center" vertical="center" wrapText="1"/>
    </xf>
    <xf numFmtId="178" fontId="63" fillId="0" borderId="64" xfId="0" applyNumberFormat="1" applyFont="1" applyFill="1" applyBorder="1" applyAlignment="1">
      <alignment horizontal="center" vertical="center" wrapText="1"/>
    </xf>
    <xf numFmtId="178" fontId="63" fillId="0" borderId="65" xfId="0" applyNumberFormat="1" applyFont="1" applyFill="1" applyBorder="1" applyAlignment="1">
      <alignment horizontal="center" vertical="center" wrapText="1"/>
    </xf>
    <xf numFmtId="0" fontId="50" fillId="0" borderId="68" xfId="0" applyFont="1" applyFill="1" applyBorder="1" applyAlignment="1">
      <alignment horizontal="center" vertical="center" shrinkToFit="1"/>
    </xf>
    <xf numFmtId="0" fontId="50" fillId="0" borderId="0" xfId="0" applyFont="1" applyFill="1" applyAlignment="1">
      <alignment horizontal="center" vertical="center" shrinkToFit="1"/>
    </xf>
    <xf numFmtId="0" fontId="50" fillId="0" borderId="69" xfId="0" applyFont="1" applyFill="1" applyBorder="1" applyAlignment="1">
      <alignment horizontal="center" vertical="center" shrinkToFit="1"/>
    </xf>
    <xf numFmtId="178" fontId="82" fillId="0" borderId="70" xfId="0" applyNumberFormat="1" applyFont="1" applyFill="1" applyBorder="1" applyAlignment="1">
      <alignment horizontal="center" vertical="center" wrapText="1"/>
    </xf>
    <xf numFmtId="178" fontId="82" fillId="0" borderId="62" xfId="0" applyNumberFormat="1" applyFont="1" applyFill="1" applyBorder="1" applyAlignment="1">
      <alignment horizontal="center" vertical="center" wrapText="1"/>
    </xf>
    <xf numFmtId="178" fontId="82" fillId="0" borderId="71" xfId="0" applyNumberFormat="1" applyFont="1" applyFill="1" applyBorder="1" applyAlignment="1">
      <alignment horizontal="center" vertical="center" wrapText="1"/>
    </xf>
    <xf numFmtId="0" fontId="78" fillId="0" borderId="72" xfId="0" applyFont="1" applyFill="1" applyBorder="1" applyAlignment="1">
      <alignment horizontal="center" vertical="center" shrinkToFit="1"/>
    </xf>
    <xf numFmtId="0" fontId="78" fillId="0" borderId="73" xfId="0" applyFont="1" applyFill="1" applyBorder="1" applyAlignment="1">
      <alignment horizontal="center" vertical="center" shrinkToFit="1"/>
    </xf>
    <xf numFmtId="0" fontId="78" fillId="0" borderId="74" xfId="0" applyFont="1" applyFill="1" applyBorder="1" applyAlignment="1">
      <alignment horizontal="center" vertical="center" shrinkToFit="1"/>
    </xf>
    <xf numFmtId="0" fontId="83" fillId="0" borderId="68" xfId="0" applyFont="1" applyFill="1" applyBorder="1" applyAlignment="1">
      <alignment horizontal="center" vertical="center" shrinkToFit="1"/>
    </xf>
    <xf numFmtId="0" fontId="83" fillId="0" borderId="0" xfId="0" applyFont="1" applyFill="1" applyAlignment="1">
      <alignment horizontal="center" vertical="center" shrinkToFit="1"/>
    </xf>
    <xf numFmtId="0" fontId="83" fillId="0" borderId="69" xfId="0" applyFont="1" applyFill="1" applyBorder="1" applyAlignment="1">
      <alignment horizontal="center" vertical="center" shrinkToFit="1"/>
    </xf>
    <xf numFmtId="0" fontId="112" fillId="0" borderId="0" xfId="0" applyFont="1" applyFill="1" applyAlignment="1">
      <alignment horizontal="left" shrinkToFit="1"/>
    </xf>
    <xf numFmtId="0" fontId="83" fillId="0" borderId="66" xfId="0" applyFont="1" applyFill="1" applyBorder="1" applyAlignment="1">
      <alignment horizontal="center" vertical="center" shrinkToFit="1"/>
    </xf>
    <xf numFmtId="0" fontId="83" fillId="0" borderId="42" xfId="0" applyFont="1" applyFill="1" applyBorder="1" applyAlignment="1">
      <alignment horizontal="center" vertical="center" shrinkToFit="1"/>
    </xf>
    <xf numFmtId="0" fontId="83" fillId="0" borderId="67" xfId="0" applyFont="1" applyFill="1" applyBorder="1" applyAlignment="1">
      <alignment horizontal="center" vertical="center" shrinkToFit="1"/>
    </xf>
    <xf numFmtId="178" fontId="102" fillId="0" borderId="68" xfId="0" applyNumberFormat="1" applyFont="1" applyFill="1" applyBorder="1" applyAlignment="1">
      <alignment horizontal="center" vertical="center" wrapText="1"/>
    </xf>
    <xf numFmtId="178" fontId="102" fillId="0" borderId="0" xfId="0" applyNumberFormat="1" applyFont="1" applyFill="1" applyAlignment="1">
      <alignment horizontal="center" vertical="center" wrapText="1"/>
    </xf>
    <xf numFmtId="178" fontId="102" fillId="0" borderId="69" xfId="0" applyNumberFormat="1" applyFont="1" applyFill="1" applyBorder="1" applyAlignment="1">
      <alignment horizontal="center" vertical="center" wrapText="1"/>
    </xf>
    <xf numFmtId="0" fontId="110" fillId="0" borderId="62" xfId="0" applyFont="1" applyFill="1" applyBorder="1" applyAlignment="1">
      <alignment horizontal="right" shrinkToFit="1"/>
    </xf>
    <xf numFmtId="0" fontId="99" fillId="0" borderId="0" xfId="0" applyFont="1" applyFill="1" applyAlignment="1">
      <alignment horizontal="left" shrinkToFit="1"/>
    </xf>
    <xf numFmtId="178" fontId="82" fillId="0" borderId="63" xfId="0" applyNumberFormat="1" applyFont="1" applyFill="1" applyBorder="1" applyAlignment="1">
      <alignment horizontal="center" vertical="center" wrapText="1"/>
    </xf>
    <xf numFmtId="178" fontId="82" fillId="0" borderId="64" xfId="0" applyNumberFormat="1" applyFont="1" applyFill="1" applyBorder="1" applyAlignment="1">
      <alignment horizontal="center" vertical="center" wrapText="1"/>
    </xf>
    <xf numFmtId="178" fontId="82" fillId="0" borderId="65" xfId="0" applyNumberFormat="1" applyFont="1" applyFill="1" applyBorder="1" applyAlignment="1">
      <alignment horizontal="center" vertical="center" wrapText="1"/>
    </xf>
    <xf numFmtId="0" fontId="108" fillId="0" borderId="0" xfId="20" applyFont="1" applyFill="1" applyAlignment="1">
      <alignment horizontal="center"/>
    </xf>
    <xf numFmtId="0" fontId="97" fillId="0" borderId="0" xfId="0" applyFont="1" applyFill="1" applyAlignment="1">
      <alignment horizontal="left" vertical="center"/>
    </xf>
    <xf numFmtId="0" fontId="97" fillId="0" borderId="62" xfId="0" applyFont="1" applyFill="1" applyBorder="1" applyAlignment="1">
      <alignment horizontal="left" vertical="center"/>
    </xf>
    <xf numFmtId="178" fontId="82" fillId="30" borderId="63" xfId="0" applyNumberFormat="1" applyFont="1" applyFill="1" applyBorder="1" applyAlignment="1">
      <alignment horizontal="center" vertical="center" wrapText="1"/>
    </xf>
    <xf numFmtId="178" fontId="82" fillId="30" borderId="64" xfId="0" applyNumberFormat="1" applyFont="1" applyFill="1" applyBorder="1" applyAlignment="1">
      <alignment horizontal="center" vertical="center" wrapText="1"/>
    </xf>
    <xf numFmtId="178" fontId="82" fillId="30" borderId="65" xfId="0" applyNumberFormat="1" applyFont="1" applyFill="1" applyBorder="1" applyAlignment="1">
      <alignment horizontal="center" vertical="center" wrapText="1"/>
    </xf>
    <xf numFmtId="0" fontId="83" fillId="0" borderId="72" xfId="0" applyFont="1" applyFill="1" applyBorder="1" applyAlignment="1">
      <alignment horizontal="center" vertical="center" shrinkToFit="1"/>
    </xf>
    <xf numFmtId="0" fontId="83" fillId="0" borderId="73" xfId="0" applyFont="1" applyFill="1" applyBorder="1" applyAlignment="1">
      <alignment horizontal="center" vertical="center" shrinkToFit="1"/>
    </xf>
    <xf numFmtId="0" fontId="83" fillId="0" borderId="74" xfId="0" applyFont="1" applyFill="1" applyBorder="1" applyAlignment="1">
      <alignment horizontal="center" vertical="center" shrinkToFit="1"/>
    </xf>
    <xf numFmtId="178" fontId="102" fillId="0" borderId="70" xfId="0" applyNumberFormat="1" applyFont="1" applyFill="1" applyBorder="1" applyAlignment="1">
      <alignment horizontal="center" vertical="center" wrapText="1"/>
    </xf>
    <xf numFmtId="178" fontId="102" fillId="0" borderId="62" xfId="0" applyNumberFormat="1" applyFont="1" applyFill="1" applyBorder="1" applyAlignment="1">
      <alignment horizontal="center" vertical="center" wrapText="1"/>
    </xf>
    <xf numFmtId="178" fontId="102" fillId="0" borderId="71" xfId="0" applyNumberFormat="1" applyFont="1" applyFill="1" applyBorder="1" applyAlignment="1">
      <alignment horizontal="center" vertical="center" wrapText="1"/>
    </xf>
    <xf numFmtId="0" fontId="105" fillId="0" borderId="70" xfId="0" applyFont="1" applyFill="1" applyBorder="1" applyAlignment="1">
      <alignment horizontal="center" vertical="center" shrinkToFit="1"/>
    </xf>
    <xf numFmtId="0" fontId="105" fillId="0" borderId="62" xfId="0" applyFont="1" applyFill="1" applyBorder="1" applyAlignment="1">
      <alignment horizontal="center" vertical="center" shrinkToFit="1"/>
    </xf>
    <xf numFmtId="0" fontId="105" fillId="0" borderId="71" xfId="0" applyFont="1" applyFill="1" applyBorder="1" applyAlignment="1">
      <alignment horizontal="center" vertical="center" shrinkToFit="1"/>
    </xf>
    <xf numFmtId="0" fontId="105" fillId="0" borderId="68" xfId="0" applyFont="1" applyFill="1" applyBorder="1" applyAlignment="1">
      <alignment horizontal="center" vertical="center"/>
    </xf>
    <xf numFmtId="0" fontId="105" fillId="0" borderId="0" xfId="0" applyFont="1" applyFill="1" applyAlignment="1">
      <alignment horizontal="center" vertical="center"/>
    </xf>
    <xf numFmtId="0" fontId="105" fillId="0" borderId="69" xfId="0" applyFont="1" applyFill="1" applyBorder="1" applyAlignment="1">
      <alignment horizontal="center" vertical="center"/>
    </xf>
    <xf numFmtId="0" fontId="105" fillId="0" borderId="68" xfId="0" applyFont="1" applyFill="1" applyBorder="1" applyAlignment="1">
      <alignment horizontal="center" vertical="center" shrinkToFit="1"/>
    </xf>
    <xf numFmtId="0" fontId="105" fillId="0" borderId="0" xfId="0" applyFont="1" applyFill="1" applyAlignment="1">
      <alignment horizontal="center" vertical="center" shrinkToFit="1"/>
    </xf>
    <xf numFmtId="0" fontId="105" fillId="0" borderId="69" xfId="0" applyFont="1" applyFill="1" applyBorder="1" applyAlignment="1">
      <alignment horizontal="center" vertical="center" shrinkToFit="1"/>
    </xf>
    <xf numFmtId="178" fontId="48" fillId="0" borderId="70" xfId="0" applyNumberFormat="1" applyFont="1" applyFill="1" applyBorder="1" applyAlignment="1">
      <alignment horizontal="center" vertical="center" wrapText="1"/>
    </xf>
    <xf numFmtId="178" fontId="48" fillId="0" borderId="62" xfId="0" applyNumberFormat="1" applyFont="1" applyFill="1" applyBorder="1" applyAlignment="1">
      <alignment horizontal="center" vertical="center" wrapText="1"/>
    </xf>
    <xf numFmtId="178" fontId="48" fillId="0" borderId="71" xfId="0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textRotation="180" shrinkToFit="1"/>
    </xf>
    <xf numFmtId="0" fontId="28" fillId="0" borderId="26" xfId="0" applyFont="1" applyBorder="1" applyAlignment="1">
      <alignment horizontal="center" vertical="center" wrapText="1" shrinkToFit="1"/>
    </xf>
    <xf numFmtId="0" fontId="28" fillId="0" borderId="17" xfId="0" applyFont="1" applyBorder="1" applyAlignment="1">
      <alignment horizontal="center" vertical="center" wrapText="1" shrinkToFit="1"/>
    </xf>
    <xf numFmtId="0" fontId="28" fillId="0" borderId="21" xfId="0" applyFont="1" applyBorder="1" applyAlignment="1">
      <alignment horizontal="center" vertical="center" wrapText="1" shrinkToFit="1"/>
    </xf>
    <xf numFmtId="0" fontId="33" fillId="0" borderId="16" xfId="0" applyFont="1" applyBorder="1" applyAlignment="1">
      <alignment horizontal="center" vertical="center" textRotation="255" shrinkToFit="1"/>
    </xf>
    <xf numFmtId="0" fontId="30" fillId="0" borderId="0" xfId="0" applyFont="1" applyAlignment="1">
      <alignment horizontal="center" shrinkToFit="1"/>
    </xf>
    <xf numFmtId="0" fontId="25" fillId="0" borderId="0" xfId="0" applyFont="1" applyAlignment="1">
      <alignment horizontal="left" shrinkToFit="1"/>
    </xf>
    <xf numFmtId="0" fontId="28" fillId="0" borderId="0" xfId="0" applyFont="1" applyAlignment="1">
      <alignment horizontal="left" shrinkToFit="1"/>
    </xf>
    <xf numFmtId="0" fontId="128" fillId="0" borderId="0" xfId="0" applyFont="1" applyAlignment="1">
      <alignment horizontal="center" vertical="center"/>
    </xf>
    <xf numFmtId="0" fontId="27" fillId="0" borderId="78" xfId="0" applyFont="1" applyBorder="1" applyAlignment="1">
      <alignment horizontal="right" vertical="top"/>
    </xf>
    <xf numFmtId="0" fontId="27" fillId="0" borderId="0" xfId="0" applyFont="1" applyAlignment="1">
      <alignment horizontal="right" vertical="top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3" fillId="0" borderId="107" xfId="0" applyFont="1" applyBorder="1" applyAlignment="1">
      <alignment horizontal="center" vertical="center" textRotation="255" shrinkToFit="1"/>
    </xf>
    <xf numFmtId="0" fontId="28" fillId="0" borderId="38" xfId="0" applyFont="1" applyBorder="1" applyAlignment="1">
      <alignment horizontal="center" vertical="center" wrapText="1" shrinkToFit="1"/>
    </xf>
    <xf numFmtId="0" fontId="22" fillId="0" borderId="26" xfId="0" applyFont="1" applyBorder="1" applyAlignment="1">
      <alignment horizontal="center" vertical="center" wrapText="1" shrinkToFit="1"/>
    </xf>
    <xf numFmtId="0" fontId="22" fillId="0" borderId="17" xfId="0" applyFont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center" vertical="center" wrapText="1" shrinkToFit="1"/>
    </xf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4" fillId="0" borderId="15" xfId="0" applyFont="1" applyBorder="1" applyAlignment="1">
      <alignment horizontal="center" vertical="center" textRotation="180" shrinkToFit="1"/>
    </xf>
    <xf numFmtId="0" fontId="24" fillId="0" borderId="0" xfId="0" applyFont="1" applyAlignment="1">
      <alignment horizontal="right" vertical="top"/>
    </xf>
    <xf numFmtId="0" fontId="23" fillId="0" borderId="107" xfId="0" applyFont="1" applyBorder="1" applyAlignment="1">
      <alignment horizontal="center" vertical="center" textRotation="255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36" xfId="0" applyFont="1" applyBorder="1" applyAlignment="1">
      <alignment horizontal="center" vertical="center" wrapText="1" shrinkToFit="1"/>
    </xf>
    <xf numFmtId="0" fontId="21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3" fillId="0" borderId="16" xfId="0" applyFont="1" applyBorder="1" applyAlignment="1">
      <alignment horizontal="center" vertical="center" textRotation="255" shrinkToFit="1"/>
    </xf>
    <xf numFmtId="0" fontId="109" fillId="0" borderId="89" xfId="0" applyFont="1" applyBorder="1" applyAlignment="1">
      <alignment horizontal="center" vertical="center" textRotation="180" shrinkToFit="1"/>
    </xf>
    <xf numFmtId="0" fontId="109" fillId="0" borderId="17" xfId="0" applyFont="1" applyBorder="1" applyAlignment="1">
      <alignment horizontal="center" vertical="center" textRotation="180" shrinkToFit="1"/>
    </xf>
    <xf numFmtId="0" fontId="109" fillId="0" borderId="21" xfId="0" applyFont="1" applyBorder="1" applyAlignment="1">
      <alignment horizontal="center" vertical="center" textRotation="180" shrinkToFit="1"/>
    </xf>
    <xf numFmtId="0" fontId="109" fillId="0" borderId="26" xfId="0" applyFont="1" applyBorder="1" applyAlignment="1">
      <alignment horizontal="center" vertical="center" textRotation="180" shrinkToFit="1"/>
    </xf>
    <xf numFmtId="0" fontId="24" fillId="0" borderId="78" xfId="0" applyFont="1" applyBorder="1" applyAlignment="1">
      <alignment horizontal="right" vertical="top"/>
    </xf>
    <xf numFmtId="0" fontId="79" fillId="26" borderId="68" xfId="0" applyFont="1" applyFill="1" applyBorder="1" applyAlignment="1">
      <alignment horizontal="center" vertical="center"/>
    </xf>
    <xf numFmtId="0" fontId="79" fillId="26" borderId="0" xfId="0" applyFont="1" applyFill="1" applyAlignment="1">
      <alignment horizontal="center" vertical="center"/>
    </xf>
    <xf numFmtId="0" fontId="79" fillId="26" borderId="69" xfId="0" applyFont="1" applyFill="1" applyBorder="1" applyAlignment="1">
      <alignment horizontal="center" vertical="center"/>
    </xf>
    <xf numFmtId="0" fontId="79" fillId="26" borderId="68" xfId="0" applyFont="1" applyFill="1" applyBorder="1" applyAlignment="1">
      <alignment horizontal="center" vertical="center" shrinkToFit="1"/>
    </xf>
    <xf numFmtId="0" fontId="79" fillId="26" borderId="0" xfId="0" applyFont="1" applyFill="1" applyAlignment="1">
      <alignment horizontal="center" vertical="center" shrinkToFit="1"/>
    </xf>
    <xf numFmtId="0" fontId="79" fillId="26" borderId="69" xfId="0" applyFont="1" applyFill="1" applyBorder="1" applyAlignment="1">
      <alignment horizontal="center" vertical="center" shrinkToFit="1"/>
    </xf>
    <xf numFmtId="0" fontId="79" fillId="26" borderId="70" xfId="0" applyFont="1" applyFill="1" applyBorder="1" applyAlignment="1">
      <alignment horizontal="center" vertical="center" shrinkToFit="1"/>
    </xf>
    <xf numFmtId="0" fontId="79" fillId="26" borderId="62" xfId="0" applyFont="1" applyFill="1" applyBorder="1" applyAlignment="1">
      <alignment horizontal="center" vertical="center" shrinkToFit="1"/>
    </xf>
    <xf numFmtId="0" fontId="79" fillId="26" borderId="71" xfId="0" applyFont="1" applyFill="1" applyBorder="1" applyAlignment="1">
      <alignment horizontal="center" vertical="center" shrinkToFit="1"/>
    </xf>
    <xf numFmtId="0" fontId="61" fillId="26" borderId="0" xfId="20" applyFont="1" applyFill="1" applyAlignment="1">
      <alignment horizontal="center"/>
    </xf>
    <xf numFmtId="0" fontId="41" fillId="26" borderId="0" xfId="0" applyFont="1" applyFill="1" applyAlignment="1">
      <alignment horizontal="center" vertical="center" shrinkToFit="1"/>
    </xf>
    <xf numFmtId="0" fontId="47" fillId="26" borderId="72" xfId="0" applyFont="1" applyFill="1" applyBorder="1" applyAlignment="1">
      <alignment horizontal="center" vertical="center" shrinkToFit="1"/>
    </xf>
    <xf numFmtId="0" fontId="47" fillId="26" borderId="73" xfId="0" applyFont="1" applyFill="1" applyBorder="1" applyAlignment="1">
      <alignment horizontal="center" vertical="center" shrinkToFit="1"/>
    </xf>
    <xf numFmtId="0" fontId="47" fillId="26" borderId="74" xfId="0" applyFont="1" applyFill="1" applyBorder="1" applyAlignment="1">
      <alignment horizontal="center" vertical="center" shrinkToFit="1"/>
    </xf>
    <xf numFmtId="0" fontId="47" fillId="0" borderId="72" xfId="0" applyFont="1" applyBorder="1" applyAlignment="1">
      <alignment horizontal="center" vertical="center" shrinkToFit="1"/>
    </xf>
    <xf numFmtId="0" fontId="47" fillId="0" borderId="73" xfId="0" applyFont="1" applyBorder="1" applyAlignment="1">
      <alignment horizontal="center" vertical="center" shrinkToFit="1"/>
    </xf>
    <xf numFmtId="0" fontId="47" fillId="0" borderId="74" xfId="0" applyFont="1" applyBorder="1" applyAlignment="1">
      <alignment horizontal="center" vertical="center" shrinkToFit="1"/>
    </xf>
    <xf numFmtId="0" fontId="47" fillId="26" borderId="68" xfId="0" applyFont="1" applyFill="1" applyBorder="1" applyAlignment="1">
      <alignment horizontal="center" vertical="center" shrinkToFit="1"/>
    </xf>
    <xf numFmtId="0" fontId="47" fillId="26" borderId="0" xfId="0" applyFont="1" applyFill="1" applyAlignment="1">
      <alignment horizontal="center" vertical="center" shrinkToFit="1"/>
    </xf>
    <xf numFmtId="0" fontId="47" fillId="26" borderId="69" xfId="0" applyFont="1" applyFill="1" applyBorder="1" applyAlignment="1">
      <alignment horizontal="center" vertical="center" shrinkToFit="1"/>
    </xf>
    <xf numFmtId="0" fontId="47" fillId="0" borderId="68" xfId="0" applyFont="1" applyBorder="1" applyAlignment="1">
      <alignment horizontal="center" vertical="center" shrinkToFit="1"/>
    </xf>
    <xf numFmtId="0" fontId="47" fillId="0" borderId="0" xfId="0" applyFont="1" applyAlignment="1">
      <alignment horizontal="center" vertical="center" shrinkToFit="1"/>
    </xf>
    <xf numFmtId="0" fontId="47" fillId="0" borderId="69" xfId="0" applyFont="1" applyBorder="1" applyAlignment="1">
      <alignment horizontal="center" vertical="center" shrinkToFit="1"/>
    </xf>
    <xf numFmtId="0" fontId="81" fillId="26" borderId="68" xfId="0" applyFont="1" applyFill="1" applyBorder="1" applyAlignment="1">
      <alignment horizontal="center" vertical="center" shrinkToFit="1"/>
    </xf>
    <xf numFmtId="0" fontId="81" fillId="26" borderId="0" xfId="0" applyFont="1" applyFill="1" applyAlignment="1">
      <alignment horizontal="center" vertical="center" shrinkToFit="1"/>
    </xf>
    <xf numFmtId="0" fontId="81" fillId="26" borderId="69" xfId="0" applyFont="1" applyFill="1" applyBorder="1" applyAlignment="1">
      <alignment horizontal="center" vertical="center" shrinkToFit="1"/>
    </xf>
    <xf numFmtId="0" fontId="55" fillId="26" borderId="0" xfId="0" applyFont="1" applyFill="1" applyAlignment="1">
      <alignment horizontal="center" vertical="center" shrinkToFit="1"/>
    </xf>
    <xf numFmtId="0" fontId="47" fillId="28" borderId="68" xfId="0" applyFont="1" applyFill="1" applyBorder="1" applyAlignment="1">
      <alignment horizontal="center" vertical="center" shrinkToFit="1"/>
    </xf>
    <xf numFmtId="0" fontId="47" fillId="28" borderId="0" xfId="0" applyFont="1" applyFill="1" applyAlignment="1">
      <alignment horizontal="center" vertical="center" shrinkToFit="1"/>
    </xf>
    <xf numFmtId="0" fontId="47" fillId="28" borderId="69" xfId="0" applyFont="1" applyFill="1" applyBorder="1" applyAlignment="1">
      <alignment horizontal="center" vertical="center" shrinkToFit="1"/>
    </xf>
    <xf numFmtId="0" fontId="47" fillId="26" borderId="66" xfId="0" applyFont="1" applyFill="1" applyBorder="1" applyAlignment="1">
      <alignment horizontal="center" vertical="center" shrinkToFit="1"/>
    </xf>
    <xf numFmtId="0" fontId="47" fillId="26" borderId="42" xfId="0" applyFont="1" applyFill="1" applyBorder="1" applyAlignment="1">
      <alignment horizontal="center" vertical="center" shrinkToFit="1"/>
    </xf>
    <xf numFmtId="0" fontId="47" fillId="26" borderId="67" xfId="0" applyFont="1" applyFill="1" applyBorder="1" applyAlignment="1">
      <alignment horizontal="center" vertical="center" shrinkToFit="1"/>
    </xf>
    <xf numFmtId="0" fontId="47" fillId="0" borderId="66" xfId="0" applyFont="1" applyBorder="1" applyAlignment="1">
      <alignment horizontal="center" vertical="center" shrinkToFit="1"/>
    </xf>
    <xf numFmtId="0" fontId="47" fillId="0" borderId="42" xfId="0" applyFont="1" applyBorder="1" applyAlignment="1">
      <alignment horizontal="center" vertical="center" shrinkToFit="1"/>
    </xf>
    <xf numFmtId="0" fontId="47" fillId="0" borderId="67" xfId="0" applyFont="1" applyBorder="1" applyAlignment="1">
      <alignment horizontal="center" vertical="center" shrinkToFit="1"/>
    </xf>
    <xf numFmtId="0" fontId="81" fillId="26" borderId="66" xfId="0" applyFont="1" applyFill="1" applyBorder="1" applyAlignment="1">
      <alignment horizontal="center" vertical="center" shrinkToFit="1"/>
    </xf>
    <xf numFmtId="0" fontId="81" fillId="26" borderId="42" xfId="0" applyFont="1" applyFill="1" applyBorder="1" applyAlignment="1">
      <alignment horizontal="center" vertical="center" shrinkToFit="1"/>
    </xf>
    <xf numFmtId="0" fontId="81" fillId="26" borderId="67" xfId="0" applyFont="1" applyFill="1" applyBorder="1" applyAlignment="1">
      <alignment horizontal="center" vertical="center" shrinkToFit="1"/>
    </xf>
    <xf numFmtId="178" fontId="63" fillId="27" borderId="63" xfId="0" applyNumberFormat="1" applyFont="1" applyFill="1" applyBorder="1" applyAlignment="1">
      <alignment horizontal="center" vertical="center" wrapText="1"/>
    </xf>
    <xf numFmtId="178" fontId="63" fillId="27" borderId="64" xfId="0" applyNumberFormat="1" applyFont="1" applyFill="1" applyBorder="1" applyAlignment="1">
      <alignment horizontal="center" vertical="center" wrapText="1"/>
    </xf>
    <xf numFmtId="178" fontId="63" fillId="27" borderId="65" xfId="0" applyNumberFormat="1" applyFont="1" applyFill="1" applyBorder="1" applyAlignment="1">
      <alignment horizontal="center" vertical="center" wrapText="1"/>
    </xf>
    <xf numFmtId="178" fontId="63" fillId="26" borderId="63" xfId="0" applyNumberFormat="1" applyFont="1" applyFill="1" applyBorder="1" applyAlignment="1">
      <alignment horizontal="center" vertical="center" wrapText="1"/>
    </xf>
    <xf numFmtId="178" fontId="63" fillId="26" borderId="64" xfId="0" applyNumberFormat="1" applyFont="1" applyFill="1" applyBorder="1" applyAlignment="1">
      <alignment horizontal="center" vertical="center" wrapText="1"/>
    </xf>
    <xf numFmtId="178" fontId="63" fillId="26" borderId="65" xfId="0" applyNumberFormat="1" applyFont="1" applyFill="1" applyBorder="1" applyAlignment="1">
      <alignment horizontal="center" vertical="center" wrapText="1"/>
    </xf>
    <xf numFmtId="178" fontId="63" fillId="0" borderId="63" xfId="0" applyNumberFormat="1" applyFont="1" applyBorder="1" applyAlignment="1">
      <alignment horizontal="center" vertical="center" wrapText="1"/>
    </xf>
    <xf numFmtId="178" fontId="63" fillId="0" borderId="64" xfId="0" applyNumberFormat="1" applyFont="1" applyBorder="1" applyAlignment="1">
      <alignment horizontal="center" vertical="center" wrapText="1"/>
    </xf>
    <xf numFmtId="178" fontId="63" fillId="0" borderId="65" xfId="0" applyNumberFormat="1" applyFont="1" applyBorder="1" applyAlignment="1">
      <alignment horizontal="center" vertical="center" wrapText="1"/>
    </xf>
    <xf numFmtId="0" fontId="47" fillId="27" borderId="72" xfId="0" applyFont="1" applyFill="1" applyBorder="1" applyAlignment="1">
      <alignment horizontal="center" vertical="center" shrinkToFit="1"/>
    </xf>
    <xf numFmtId="0" fontId="47" fillId="27" borderId="73" xfId="0" applyFont="1" applyFill="1" applyBorder="1" applyAlignment="1">
      <alignment horizontal="center" vertical="center" shrinkToFit="1"/>
    </xf>
    <xf numFmtId="0" fontId="47" fillId="27" borderId="74" xfId="0" applyFont="1" applyFill="1" applyBorder="1" applyAlignment="1">
      <alignment horizontal="center" vertical="center" shrinkToFit="1"/>
    </xf>
    <xf numFmtId="0" fontId="47" fillId="27" borderId="68" xfId="0" applyFont="1" applyFill="1" applyBorder="1" applyAlignment="1">
      <alignment horizontal="center" vertical="center" shrinkToFit="1"/>
    </xf>
    <xf numFmtId="0" fontId="47" fillId="27" borderId="0" xfId="0" applyFont="1" applyFill="1" applyAlignment="1">
      <alignment horizontal="center" vertical="center" shrinkToFit="1"/>
    </xf>
    <xf numFmtId="0" fontId="47" fillId="27" borderId="69" xfId="0" applyFont="1" applyFill="1" applyBorder="1" applyAlignment="1">
      <alignment horizontal="center" vertical="center" shrinkToFit="1"/>
    </xf>
    <xf numFmtId="0" fontId="47" fillId="27" borderId="66" xfId="0" applyFont="1" applyFill="1" applyBorder="1" applyAlignment="1">
      <alignment horizontal="center" vertical="center" shrinkToFit="1"/>
    </xf>
    <xf numFmtId="0" fontId="47" fillId="27" borderId="42" xfId="0" applyFont="1" applyFill="1" applyBorder="1" applyAlignment="1">
      <alignment horizontal="center" vertical="center" shrinkToFit="1"/>
    </xf>
    <xf numFmtId="0" fontId="47" fillId="27" borderId="67" xfId="0" applyFont="1" applyFill="1" applyBorder="1" applyAlignment="1">
      <alignment horizontal="center" vertical="center" shrinkToFit="1"/>
    </xf>
    <xf numFmtId="0" fontId="50" fillId="26" borderId="68" xfId="0" applyFont="1" applyFill="1" applyBorder="1" applyAlignment="1">
      <alignment horizontal="center" vertical="center" shrinkToFit="1"/>
    </xf>
    <xf numFmtId="0" fontId="50" fillId="26" borderId="0" xfId="0" applyFont="1" applyFill="1" applyAlignment="1">
      <alignment horizontal="center" vertical="center" shrinkToFit="1"/>
    </xf>
    <xf numFmtId="0" fontId="50" fillId="26" borderId="69" xfId="0" applyFont="1" applyFill="1" applyBorder="1" applyAlignment="1">
      <alignment horizontal="center" vertical="center" shrinkToFit="1"/>
    </xf>
    <xf numFmtId="0" fontId="50" fillId="26" borderId="72" xfId="0" applyFont="1" applyFill="1" applyBorder="1" applyAlignment="1">
      <alignment horizontal="center" vertical="center" shrinkToFit="1"/>
    </xf>
    <xf numFmtId="0" fontId="50" fillId="26" borderId="73" xfId="0" applyFont="1" applyFill="1" applyBorder="1" applyAlignment="1">
      <alignment horizontal="center" vertical="center" shrinkToFit="1"/>
    </xf>
    <xf numFmtId="0" fontId="50" fillId="26" borderId="74" xfId="0" applyFont="1" applyFill="1" applyBorder="1" applyAlignment="1">
      <alignment horizontal="center" vertical="center" shrinkToFit="1"/>
    </xf>
    <xf numFmtId="0" fontId="47" fillId="28" borderId="66" xfId="0" applyFont="1" applyFill="1" applyBorder="1" applyAlignment="1">
      <alignment horizontal="center" vertical="center" shrinkToFit="1"/>
    </xf>
    <xf numFmtId="0" fontId="47" fillId="28" borderId="42" xfId="0" applyFont="1" applyFill="1" applyBorder="1" applyAlignment="1">
      <alignment horizontal="center" vertical="center" shrinkToFit="1"/>
    </xf>
    <xf numFmtId="0" fontId="47" fillId="28" borderId="67" xfId="0" applyFont="1" applyFill="1" applyBorder="1" applyAlignment="1">
      <alignment horizontal="center" vertical="center" shrinkToFit="1"/>
    </xf>
    <xf numFmtId="0" fontId="78" fillId="26" borderId="72" xfId="0" applyFont="1" applyFill="1" applyBorder="1" applyAlignment="1">
      <alignment horizontal="center" vertical="center" shrinkToFit="1"/>
    </xf>
    <xf numFmtId="0" fontId="78" fillId="26" borderId="73" xfId="0" applyFont="1" applyFill="1" applyBorder="1" applyAlignment="1">
      <alignment horizontal="center" vertical="center" shrinkToFit="1"/>
    </xf>
    <xf numFmtId="0" fontId="78" fillId="26" borderId="74" xfId="0" applyFont="1" applyFill="1" applyBorder="1" applyAlignment="1">
      <alignment horizontal="center" vertical="center" shrinkToFit="1"/>
    </xf>
    <xf numFmtId="178" fontId="48" fillId="26" borderId="68" xfId="0" applyNumberFormat="1" applyFont="1" applyFill="1" applyBorder="1" applyAlignment="1">
      <alignment horizontal="center" vertical="center" wrapText="1"/>
    </xf>
    <xf numFmtId="178" fontId="48" fillId="26" borderId="0" xfId="0" applyNumberFormat="1" applyFont="1" applyFill="1" applyAlignment="1">
      <alignment horizontal="center" vertical="center" wrapText="1"/>
    </xf>
    <xf numFmtId="178" fontId="48" fillId="26" borderId="69" xfId="0" applyNumberFormat="1" applyFont="1" applyFill="1" applyBorder="1" applyAlignment="1">
      <alignment horizontal="center" vertical="center" wrapText="1"/>
    </xf>
    <xf numFmtId="178" fontId="48" fillId="26" borderId="70" xfId="0" applyNumberFormat="1" applyFont="1" applyFill="1" applyBorder="1" applyAlignment="1">
      <alignment horizontal="center" vertical="center" wrapText="1"/>
    </xf>
    <xf numFmtId="178" fontId="48" fillId="26" borderId="62" xfId="0" applyNumberFormat="1" applyFont="1" applyFill="1" applyBorder="1" applyAlignment="1">
      <alignment horizontal="center" vertical="center" wrapText="1"/>
    </xf>
    <xf numFmtId="178" fontId="48" fillId="26" borderId="71" xfId="0" applyNumberFormat="1" applyFont="1" applyFill="1" applyBorder="1" applyAlignment="1">
      <alignment horizontal="center" vertical="center" wrapText="1"/>
    </xf>
    <xf numFmtId="178" fontId="63" fillId="26" borderId="70" xfId="0" applyNumberFormat="1" applyFont="1" applyFill="1" applyBorder="1" applyAlignment="1">
      <alignment horizontal="center" vertical="center" wrapText="1"/>
    </xf>
    <xf numFmtId="178" fontId="63" fillId="26" borderId="62" xfId="0" applyNumberFormat="1" applyFont="1" applyFill="1" applyBorder="1" applyAlignment="1">
      <alignment horizontal="center" vertical="center" wrapText="1"/>
    </xf>
    <xf numFmtId="178" fontId="63" fillId="26" borderId="71" xfId="0" applyNumberFormat="1" applyFont="1" applyFill="1" applyBorder="1" applyAlignment="1">
      <alignment horizontal="center" vertical="center" wrapText="1"/>
    </xf>
    <xf numFmtId="0" fontId="44" fillId="26" borderId="0" xfId="0" applyFont="1" applyFill="1" applyAlignment="1">
      <alignment horizontal="left" vertical="center"/>
    </xf>
    <xf numFmtId="0" fontId="44" fillId="26" borderId="62" xfId="0" applyFont="1" applyFill="1" applyBorder="1" applyAlignment="1">
      <alignment horizontal="left" vertical="center"/>
    </xf>
    <xf numFmtId="0" fontId="43" fillId="26" borderId="0" xfId="0" applyFont="1" applyFill="1" applyAlignment="1">
      <alignment horizontal="left" shrinkToFit="1"/>
    </xf>
    <xf numFmtId="0" fontId="39" fillId="26" borderId="0" xfId="0" applyFont="1" applyFill="1" applyAlignment="1">
      <alignment horizontal="left" shrinkToFit="1"/>
    </xf>
    <xf numFmtId="0" fontId="46" fillId="26" borderId="0" xfId="0" applyFont="1" applyFill="1" applyAlignment="1">
      <alignment horizontal="left" shrinkToFit="1"/>
    </xf>
    <xf numFmtId="0" fontId="43" fillId="26" borderId="62" xfId="0" applyFont="1" applyFill="1" applyBorder="1" applyAlignment="1">
      <alignment horizontal="left" shrinkToFit="1"/>
    </xf>
    <xf numFmtId="0" fontId="69" fillId="0" borderId="66" xfId="0" applyFont="1" applyBorder="1" applyAlignment="1">
      <alignment horizontal="center" vertical="center" shrinkToFit="1"/>
    </xf>
    <xf numFmtId="0" fontId="69" fillId="0" borderId="42" xfId="0" applyFont="1" applyBorder="1" applyAlignment="1">
      <alignment horizontal="center" vertical="center" shrinkToFit="1"/>
    </xf>
    <xf numFmtId="0" fontId="69" fillId="0" borderId="67" xfId="0" applyFont="1" applyBorder="1" applyAlignment="1">
      <alignment horizontal="center" vertical="center" shrinkToFit="1"/>
    </xf>
    <xf numFmtId="0" fontId="71" fillId="0" borderId="68" xfId="0" applyFont="1" applyBorder="1" applyAlignment="1">
      <alignment horizontal="center" vertical="center" shrinkToFit="1"/>
    </xf>
    <xf numFmtId="0" fontId="71" fillId="0" borderId="0" xfId="0" applyFont="1" applyAlignment="1">
      <alignment horizontal="center" vertical="center" shrinkToFit="1"/>
    </xf>
    <xf numFmtId="0" fontId="71" fillId="0" borderId="69" xfId="0" applyFont="1" applyBorder="1" applyAlignment="1">
      <alignment horizontal="center" vertical="center" shrinkToFit="1"/>
    </xf>
    <xf numFmtId="0" fontId="69" fillId="0" borderId="68" xfId="0" applyFont="1" applyBorder="1" applyAlignment="1">
      <alignment horizontal="center" vertical="center" shrinkToFit="1"/>
    </xf>
    <xf numFmtId="0" fontId="69" fillId="0" borderId="0" xfId="0" applyFont="1" applyAlignment="1">
      <alignment horizontal="center" vertical="center" shrinkToFit="1"/>
    </xf>
    <xf numFmtId="0" fontId="69" fillId="0" borderId="69" xfId="0" applyFont="1" applyBorder="1" applyAlignment="1">
      <alignment horizontal="center" vertical="center" shrinkToFit="1"/>
    </xf>
    <xf numFmtId="0" fontId="73" fillId="0" borderId="0" xfId="0" applyFont="1" applyAlignment="1">
      <alignment horizontal="left" vertical="center"/>
    </xf>
    <xf numFmtId="0" fontId="73" fillId="0" borderId="62" xfId="0" applyFont="1" applyBorder="1" applyAlignment="1">
      <alignment horizontal="left" vertical="center"/>
    </xf>
    <xf numFmtId="0" fontId="65" fillId="0" borderId="0" xfId="0" applyFont="1" applyAlignment="1">
      <alignment horizontal="left" shrinkToFit="1"/>
    </xf>
    <xf numFmtId="0" fontId="66" fillId="0" borderId="0" xfId="0" applyFont="1" applyAlignment="1">
      <alignment horizontal="left" shrinkToFit="1"/>
    </xf>
    <xf numFmtId="0" fontId="65" fillId="0" borderId="62" xfId="0" applyFont="1" applyBorder="1" applyAlignment="1">
      <alignment horizontal="left" shrinkToFit="1"/>
    </xf>
    <xf numFmtId="178" fontId="69" fillId="0" borderId="63" xfId="0" applyNumberFormat="1" applyFont="1" applyBorder="1" applyAlignment="1">
      <alignment horizontal="center" vertical="center" wrapText="1"/>
    </xf>
    <xf numFmtId="178" fontId="69" fillId="0" borderId="64" xfId="0" applyNumberFormat="1" applyFont="1" applyBorder="1" applyAlignment="1">
      <alignment horizontal="center" vertical="center" wrapText="1"/>
    </xf>
    <xf numFmtId="178" fontId="69" fillId="0" borderId="65" xfId="0" applyNumberFormat="1" applyFont="1" applyBorder="1" applyAlignment="1">
      <alignment horizontal="center" vertical="center" wrapText="1"/>
    </xf>
    <xf numFmtId="0" fontId="69" fillId="0" borderId="70" xfId="0" applyFont="1" applyBorder="1" applyAlignment="1">
      <alignment horizontal="center" vertical="center" shrinkToFit="1"/>
    </xf>
    <xf numFmtId="0" fontId="69" fillId="0" borderId="62" xfId="0" applyFont="1" applyBorder="1" applyAlignment="1">
      <alignment horizontal="center" vertical="center" shrinkToFit="1"/>
    </xf>
    <xf numFmtId="0" fontId="69" fillId="0" borderId="71" xfId="0" applyFont="1" applyBorder="1" applyAlignment="1">
      <alignment horizontal="center" vertical="center" shrinkToFit="1"/>
    </xf>
    <xf numFmtId="0" fontId="71" fillId="0" borderId="70" xfId="0" applyFont="1" applyBorder="1" applyAlignment="1">
      <alignment horizontal="center" vertical="center" shrinkToFit="1"/>
    </xf>
    <xf numFmtId="0" fontId="71" fillId="0" borderId="62" xfId="0" applyFont="1" applyBorder="1" applyAlignment="1">
      <alignment horizontal="center" vertical="center" shrinkToFit="1"/>
    </xf>
    <xf numFmtId="0" fontId="71" fillId="0" borderId="71" xfId="0" applyFont="1" applyBorder="1" applyAlignment="1">
      <alignment horizontal="center" vertical="center" shrinkToFit="1"/>
    </xf>
    <xf numFmtId="178" fontId="60" fillId="0" borderId="75" xfId="0" applyNumberFormat="1" applyFont="1" applyBorder="1" applyAlignment="1">
      <alignment horizontal="center" vertical="center" wrapText="1"/>
    </xf>
    <xf numFmtId="178" fontId="60" fillId="0" borderId="76" xfId="0" applyNumberFormat="1" applyFont="1" applyBorder="1" applyAlignment="1">
      <alignment horizontal="center" vertical="center" wrapText="1"/>
    </xf>
    <xf numFmtId="178" fontId="60" fillId="0" borderId="77" xfId="0" applyNumberFormat="1" applyFont="1" applyBorder="1" applyAlignment="1">
      <alignment horizontal="center" vertical="center" wrapText="1"/>
    </xf>
    <xf numFmtId="178" fontId="60" fillId="0" borderId="63" xfId="0" applyNumberFormat="1" applyFont="1" applyBorder="1" applyAlignment="1">
      <alignment horizontal="center" vertical="center" wrapText="1"/>
    </xf>
    <xf numFmtId="178" fontId="60" fillId="0" borderId="64" xfId="0" applyNumberFormat="1" applyFont="1" applyBorder="1" applyAlignment="1">
      <alignment horizontal="center" vertical="center" wrapText="1"/>
    </xf>
    <xf numFmtId="178" fontId="60" fillId="0" borderId="65" xfId="0" applyNumberFormat="1" applyFont="1" applyBorder="1" applyAlignment="1">
      <alignment horizontal="center" vertical="center" wrapText="1"/>
    </xf>
    <xf numFmtId="178" fontId="60" fillId="0" borderId="66" xfId="0" applyNumberFormat="1" applyFont="1" applyBorder="1" applyAlignment="1">
      <alignment horizontal="center" vertical="center" wrapText="1"/>
    </xf>
    <xf numFmtId="178" fontId="60" fillId="0" borderId="42" xfId="0" applyNumberFormat="1" applyFont="1" applyBorder="1" applyAlignment="1">
      <alignment horizontal="center" vertical="center" wrapText="1"/>
    </xf>
    <xf numFmtId="178" fontId="60" fillId="0" borderId="67" xfId="0" applyNumberFormat="1" applyFont="1" applyBorder="1" applyAlignment="1">
      <alignment horizontal="center" vertical="center" wrapText="1"/>
    </xf>
    <xf numFmtId="178" fontId="48" fillId="0" borderId="66" xfId="0" applyNumberFormat="1" applyFont="1" applyBorder="1" applyAlignment="1">
      <alignment horizontal="center" vertical="center" wrapText="1"/>
    </xf>
    <xf numFmtId="178" fontId="48" fillId="0" borderId="42" xfId="0" applyNumberFormat="1" applyFont="1" applyBorder="1" applyAlignment="1">
      <alignment horizontal="center" vertical="center" wrapText="1"/>
    </xf>
    <xf numFmtId="178" fontId="48" fillId="0" borderId="67" xfId="0" applyNumberFormat="1" applyFont="1" applyBorder="1" applyAlignment="1">
      <alignment horizontal="center" vertical="center" wrapText="1"/>
    </xf>
    <xf numFmtId="0" fontId="59" fillId="0" borderId="66" xfId="0" applyFont="1" applyBorder="1" applyAlignment="1">
      <alignment horizontal="center" vertical="center" shrinkToFit="1"/>
    </xf>
    <xf numFmtId="0" fontId="59" fillId="0" borderId="42" xfId="0" applyFont="1" applyBorder="1" applyAlignment="1">
      <alignment horizontal="center" vertical="center" shrinkToFit="1"/>
    </xf>
    <xf numFmtId="0" fontId="59" fillId="0" borderId="67" xfId="0" applyFont="1" applyBorder="1" applyAlignment="1">
      <alignment horizontal="center" vertical="center" shrinkToFit="1"/>
    </xf>
    <xf numFmtId="0" fontId="59" fillId="0" borderId="75" xfId="0" applyFont="1" applyBorder="1" applyAlignment="1">
      <alignment horizontal="center" vertical="center" shrinkToFit="1"/>
    </xf>
    <xf numFmtId="0" fontId="59" fillId="0" borderId="76" xfId="0" applyFont="1" applyBorder="1" applyAlignment="1">
      <alignment horizontal="center" vertical="center" shrinkToFit="1"/>
    </xf>
    <xf numFmtId="0" fontId="59" fillId="0" borderId="77" xfId="0" applyFont="1" applyBorder="1" applyAlignment="1">
      <alignment horizontal="center" vertical="center" shrinkToFit="1"/>
    </xf>
    <xf numFmtId="0" fontId="50" fillId="0" borderId="75" xfId="0" applyFont="1" applyBorder="1" applyAlignment="1">
      <alignment horizontal="center" vertical="center" shrinkToFit="1"/>
    </xf>
    <xf numFmtId="0" fontId="50" fillId="0" borderId="76" xfId="0" applyFont="1" applyBorder="1" applyAlignment="1">
      <alignment horizontal="center" vertical="center" shrinkToFit="1"/>
    </xf>
    <xf numFmtId="0" fontId="50" fillId="0" borderId="77" xfId="0" applyFont="1" applyBorder="1" applyAlignment="1">
      <alignment horizontal="center" vertical="center" shrinkToFit="1"/>
    </xf>
    <xf numFmtId="0" fontId="58" fillId="0" borderId="75" xfId="0" applyFont="1" applyBorder="1" applyAlignment="1">
      <alignment horizontal="center" vertical="center" shrinkToFit="1"/>
    </xf>
    <xf numFmtId="0" fontId="58" fillId="0" borderId="76" xfId="0" applyFont="1" applyBorder="1" applyAlignment="1">
      <alignment horizontal="center" vertical="center" shrinkToFit="1"/>
    </xf>
    <xf numFmtId="0" fontId="58" fillId="0" borderId="77" xfId="0" applyFont="1" applyBorder="1" applyAlignment="1">
      <alignment horizontal="center" vertical="center" shrinkToFit="1"/>
    </xf>
  </cellXfs>
  <cellStyles count="59">
    <cellStyle name="20% - 輔色1" xfId="1" builtinId="30" customBuiltin="1"/>
    <cellStyle name="20% - 輔色1 2" xfId="45"/>
    <cellStyle name="20% - 輔色2" xfId="2" builtinId="34" customBuiltin="1"/>
    <cellStyle name="20% - 輔色2 2" xfId="46"/>
    <cellStyle name="20% - 輔色3" xfId="3" builtinId="38" customBuiltin="1"/>
    <cellStyle name="20% - 輔色3 2" xfId="47"/>
    <cellStyle name="20% - 輔色4" xfId="4" builtinId="42" customBuiltin="1"/>
    <cellStyle name="20% - 輔色4 2" xfId="48"/>
    <cellStyle name="20% - 輔色5" xfId="5" builtinId="46" customBuiltin="1"/>
    <cellStyle name="20% - 輔色5 2" xfId="49"/>
    <cellStyle name="20% - 輔色6" xfId="6" builtinId="50" customBuiltin="1"/>
    <cellStyle name="20% - 輔色6 2" xfId="50"/>
    <cellStyle name="40% - 輔色1" xfId="7" builtinId="31" customBuiltin="1"/>
    <cellStyle name="40% - 輔色1 2" xfId="51"/>
    <cellStyle name="40% - 輔色2" xfId="8" builtinId="35" customBuiltin="1"/>
    <cellStyle name="40% - 輔色2 2" xfId="52"/>
    <cellStyle name="40% - 輔色3" xfId="9" builtinId="39" customBuiltin="1"/>
    <cellStyle name="40% - 輔色3 2" xfId="53"/>
    <cellStyle name="40% - 輔色4" xfId="10" builtinId="43" customBuiltin="1"/>
    <cellStyle name="40% - 輔色4 2" xfId="54"/>
    <cellStyle name="40% - 輔色5" xfId="11" builtinId="47" customBuiltin="1"/>
    <cellStyle name="40% - 輔色5 2" xfId="55"/>
    <cellStyle name="40% - 輔色6" xfId="12" builtinId="51" customBuiltin="1"/>
    <cellStyle name="40% - 輔色6 2" xfId="56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/>
    <cellStyle name="一般 2 2" xfId="57"/>
    <cellStyle name="一般 2 2 3" xfId="58"/>
    <cellStyle name="一般 3" xfId="44"/>
    <cellStyle name="一般_新增Microsoft Excel 工作表" xfId="20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9.jpeg"/><Relationship Id="rId5" Type="http://schemas.openxmlformats.org/officeDocument/2006/relationships/image" Target="../media/image4.jpe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11.pn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10.png"/><Relationship Id="rId5" Type="http://schemas.openxmlformats.org/officeDocument/2006/relationships/image" Target="../media/image4.jpe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8</xdr:row>
      <xdr:rowOff>12700</xdr:rowOff>
    </xdr:from>
    <xdr:to>
      <xdr:col>20</xdr:col>
      <xdr:colOff>25400</xdr:colOff>
      <xdr:row>8</xdr:row>
      <xdr:rowOff>31750</xdr:rowOff>
    </xdr:to>
    <xdr:pic>
      <xdr:nvPicPr>
        <xdr:cNvPr id="31370" name="圖片 4">
          <a:extLst>
            <a:ext uri="{FF2B5EF4-FFF2-40B4-BE49-F238E27FC236}">
              <a16:creationId xmlns="" xmlns:a16="http://schemas.microsoft.com/office/drawing/2014/main" id="{00000000-0008-0000-0000-00008A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38112700" y="701675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8</xdr:row>
      <xdr:rowOff>12700</xdr:rowOff>
    </xdr:from>
    <xdr:to>
      <xdr:col>20</xdr:col>
      <xdr:colOff>25400</xdr:colOff>
      <xdr:row>8</xdr:row>
      <xdr:rowOff>31750</xdr:rowOff>
    </xdr:to>
    <xdr:pic>
      <xdr:nvPicPr>
        <xdr:cNvPr id="31371" name="圖片 4">
          <a:extLst>
            <a:ext uri="{FF2B5EF4-FFF2-40B4-BE49-F238E27FC236}">
              <a16:creationId xmlns="" xmlns:a16="http://schemas.microsoft.com/office/drawing/2014/main" id="{00000000-0008-0000-0000-00008B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38112700" y="701675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5</xdr:row>
      <xdr:rowOff>12700</xdr:rowOff>
    </xdr:from>
    <xdr:to>
      <xdr:col>20</xdr:col>
      <xdr:colOff>25400</xdr:colOff>
      <xdr:row>5</xdr:row>
      <xdr:rowOff>31750</xdr:rowOff>
    </xdr:to>
    <xdr:pic>
      <xdr:nvPicPr>
        <xdr:cNvPr id="31372" name="圖片 4">
          <a:extLst>
            <a:ext uri="{FF2B5EF4-FFF2-40B4-BE49-F238E27FC236}">
              <a16:creationId xmlns="" xmlns:a16="http://schemas.microsoft.com/office/drawing/2014/main" id="{00000000-0008-0000-0000-00008C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38112700" y="454025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9</xdr:row>
      <xdr:rowOff>69850</xdr:rowOff>
    </xdr:from>
    <xdr:to>
      <xdr:col>21</xdr:col>
      <xdr:colOff>355600</xdr:colOff>
      <xdr:row>9</xdr:row>
      <xdr:rowOff>69850</xdr:rowOff>
    </xdr:to>
    <xdr:pic>
      <xdr:nvPicPr>
        <xdr:cNvPr id="31373" name="Picture 1180">
          <a:extLst>
            <a:ext uri="{FF2B5EF4-FFF2-40B4-BE49-F238E27FC236}">
              <a16:creationId xmlns="" xmlns:a16="http://schemas.microsoft.com/office/drawing/2014/main" id="{00000000-0008-0000-0000-00008D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12700" y="7899400"/>
          <a:ext cx="984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31374" name="圖片 4">
          <a:extLst>
            <a:ext uri="{FF2B5EF4-FFF2-40B4-BE49-F238E27FC236}">
              <a16:creationId xmlns="" xmlns:a16="http://schemas.microsoft.com/office/drawing/2014/main" id="{00000000-0008-0000-0000-00008E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838400" y="13208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31375" name="圖片 4">
          <a:extLst>
            <a:ext uri="{FF2B5EF4-FFF2-40B4-BE49-F238E27FC236}">
              <a16:creationId xmlns="" xmlns:a16="http://schemas.microsoft.com/office/drawing/2014/main" id="{00000000-0008-0000-0000-00008F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838400" y="13208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31377" name="圖片 4">
          <a:extLst>
            <a:ext uri="{FF2B5EF4-FFF2-40B4-BE49-F238E27FC236}">
              <a16:creationId xmlns="" xmlns:a16="http://schemas.microsoft.com/office/drawing/2014/main" id="{00000000-0008-0000-0000-000091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73798" t="80214" r="10707" b="15701"/>
        <a:stretch>
          <a:fillRect/>
        </a:stretch>
      </xdr:blipFill>
      <xdr:spPr bwMode="auto">
        <a:xfrm>
          <a:off x="38112700" y="287655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31378" name="圖片 4">
          <a:extLst>
            <a:ext uri="{FF2B5EF4-FFF2-40B4-BE49-F238E27FC236}">
              <a16:creationId xmlns="" xmlns:a16="http://schemas.microsoft.com/office/drawing/2014/main" id="{00000000-0008-0000-0000-000092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73798" t="80214" r="10707" b="15701"/>
        <a:stretch>
          <a:fillRect/>
        </a:stretch>
      </xdr:blipFill>
      <xdr:spPr bwMode="auto">
        <a:xfrm>
          <a:off x="38112700" y="287655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31379" name="圖片 4">
          <a:extLst>
            <a:ext uri="{FF2B5EF4-FFF2-40B4-BE49-F238E27FC236}">
              <a16:creationId xmlns="" xmlns:a16="http://schemas.microsoft.com/office/drawing/2014/main" id="{00000000-0008-0000-0000-000093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73798" t="80214" r="10707" b="15701"/>
        <a:stretch>
          <a:fillRect/>
        </a:stretch>
      </xdr:blipFill>
      <xdr:spPr bwMode="auto">
        <a:xfrm>
          <a:off x="38112700" y="287655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21</xdr:col>
      <xdr:colOff>368300</xdr:colOff>
      <xdr:row>3</xdr:row>
      <xdr:rowOff>0</xdr:rowOff>
    </xdr:to>
    <xdr:pic>
      <xdr:nvPicPr>
        <xdr:cNvPr id="31380" name="Picture 1180">
          <a:extLst>
            <a:ext uri="{FF2B5EF4-FFF2-40B4-BE49-F238E27FC236}">
              <a16:creationId xmlns="" xmlns:a16="http://schemas.microsoft.com/office/drawing/2014/main" id="{00000000-0008-0000-0000-000094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12700" y="2876550"/>
          <a:ext cx="996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31381" name="圖片 4">
          <a:extLst>
            <a:ext uri="{FF2B5EF4-FFF2-40B4-BE49-F238E27FC236}">
              <a16:creationId xmlns="" xmlns:a16="http://schemas.microsoft.com/office/drawing/2014/main" id="{00000000-0008-0000-0000-000095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838400" y="6667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31382" name="圖片 4">
          <a:extLst>
            <a:ext uri="{FF2B5EF4-FFF2-40B4-BE49-F238E27FC236}">
              <a16:creationId xmlns="" xmlns:a16="http://schemas.microsoft.com/office/drawing/2014/main" id="{00000000-0008-0000-0000-000096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838400" y="6667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14</xdr:col>
      <xdr:colOff>1365250</xdr:colOff>
      <xdr:row>2</xdr:row>
      <xdr:rowOff>12700</xdr:rowOff>
    </xdr:from>
    <xdr:ext cx="0" cy="19050"/>
    <xdr:pic>
      <xdr:nvPicPr>
        <xdr:cNvPr id="17" name="圖片 4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908250" y="5207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14</xdr:col>
      <xdr:colOff>1365250</xdr:colOff>
      <xdr:row>2</xdr:row>
      <xdr:rowOff>12700</xdr:rowOff>
    </xdr:from>
    <xdr:ext cx="0" cy="19050"/>
    <xdr:pic>
      <xdr:nvPicPr>
        <xdr:cNvPr id="18" name="圖片 4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908250" y="5207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19" name="圖片 4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570430" y="6223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20" name="圖片 4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570430" y="6223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22" name="圖片 4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570430" y="166624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23" name="圖片 4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570430" y="166624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1645920</xdr:colOff>
      <xdr:row>0</xdr:row>
      <xdr:rowOff>121920</xdr:rowOff>
    </xdr:from>
    <xdr:to>
      <xdr:col>13</xdr:col>
      <xdr:colOff>853440</xdr:colOff>
      <xdr:row>3</xdr:row>
      <xdr:rowOff>280184</xdr:rowOff>
    </xdr:to>
    <xdr:grpSp>
      <xdr:nvGrpSpPr>
        <xdr:cNvPr id="24" name="群組 33900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GrpSpPr>
          <a:grpSpLocks/>
        </xdr:cNvGrpSpPr>
      </xdr:nvGrpSpPr>
      <xdr:grpSpPr bwMode="auto">
        <a:xfrm>
          <a:off x="24505920" y="121920"/>
          <a:ext cx="3493770" cy="2444264"/>
          <a:chOff x="500262" y="22791347"/>
          <a:chExt cx="5160892" cy="2950973"/>
        </a:xfrm>
      </xdr:grpSpPr>
      <xdr:pic>
        <xdr:nvPicPr>
          <xdr:cNvPr id="25" name="圖片 33897">
            <a:extLst>
              <a:ext uri="{FF2B5EF4-FFF2-40B4-BE49-F238E27FC236}">
                <a16:creationId xmlns="" xmlns:a16="http://schemas.microsoft.com/office/drawing/2014/main" id="{00000000-0008-0000-00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0262" y="22791347"/>
            <a:ext cx="4931343" cy="24161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6" name="文字方塊 25">
            <a:extLst>
              <a:ext uri="{FF2B5EF4-FFF2-40B4-BE49-F238E27FC236}">
                <a16:creationId xmlns=""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1740831" y="24033418"/>
            <a:ext cx="3920323" cy="17089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zh-TW" altLang="en-US" sz="5000" b="1">
                <a:solidFill>
                  <a:srgbClr val="FF0000"/>
                </a:solidFill>
              </a:rPr>
              <a:t>   </a:t>
            </a:r>
            <a:r>
              <a:rPr lang="zh-TW" altLang="en-US" sz="3500" b="1">
                <a:solidFill>
                  <a:srgbClr val="FF0000"/>
                </a:solidFill>
              </a:rPr>
              <a:t>臺  灣</a:t>
            </a:r>
          </a:p>
        </xdr:txBody>
      </xdr:sp>
    </xdr:grpSp>
    <xdr:clientData/>
  </xdr:twoCellAnchor>
  <xdr:twoCellAnchor editAs="oneCell">
    <xdr:from>
      <xdr:col>16</xdr:col>
      <xdr:colOff>533402</xdr:colOff>
      <xdr:row>0</xdr:row>
      <xdr:rowOff>372729</xdr:rowOff>
    </xdr:from>
    <xdr:to>
      <xdr:col>17</xdr:col>
      <xdr:colOff>991715</xdr:colOff>
      <xdr:row>1</xdr:row>
      <xdr:rowOff>484969</xdr:rowOff>
    </xdr:to>
    <xdr:pic>
      <xdr:nvPicPr>
        <xdr:cNvPr id="2" name="圖片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32802" y="372729"/>
          <a:ext cx="2401413" cy="759940"/>
        </a:xfrm>
        <a:prstGeom prst="rect">
          <a:avLst/>
        </a:prstGeom>
      </xdr:spPr>
    </xdr:pic>
    <xdr:clientData/>
  </xdr:twoCellAnchor>
  <xdr:twoCellAnchor editAs="oneCell">
    <xdr:from>
      <xdr:col>17</xdr:col>
      <xdr:colOff>1428750</xdr:colOff>
      <xdr:row>0</xdr:row>
      <xdr:rowOff>285749</xdr:rowOff>
    </xdr:from>
    <xdr:to>
      <xdr:col>18</xdr:col>
      <xdr:colOff>1000125</xdr:colOff>
      <xdr:row>1</xdr:row>
      <xdr:rowOff>519544</xdr:rowOff>
    </xdr:to>
    <xdr:pic>
      <xdr:nvPicPr>
        <xdr:cNvPr id="27" name="圖片 26" descr="C:\Users\quang\OneDrive\桌面\對帳單\黃彥誠-衛管印章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14125" y="285749"/>
          <a:ext cx="1524000" cy="900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8</xdr:row>
      <xdr:rowOff>12700</xdr:rowOff>
    </xdr:from>
    <xdr:to>
      <xdr:col>20</xdr:col>
      <xdr:colOff>25400</xdr:colOff>
      <xdr:row>8</xdr:row>
      <xdr:rowOff>31750</xdr:rowOff>
    </xdr:to>
    <xdr:pic>
      <xdr:nvPicPr>
        <xdr:cNvPr id="2" name="圖片 4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38303200" y="492125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8</xdr:row>
      <xdr:rowOff>12700</xdr:rowOff>
    </xdr:from>
    <xdr:to>
      <xdr:col>20</xdr:col>
      <xdr:colOff>25400</xdr:colOff>
      <xdr:row>8</xdr:row>
      <xdr:rowOff>31750</xdr:rowOff>
    </xdr:to>
    <xdr:pic>
      <xdr:nvPicPr>
        <xdr:cNvPr id="3" name="圖片 4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38303200" y="492125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5</xdr:row>
      <xdr:rowOff>12700</xdr:rowOff>
    </xdr:from>
    <xdr:to>
      <xdr:col>20</xdr:col>
      <xdr:colOff>25400</xdr:colOff>
      <xdr:row>5</xdr:row>
      <xdr:rowOff>31750</xdr:rowOff>
    </xdr:to>
    <xdr:pic>
      <xdr:nvPicPr>
        <xdr:cNvPr id="4" name="圖片 4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38303200" y="271145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9</xdr:row>
      <xdr:rowOff>69850</xdr:rowOff>
    </xdr:from>
    <xdr:to>
      <xdr:col>21</xdr:col>
      <xdr:colOff>355600</xdr:colOff>
      <xdr:row>9</xdr:row>
      <xdr:rowOff>69850</xdr:rowOff>
    </xdr:to>
    <xdr:pic>
      <xdr:nvPicPr>
        <xdr:cNvPr id="5" name="Picture 1180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303200" y="5759450"/>
          <a:ext cx="984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6" name="圖片 4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8028900" y="9461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7" name="圖片 4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8028900" y="9461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1041400</xdr:colOff>
      <xdr:row>0</xdr:row>
      <xdr:rowOff>136525</xdr:rowOff>
    </xdr:from>
    <xdr:to>
      <xdr:col>18</xdr:col>
      <xdr:colOff>1441450</xdr:colOff>
      <xdr:row>1</xdr:row>
      <xdr:rowOff>425450</xdr:rowOff>
    </xdr:to>
    <xdr:pic>
      <xdr:nvPicPr>
        <xdr:cNvPr id="8" name="Picture 2050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3458150" y="136525"/>
          <a:ext cx="21907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9" name="圖片 4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38303200" y="120015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10" name="圖片 4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38303200" y="120015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11" name="圖片 4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38303200" y="120015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21</xdr:col>
      <xdr:colOff>368300</xdr:colOff>
      <xdr:row>3</xdr:row>
      <xdr:rowOff>0</xdr:rowOff>
    </xdr:to>
    <xdr:pic>
      <xdr:nvPicPr>
        <xdr:cNvPr id="12" name="Picture 1180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303200" y="1200150"/>
          <a:ext cx="996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13" name="圖片 4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8028900" y="5080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14" name="圖片 4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8028900" y="5080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428625</xdr:colOff>
      <xdr:row>0</xdr:row>
      <xdr:rowOff>95251</xdr:rowOff>
    </xdr:from>
    <xdr:to>
      <xdr:col>17</xdr:col>
      <xdr:colOff>714375</xdr:colOff>
      <xdr:row>2</xdr:row>
      <xdr:rowOff>55028</xdr:rowOff>
    </xdr:to>
    <xdr:pic>
      <xdr:nvPicPr>
        <xdr:cNvPr id="15" name="圖片 14" descr="林菁薇.jpg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1054675" y="95251"/>
          <a:ext cx="2076450" cy="8932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8</xdr:row>
      <xdr:rowOff>12700</xdr:rowOff>
    </xdr:from>
    <xdr:to>
      <xdr:col>20</xdr:col>
      <xdr:colOff>25400</xdr:colOff>
      <xdr:row>8</xdr:row>
      <xdr:rowOff>31750</xdr:rowOff>
    </xdr:to>
    <xdr:pic>
      <xdr:nvPicPr>
        <xdr:cNvPr id="31790" name="圖片 4">
          <a:extLst>
            <a:ext uri="{FF2B5EF4-FFF2-40B4-BE49-F238E27FC236}">
              <a16:creationId xmlns="" xmlns:a16="http://schemas.microsoft.com/office/drawing/2014/main" id="{00000000-0008-0000-0700-00002E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45593000" y="869950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8</xdr:row>
      <xdr:rowOff>12700</xdr:rowOff>
    </xdr:from>
    <xdr:to>
      <xdr:col>20</xdr:col>
      <xdr:colOff>25400</xdr:colOff>
      <xdr:row>8</xdr:row>
      <xdr:rowOff>31750</xdr:rowOff>
    </xdr:to>
    <xdr:pic>
      <xdr:nvPicPr>
        <xdr:cNvPr id="31791" name="圖片 4">
          <a:extLst>
            <a:ext uri="{FF2B5EF4-FFF2-40B4-BE49-F238E27FC236}">
              <a16:creationId xmlns="" xmlns:a16="http://schemas.microsoft.com/office/drawing/2014/main" id="{00000000-0008-0000-0700-00002F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45593000" y="869950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5</xdr:row>
      <xdr:rowOff>12700</xdr:rowOff>
    </xdr:from>
    <xdr:to>
      <xdr:col>20</xdr:col>
      <xdr:colOff>25400</xdr:colOff>
      <xdr:row>5</xdr:row>
      <xdr:rowOff>31750</xdr:rowOff>
    </xdr:to>
    <xdr:pic>
      <xdr:nvPicPr>
        <xdr:cNvPr id="31792" name="圖片 4">
          <a:extLst>
            <a:ext uri="{FF2B5EF4-FFF2-40B4-BE49-F238E27FC236}">
              <a16:creationId xmlns="" xmlns:a16="http://schemas.microsoft.com/office/drawing/2014/main" id="{00000000-0008-0000-0700-000030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45593000" y="584200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9</xdr:row>
      <xdr:rowOff>69850</xdr:rowOff>
    </xdr:from>
    <xdr:to>
      <xdr:col>21</xdr:col>
      <xdr:colOff>355600</xdr:colOff>
      <xdr:row>9</xdr:row>
      <xdr:rowOff>69850</xdr:rowOff>
    </xdr:to>
    <xdr:pic>
      <xdr:nvPicPr>
        <xdr:cNvPr id="31793" name="Picture 1180">
          <a:extLst>
            <a:ext uri="{FF2B5EF4-FFF2-40B4-BE49-F238E27FC236}">
              <a16:creationId xmlns="" xmlns:a16="http://schemas.microsoft.com/office/drawing/2014/main" id="{00000000-0008-0000-0700-000031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593000" y="9709150"/>
          <a:ext cx="984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31794" name="圖片 4">
          <a:extLst>
            <a:ext uri="{FF2B5EF4-FFF2-40B4-BE49-F238E27FC236}">
              <a16:creationId xmlns="" xmlns:a16="http://schemas.microsoft.com/office/drawing/2014/main" id="{00000000-0008-0000-0700-00003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33280350" y="13208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31795" name="圖片 4">
          <a:extLst>
            <a:ext uri="{FF2B5EF4-FFF2-40B4-BE49-F238E27FC236}">
              <a16:creationId xmlns="" xmlns:a16="http://schemas.microsoft.com/office/drawing/2014/main" id="{00000000-0008-0000-0700-00003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33280350" y="13208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2000250</xdr:colOff>
      <xdr:row>0</xdr:row>
      <xdr:rowOff>374650</xdr:rowOff>
    </xdr:from>
    <xdr:to>
      <xdr:col>19</xdr:col>
      <xdr:colOff>393700</xdr:colOff>
      <xdr:row>2</xdr:row>
      <xdr:rowOff>787400</xdr:rowOff>
    </xdr:to>
    <xdr:pic>
      <xdr:nvPicPr>
        <xdr:cNvPr id="31796" name="Picture 2050">
          <a:extLst>
            <a:ext uri="{FF2B5EF4-FFF2-40B4-BE49-F238E27FC236}">
              <a16:creationId xmlns="" xmlns:a16="http://schemas.microsoft.com/office/drawing/2014/main" id="{00000000-0008-0000-0700-000034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0754300" y="374650"/>
          <a:ext cx="2952750" cy="172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31797" name="圖片 4">
          <a:extLst>
            <a:ext uri="{FF2B5EF4-FFF2-40B4-BE49-F238E27FC236}">
              <a16:creationId xmlns="" xmlns:a16="http://schemas.microsoft.com/office/drawing/2014/main" id="{00000000-0008-0000-0700-000035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45593000" y="392430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31798" name="圖片 4">
          <a:extLst>
            <a:ext uri="{FF2B5EF4-FFF2-40B4-BE49-F238E27FC236}">
              <a16:creationId xmlns="" xmlns:a16="http://schemas.microsoft.com/office/drawing/2014/main" id="{00000000-0008-0000-0700-000036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45593000" y="392430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31799" name="圖片 4">
          <a:extLst>
            <a:ext uri="{FF2B5EF4-FFF2-40B4-BE49-F238E27FC236}">
              <a16:creationId xmlns="" xmlns:a16="http://schemas.microsoft.com/office/drawing/2014/main" id="{00000000-0008-0000-0700-000037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45593000" y="392430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21</xdr:col>
      <xdr:colOff>368300</xdr:colOff>
      <xdr:row>3</xdr:row>
      <xdr:rowOff>0</xdr:rowOff>
    </xdr:to>
    <xdr:pic>
      <xdr:nvPicPr>
        <xdr:cNvPr id="31800" name="Picture 1180">
          <a:extLst>
            <a:ext uri="{FF2B5EF4-FFF2-40B4-BE49-F238E27FC236}">
              <a16:creationId xmlns="" xmlns:a16="http://schemas.microsoft.com/office/drawing/2014/main" id="{00000000-0008-0000-0700-000038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593000" y="3924300"/>
          <a:ext cx="996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31801" name="圖片 4">
          <a:extLst>
            <a:ext uri="{FF2B5EF4-FFF2-40B4-BE49-F238E27FC236}">
              <a16:creationId xmlns="" xmlns:a16="http://schemas.microsoft.com/office/drawing/2014/main" id="{00000000-0008-0000-0700-000039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33280350" y="6667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31802" name="圖片 4">
          <a:extLst>
            <a:ext uri="{FF2B5EF4-FFF2-40B4-BE49-F238E27FC236}">
              <a16:creationId xmlns="" xmlns:a16="http://schemas.microsoft.com/office/drawing/2014/main" id="{00000000-0008-0000-0700-00003A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33280350" y="6667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869950</xdr:colOff>
      <xdr:row>0</xdr:row>
      <xdr:rowOff>457200</xdr:rowOff>
    </xdr:from>
    <xdr:to>
      <xdr:col>17</xdr:col>
      <xdr:colOff>1657350</xdr:colOff>
      <xdr:row>2</xdr:row>
      <xdr:rowOff>704850</xdr:rowOff>
    </xdr:to>
    <xdr:pic>
      <xdr:nvPicPr>
        <xdr:cNvPr id="31803" name="圖片 1">
          <a:extLst>
            <a:ext uri="{FF2B5EF4-FFF2-40B4-BE49-F238E27FC236}">
              <a16:creationId xmlns="" xmlns:a16="http://schemas.microsoft.com/office/drawing/2014/main" id="{00000000-0008-0000-0700-00003B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7344350" y="457200"/>
          <a:ext cx="3067050" cy="155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349250</xdr:colOff>
      <xdr:row>0</xdr:row>
      <xdr:rowOff>0</xdr:rowOff>
    </xdr:from>
    <xdr:to>
      <xdr:col>3</xdr:col>
      <xdr:colOff>1181100</xdr:colOff>
      <xdr:row>2</xdr:row>
      <xdr:rowOff>2476500</xdr:rowOff>
    </xdr:to>
    <xdr:pic>
      <xdr:nvPicPr>
        <xdr:cNvPr id="31804" name="圖片 1">
          <a:extLst>
            <a:ext uri="{FF2B5EF4-FFF2-40B4-BE49-F238E27FC236}">
              <a16:creationId xmlns="" xmlns:a16="http://schemas.microsoft.com/office/drawing/2014/main" id="{00000000-0008-0000-0700-00003C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9998" t="18494" r="12027" b="42020"/>
        <a:stretch>
          <a:fillRect/>
        </a:stretch>
      </xdr:blipFill>
      <xdr:spPr bwMode="auto">
        <a:xfrm>
          <a:off x="349250" y="0"/>
          <a:ext cx="7670800" cy="378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9"/>
  <sheetViews>
    <sheetView tabSelected="1" view="pageBreakPreview" zoomScale="20" zoomScaleNormal="20" zoomScaleSheetLayoutView="20" workbookViewId="0">
      <selection activeCell="Q29" sqref="Q29:T29"/>
    </sheetView>
  </sheetViews>
  <sheetFormatPr defaultColWidth="9" defaultRowHeight="16.5"/>
  <cols>
    <col min="1" max="3" width="25.625" style="532" customWidth="1"/>
    <col min="4" max="4" width="33" style="532" customWidth="1"/>
    <col min="5" max="7" width="25.625" style="532" customWidth="1"/>
    <col min="8" max="8" width="36" style="532" customWidth="1"/>
    <col min="9" max="11" width="25.625" style="532" customWidth="1"/>
    <col min="12" max="12" width="30.75" style="532" customWidth="1"/>
    <col min="13" max="15" width="25.625" style="532" customWidth="1"/>
    <col min="16" max="16" width="31.125" style="532" customWidth="1"/>
    <col min="17" max="19" width="25.625" style="532" customWidth="1"/>
    <col min="20" max="20" width="33" style="532" customWidth="1"/>
    <col min="21" max="16384" width="9" style="532"/>
  </cols>
  <sheetData>
    <row r="1" spans="1:28" ht="51" customHeight="1">
      <c r="A1" s="617" t="s">
        <v>711</v>
      </c>
      <c r="B1" s="617"/>
      <c r="C1" s="617"/>
      <c r="D1" s="617"/>
      <c r="E1" s="617"/>
      <c r="F1" s="617"/>
      <c r="G1" s="617"/>
      <c r="H1" s="617"/>
      <c r="O1" s="604" t="s">
        <v>407</v>
      </c>
      <c r="P1" s="604"/>
      <c r="Q1" s="612"/>
      <c r="R1" s="612"/>
    </row>
    <row r="2" spans="1:28" ht="48.75" customHeight="1">
      <c r="A2" s="617"/>
      <c r="B2" s="617"/>
      <c r="C2" s="617"/>
      <c r="D2" s="617"/>
      <c r="E2" s="617"/>
      <c r="F2" s="617"/>
      <c r="G2" s="617"/>
      <c r="H2" s="617"/>
      <c r="O2" s="604" t="s">
        <v>570</v>
      </c>
      <c r="P2" s="604"/>
      <c r="Q2" s="533"/>
      <c r="R2" s="533"/>
    </row>
    <row r="3" spans="1:28" ht="78.599999999999994" customHeight="1" thickBot="1">
      <c r="A3" s="618"/>
      <c r="B3" s="618"/>
      <c r="C3" s="618"/>
      <c r="D3" s="618"/>
      <c r="E3" s="618"/>
      <c r="F3" s="618"/>
      <c r="G3" s="618"/>
      <c r="H3" s="618"/>
      <c r="N3" s="611" t="s">
        <v>360</v>
      </c>
      <c r="O3" s="611"/>
      <c r="P3" s="611"/>
      <c r="Q3" s="611"/>
      <c r="R3" s="611"/>
      <c r="S3" s="611"/>
      <c r="T3" s="611"/>
      <c r="AA3"/>
    </row>
    <row r="4" spans="1:28" s="534" customFormat="1" ht="60" customHeight="1" thickBot="1">
      <c r="A4" s="619" t="s">
        <v>506</v>
      </c>
      <c r="B4" s="620"/>
      <c r="C4" s="620"/>
      <c r="D4" s="621"/>
      <c r="E4" s="613"/>
      <c r="F4" s="614"/>
      <c r="G4" s="614"/>
      <c r="H4" s="615"/>
      <c r="I4" s="613"/>
      <c r="J4" s="614"/>
      <c r="K4" s="614"/>
      <c r="L4" s="615"/>
      <c r="M4" s="613"/>
      <c r="N4" s="614"/>
      <c r="O4" s="614"/>
      <c r="P4" s="615"/>
      <c r="Q4" s="613" t="s">
        <v>486</v>
      </c>
      <c r="R4" s="614"/>
      <c r="S4" s="614"/>
      <c r="T4" s="615"/>
      <c r="U4" s="532"/>
      <c r="V4" s="532"/>
    </row>
    <row r="5" spans="1:28" s="535" customFormat="1" ht="57.75" customHeight="1">
      <c r="A5" s="605" t="s">
        <v>725</v>
      </c>
      <c r="B5" s="606"/>
      <c r="C5" s="606"/>
      <c r="D5" s="607"/>
      <c r="E5" s="605"/>
      <c r="F5" s="606"/>
      <c r="G5" s="606"/>
      <c r="H5" s="607"/>
      <c r="I5" s="605"/>
      <c r="J5" s="606"/>
      <c r="K5" s="606"/>
      <c r="L5" s="607"/>
      <c r="M5" s="605"/>
      <c r="N5" s="606"/>
      <c r="O5" s="606"/>
      <c r="P5" s="607"/>
      <c r="Q5" s="584" t="s">
        <v>507</v>
      </c>
      <c r="R5" s="585"/>
      <c r="S5" s="585"/>
      <c r="T5" s="586"/>
      <c r="U5" s="532"/>
      <c r="V5" s="532"/>
    </row>
    <row r="6" spans="1:28" s="535" customFormat="1" ht="57.75" customHeight="1">
      <c r="A6" s="581" t="s">
        <v>694</v>
      </c>
      <c r="B6" s="582"/>
      <c r="C6" s="582"/>
      <c r="D6" s="583"/>
      <c r="E6" s="601"/>
      <c r="F6" s="602"/>
      <c r="G6" s="602"/>
      <c r="H6" s="603"/>
      <c r="I6" s="601"/>
      <c r="J6" s="602"/>
      <c r="K6" s="602"/>
      <c r="L6" s="603"/>
      <c r="M6" s="581"/>
      <c r="N6" s="582"/>
      <c r="O6" s="582"/>
      <c r="P6" s="583"/>
      <c r="Q6" s="581" t="s">
        <v>514</v>
      </c>
      <c r="R6" s="582"/>
      <c r="S6" s="582"/>
      <c r="T6" s="583"/>
      <c r="U6" s="532"/>
      <c r="V6" s="532"/>
    </row>
    <row r="7" spans="1:28" s="535" customFormat="1" ht="57.75" customHeight="1">
      <c r="A7" s="581" t="s">
        <v>409</v>
      </c>
      <c r="B7" s="582"/>
      <c r="C7" s="582"/>
      <c r="D7" s="583"/>
      <c r="E7" s="601"/>
      <c r="F7" s="602"/>
      <c r="G7" s="602"/>
      <c r="H7" s="603"/>
      <c r="I7" s="601"/>
      <c r="J7" s="602"/>
      <c r="K7" s="602"/>
      <c r="L7" s="603"/>
      <c r="M7" s="581"/>
      <c r="N7" s="582"/>
      <c r="O7" s="582"/>
      <c r="P7" s="583"/>
      <c r="Q7" s="581" t="s">
        <v>604</v>
      </c>
      <c r="R7" s="582"/>
      <c r="S7" s="582"/>
      <c r="T7" s="583"/>
      <c r="U7" s="532"/>
      <c r="V7" s="532"/>
    </row>
    <row r="8" spans="1:28" s="535" customFormat="1" ht="57.75" customHeight="1">
      <c r="A8" s="581" t="s">
        <v>458</v>
      </c>
      <c r="B8" s="582"/>
      <c r="C8" s="582"/>
      <c r="D8" s="583"/>
      <c r="E8" s="601"/>
      <c r="F8" s="602"/>
      <c r="G8" s="602"/>
      <c r="H8" s="603"/>
      <c r="I8" s="601"/>
      <c r="J8" s="602"/>
      <c r="K8" s="602"/>
      <c r="L8" s="603"/>
      <c r="M8" s="581"/>
      <c r="N8" s="582"/>
      <c r="O8" s="582"/>
      <c r="P8" s="583"/>
      <c r="Q8" s="581" t="s">
        <v>649</v>
      </c>
      <c r="R8" s="582"/>
      <c r="S8" s="582"/>
      <c r="T8" s="583"/>
      <c r="U8" s="532"/>
      <c r="V8" s="532"/>
    </row>
    <row r="9" spans="1:28" s="535" customFormat="1" ht="57.75" customHeight="1">
      <c r="A9" s="581" t="s">
        <v>654</v>
      </c>
      <c r="B9" s="582"/>
      <c r="C9" s="582"/>
      <c r="D9" s="583"/>
      <c r="E9" s="601"/>
      <c r="F9" s="602"/>
      <c r="G9" s="602"/>
      <c r="H9" s="603"/>
      <c r="I9" s="601"/>
      <c r="J9" s="602"/>
      <c r="K9" s="602"/>
      <c r="L9" s="603"/>
      <c r="M9" s="581"/>
      <c r="N9" s="582"/>
      <c r="O9" s="582"/>
      <c r="P9" s="583"/>
      <c r="Q9" s="581" t="s">
        <v>654</v>
      </c>
      <c r="R9" s="582"/>
      <c r="S9" s="582"/>
      <c r="T9" s="583"/>
      <c r="U9" s="532"/>
      <c r="V9" s="532"/>
    </row>
    <row r="10" spans="1:28" s="535" customFormat="1" ht="57.75" customHeight="1" thickBot="1">
      <c r="A10" s="578" t="s">
        <v>598</v>
      </c>
      <c r="B10" s="579"/>
      <c r="C10" s="579"/>
      <c r="D10" s="580"/>
      <c r="E10" s="622"/>
      <c r="F10" s="623"/>
      <c r="G10" s="623"/>
      <c r="H10" s="624"/>
      <c r="I10" s="578"/>
      <c r="J10" s="579"/>
      <c r="K10" s="579"/>
      <c r="L10" s="580"/>
      <c r="M10" s="578"/>
      <c r="N10" s="579"/>
      <c r="O10" s="579"/>
      <c r="P10" s="580"/>
      <c r="Q10" s="578" t="s">
        <v>381</v>
      </c>
      <c r="R10" s="579"/>
      <c r="S10" s="579"/>
      <c r="T10" s="580"/>
      <c r="U10" s="532"/>
      <c r="V10" s="532"/>
    </row>
    <row r="11" spans="1:28" ht="31.5" hidden="1" customHeight="1" thickBot="1">
      <c r="A11" s="608"/>
      <c r="B11" s="609"/>
      <c r="C11" s="609"/>
      <c r="D11" s="610"/>
      <c r="E11" s="625"/>
      <c r="F11" s="626"/>
      <c r="G11" s="626"/>
      <c r="H11" s="627"/>
      <c r="I11" s="608"/>
      <c r="J11" s="609"/>
      <c r="K11" s="609"/>
      <c r="L11" s="610"/>
      <c r="M11" s="608"/>
      <c r="N11" s="609"/>
      <c r="O11" s="609"/>
      <c r="P11" s="610"/>
      <c r="Q11" s="608"/>
      <c r="R11" s="609"/>
      <c r="S11" s="609"/>
      <c r="T11" s="610"/>
    </row>
    <row r="12" spans="1:28" ht="24.75" customHeight="1" thickBot="1">
      <c r="A12" s="536" t="s">
        <v>253</v>
      </c>
      <c r="B12" s="537">
        <f>第一週明細!W12</f>
        <v>736.4</v>
      </c>
      <c r="C12" s="537" t="s">
        <v>9</v>
      </c>
      <c r="D12" s="538">
        <f>第一週明細!W8</f>
        <v>24</v>
      </c>
      <c r="E12" s="539" t="s">
        <v>254</v>
      </c>
      <c r="F12" s="537">
        <f>第一週明細!W20</f>
        <v>0</v>
      </c>
      <c r="G12" s="537" t="s">
        <v>9</v>
      </c>
      <c r="H12" s="538">
        <f>第一週明細!W16</f>
        <v>0</v>
      </c>
      <c r="I12" s="536" t="s">
        <v>254</v>
      </c>
      <c r="J12" s="537">
        <f>第一週明細!W28</f>
        <v>0</v>
      </c>
      <c r="K12" s="537" t="s">
        <v>9</v>
      </c>
      <c r="L12" s="538">
        <f>第一週明細!W24</f>
        <v>0</v>
      </c>
      <c r="M12" s="536" t="s">
        <v>254</v>
      </c>
      <c r="N12" s="537">
        <f>第一週明細!W36</f>
        <v>0</v>
      </c>
      <c r="O12" s="537" t="s">
        <v>9</v>
      </c>
      <c r="P12" s="538">
        <f>第一週明細!W32</f>
        <v>0</v>
      </c>
      <c r="Q12" s="540" t="s">
        <v>254</v>
      </c>
      <c r="R12" s="541">
        <f>第一週明細!W44</f>
        <v>766.2</v>
      </c>
      <c r="S12" s="541" t="s">
        <v>9</v>
      </c>
      <c r="T12" s="542">
        <f>第一週明細!W40</f>
        <v>27</v>
      </c>
    </row>
    <row r="13" spans="1:28" ht="24.75" customHeight="1" thickBot="1">
      <c r="A13" s="543" t="s">
        <v>7</v>
      </c>
      <c r="B13" s="544">
        <f>第一週明細!W6</f>
        <v>100</v>
      </c>
      <c r="C13" s="544" t="s">
        <v>11</v>
      </c>
      <c r="D13" s="545">
        <f>第一週明細!W10</f>
        <v>30.099999999999998</v>
      </c>
      <c r="E13" s="546" t="s">
        <v>255</v>
      </c>
      <c r="F13" s="544">
        <f>第一週明細!W14</f>
        <v>0</v>
      </c>
      <c r="G13" s="544" t="s">
        <v>256</v>
      </c>
      <c r="H13" s="545">
        <f>第一週明細!W18</f>
        <v>0</v>
      </c>
      <c r="I13" s="543" t="s">
        <v>255</v>
      </c>
      <c r="J13" s="544">
        <f>第一週明細!W22</f>
        <v>0</v>
      </c>
      <c r="K13" s="544" t="s">
        <v>11</v>
      </c>
      <c r="L13" s="545">
        <f>第一週明細!W26</f>
        <v>0</v>
      </c>
      <c r="M13" s="543" t="s">
        <v>255</v>
      </c>
      <c r="N13" s="544">
        <f>第一週明細!W30</f>
        <v>0</v>
      </c>
      <c r="O13" s="544" t="s">
        <v>11</v>
      </c>
      <c r="P13" s="545">
        <f>第一週明細!W34</f>
        <v>0</v>
      </c>
      <c r="Q13" s="547" t="s">
        <v>255</v>
      </c>
      <c r="R13" s="548">
        <f>第一週明細!W38</f>
        <v>100</v>
      </c>
      <c r="S13" s="548" t="s">
        <v>11</v>
      </c>
      <c r="T13" s="549">
        <f>第一週明細!W42</f>
        <v>30.8</v>
      </c>
    </row>
    <row r="14" spans="1:28" s="534" customFormat="1" ht="60" customHeight="1" thickBot="1">
      <c r="A14" s="595" t="s">
        <v>487</v>
      </c>
      <c r="B14" s="596"/>
      <c r="C14" s="596"/>
      <c r="D14" s="597"/>
      <c r="E14" s="595" t="s">
        <v>488</v>
      </c>
      <c r="F14" s="596"/>
      <c r="G14" s="596"/>
      <c r="H14" s="597"/>
      <c r="I14" s="595" t="s">
        <v>489</v>
      </c>
      <c r="J14" s="596"/>
      <c r="K14" s="596"/>
      <c r="L14" s="597"/>
      <c r="M14" s="595" t="s">
        <v>490</v>
      </c>
      <c r="N14" s="596"/>
      <c r="O14" s="596"/>
      <c r="P14" s="597"/>
      <c r="Q14" s="595" t="s">
        <v>491</v>
      </c>
      <c r="R14" s="596"/>
      <c r="S14" s="596"/>
      <c r="T14" s="597"/>
      <c r="U14" s="532"/>
      <c r="V14" s="532"/>
      <c r="AB14" s="534" t="s">
        <v>69</v>
      </c>
    </row>
    <row r="15" spans="1:28" s="535" customFormat="1" ht="57.75" customHeight="1">
      <c r="A15" s="584" t="s">
        <v>721</v>
      </c>
      <c r="B15" s="585"/>
      <c r="C15" s="585"/>
      <c r="D15" s="586"/>
      <c r="E15" s="584" t="s">
        <v>513</v>
      </c>
      <c r="F15" s="585"/>
      <c r="G15" s="585"/>
      <c r="H15" s="586"/>
      <c r="I15" s="584" t="s">
        <v>263</v>
      </c>
      <c r="J15" s="585"/>
      <c r="K15" s="585"/>
      <c r="L15" s="586"/>
      <c r="M15" s="584" t="s">
        <v>265</v>
      </c>
      <c r="N15" s="585"/>
      <c r="O15" s="585"/>
      <c r="P15" s="586"/>
      <c r="Q15" s="584" t="s">
        <v>509</v>
      </c>
      <c r="R15" s="585"/>
      <c r="S15" s="585"/>
      <c r="T15" s="586"/>
      <c r="U15" s="532"/>
      <c r="V15" s="532"/>
    </row>
    <row r="16" spans="1:28" s="535" customFormat="1" ht="57.75" customHeight="1">
      <c r="A16" s="581" t="s">
        <v>471</v>
      </c>
      <c r="B16" s="582"/>
      <c r="C16" s="582"/>
      <c r="D16" s="583"/>
      <c r="E16" s="581" t="s">
        <v>605</v>
      </c>
      <c r="F16" s="582"/>
      <c r="G16" s="582"/>
      <c r="H16" s="583"/>
      <c r="I16" s="581" t="s">
        <v>452</v>
      </c>
      <c r="J16" s="582"/>
      <c r="K16" s="582"/>
      <c r="L16" s="583"/>
      <c r="M16" s="581" t="s">
        <v>594</v>
      </c>
      <c r="N16" s="582"/>
      <c r="O16" s="582"/>
      <c r="P16" s="583"/>
      <c r="Q16" s="581" t="s">
        <v>643</v>
      </c>
      <c r="R16" s="582"/>
      <c r="S16" s="582"/>
      <c r="T16" s="583"/>
      <c r="U16" s="532"/>
      <c r="V16" s="532"/>
    </row>
    <row r="17" spans="1:38" s="535" customFormat="1" ht="57.75" customHeight="1">
      <c r="A17" s="581" t="s">
        <v>415</v>
      </c>
      <c r="B17" s="582"/>
      <c r="C17" s="582"/>
      <c r="D17" s="583"/>
      <c r="E17" s="581" t="s">
        <v>651</v>
      </c>
      <c r="F17" s="582"/>
      <c r="G17" s="582"/>
      <c r="H17" s="583"/>
      <c r="I17" s="581" t="s">
        <v>306</v>
      </c>
      <c r="J17" s="582"/>
      <c r="K17" s="582"/>
      <c r="L17" s="583"/>
      <c r="M17" s="581" t="s">
        <v>453</v>
      </c>
      <c r="N17" s="582"/>
      <c r="O17" s="582"/>
      <c r="P17" s="583"/>
      <c r="Q17" s="581" t="s">
        <v>730</v>
      </c>
      <c r="R17" s="582"/>
      <c r="S17" s="582"/>
      <c r="T17" s="583"/>
      <c r="U17" s="532"/>
      <c r="V17" s="532"/>
    </row>
    <row r="18" spans="1:38" s="535" customFormat="1" ht="57.75" customHeight="1">
      <c r="A18" s="581" t="s">
        <v>451</v>
      </c>
      <c r="B18" s="582"/>
      <c r="C18" s="582"/>
      <c r="D18" s="583"/>
      <c r="E18" s="581" t="s">
        <v>652</v>
      </c>
      <c r="F18" s="582"/>
      <c r="G18" s="582"/>
      <c r="H18" s="583"/>
      <c r="I18" s="581" t="s">
        <v>464</v>
      </c>
      <c r="J18" s="582"/>
      <c r="K18" s="582"/>
      <c r="L18" s="583"/>
      <c r="M18" s="581" t="s">
        <v>383</v>
      </c>
      <c r="N18" s="582"/>
      <c r="O18" s="582"/>
      <c r="P18" s="583"/>
      <c r="Q18" s="581" t="s">
        <v>659</v>
      </c>
      <c r="R18" s="582"/>
      <c r="S18" s="582"/>
      <c r="T18" s="583"/>
    </row>
    <row r="19" spans="1:38" s="535" customFormat="1" ht="57.75" customHeight="1">
      <c r="A19" s="581" t="s">
        <v>655</v>
      </c>
      <c r="B19" s="582"/>
      <c r="C19" s="582"/>
      <c r="D19" s="583"/>
      <c r="E19" s="581" t="s">
        <v>656</v>
      </c>
      <c r="F19" s="582"/>
      <c r="G19" s="582"/>
      <c r="H19" s="583"/>
      <c r="I19" s="581" t="s">
        <v>655</v>
      </c>
      <c r="J19" s="582"/>
      <c r="K19" s="582"/>
      <c r="L19" s="583"/>
      <c r="M19" s="581" t="s">
        <v>656</v>
      </c>
      <c r="N19" s="582"/>
      <c r="O19" s="582"/>
      <c r="P19" s="583"/>
      <c r="Q19" s="581" t="s">
        <v>655</v>
      </c>
      <c r="R19" s="582"/>
      <c r="S19" s="582"/>
      <c r="T19" s="583"/>
    </row>
    <row r="20" spans="1:38" s="535" customFormat="1" ht="57.75" customHeight="1">
      <c r="A20" s="578" t="s">
        <v>410</v>
      </c>
      <c r="B20" s="579"/>
      <c r="C20" s="579"/>
      <c r="D20" s="580"/>
      <c r="E20" s="578" t="s">
        <v>717</v>
      </c>
      <c r="F20" s="579"/>
      <c r="G20" s="579"/>
      <c r="H20" s="580"/>
      <c r="I20" s="578" t="s">
        <v>411</v>
      </c>
      <c r="J20" s="579"/>
      <c r="K20" s="579"/>
      <c r="L20" s="580"/>
      <c r="M20" s="578" t="s">
        <v>718</v>
      </c>
      <c r="N20" s="579"/>
      <c r="O20" s="579"/>
      <c r="P20" s="580"/>
      <c r="Q20" s="578" t="s">
        <v>515</v>
      </c>
      <c r="R20" s="579"/>
      <c r="S20" s="579"/>
      <c r="T20" s="580"/>
    </row>
    <row r="21" spans="1:38" ht="1.5" customHeight="1" thickBot="1">
      <c r="A21" s="550" t="s">
        <v>254</v>
      </c>
      <c r="B21" s="551"/>
      <c r="C21" s="551" t="s">
        <v>9</v>
      </c>
      <c r="D21" s="552" t="str">
        <f>第一週明細!W17</f>
        <v>蛋白質：</v>
      </c>
      <c r="E21" s="592"/>
      <c r="F21" s="593"/>
      <c r="G21" s="593"/>
      <c r="H21" s="594"/>
      <c r="I21" s="575"/>
      <c r="J21" s="576"/>
      <c r="K21" s="576"/>
      <c r="L21" s="577"/>
      <c r="M21" s="575"/>
      <c r="N21" s="576"/>
      <c r="O21" s="576"/>
      <c r="P21" s="577"/>
      <c r="Q21" s="598" t="s">
        <v>257</v>
      </c>
      <c r="R21" s="599"/>
      <c r="S21" s="599"/>
      <c r="T21" s="600"/>
      <c r="U21" s="535"/>
      <c r="V21" s="535"/>
      <c r="W21" s="535"/>
      <c r="X21" s="535"/>
      <c r="Y21" s="535"/>
    </row>
    <row r="22" spans="1:38" ht="24.75" customHeight="1">
      <c r="A22" s="550" t="s">
        <v>254</v>
      </c>
      <c r="B22" s="551">
        <f>第二週明細!W12</f>
        <v>737.4</v>
      </c>
      <c r="C22" s="551" t="s">
        <v>9</v>
      </c>
      <c r="D22" s="552">
        <f>第二週明細!W8</f>
        <v>25</v>
      </c>
      <c r="E22" s="516" t="s">
        <v>254</v>
      </c>
      <c r="F22" s="517">
        <f>第二週明細!W20</f>
        <v>769.6</v>
      </c>
      <c r="G22" s="517" t="s">
        <v>9</v>
      </c>
      <c r="H22" s="518">
        <f>第二週明細!W16</f>
        <v>26</v>
      </c>
      <c r="I22" s="519" t="s">
        <v>254</v>
      </c>
      <c r="J22" s="517">
        <f>第二週明細!W28</f>
        <v>743</v>
      </c>
      <c r="K22" s="517" t="s">
        <v>9</v>
      </c>
      <c r="L22" s="518">
        <f>第二週明細!W24</f>
        <v>25</v>
      </c>
      <c r="M22" s="519" t="s">
        <v>254</v>
      </c>
      <c r="N22" s="517">
        <f>第二週明細!W36</f>
        <v>726.6</v>
      </c>
      <c r="O22" s="517" t="s">
        <v>9</v>
      </c>
      <c r="P22" s="518">
        <f>第二週明細!W32</f>
        <v>23</v>
      </c>
      <c r="Q22" s="519" t="s">
        <v>254</v>
      </c>
      <c r="R22" s="517">
        <f>第二週明細!W44</f>
        <v>736</v>
      </c>
      <c r="S22" s="517" t="s">
        <v>9</v>
      </c>
      <c r="T22" s="518">
        <f>第二週明細!W40</f>
        <v>24</v>
      </c>
    </row>
    <row r="23" spans="1:38" ht="24.75" customHeight="1" thickBot="1">
      <c r="A23" s="553" t="s">
        <v>255</v>
      </c>
      <c r="B23" s="554">
        <f>第二週明細!W6</f>
        <v>97</v>
      </c>
      <c r="C23" s="555" t="s">
        <v>11</v>
      </c>
      <c r="D23" s="556">
        <f>第二週明細!W10</f>
        <v>31.1</v>
      </c>
      <c r="E23" s="520" t="s">
        <v>255</v>
      </c>
      <c r="F23" s="521">
        <f>第二週明細!W14</f>
        <v>101.5</v>
      </c>
      <c r="G23" s="521" t="s">
        <v>11</v>
      </c>
      <c r="H23" s="522">
        <f>第二週明細!W18</f>
        <v>32.4</v>
      </c>
      <c r="I23" s="520" t="s">
        <v>255</v>
      </c>
      <c r="J23" s="521">
        <f>第二週明細!W22</f>
        <v>99.5</v>
      </c>
      <c r="K23" s="521" t="s">
        <v>11</v>
      </c>
      <c r="L23" s="521">
        <f>第二週明細!W26</f>
        <v>29.999999999999996</v>
      </c>
      <c r="M23" s="521" t="s">
        <v>255</v>
      </c>
      <c r="N23" s="521">
        <f>第二週明細!W30</f>
        <v>101</v>
      </c>
      <c r="O23" s="521" t="s">
        <v>11</v>
      </c>
      <c r="P23" s="522">
        <f>第二週明細!W34</f>
        <v>28.900000000000002</v>
      </c>
      <c r="Q23" s="520" t="s">
        <v>255</v>
      </c>
      <c r="R23" s="521">
        <f>第二週明細!W38</f>
        <v>100.5</v>
      </c>
      <c r="S23" s="521" t="s">
        <v>11</v>
      </c>
      <c r="T23" s="522">
        <f>第二週明細!W42</f>
        <v>29.500000000000004</v>
      </c>
    </row>
    <row r="24" spans="1:38" s="534" customFormat="1" ht="60" customHeight="1" thickBot="1">
      <c r="A24" s="587" t="s">
        <v>492</v>
      </c>
      <c r="B24" s="588"/>
      <c r="C24" s="590"/>
      <c r="D24" s="591"/>
      <c r="E24" s="587" t="s">
        <v>493</v>
      </c>
      <c r="F24" s="590"/>
      <c r="G24" s="590"/>
      <c r="H24" s="591"/>
      <c r="I24" s="587" t="s">
        <v>494</v>
      </c>
      <c r="J24" s="590"/>
      <c r="K24" s="590"/>
      <c r="L24" s="591"/>
      <c r="M24" s="587" t="s">
        <v>495</v>
      </c>
      <c r="N24" s="590"/>
      <c r="O24" s="590"/>
      <c r="P24" s="591"/>
      <c r="Q24" s="587" t="s">
        <v>496</v>
      </c>
      <c r="R24" s="590"/>
      <c r="S24" s="590"/>
      <c r="T24" s="591"/>
      <c r="U24" s="532"/>
      <c r="V24" s="532"/>
    </row>
    <row r="25" spans="1:38" s="535" customFormat="1" ht="57.75" customHeight="1">
      <c r="A25" s="584" t="s">
        <v>722</v>
      </c>
      <c r="B25" s="585"/>
      <c r="C25" s="585"/>
      <c r="D25" s="586"/>
      <c r="E25" s="584" t="s">
        <v>414</v>
      </c>
      <c r="F25" s="585"/>
      <c r="G25" s="585"/>
      <c r="H25" s="586"/>
      <c r="I25" s="584" t="s">
        <v>263</v>
      </c>
      <c r="J25" s="585"/>
      <c r="K25" s="585"/>
      <c r="L25" s="586"/>
      <c r="M25" s="584" t="s">
        <v>265</v>
      </c>
      <c r="N25" s="585"/>
      <c r="O25" s="585"/>
      <c r="P25" s="586"/>
      <c r="Q25" s="584" t="s">
        <v>578</v>
      </c>
      <c r="R25" s="585"/>
      <c r="S25" s="585"/>
      <c r="T25" s="586"/>
      <c r="U25" s="532"/>
      <c r="V25" s="532"/>
      <c r="AE25" s="602"/>
      <c r="AF25" s="602"/>
      <c r="AG25" s="602"/>
      <c r="AH25" s="602"/>
      <c r="AI25" s="602"/>
      <c r="AJ25" s="602"/>
      <c r="AK25" s="602"/>
      <c r="AL25" s="602"/>
    </row>
    <row r="26" spans="1:38" s="535" customFormat="1" ht="57.75" customHeight="1">
      <c r="A26" s="581" t="s">
        <v>653</v>
      </c>
      <c r="B26" s="582"/>
      <c r="C26" s="582"/>
      <c r="D26" s="583"/>
      <c r="E26" s="581" t="s">
        <v>607</v>
      </c>
      <c r="F26" s="582"/>
      <c r="G26" s="582"/>
      <c r="H26" s="583"/>
      <c r="I26" s="581" t="s">
        <v>719</v>
      </c>
      <c r="J26" s="582"/>
      <c r="K26" s="582"/>
      <c r="L26" s="583"/>
      <c r="M26" s="581" t="s">
        <v>552</v>
      </c>
      <c r="N26" s="582"/>
      <c r="O26" s="582"/>
      <c r="P26" s="583"/>
      <c r="Q26" s="581" t="s">
        <v>644</v>
      </c>
      <c r="R26" s="582"/>
      <c r="S26" s="582"/>
      <c r="T26" s="583"/>
      <c r="U26" s="532"/>
      <c r="V26" s="532"/>
      <c r="AE26" s="602"/>
      <c r="AF26" s="602"/>
      <c r="AG26" s="602"/>
      <c r="AH26" s="602"/>
      <c r="AI26" s="602"/>
      <c r="AJ26" s="602"/>
      <c r="AK26" s="602"/>
      <c r="AL26" s="602"/>
    </row>
    <row r="27" spans="1:38" s="535" customFormat="1" ht="57.75" customHeight="1">
      <c r="A27" s="581" t="s">
        <v>548</v>
      </c>
      <c r="B27" s="582"/>
      <c r="C27" s="582"/>
      <c r="D27" s="583"/>
      <c r="E27" s="581" t="s">
        <v>635</v>
      </c>
      <c r="F27" s="582"/>
      <c r="G27" s="582"/>
      <c r="H27" s="583"/>
      <c r="I27" s="581" t="s">
        <v>658</v>
      </c>
      <c r="J27" s="582"/>
      <c r="K27" s="582"/>
      <c r="L27" s="583"/>
      <c r="M27" s="581" t="s">
        <v>608</v>
      </c>
      <c r="N27" s="582"/>
      <c r="O27" s="582"/>
      <c r="P27" s="583"/>
      <c r="Q27" s="581" t="s">
        <v>459</v>
      </c>
      <c r="R27" s="582"/>
      <c r="S27" s="582"/>
      <c r="T27" s="583"/>
      <c r="U27" s="532"/>
      <c r="V27" s="532"/>
      <c r="AA27" s="534"/>
      <c r="AB27" s="534"/>
      <c r="AC27" s="534"/>
      <c r="AD27" s="534"/>
      <c r="AE27" s="602"/>
      <c r="AF27" s="602"/>
      <c r="AG27" s="602"/>
      <c r="AH27" s="602"/>
      <c r="AI27" s="602"/>
      <c r="AJ27" s="602"/>
      <c r="AK27" s="602"/>
      <c r="AL27" s="602"/>
    </row>
    <row r="28" spans="1:38" s="535" customFormat="1" ht="57.75" customHeight="1">
      <c r="A28" s="581" t="s">
        <v>377</v>
      </c>
      <c r="B28" s="582"/>
      <c r="C28" s="582"/>
      <c r="D28" s="583"/>
      <c r="E28" s="581" t="s">
        <v>586</v>
      </c>
      <c r="F28" s="582"/>
      <c r="G28" s="582"/>
      <c r="H28" s="583"/>
      <c r="I28" s="581" t="s">
        <v>480</v>
      </c>
      <c r="J28" s="582"/>
      <c r="K28" s="582"/>
      <c r="L28" s="583"/>
      <c r="M28" s="581" t="s">
        <v>590</v>
      </c>
      <c r="N28" s="582"/>
      <c r="O28" s="582"/>
      <c r="P28" s="583"/>
      <c r="Q28" s="581" t="s">
        <v>666</v>
      </c>
      <c r="R28" s="582"/>
      <c r="S28" s="582"/>
      <c r="T28" s="583"/>
      <c r="U28" s="532"/>
      <c r="V28" s="532"/>
      <c r="AE28" s="602"/>
      <c r="AF28" s="602"/>
      <c r="AG28" s="602"/>
      <c r="AH28" s="602"/>
      <c r="AI28" s="602"/>
      <c r="AJ28" s="602"/>
      <c r="AK28" s="602"/>
      <c r="AL28" s="602"/>
    </row>
    <row r="29" spans="1:38" s="535" customFormat="1" ht="57.75" customHeight="1">
      <c r="A29" s="581" t="s">
        <v>655</v>
      </c>
      <c r="B29" s="582"/>
      <c r="C29" s="582"/>
      <c r="D29" s="583"/>
      <c r="E29" s="581" t="s">
        <v>656</v>
      </c>
      <c r="F29" s="582"/>
      <c r="G29" s="582"/>
      <c r="H29" s="583"/>
      <c r="I29" s="581" t="s">
        <v>655</v>
      </c>
      <c r="J29" s="582"/>
      <c r="K29" s="582"/>
      <c r="L29" s="583"/>
      <c r="M29" s="581" t="s">
        <v>656</v>
      </c>
      <c r="N29" s="582"/>
      <c r="O29" s="582"/>
      <c r="P29" s="583"/>
      <c r="Q29" s="581" t="s">
        <v>655</v>
      </c>
      <c r="R29" s="582"/>
      <c r="S29" s="582"/>
      <c r="T29" s="583"/>
      <c r="U29" s="532"/>
      <c r="V29" s="532"/>
      <c r="AE29" s="602"/>
      <c r="AF29" s="602"/>
      <c r="AG29" s="602"/>
      <c r="AH29" s="602"/>
      <c r="AI29" s="602"/>
      <c r="AJ29" s="602"/>
      <c r="AK29" s="602"/>
      <c r="AL29" s="602"/>
    </row>
    <row r="30" spans="1:38" s="535" customFormat="1" ht="57.75" customHeight="1">
      <c r="A30" s="578" t="s">
        <v>541</v>
      </c>
      <c r="B30" s="579"/>
      <c r="C30" s="579"/>
      <c r="D30" s="580"/>
      <c r="E30" s="578" t="s">
        <v>695</v>
      </c>
      <c r="F30" s="579"/>
      <c r="G30" s="579"/>
      <c r="H30" s="580"/>
      <c r="I30" s="578" t="s">
        <v>535</v>
      </c>
      <c r="J30" s="579"/>
      <c r="K30" s="579"/>
      <c r="L30" s="580"/>
      <c r="M30" s="578" t="s">
        <v>553</v>
      </c>
      <c r="N30" s="579"/>
      <c r="O30" s="579"/>
      <c r="P30" s="580"/>
      <c r="Q30" s="578" t="s">
        <v>449</v>
      </c>
      <c r="R30" s="579"/>
      <c r="S30" s="579"/>
      <c r="T30" s="580"/>
      <c r="U30" s="532"/>
      <c r="V30" s="532"/>
      <c r="AE30" s="602"/>
      <c r="AF30" s="602"/>
      <c r="AG30" s="602"/>
      <c r="AH30" s="602"/>
      <c r="AI30" s="602"/>
      <c r="AJ30" s="602"/>
      <c r="AK30" s="602"/>
      <c r="AL30" s="602"/>
    </row>
    <row r="31" spans="1:38" ht="2.25" customHeight="1" thickBot="1">
      <c r="A31" s="637"/>
      <c r="B31" s="638"/>
      <c r="C31" s="638"/>
      <c r="D31" s="639"/>
      <c r="E31" s="575"/>
      <c r="F31" s="576"/>
      <c r="G31" s="576"/>
      <c r="H31" s="577"/>
      <c r="I31" s="575"/>
      <c r="J31" s="576"/>
      <c r="K31" s="576"/>
      <c r="L31" s="577"/>
      <c r="M31" s="575"/>
      <c r="N31" s="576"/>
      <c r="O31" s="576"/>
      <c r="P31" s="577"/>
      <c r="Q31" s="575"/>
      <c r="R31" s="576"/>
      <c r="S31" s="576"/>
      <c r="T31" s="577"/>
    </row>
    <row r="32" spans="1:38" ht="24.75" customHeight="1" thickBot="1">
      <c r="A32" s="557" t="s">
        <v>364</v>
      </c>
      <c r="B32" s="558">
        <f>第三週明細!W12</f>
        <v>730.8</v>
      </c>
      <c r="C32" s="559" t="s">
        <v>9</v>
      </c>
      <c r="D32" s="558">
        <f>第三週明細!W8</f>
        <v>24</v>
      </c>
      <c r="E32" s="519" t="s">
        <v>254</v>
      </c>
      <c r="F32" s="517">
        <f>第三週明細!W20</f>
        <v>759.9</v>
      </c>
      <c r="G32" s="517" t="s">
        <v>9</v>
      </c>
      <c r="H32" s="518">
        <f>第三週明細!W16</f>
        <v>25.5</v>
      </c>
      <c r="I32" s="519" t="s">
        <v>254</v>
      </c>
      <c r="J32" s="517">
        <f>第三週明細!W28</f>
        <v>747</v>
      </c>
      <c r="K32" s="517" t="s">
        <v>9</v>
      </c>
      <c r="L32" s="518">
        <f>第三週明細!W24</f>
        <v>25.8</v>
      </c>
      <c r="M32" s="519" t="s">
        <v>254</v>
      </c>
      <c r="N32" s="521">
        <f>第三週明細!W36</f>
        <v>757.8</v>
      </c>
      <c r="O32" s="517" t="s">
        <v>9</v>
      </c>
      <c r="P32" s="521">
        <f>第三週明細!W32</f>
        <v>25</v>
      </c>
      <c r="Q32" s="519" t="s">
        <v>254</v>
      </c>
      <c r="R32" s="517">
        <f>第三週明細!W44</f>
        <v>755</v>
      </c>
      <c r="S32" s="517" t="s">
        <v>9</v>
      </c>
      <c r="T32" s="518">
        <f>第三週明細!W40</f>
        <v>27</v>
      </c>
    </row>
    <row r="33" spans="1:37" ht="24.75" customHeight="1" thickBot="1">
      <c r="A33" s="560" t="s">
        <v>365</v>
      </c>
      <c r="B33" s="554">
        <f>第三週明細!W6</f>
        <v>100</v>
      </c>
      <c r="C33" s="554" t="s">
        <v>366</v>
      </c>
      <c r="D33" s="554">
        <f>第三週明細!W10</f>
        <v>28.700000000000003</v>
      </c>
      <c r="E33" s="523" t="s">
        <v>255</v>
      </c>
      <c r="F33" s="521">
        <f>第三週明細!W14</f>
        <v>100.5</v>
      </c>
      <c r="G33" s="521" t="s">
        <v>11</v>
      </c>
      <c r="H33" s="522">
        <f>第三週明細!W18</f>
        <v>32.1</v>
      </c>
      <c r="I33" s="520" t="s">
        <v>255</v>
      </c>
      <c r="J33" s="521">
        <f>第三週明細!W22</f>
        <v>98.2</v>
      </c>
      <c r="K33" s="521" t="s">
        <v>11</v>
      </c>
      <c r="L33" s="522">
        <f>第三週明細!W26</f>
        <v>30.499999999999996</v>
      </c>
      <c r="M33" s="520" t="s">
        <v>255</v>
      </c>
      <c r="N33" s="521">
        <f>第三週明細!W30</f>
        <v>101.5</v>
      </c>
      <c r="O33" s="521" t="s">
        <v>11</v>
      </c>
      <c r="P33" s="521">
        <f>第三週明細!W34</f>
        <v>31.7</v>
      </c>
      <c r="Q33" s="520" t="s">
        <v>255</v>
      </c>
      <c r="R33" s="521">
        <f>第三週明細!W38</f>
        <v>97.5</v>
      </c>
      <c r="S33" s="521" t="s">
        <v>11</v>
      </c>
      <c r="T33" s="522">
        <f>第三週明細!W42</f>
        <v>30.5</v>
      </c>
    </row>
    <row r="34" spans="1:37" s="534" customFormat="1" ht="60" customHeight="1" thickBot="1">
      <c r="A34" s="587" t="s">
        <v>497</v>
      </c>
      <c r="B34" s="588"/>
      <c r="C34" s="588"/>
      <c r="D34" s="589"/>
      <c r="E34" s="587" t="s">
        <v>498</v>
      </c>
      <c r="F34" s="590"/>
      <c r="G34" s="590"/>
      <c r="H34" s="591"/>
      <c r="I34" s="587" t="s">
        <v>499</v>
      </c>
      <c r="J34" s="590"/>
      <c r="K34" s="590"/>
      <c r="L34" s="591"/>
      <c r="M34" s="587" t="s">
        <v>500</v>
      </c>
      <c r="N34" s="590"/>
      <c r="O34" s="590"/>
      <c r="P34" s="591"/>
      <c r="Q34" s="587" t="s">
        <v>501</v>
      </c>
      <c r="R34" s="590"/>
      <c r="S34" s="590"/>
      <c r="T34" s="591"/>
      <c r="U34" s="532"/>
      <c r="V34" s="532"/>
      <c r="AB34" s="602"/>
      <c r="AC34" s="602"/>
      <c r="AD34" s="602"/>
      <c r="AE34" s="602"/>
      <c r="AH34" s="602"/>
      <c r="AI34" s="602"/>
      <c r="AJ34" s="602"/>
      <c r="AK34" s="602"/>
    </row>
    <row r="35" spans="1:37" s="535" customFormat="1" ht="57.75" customHeight="1">
      <c r="A35" s="584" t="s">
        <v>723</v>
      </c>
      <c r="B35" s="585"/>
      <c r="C35" s="585"/>
      <c r="D35" s="586"/>
      <c r="E35" s="584"/>
      <c r="F35" s="585"/>
      <c r="G35" s="585"/>
      <c r="H35" s="586"/>
      <c r="I35" s="584" t="s">
        <v>263</v>
      </c>
      <c r="J35" s="585"/>
      <c r="K35" s="585"/>
      <c r="L35" s="586"/>
      <c r="M35" s="584" t="s">
        <v>413</v>
      </c>
      <c r="N35" s="585"/>
      <c r="O35" s="585"/>
      <c r="P35" s="586"/>
      <c r="Q35" s="584" t="s">
        <v>510</v>
      </c>
      <c r="R35" s="585"/>
      <c r="S35" s="585"/>
      <c r="T35" s="586"/>
      <c r="U35" s="532"/>
      <c r="V35" s="532"/>
      <c r="AB35" s="602"/>
      <c r="AC35" s="602"/>
      <c r="AD35" s="602"/>
      <c r="AE35" s="602"/>
      <c r="AH35" s="602"/>
      <c r="AI35" s="602"/>
      <c r="AJ35" s="602"/>
      <c r="AK35" s="602"/>
    </row>
    <row r="36" spans="1:37" s="535" customFormat="1" ht="57.75" customHeight="1">
      <c r="A36" s="581" t="s">
        <v>516</v>
      </c>
      <c r="B36" s="582"/>
      <c r="C36" s="582"/>
      <c r="D36" s="583"/>
      <c r="E36" s="581"/>
      <c r="F36" s="582"/>
      <c r="G36" s="582"/>
      <c r="H36" s="583"/>
      <c r="I36" s="581" t="s">
        <v>454</v>
      </c>
      <c r="J36" s="582"/>
      <c r="K36" s="582"/>
      <c r="L36" s="583"/>
      <c r="M36" s="581" t="s">
        <v>638</v>
      </c>
      <c r="N36" s="582"/>
      <c r="O36" s="582"/>
      <c r="P36" s="583"/>
      <c r="Q36" s="581" t="s">
        <v>708</v>
      </c>
      <c r="R36" s="582"/>
      <c r="S36" s="582"/>
      <c r="T36" s="583"/>
      <c r="U36" s="532"/>
      <c r="V36" s="532"/>
      <c r="AB36" s="602"/>
      <c r="AC36" s="602"/>
      <c r="AD36" s="602"/>
      <c r="AE36" s="602"/>
      <c r="AH36" s="602"/>
      <c r="AI36" s="602"/>
      <c r="AJ36" s="602"/>
      <c r="AK36" s="602"/>
    </row>
    <row r="37" spans="1:37" s="535" customFormat="1" ht="57.75" customHeight="1">
      <c r="A37" s="581" t="s">
        <v>576</v>
      </c>
      <c r="B37" s="582"/>
      <c r="C37" s="582"/>
      <c r="D37" s="583"/>
      <c r="E37" s="581" t="s">
        <v>648</v>
      </c>
      <c r="F37" s="582"/>
      <c r="G37" s="582"/>
      <c r="H37" s="583"/>
      <c r="I37" s="581" t="s">
        <v>455</v>
      </c>
      <c r="J37" s="582"/>
      <c r="K37" s="582"/>
      <c r="L37" s="583"/>
      <c r="M37" s="581" t="s">
        <v>146</v>
      </c>
      <c r="N37" s="582"/>
      <c r="O37" s="582"/>
      <c r="P37" s="583"/>
      <c r="Q37" s="582" t="s">
        <v>697</v>
      </c>
      <c r="R37" s="582"/>
      <c r="S37" s="582"/>
      <c r="T37" s="582"/>
      <c r="U37" s="532"/>
      <c r="V37" s="532"/>
      <c r="AB37" s="602"/>
      <c r="AC37" s="602"/>
      <c r="AD37" s="602"/>
      <c r="AE37" s="602"/>
      <c r="AH37" s="602"/>
      <c r="AI37" s="602"/>
      <c r="AJ37" s="602"/>
      <c r="AK37" s="602"/>
    </row>
    <row r="38" spans="1:37" s="535" customFormat="1" ht="57.75" customHeight="1">
      <c r="A38" s="581" t="s">
        <v>609</v>
      </c>
      <c r="B38" s="582"/>
      <c r="C38" s="582"/>
      <c r="D38" s="583"/>
      <c r="E38" s="581"/>
      <c r="F38" s="582"/>
      <c r="G38" s="582"/>
      <c r="H38" s="583"/>
      <c r="I38" s="581" t="s">
        <v>575</v>
      </c>
      <c r="J38" s="582"/>
      <c r="K38" s="582"/>
      <c r="L38" s="583"/>
      <c r="M38" s="581" t="s">
        <v>556</v>
      </c>
      <c r="N38" s="582"/>
      <c r="O38" s="582"/>
      <c r="P38" s="583"/>
      <c r="Q38" s="581" t="s">
        <v>657</v>
      </c>
      <c r="R38" s="582"/>
      <c r="S38" s="582"/>
      <c r="T38" s="583"/>
      <c r="U38" s="532"/>
      <c r="V38" s="532"/>
      <c r="AB38" s="602"/>
      <c r="AC38" s="602"/>
      <c r="AD38" s="602"/>
      <c r="AE38" s="602"/>
      <c r="AH38" s="602"/>
      <c r="AI38" s="602"/>
      <c r="AJ38" s="602"/>
      <c r="AK38" s="602"/>
    </row>
    <row r="39" spans="1:37" s="535" customFormat="1" ht="57.75" customHeight="1">
      <c r="A39" s="581" t="s">
        <v>655</v>
      </c>
      <c r="B39" s="582"/>
      <c r="C39" s="582"/>
      <c r="D39" s="583"/>
      <c r="E39" s="581"/>
      <c r="F39" s="582"/>
      <c r="G39" s="582"/>
      <c r="H39" s="583"/>
      <c r="I39" s="581" t="s">
        <v>655</v>
      </c>
      <c r="J39" s="582"/>
      <c r="K39" s="582"/>
      <c r="L39" s="583"/>
      <c r="M39" s="581" t="s">
        <v>656</v>
      </c>
      <c r="N39" s="582"/>
      <c r="O39" s="582"/>
      <c r="P39" s="583"/>
      <c r="Q39" s="581" t="s">
        <v>655</v>
      </c>
      <c r="R39" s="582"/>
      <c r="S39" s="582"/>
      <c r="T39" s="583"/>
      <c r="U39" s="532"/>
      <c r="V39" s="532"/>
      <c r="AB39" s="602"/>
      <c r="AC39" s="602"/>
      <c r="AD39" s="602"/>
      <c r="AE39" s="602"/>
      <c r="AH39" s="602"/>
      <c r="AI39" s="602"/>
      <c r="AJ39" s="602"/>
      <c r="AK39" s="602"/>
    </row>
    <row r="40" spans="1:37" s="535" customFormat="1" ht="57.75" customHeight="1">
      <c r="A40" s="578" t="s">
        <v>538</v>
      </c>
      <c r="B40" s="579"/>
      <c r="C40" s="579"/>
      <c r="D40" s="580"/>
      <c r="E40" s="578"/>
      <c r="F40" s="579"/>
      <c r="G40" s="579"/>
      <c r="H40" s="580"/>
      <c r="I40" s="581" t="s">
        <v>528</v>
      </c>
      <c r="J40" s="582"/>
      <c r="K40" s="582"/>
      <c r="L40" s="583"/>
      <c r="M40" s="578" t="s">
        <v>529</v>
      </c>
      <c r="N40" s="579"/>
      <c r="O40" s="579"/>
      <c r="P40" s="580"/>
      <c r="Q40" s="578" t="s">
        <v>540</v>
      </c>
      <c r="R40" s="579"/>
      <c r="S40" s="579"/>
      <c r="T40" s="580"/>
      <c r="U40" s="532"/>
      <c r="V40" s="532"/>
      <c r="AB40" s="602"/>
      <c r="AC40" s="602"/>
      <c r="AD40" s="602"/>
      <c r="AE40" s="602"/>
      <c r="AH40" s="602"/>
      <c r="AI40" s="602"/>
      <c r="AJ40" s="602"/>
      <c r="AK40" s="602"/>
    </row>
    <row r="41" spans="1:37" ht="24.75" customHeight="1" thickBot="1">
      <c r="A41" s="519" t="s">
        <v>254</v>
      </c>
      <c r="B41" s="517">
        <f>第四周明細!W12</f>
        <v>720.2</v>
      </c>
      <c r="C41" s="517" t="s">
        <v>9</v>
      </c>
      <c r="D41" s="518">
        <f>第四周明細!W8</f>
        <v>23</v>
      </c>
      <c r="E41" s="519" t="s">
        <v>254</v>
      </c>
      <c r="F41" s="517">
        <f>第四周明細!W20</f>
        <v>0</v>
      </c>
      <c r="G41" s="517" t="s">
        <v>9</v>
      </c>
      <c r="H41" s="518">
        <f>第四周明細!W16</f>
        <v>0</v>
      </c>
      <c r="I41" s="519" t="s">
        <v>254</v>
      </c>
      <c r="J41" s="517">
        <f>第四周明細!W28</f>
        <v>738.6</v>
      </c>
      <c r="K41" s="517" t="s">
        <v>9</v>
      </c>
      <c r="L41" s="518">
        <f>第四周明細!W24</f>
        <v>25</v>
      </c>
      <c r="M41" s="524" t="s">
        <v>254</v>
      </c>
      <c r="N41" s="525">
        <f>第四周明細!W36</f>
        <v>752.8</v>
      </c>
      <c r="O41" s="517" t="s">
        <v>291</v>
      </c>
      <c r="P41" s="517">
        <f>第四周明細!W32</f>
        <v>27.200000000000003</v>
      </c>
      <c r="Q41" s="524" t="s">
        <v>254</v>
      </c>
      <c r="R41" s="525">
        <f>第四周明細!W44</f>
        <v>741.4</v>
      </c>
      <c r="S41" s="525" t="s">
        <v>9</v>
      </c>
      <c r="T41" s="526">
        <f>第四周明細!W40</f>
        <v>27</v>
      </c>
    </row>
    <row r="42" spans="1:37" ht="24.75" customHeight="1" thickBot="1">
      <c r="A42" s="520" t="s">
        <v>255</v>
      </c>
      <c r="B42" s="521">
        <f>第四周明細!W6</f>
        <v>99</v>
      </c>
      <c r="C42" s="521" t="s">
        <v>11</v>
      </c>
      <c r="D42" s="522">
        <f>第四周明細!W10</f>
        <v>29.300000000000004</v>
      </c>
      <c r="E42" s="521" t="s">
        <v>255</v>
      </c>
      <c r="F42" s="521">
        <f>第四周明細!W14</f>
        <v>0</v>
      </c>
      <c r="G42" s="521" t="s">
        <v>11</v>
      </c>
      <c r="H42" s="522">
        <f>第四周明細!W18</f>
        <v>0</v>
      </c>
      <c r="I42" s="520" t="s">
        <v>7</v>
      </c>
      <c r="J42" s="521">
        <f>第四周明細!W22</f>
        <v>98.5</v>
      </c>
      <c r="K42" s="521" t="s">
        <v>11</v>
      </c>
      <c r="L42" s="522">
        <f>第四周明細!W26</f>
        <v>29.9</v>
      </c>
      <c r="M42" s="527" t="s">
        <v>7</v>
      </c>
      <c r="N42" s="528">
        <f>第四周明細!W30</f>
        <v>98.5</v>
      </c>
      <c r="O42" s="528" t="s">
        <v>11</v>
      </c>
      <c r="P42" s="529">
        <f>第四周明細!W34</f>
        <v>28.5</v>
      </c>
      <c r="Q42" s="527" t="s">
        <v>7</v>
      </c>
      <c r="R42" s="528">
        <f>第四周明細!W38</f>
        <v>97</v>
      </c>
      <c r="S42" s="528" t="s">
        <v>11</v>
      </c>
      <c r="T42" s="529">
        <f>第四周明細!W42</f>
        <v>27.6</v>
      </c>
    </row>
    <row r="43" spans="1:37" s="534" customFormat="1" ht="60" customHeight="1" thickBot="1">
      <c r="A43" s="587" t="s">
        <v>502</v>
      </c>
      <c r="B43" s="590"/>
      <c r="C43" s="590"/>
      <c r="D43" s="591"/>
      <c r="E43" s="587" t="s">
        <v>503</v>
      </c>
      <c r="F43" s="590"/>
      <c r="G43" s="590"/>
      <c r="H43" s="591"/>
      <c r="I43" s="587" t="s">
        <v>504</v>
      </c>
      <c r="J43" s="590"/>
      <c r="K43" s="590"/>
      <c r="L43" s="591"/>
      <c r="M43" s="587" t="s">
        <v>505</v>
      </c>
      <c r="N43" s="590"/>
      <c r="O43" s="590"/>
      <c r="P43" s="591"/>
      <c r="Q43" s="587" t="s">
        <v>508</v>
      </c>
      <c r="R43" s="590"/>
      <c r="S43" s="590"/>
      <c r="T43" s="591"/>
      <c r="U43" s="532"/>
      <c r="V43" s="532"/>
      <c r="AB43" s="602"/>
      <c r="AC43" s="602"/>
      <c r="AD43" s="602"/>
      <c r="AE43" s="602"/>
      <c r="AH43" s="602"/>
      <c r="AI43" s="602"/>
      <c r="AJ43" s="602"/>
      <c r="AK43" s="602"/>
    </row>
    <row r="44" spans="1:37" s="535" customFormat="1" ht="57.75" customHeight="1">
      <c r="A44" s="584" t="s">
        <v>724</v>
      </c>
      <c r="B44" s="585"/>
      <c r="C44" s="585"/>
      <c r="D44" s="586"/>
      <c r="E44" s="584" t="s">
        <v>512</v>
      </c>
      <c r="F44" s="585"/>
      <c r="G44" s="585"/>
      <c r="H44" s="586"/>
      <c r="I44" s="584" t="s">
        <v>79</v>
      </c>
      <c r="J44" s="585"/>
      <c r="K44" s="585"/>
      <c r="L44" s="586"/>
      <c r="M44" s="584" t="s">
        <v>372</v>
      </c>
      <c r="N44" s="585"/>
      <c r="O44" s="585"/>
      <c r="P44" s="586"/>
      <c r="Q44" s="584" t="s">
        <v>511</v>
      </c>
      <c r="R44" s="585"/>
      <c r="S44" s="585"/>
      <c r="T44" s="586"/>
      <c r="U44" s="532"/>
      <c r="V44" s="532"/>
      <c r="AB44" s="602"/>
      <c r="AC44" s="602"/>
      <c r="AD44" s="602"/>
      <c r="AE44" s="602"/>
      <c r="AH44" s="602"/>
      <c r="AI44" s="602"/>
      <c r="AJ44" s="602"/>
      <c r="AK44" s="602"/>
    </row>
    <row r="45" spans="1:37" s="535" customFormat="1" ht="57.75" customHeight="1">
      <c r="A45" s="581" t="s">
        <v>460</v>
      </c>
      <c r="B45" s="582"/>
      <c r="C45" s="582"/>
      <c r="D45" s="583"/>
      <c r="E45" s="581" t="s">
        <v>368</v>
      </c>
      <c r="F45" s="582"/>
      <c r="G45" s="582"/>
      <c r="H45" s="583"/>
      <c r="I45" s="581" t="s">
        <v>627</v>
      </c>
      <c r="J45" s="582"/>
      <c r="K45" s="582"/>
      <c r="L45" s="583"/>
      <c r="M45" s="581" t="s">
        <v>416</v>
      </c>
      <c r="N45" s="582"/>
      <c r="O45" s="582"/>
      <c r="P45" s="583"/>
      <c r="Q45" s="581" t="s">
        <v>571</v>
      </c>
      <c r="R45" s="582"/>
      <c r="S45" s="582"/>
      <c r="T45" s="583"/>
      <c r="U45" s="532"/>
      <c r="V45" s="532"/>
      <c r="AB45" s="602"/>
      <c r="AC45" s="602"/>
      <c r="AD45" s="602"/>
      <c r="AE45" s="602"/>
      <c r="AH45" s="602"/>
      <c r="AI45" s="602"/>
      <c r="AJ45" s="602"/>
      <c r="AK45" s="602"/>
    </row>
    <row r="46" spans="1:37" s="535" customFormat="1" ht="57.75" customHeight="1">
      <c r="A46" s="581" t="s">
        <v>546</v>
      </c>
      <c r="B46" s="582"/>
      <c r="C46" s="582"/>
      <c r="D46" s="583"/>
      <c r="E46" s="581" t="s">
        <v>585</v>
      </c>
      <c r="F46" s="582"/>
      <c r="G46" s="582"/>
      <c r="H46" s="583"/>
      <c r="I46" s="581" t="s">
        <v>642</v>
      </c>
      <c r="J46" s="582"/>
      <c r="K46" s="582"/>
      <c r="L46" s="583"/>
      <c r="M46" s="581" t="s">
        <v>610</v>
      </c>
      <c r="N46" s="582"/>
      <c r="O46" s="582"/>
      <c r="P46" s="583"/>
      <c r="Q46" s="581" t="s">
        <v>670</v>
      </c>
      <c r="R46" s="582"/>
      <c r="S46" s="582"/>
      <c r="T46" s="583"/>
      <c r="U46" s="532"/>
      <c r="V46" s="532"/>
      <c r="AB46" s="602"/>
      <c r="AC46" s="602"/>
      <c r="AD46" s="602"/>
      <c r="AE46" s="602"/>
      <c r="AH46" s="602"/>
      <c r="AI46" s="602"/>
      <c r="AJ46" s="602"/>
      <c r="AK46" s="602"/>
    </row>
    <row r="47" spans="1:37" s="535" customFormat="1" ht="57.75" customHeight="1">
      <c r="A47" s="581" t="s">
        <v>647</v>
      </c>
      <c r="B47" s="582"/>
      <c r="C47" s="582"/>
      <c r="D47" s="583"/>
      <c r="E47" s="581" t="s">
        <v>456</v>
      </c>
      <c r="F47" s="582"/>
      <c r="G47" s="582"/>
      <c r="H47" s="583"/>
      <c r="I47" s="581" t="s">
        <v>645</v>
      </c>
      <c r="J47" s="582"/>
      <c r="K47" s="582"/>
      <c r="L47" s="583"/>
      <c r="M47" s="581" t="s">
        <v>640</v>
      </c>
      <c r="N47" s="582"/>
      <c r="O47" s="582"/>
      <c r="P47" s="583"/>
      <c r="Q47" s="581" t="s">
        <v>726</v>
      </c>
      <c r="R47" s="582"/>
      <c r="S47" s="582"/>
      <c r="T47" s="583"/>
      <c r="U47" s="532"/>
      <c r="V47" s="532"/>
      <c r="AB47" s="602"/>
      <c r="AC47" s="602"/>
      <c r="AD47" s="602"/>
      <c r="AE47" s="602"/>
      <c r="AH47" s="602"/>
      <c r="AI47" s="602"/>
      <c r="AJ47" s="602"/>
      <c r="AK47" s="602"/>
    </row>
    <row r="48" spans="1:37" s="535" customFormat="1" ht="57.75" customHeight="1">
      <c r="A48" s="581" t="s">
        <v>655</v>
      </c>
      <c r="B48" s="582"/>
      <c r="C48" s="582"/>
      <c r="D48" s="583"/>
      <c r="E48" s="581" t="s">
        <v>656</v>
      </c>
      <c r="F48" s="582"/>
      <c r="G48" s="582"/>
      <c r="H48" s="583"/>
      <c r="I48" s="581" t="s">
        <v>655</v>
      </c>
      <c r="J48" s="582"/>
      <c r="K48" s="582"/>
      <c r="L48" s="583"/>
      <c r="M48" s="581" t="s">
        <v>656</v>
      </c>
      <c r="N48" s="582"/>
      <c r="O48" s="582"/>
      <c r="P48" s="583"/>
      <c r="Q48" s="581" t="s">
        <v>655</v>
      </c>
      <c r="R48" s="582"/>
      <c r="S48" s="582"/>
      <c r="T48" s="583"/>
      <c r="U48" s="532"/>
      <c r="V48" s="532"/>
      <c r="AB48" s="602"/>
      <c r="AC48" s="602"/>
      <c r="AD48" s="602"/>
      <c r="AE48" s="602"/>
      <c r="AH48" s="602"/>
      <c r="AI48" s="602"/>
      <c r="AJ48" s="602"/>
      <c r="AK48" s="602"/>
    </row>
    <row r="49" spans="1:37" s="535" customFormat="1" ht="57.75" customHeight="1">
      <c r="A49" s="578" t="s">
        <v>533</v>
      </c>
      <c r="B49" s="579"/>
      <c r="C49" s="579"/>
      <c r="D49" s="580"/>
      <c r="E49" s="578" t="s">
        <v>696</v>
      </c>
      <c r="F49" s="579"/>
      <c r="G49" s="579"/>
      <c r="H49" s="580"/>
      <c r="I49" s="578" t="s">
        <v>412</v>
      </c>
      <c r="J49" s="579"/>
      <c r="K49" s="579"/>
      <c r="L49" s="580"/>
      <c r="M49" s="578" t="s">
        <v>572</v>
      </c>
      <c r="N49" s="579"/>
      <c r="O49" s="579"/>
      <c r="P49" s="580"/>
      <c r="Q49" s="578" t="s">
        <v>545</v>
      </c>
      <c r="R49" s="579"/>
      <c r="S49" s="579"/>
      <c r="T49" s="580"/>
      <c r="U49" s="532"/>
      <c r="V49" s="532"/>
      <c r="AB49" s="602"/>
      <c r="AC49" s="602"/>
      <c r="AD49" s="602"/>
      <c r="AE49" s="602"/>
      <c r="AH49" s="602"/>
      <c r="AI49" s="602"/>
      <c r="AJ49" s="602"/>
      <c r="AK49" s="602"/>
    </row>
    <row r="50" spans="1:37" ht="24.75" customHeight="1">
      <c r="A50" s="519" t="s">
        <v>254</v>
      </c>
      <c r="B50" s="517">
        <v>785.7</v>
      </c>
      <c r="C50" s="517" t="s">
        <v>9</v>
      </c>
      <c r="D50" s="518">
        <v>28.9</v>
      </c>
      <c r="E50" s="519" t="s">
        <v>254</v>
      </c>
      <c r="F50" s="517">
        <v>747.4</v>
      </c>
      <c r="G50" s="517" t="s">
        <v>9</v>
      </c>
      <c r="H50" s="518">
        <v>25</v>
      </c>
      <c r="I50" s="519" t="s">
        <v>254</v>
      </c>
      <c r="J50" s="517">
        <v>788.6</v>
      </c>
      <c r="K50" s="517" t="s">
        <v>9</v>
      </c>
      <c r="L50" s="518">
        <v>29</v>
      </c>
      <c r="M50" s="519" t="s">
        <v>254</v>
      </c>
      <c r="N50" s="525">
        <v>784.5</v>
      </c>
      <c r="O50" s="525" t="s">
        <v>9</v>
      </c>
      <c r="P50" s="525">
        <v>26.9</v>
      </c>
      <c r="Q50" s="519" t="s">
        <v>254</v>
      </c>
      <c r="R50" s="525">
        <v>750.8</v>
      </c>
      <c r="S50" s="525" t="s">
        <v>9</v>
      </c>
      <c r="T50" s="526">
        <v>26</v>
      </c>
    </row>
    <row r="51" spans="1:37" ht="24.75" customHeight="1" thickBot="1">
      <c r="A51" s="561" t="s">
        <v>255</v>
      </c>
      <c r="B51" s="562">
        <v>97.6</v>
      </c>
      <c r="C51" s="562" t="s">
        <v>11</v>
      </c>
      <c r="D51" s="563">
        <v>33.799999999999997</v>
      </c>
      <c r="E51" s="562" t="s">
        <v>255</v>
      </c>
      <c r="F51" s="562">
        <v>101</v>
      </c>
      <c r="G51" s="562" t="s">
        <v>11</v>
      </c>
      <c r="H51" s="563">
        <v>29.6</v>
      </c>
      <c r="I51" s="561" t="s">
        <v>7</v>
      </c>
      <c r="J51" s="562">
        <v>98.5</v>
      </c>
      <c r="K51" s="562" t="s">
        <v>11</v>
      </c>
      <c r="L51" s="563">
        <v>33.4</v>
      </c>
      <c r="M51" s="564" t="s">
        <v>7</v>
      </c>
      <c r="N51" s="562">
        <v>103.1</v>
      </c>
      <c r="O51" s="562" t="s">
        <v>11</v>
      </c>
      <c r="P51" s="562">
        <v>32.5</v>
      </c>
      <c r="Q51" s="565" t="s">
        <v>7</v>
      </c>
      <c r="R51" s="562">
        <v>100</v>
      </c>
      <c r="S51" s="562" t="s">
        <v>11</v>
      </c>
      <c r="T51" s="562">
        <v>29.2</v>
      </c>
    </row>
    <row r="52" spans="1:37" ht="24.75" customHeight="1"/>
    <row r="53" spans="1:37" ht="45.75" hidden="1" customHeight="1">
      <c r="A53" s="631"/>
      <c r="B53" s="632"/>
      <c r="C53" s="632"/>
      <c r="D53" s="633"/>
    </row>
    <row r="54" spans="1:37" ht="45.75" hidden="1" customHeight="1">
      <c r="A54" s="634"/>
      <c r="B54" s="635"/>
      <c r="C54" s="635"/>
      <c r="D54" s="636"/>
    </row>
    <row r="55" spans="1:37" ht="45.75" hidden="1" customHeight="1">
      <c r="A55" s="634"/>
      <c r="B55" s="635"/>
      <c r="C55" s="635"/>
      <c r="D55" s="636"/>
    </row>
    <row r="56" spans="1:37" ht="45.75" hidden="1" customHeight="1">
      <c r="A56" s="634"/>
      <c r="B56" s="635"/>
      <c r="C56" s="635"/>
      <c r="D56" s="636"/>
    </row>
    <row r="57" spans="1:37" ht="46.5" hidden="1" customHeight="1" thickBot="1">
      <c r="A57" s="628"/>
      <c r="B57" s="629"/>
      <c r="C57" s="629"/>
      <c r="D57" s="630"/>
    </row>
    <row r="58" spans="1:37" ht="25.5" hidden="1" customHeight="1">
      <c r="A58" s="566"/>
      <c r="B58" s="567"/>
      <c r="C58" s="568"/>
      <c r="D58" s="569"/>
    </row>
    <row r="59" spans="1:37" ht="26.25" hidden="1" customHeight="1" thickBot="1">
      <c r="A59" s="570"/>
      <c r="B59" s="571"/>
      <c r="C59" s="572"/>
      <c r="D59" s="573"/>
    </row>
    <row r="60" spans="1:37" ht="16.5" hidden="1" customHeight="1"/>
    <row r="63" spans="1:37">
      <c r="I63" s="574"/>
      <c r="J63" s="574"/>
    </row>
    <row r="64" spans="1:37">
      <c r="C64" s="616"/>
      <c r="D64" s="616"/>
      <c r="E64" s="616"/>
      <c r="F64" s="616"/>
      <c r="G64" s="616"/>
      <c r="H64" s="616"/>
      <c r="I64" s="616"/>
      <c r="J64" s="616"/>
      <c r="K64" s="616"/>
      <c r="L64" s="616"/>
      <c r="M64" s="616"/>
    </row>
    <row r="65" spans="3:13">
      <c r="C65" s="616"/>
      <c r="D65" s="616"/>
      <c r="E65" s="616"/>
      <c r="F65" s="616"/>
      <c r="G65" s="616"/>
      <c r="H65" s="616"/>
      <c r="I65" s="616"/>
      <c r="J65" s="616"/>
      <c r="K65" s="616"/>
      <c r="L65" s="616"/>
      <c r="M65" s="616"/>
    </row>
    <row r="66" spans="3:13">
      <c r="C66" s="616"/>
      <c r="D66" s="616"/>
      <c r="E66" s="616"/>
      <c r="F66" s="616"/>
      <c r="G66" s="616"/>
      <c r="H66" s="616"/>
      <c r="I66" s="616"/>
      <c r="J66" s="616"/>
      <c r="K66" s="616"/>
      <c r="L66" s="616"/>
      <c r="M66" s="616"/>
    </row>
    <row r="67" spans="3:13">
      <c r="C67" s="616"/>
      <c r="D67" s="616"/>
      <c r="E67" s="616"/>
      <c r="F67" s="616"/>
      <c r="G67" s="616"/>
      <c r="H67" s="616"/>
      <c r="I67" s="616"/>
      <c r="J67" s="616"/>
      <c r="K67" s="616"/>
      <c r="L67" s="616"/>
      <c r="M67" s="616"/>
    </row>
    <row r="68" spans="3:13">
      <c r="C68" s="616"/>
      <c r="D68" s="616"/>
      <c r="E68" s="616"/>
      <c r="F68" s="616"/>
      <c r="G68" s="616"/>
      <c r="H68" s="616"/>
      <c r="I68" s="616"/>
      <c r="J68" s="616"/>
      <c r="K68" s="616"/>
      <c r="L68" s="616"/>
      <c r="M68" s="616"/>
    </row>
    <row r="69" spans="3:13">
      <c r="C69" s="616"/>
      <c r="D69" s="616"/>
      <c r="E69" s="616"/>
      <c r="F69" s="616"/>
      <c r="G69" s="616"/>
      <c r="H69" s="616"/>
      <c r="I69" s="616"/>
      <c r="J69" s="616"/>
      <c r="K69" s="616"/>
      <c r="L69" s="616"/>
      <c r="M69" s="616"/>
    </row>
  </sheetData>
  <mergeCells count="240">
    <mergeCell ref="Q48:T48"/>
    <mergeCell ref="Q49:T49"/>
    <mergeCell ref="E44:H44"/>
    <mergeCell ref="I44:L44"/>
    <mergeCell ref="AH44:AK44"/>
    <mergeCell ref="A45:D45"/>
    <mergeCell ref="I45:L45"/>
    <mergeCell ref="AH48:AK48"/>
    <mergeCell ref="A49:D49"/>
    <mergeCell ref="E49:H49"/>
    <mergeCell ref="I49:L49"/>
    <mergeCell ref="AB49:AE49"/>
    <mergeCell ref="AH49:AK49"/>
    <mergeCell ref="A48:D48"/>
    <mergeCell ref="E48:H48"/>
    <mergeCell ref="I48:L48"/>
    <mergeCell ref="AB48:AE48"/>
    <mergeCell ref="M46:P46"/>
    <mergeCell ref="M47:P47"/>
    <mergeCell ref="M48:P48"/>
    <mergeCell ref="M49:P49"/>
    <mergeCell ref="AH46:AK46"/>
    <mergeCell ref="A47:D47"/>
    <mergeCell ref="E47:H47"/>
    <mergeCell ref="AH43:AK43"/>
    <mergeCell ref="AB45:AE45"/>
    <mergeCell ref="AH45:AK45"/>
    <mergeCell ref="A44:D44"/>
    <mergeCell ref="E40:H40"/>
    <mergeCell ref="E39:H39"/>
    <mergeCell ref="M38:P38"/>
    <mergeCell ref="Q36:T36"/>
    <mergeCell ref="I38:L38"/>
    <mergeCell ref="E38:H38"/>
    <mergeCell ref="I37:L37"/>
    <mergeCell ref="Q37:T37"/>
    <mergeCell ref="AH38:AK38"/>
    <mergeCell ref="AH39:AK39"/>
    <mergeCell ref="AH40:AK40"/>
    <mergeCell ref="Q44:T44"/>
    <mergeCell ref="Q45:T45"/>
    <mergeCell ref="M44:P44"/>
    <mergeCell ref="M45:P45"/>
    <mergeCell ref="A40:D40"/>
    <mergeCell ref="Q38:T38"/>
    <mergeCell ref="A39:D39"/>
    <mergeCell ref="A38:D38"/>
    <mergeCell ref="A37:D37"/>
    <mergeCell ref="I47:L47"/>
    <mergeCell ref="AB47:AE47"/>
    <mergeCell ref="AH47:AK47"/>
    <mergeCell ref="A46:D46"/>
    <mergeCell ref="E46:H46"/>
    <mergeCell ref="I46:L46"/>
    <mergeCell ref="AB46:AE46"/>
    <mergeCell ref="Q46:T46"/>
    <mergeCell ref="Q47:T47"/>
    <mergeCell ref="AE25:AH25"/>
    <mergeCell ref="AI25:AL25"/>
    <mergeCell ref="AB44:AE44"/>
    <mergeCell ref="E45:H45"/>
    <mergeCell ref="AB35:AE35"/>
    <mergeCell ref="AB36:AE36"/>
    <mergeCell ref="AB37:AE37"/>
    <mergeCell ref="AB38:AE38"/>
    <mergeCell ref="AB39:AE39"/>
    <mergeCell ref="AB40:AE40"/>
    <mergeCell ref="AE26:AH26"/>
    <mergeCell ref="Q35:T35"/>
    <mergeCell ref="Q31:T31"/>
    <mergeCell ref="Q30:T30"/>
    <mergeCell ref="I29:L29"/>
    <mergeCell ref="Q39:T39"/>
    <mergeCell ref="M34:P34"/>
    <mergeCell ref="M40:P40"/>
    <mergeCell ref="M35:P35"/>
    <mergeCell ref="Q40:T40"/>
    <mergeCell ref="M37:P37"/>
    <mergeCell ref="AH35:AK35"/>
    <mergeCell ref="AH36:AK36"/>
    <mergeCell ref="AH37:AK37"/>
    <mergeCell ref="A55:D55"/>
    <mergeCell ref="A27:D27"/>
    <mergeCell ref="AE28:AH28"/>
    <mergeCell ref="AB34:AE34"/>
    <mergeCell ref="AH34:AK34"/>
    <mergeCell ref="A43:D43"/>
    <mergeCell ref="E43:H43"/>
    <mergeCell ref="I43:L43"/>
    <mergeCell ref="M43:P43"/>
    <mergeCell ref="Q43:T43"/>
    <mergeCell ref="AB43:AE43"/>
    <mergeCell ref="A31:D31"/>
    <mergeCell ref="I40:L40"/>
    <mergeCell ref="M39:P39"/>
    <mergeCell ref="I39:L39"/>
    <mergeCell ref="E35:H35"/>
    <mergeCell ref="AI28:AL28"/>
    <mergeCell ref="AE29:AH29"/>
    <mergeCell ref="AI29:AL29"/>
    <mergeCell ref="AE30:AH30"/>
    <mergeCell ref="AI30:AL30"/>
    <mergeCell ref="Q29:T29"/>
    <mergeCell ref="A30:D30"/>
    <mergeCell ref="Q28:T28"/>
    <mergeCell ref="AI26:AL26"/>
    <mergeCell ref="AE27:AH27"/>
    <mergeCell ref="AI27:AL27"/>
    <mergeCell ref="E4:H4"/>
    <mergeCell ref="E8:H8"/>
    <mergeCell ref="A17:D17"/>
    <mergeCell ref="A20:D20"/>
    <mergeCell ref="A28:D28"/>
    <mergeCell ref="A29:D29"/>
    <mergeCell ref="A26:D26"/>
    <mergeCell ref="A5:D5"/>
    <mergeCell ref="E7:H7"/>
    <mergeCell ref="A6:D6"/>
    <mergeCell ref="A7:D7"/>
    <mergeCell ref="E6:H6"/>
    <mergeCell ref="E16:H16"/>
    <mergeCell ref="E9:H9"/>
    <mergeCell ref="E15:H15"/>
    <mergeCell ref="Q15:T15"/>
    <mergeCell ref="E14:H14"/>
    <mergeCell ref="M9:P9"/>
    <mergeCell ref="I27:L27"/>
    <mergeCell ref="Q17:T17"/>
    <mergeCell ref="Q11:T11"/>
    <mergeCell ref="C64:M69"/>
    <mergeCell ref="A1:H3"/>
    <mergeCell ref="A4:D4"/>
    <mergeCell ref="I11:L11"/>
    <mergeCell ref="E5:H5"/>
    <mergeCell ref="I6:L6"/>
    <mergeCell ref="I4:L4"/>
    <mergeCell ref="E10:H10"/>
    <mergeCell ref="I19:L19"/>
    <mergeCell ref="A8:D8"/>
    <mergeCell ref="A9:D9"/>
    <mergeCell ref="E25:H25"/>
    <mergeCell ref="E20:H20"/>
    <mergeCell ref="E17:H17"/>
    <mergeCell ref="A11:D11"/>
    <mergeCell ref="E19:H19"/>
    <mergeCell ref="E11:H11"/>
    <mergeCell ref="E18:H18"/>
    <mergeCell ref="A57:D57"/>
    <mergeCell ref="A53:D53"/>
    <mergeCell ref="A54:D54"/>
    <mergeCell ref="A10:D10"/>
    <mergeCell ref="A56:D56"/>
    <mergeCell ref="E29:H29"/>
    <mergeCell ref="O1:P1"/>
    <mergeCell ref="I20:L20"/>
    <mergeCell ref="M10:P10"/>
    <mergeCell ref="M24:P24"/>
    <mergeCell ref="M25:P25"/>
    <mergeCell ref="M21:P21"/>
    <mergeCell ref="M20:P20"/>
    <mergeCell ref="I21:L21"/>
    <mergeCell ref="I5:L5"/>
    <mergeCell ref="I7:L7"/>
    <mergeCell ref="I10:L10"/>
    <mergeCell ref="I8:L8"/>
    <mergeCell ref="M11:P11"/>
    <mergeCell ref="I16:L16"/>
    <mergeCell ref="I14:L14"/>
    <mergeCell ref="M15:P15"/>
    <mergeCell ref="I25:L25"/>
    <mergeCell ref="N3:T3"/>
    <mergeCell ref="Q1:R1"/>
    <mergeCell ref="M4:P4"/>
    <mergeCell ref="M5:P5"/>
    <mergeCell ref="M14:P14"/>
    <mergeCell ref="O2:P2"/>
    <mergeCell ref="Q4:T4"/>
    <mergeCell ref="Q5:T5"/>
    <mergeCell ref="Q6:T6"/>
    <mergeCell ref="Q7:T7"/>
    <mergeCell ref="Q8:T8"/>
    <mergeCell ref="Q9:T9"/>
    <mergeCell ref="Q10:T10"/>
    <mergeCell ref="A14:D14"/>
    <mergeCell ref="A15:D15"/>
    <mergeCell ref="A25:D25"/>
    <mergeCell ref="Q21:T21"/>
    <mergeCell ref="M16:P16"/>
    <mergeCell ref="Q16:T16"/>
    <mergeCell ref="A16:D16"/>
    <mergeCell ref="M6:P6"/>
    <mergeCell ref="M7:P7"/>
    <mergeCell ref="M19:P19"/>
    <mergeCell ref="M18:P18"/>
    <mergeCell ref="Q18:T18"/>
    <mergeCell ref="I9:L9"/>
    <mergeCell ref="Q14:T14"/>
    <mergeCell ref="I15:L15"/>
    <mergeCell ref="M8:P8"/>
    <mergeCell ref="M17:P17"/>
    <mergeCell ref="I18:L18"/>
    <mergeCell ref="M30:P30"/>
    <mergeCell ref="M29:P29"/>
    <mergeCell ref="I17:L17"/>
    <mergeCell ref="A18:D18"/>
    <mergeCell ref="E21:H21"/>
    <mergeCell ref="I24:L24"/>
    <mergeCell ref="E27:H27"/>
    <mergeCell ref="M26:P26"/>
    <mergeCell ref="Q20:T20"/>
    <mergeCell ref="Q25:T25"/>
    <mergeCell ref="A19:D19"/>
    <mergeCell ref="Q19:T19"/>
    <mergeCell ref="I26:L26"/>
    <mergeCell ref="Q27:T27"/>
    <mergeCell ref="A24:D24"/>
    <mergeCell ref="M31:P31"/>
    <mergeCell ref="E30:H30"/>
    <mergeCell ref="A36:D36"/>
    <mergeCell ref="E37:H37"/>
    <mergeCell ref="A35:D35"/>
    <mergeCell ref="A34:D34"/>
    <mergeCell ref="Q26:T26"/>
    <mergeCell ref="E24:H24"/>
    <mergeCell ref="Q24:T24"/>
    <mergeCell ref="E26:H26"/>
    <mergeCell ref="M27:P27"/>
    <mergeCell ref="I28:L28"/>
    <mergeCell ref="M28:P28"/>
    <mergeCell ref="M36:P36"/>
    <mergeCell ref="E28:H28"/>
    <mergeCell ref="Q34:T34"/>
    <mergeCell ref="E36:H36"/>
    <mergeCell ref="E31:H31"/>
    <mergeCell ref="E34:H34"/>
    <mergeCell ref="I31:L31"/>
    <mergeCell ref="I36:L36"/>
    <mergeCell ref="I35:L35"/>
    <mergeCell ref="I34:L34"/>
    <mergeCell ref="I30:L30"/>
  </mergeCells>
  <phoneticPr fontId="19" type="noConversion"/>
  <pageMargins left="0.43307086614173229" right="0" top="0" bottom="0" header="0.31496062992125984" footer="0.31496062992125984"/>
  <pageSetup paperSize="9" scale="24" orientation="landscape" r:id="rId1"/>
  <headerFooter alignWithMargins="0"/>
  <rowBreaks count="1" manualBreakCount="1">
    <brk id="5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47"/>
  <sheetViews>
    <sheetView view="pageBreakPreview" zoomScale="60" zoomScaleNormal="55" workbookViewId="0">
      <selection activeCell="M44" sqref="M44"/>
    </sheetView>
  </sheetViews>
  <sheetFormatPr defaultColWidth="9" defaultRowHeight="20.25"/>
  <cols>
    <col min="1" max="1" width="1.875" style="56" customWidth="1"/>
    <col min="2" max="2" width="4.875" style="57" customWidth="1"/>
    <col min="3" max="3" width="0" style="56" hidden="1" customWidth="1"/>
    <col min="4" max="4" width="19.375" style="56" customWidth="1"/>
    <col min="5" max="5" width="5.625" style="110" customWidth="1"/>
    <col min="6" max="6" width="11.25" style="56" customWidth="1"/>
    <col min="7" max="7" width="19.375" style="56" customWidth="1"/>
    <col min="8" max="8" width="5.625" style="110" customWidth="1"/>
    <col min="9" max="9" width="11.875" style="56" customWidth="1"/>
    <col min="10" max="10" width="19.375" style="56" customWidth="1"/>
    <col min="11" max="11" width="5.625" style="110" customWidth="1"/>
    <col min="12" max="12" width="11.75" style="56" customWidth="1"/>
    <col min="13" max="13" width="19.375" style="56" customWidth="1"/>
    <col min="14" max="14" width="5.625" style="110" customWidth="1"/>
    <col min="15" max="15" width="12.125" style="56" customWidth="1"/>
    <col min="16" max="16" width="19.375" style="56" customWidth="1"/>
    <col min="17" max="17" width="5.625" style="110" customWidth="1"/>
    <col min="18" max="18" width="11.75" style="56" customWidth="1"/>
    <col min="19" max="19" width="19.375" style="56" customWidth="1"/>
    <col min="20" max="20" width="5.625" style="110" customWidth="1"/>
    <col min="21" max="21" width="12.75" style="56" customWidth="1"/>
    <col min="22" max="22" width="5.25" style="56" customWidth="1"/>
    <col min="23" max="23" width="11.75" style="113" customWidth="1"/>
    <col min="24" max="24" width="11.25" style="114" customWidth="1"/>
    <col min="25" max="25" width="6.625" style="115" customWidth="1"/>
    <col min="26" max="26" width="6.625" style="56" customWidth="1"/>
    <col min="27" max="27" width="6" style="56" customWidth="1"/>
    <col min="28" max="28" width="5.5" style="57" customWidth="1"/>
    <col min="29" max="29" width="7.75" style="56" customWidth="1"/>
    <col min="30" max="30" width="8" style="56" customWidth="1"/>
    <col min="31" max="31" width="7.875" style="56" customWidth="1"/>
    <col min="32" max="32" width="7.5" style="56" customWidth="1"/>
    <col min="33" max="34" width="9" style="56" customWidth="1"/>
    <col min="35" max="16384" width="9" style="56"/>
  </cols>
  <sheetData>
    <row r="1" spans="2:32" s="47" customFormat="1" ht="38.25">
      <c r="B1" s="645" t="s">
        <v>712</v>
      </c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  <c r="V1" s="645"/>
      <c r="W1" s="645"/>
      <c r="X1" s="645"/>
      <c r="Y1" s="645"/>
      <c r="Z1" s="46"/>
      <c r="AB1" s="48"/>
    </row>
    <row r="2" spans="2:32" s="47" customFormat="1" ht="21.95" customHeight="1">
      <c r="B2" s="646"/>
      <c r="C2" s="647"/>
      <c r="D2" s="647"/>
      <c r="E2" s="647"/>
      <c r="F2" s="647"/>
      <c r="G2" s="647"/>
      <c r="H2" s="49"/>
      <c r="I2" s="46"/>
      <c r="J2" s="46"/>
      <c r="K2" s="49"/>
      <c r="L2" s="46"/>
      <c r="M2" s="46"/>
      <c r="N2" s="49"/>
      <c r="O2" s="46"/>
      <c r="P2" s="46"/>
      <c r="Q2" s="49"/>
      <c r="R2" s="648" t="s">
        <v>403</v>
      </c>
      <c r="S2" s="648"/>
      <c r="T2" s="648"/>
      <c r="U2" s="648"/>
      <c r="V2" s="648"/>
      <c r="W2" s="648"/>
      <c r="X2" s="648"/>
      <c r="Y2" s="648"/>
      <c r="Z2" s="648"/>
      <c r="AB2" s="48"/>
    </row>
    <row r="3" spans="2:32" ht="30" customHeight="1" thickBot="1">
      <c r="B3" s="117" t="s">
        <v>40</v>
      </c>
      <c r="C3" s="117"/>
      <c r="D3" s="118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7"/>
      <c r="T3" s="51"/>
      <c r="U3" s="51"/>
      <c r="V3" s="51"/>
      <c r="W3" s="52"/>
      <c r="X3" s="53"/>
      <c r="Y3" s="54"/>
      <c r="Z3" s="55"/>
    </row>
    <row r="4" spans="2:32" s="69" customFormat="1" ht="99">
      <c r="B4" s="58" t="s">
        <v>0</v>
      </c>
      <c r="C4" s="59" t="s">
        <v>1</v>
      </c>
      <c r="D4" s="60" t="s">
        <v>2</v>
      </c>
      <c r="E4" s="61" t="s">
        <v>38</v>
      </c>
      <c r="F4" s="60"/>
      <c r="G4" s="60" t="s">
        <v>3</v>
      </c>
      <c r="H4" s="61" t="s">
        <v>38</v>
      </c>
      <c r="I4" s="60"/>
      <c r="J4" s="60" t="s">
        <v>4</v>
      </c>
      <c r="K4" s="61" t="s">
        <v>38</v>
      </c>
      <c r="L4" s="60"/>
      <c r="M4" s="60" t="s">
        <v>4</v>
      </c>
      <c r="N4" s="61" t="s">
        <v>38</v>
      </c>
      <c r="O4" s="60"/>
      <c r="P4" s="60" t="s">
        <v>4</v>
      </c>
      <c r="Q4" s="61" t="s">
        <v>38</v>
      </c>
      <c r="R4" s="60"/>
      <c r="S4" s="62" t="s">
        <v>5</v>
      </c>
      <c r="T4" s="61" t="s">
        <v>38</v>
      </c>
      <c r="U4" s="60"/>
      <c r="V4" s="119" t="s">
        <v>41</v>
      </c>
      <c r="W4" s="63" t="s">
        <v>6</v>
      </c>
      <c r="X4" s="64" t="s">
        <v>13</v>
      </c>
      <c r="Y4" s="341" t="s">
        <v>14</v>
      </c>
      <c r="Z4" s="66"/>
      <c r="AA4" s="67"/>
      <c r="AB4" s="67"/>
      <c r="AC4" s="68"/>
      <c r="AD4" s="68"/>
      <c r="AE4" s="68"/>
      <c r="AF4" s="68"/>
    </row>
    <row r="5" spans="2:32" s="73" customFormat="1" ht="42" customHeight="1">
      <c r="B5" s="70">
        <v>9</v>
      </c>
      <c r="C5" s="640"/>
      <c r="D5" s="252" t="str">
        <f>'113.9月菜單'!A5</f>
        <v>白米飯+幸福鬆餅</v>
      </c>
      <c r="E5" s="252" t="s">
        <v>81</v>
      </c>
      <c r="F5" s="20" t="s">
        <v>15</v>
      </c>
      <c r="G5" s="252" t="str">
        <f>'113.9月菜單'!A6</f>
        <v>米血雞丁(冷)</v>
      </c>
      <c r="H5" s="252" t="s">
        <v>457</v>
      </c>
      <c r="I5" s="20" t="s">
        <v>15</v>
      </c>
      <c r="J5" s="252" t="str">
        <f>'113.9月菜單'!A7</f>
        <v>下飯滷蛋</v>
      </c>
      <c r="K5" s="330" t="s">
        <v>477</v>
      </c>
      <c r="L5" s="20" t="s">
        <v>15</v>
      </c>
      <c r="M5" s="252" t="str">
        <f>'113.9月菜單'!A8</f>
        <v>什錦白菜滷(豆)</v>
      </c>
      <c r="N5" s="271" t="s">
        <v>363</v>
      </c>
      <c r="O5" s="20" t="s">
        <v>15</v>
      </c>
      <c r="P5" s="252" t="str">
        <f>'113.9月菜單'!A9</f>
        <v>深色蔬菜</v>
      </c>
      <c r="Q5" s="19" t="s">
        <v>42</v>
      </c>
      <c r="R5" s="20" t="s">
        <v>15</v>
      </c>
      <c r="S5" s="252" t="str">
        <f>'113.9月菜單'!A10</f>
        <v>玉米濃湯(芡)</v>
      </c>
      <c r="T5" s="71" t="s">
        <v>16</v>
      </c>
      <c r="U5" s="20" t="s">
        <v>15</v>
      </c>
      <c r="V5" s="641"/>
      <c r="W5" s="123" t="s">
        <v>7</v>
      </c>
      <c r="X5" s="335" t="s">
        <v>17</v>
      </c>
      <c r="Y5" s="104">
        <v>6</v>
      </c>
      <c r="Z5" s="56"/>
      <c r="AA5" s="56"/>
      <c r="AB5" s="57"/>
      <c r="AC5" s="56" t="s">
        <v>18</v>
      </c>
      <c r="AD5" s="56" t="s">
        <v>19</v>
      </c>
      <c r="AE5" s="56" t="s">
        <v>20</v>
      </c>
      <c r="AF5" s="56" t="s">
        <v>21</v>
      </c>
    </row>
    <row r="6" spans="2:32" ht="27.95" customHeight="1">
      <c r="B6" s="74" t="s">
        <v>8</v>
      </c>
      <c r="C6" s="640"/>
      <c r="D6" s="253" t="s">
        <v>361</v>
      </c>
      <c r="E6" s="254"/>
      <c r="F6" s="24">
        <v>110</v>
      </c>
      <c r="G6" s="253" t="s">
        <v>707</v>
      </c>
      <c r="H6" s="253"/>
      <c r="I6" s="344">
        <v>40</v>
      </c>
      <c r="J6" s="363" t="s">
        <v>581</v>
      </c>
      <c r="K6" s="357"/>
      <c r="L6" s="439">
        <v>40</v>
      </c>
      <c r="M6" s="253" t="s">
        <v>98</v>
      </c>
      <c r="N6" s="253"/>
      <c r="O6" s="24">
        <v>30</v>
      </c>
      <c r="P6" s="253" t="str">
        <f>P5</f>
        <v>深色蔬菜</v>
      </c>
      <c r="Q6" s="24"/>
      <c r="R6" s="253">
        <v>100</v>
      </c>
      <c r="S6" s="254" t="s">
        <v>599</v>
      </c>
      <c r="T6" s="23"/>
      <c r="U6" s="23">
        <v>10</v>
      </c>
      <c r="V6" s="642"/>
      <c r="W6" s="124">
        <f>(Y5*15)+(Y7*5)+(Y9*15)+(Y10*12)</f>
        <v>100</v>
      </c>
      <c r="X6" s="336" t="s">
        <v>22</v>
      </c>
      <c r="Y6" s="105">
        <v>2.2999999999999998</v>
      </c>
      <c r="Z6" s="55"/>
      <c r="AA6" s="57" t="s">
        <v>23</v>
      </c>
      <c r="AB6" s="57">
        <v>5.7</v>
      </c>
      <c r="AC6" s="57">
        <f>AB6*2</f>
        <v>11.4</v>
      </c>
      <c r="AD6" s="57"/>
      <c r="AE6" s="57">
        <f>AB6*15</f>
        <v>85.5</v>
      </c>
      <c r="AF6" s="57">
        <f>AC6*4+AE6*4</f>
        <v>387.6</v>
      </c>
    </row>
    <row r="7" spans="2:32" ht="27.95" customHeight="1">
      <c r="B7" s="74">
        <v>30</v>
      </c>
      <c r="C7" s="640"/>
      <c r="D7" s="253"/>
      <c r="E7" s="253"/>
      <c r="F7" s="24"/>
      <c r="G7" s="253" t="s">
        <v>700</v>
      </c>
      <c r="H7" s="253" t="s">
        <v>701</v>
      </c>
      <c r="I7" s="344">
        <v>20</v>
      </c>
      <c r="J7" s="355"/>
      <c r="K7" s="358"/>
      <c r="L7" s="439"/>
      <c r="M7" s="254" t="s">
        <v>673</v>
      </c>
      <c r="N7" s="254" t="s">
        <v>478</v>
      </c>
      <c r="O7" s="23">
        <v>10</v>
      </c>
      <c r="P7" s="253"/>
      <c r="Q7" s="24"/>
      <c r="R7" s="24"/>
      <c r="S7" s="254" t="s">
        <v>564</v>
      </c>
      <c r="T7" s="23"/>
      <c r="U7" s="23">
        <v>10</v>
      </c>
      <c r="V7" s="642"/>
      <c r="W7" s="125" t="s">
        <v>9</v>
      </c>
      <c r="X7" s="337" t="s">
        <v>24</v>
      </c>
      <c r="Y7" s="105">
        <v>2</v>
      </c>
      <c r="AA7" s="77" t="s">
        <v>25</v>
      </c>
      <c r="AB7" s="57">
        <v>2.7</v>
      </c>
      <c r="AC7" s="78">
        <f>AB7*7</f>
        <v>18.900000000000002</v>
      </c>
      <c r="AD7" s="57">
        <f>AB7*5</f>
        <v>13.5</v>
      </c>
      <c r="AE7" s="57" t="s">
        <v>26</v>
      </c>
      <c r="AF7" s="79">
        <f>AC7*4+AD7*9</f>
        <v>197.10000000000002</v>
      </c>
    </row>
    <row r="8" spans="2:32" ht="27.95" customHeight="1">
      <c r="B8" s="74" t="s">
        <v>10</v>
      </c>
      <c r="C8" s="640"/>
      <c r="D8" s="253"/>
      <c r="E8" s="253"/>
      <c r="F8" s="24"/>
      <c r="G8" s="253" t="s">
        <v>699</v>
      </c>
      <c r="H8" s="256"/>
      <c r="I8" s="344">
        <v>10</v>
      </c>
      <c r="J8" s="355"/>
      <c r="K8" s="359"/>
      <c r="L8" s="439"/>
      <c r="M8" s="254" t="s">
        <v>92</v>
      </c>
      <c r="N8" s="254"/>
      <c r="O8" s="23">
        <v>10</v>
      </c>
      <c r="P8" s="253"/>
      <c r="Q8" s="80"/>
      <c r="R8" s="24"/>
      <c r="S8" s="254" t="s">
        <v>600</v>
      </c>
      <c r="T8" s="28"/>
      <c r="U8" s="23" t="s">
        <v>582</v>
      </c>
      <c r="V8" s="642"/>
      <c r="W8" s="124">
        <f>(Y6*5)+(Y8*5)+(Y10*8)</f>
        <v>24</v>
      </c>
      <c r="X8" s="337" t="s">
        <v>27</v>
      </c>
      <c r="Y8" s="105">
        <v>2.5</v>
      </c>
      <c r="Z8" s="55"/>
      <c r="AA8" s="56" t="s">
        <v>28</v>
      </c>
      <c r="AB8" s="57">
        <v>2</v>
      </c>
      <c r="AC8" s="57">
        <f>AB8*1</f>
        <v>2</v>
      </c>
      <c r="AD8" s="57" t="s">
        <v>26</v>
      </c>
      <c r="AE8" s="57">
        <f>AB8*5</f>
        <v>10</v>
      </c>
      <c r="AF8" s="57">
        <f>AC8*4+AE8*4</f>
        <v>48</v>
      </c>
    </row>
    <row r="9" spans="2:32" ht="27.95" customHeight="1">
      <c r="B9" s="644" t="s">
        <v>693</v>
      </c>
      <c r="C9" s="640"/>
      <c r="D9" s="253"/>
      <c r="E9" s="253"/>
      <c r="F9" s="24"/>
      <c r="G9" s="253"/>
      <c r="H9" s="256"/>
      <c r="I9" s="344"/>
      <c r="J9" s="364"/>
      <c r="K9" s="360"/>
      <c r="L9" s="440"/>
      <c r="M9" s="254" t="s">
        <v>565</v>
      </c>
      <c r="N9" s="254"/>
      <c r="O9" s="23">
        <v>5</v>
      </c>
      <c r="P9" s="253"/>
      <c r="Q9" s="80"/>
      <c r="R9" s="24"/>
      <c r="S9" s="254"/>
      <c r="T9" s="28"/>
      <c r="U9" s="23"/>
      <c r="V9" s="642"/>
      <c r="W9" s="125" t="s">
        <v>11</v>
      </c>
      <c r="X9" s="337" t="s">
        <v>30</v>
      </c>
      <c r="Y9" s="105">
        <f>AB10</f>
        <v>0</v>
      </c>
      <c r="AA9" s="56" t="s">
        <v>31</v>
      </c>
      <c r="AB9" s="57">
        <v>2.5</v>
      </c>
      <c r="AC9" s="57"/>
      <c r="AD9" s="57">
        <f>AB9*5</f>
        <v>12.5</v>
      </c>
      <c r="AE9" s="57" t="s">
        <v>26</v>
      </c>
      <c r="AF9" s="57">
        <f>AD9*9</f>
        <v>112.5</v>
      </c>
    </row>
    <row r="10" spans="2:32" ht="27.95" customHeight="1">
      <c r="B10" s="644"/>
      <c r="C10" s="640"/>
      <c r="D10" s="256"/>
      <c r="E10" s="256"/>
      <c r="F10" s="24"/>
      <c r="G10" s="253"/>
      <c r="H10" s="256"/>
      <c r="I10" s="344"/>
      <c r="J10" s="356"/>
      <c r="K10" s="361"/>
      <c r="L10" s="353"/>
      <c r="M10" s="253"/>
      <c r="N10" s="256"/>
      <c r="O10" s="24"/>
      <c r="P10" s="253"/>
      <c r="Q10" s="80"/>
      <c r="R10" s="24"/>
      <c r="S10" s="253"/>
      <c r="T10" s="80"/>
      <c r="U10" s="24"/>
      <c r="V10" s="642"/>
      <c r="W10" s="124">
        <f>(Y5*2)+(Y6*7)+(Y7*1)+(Y10*8)</f>
        <v>30.099999999999998</v>
      </c>
      <c r="X10" s="338" t="s">
        <v>39</v>
      </c>
      <c r="Y10" s="105">
        <v>0</v>
      </c>
      <c r="Z10" s="55"/>
      <c r="AA10" s="56" t="s">
        <v>32</v>
      </c>
      <c r="AE10" s="56">
        <f>AB10*15</f>
        <v>0</v>
      </c>
    </row>
    <row r="11" spans="2:32" ht="27.95" customHeight="1">
      <c r="B11" s="82" t="s">
        <v>33</v>
      </c>
      <c r="C11" s="83"/>
      <c r="D11" s="256"/>
      <c r="E11" s="256"/>
      <c r="F11" s="24"/>
      <c r="G11" s="253"/>
      <c r="H11" s="256"/>
      <c r="I11" s="344"/>
      <c r="J11" s="356"/>
      <c r="K11" s="361"/>
      <c r="L11" s="354"/>
      <c r="M11" s="253"/>
      <c r="N11" s="254"/>
      <c r="O11" s="24"/>
      <c r="P11" s="253"/>
      <c r="Q11" s="80"/>
      <c r="R11" s="24"/>
      <c r="S11" s="253"/>
      <c r="T11" s="80"/>
      <c r="U11" s="24"/>
      <c r="V11" s="642"/>
      <c r="W11" s="125" t="s">
        <v>12</v>
      </c>
      <c r="X11" s="339"/>
      <c r="Y11" s="342"/>
      <c r="AC11" s="56">
        <f>SUM(AC6:AC10)</f>
        <v>32.300000000000004</v>
      </c>
      <c r="AD11" s="56">
        <f>SUM(AD6:AD10)</f>
        <v>26</v>
      </c>
      <c r="AE11" s="56">
        <f>SUM(AE6:AE10)</f>
        <v>95.5</v>
      </c>
      <c r="AF11" s="56">
        <f>AC11*4+AD11*9+AE11*4</f>
        <v>745.2</v>
      </c>
    </row>
    <row r="12" spans="2:32" ht="27.95" customHeight="1">
      <c r="B12" s="88"/>
      <c r="C12" s="89"/>
      <c r="D12" s="255"/>
      <c r="E12" s="253"/>
      <c r="F12" s="34"/>
      <c r="G12" s="260"/>
      <c r="H12" s="253"/>
      <c r="I12" s="34"/>
      <c r="J12" s="260"/>
      <c r="K12" s="253"/>
      <c r="L12" s="34"/>
      <c r="M12" s="260"/>
      <c r="N12" s="253"/>
      <c r="O12" s="34"/>
      <c r="P12" s="260"/>
      <c r="Q12" s="24"/>
      <c r="R12" s="34"/>
      <c r="S12" s="253"/>
      <c r="T12" s="24"/>
      <c r="U12" s="24"/>
      <c r="V12" s="643"/>
      <c r="W12" s="124">
        <f>(W6*4)+(W8*9)+(W10*4)</f>
        <v>736.4</v>
      </c>
      <c r="X12" s="340"/>
      <c r="Y12" s="343"/>
      <c r="Z12" s="55"/>
      <c r="AC12" s="87">
        <f>AC11*4/AF11</f>
        <v>0.17337627482555021</v>
      </c>
      <c r="AD12" s="87">
        <f>AD11*9/AF11</f>
        <v>0.3140096618357488</v>
      </c>
      <c r="AE12" s="87">
        <f>AE11*4/AF11</f>
        <v>0.51261406333870096</v>
      </c>
    </row>
    <row r="13" spans="2:32" s="73" customFormat="1" ht="42" customHeight="1">
      <c r="B13" s="70"/>
      <c r="C13" s="640"/>
      <c r="D13" s="252"/>
      <c r="E13" s="252"/>
      <c r="F13" s="20"/>
      <c r="G13" s="252"/>
      <c r="H13" s="252"/>
      <c r="I13" s="20"/>
      <c r="J13" s="252"/>
      <c r="K13" s="252"/>
      <c r="L13" s="20"/>
      <c r="M13" s="252"/>
      <c r="N13" s="252"/>
      <c r="O13" s="20"/>
      <c r="P13" s="252"/>
      <c r="Q13" s="19"/>
      <c r="R13" s="20"/>
      <c r="S13" s="330"/>
      <c r="T13" s="71"/>
      <c r="U13" s="20"/>
      <c r="V13" s="641"/>
      <c r="W13" s="123" t="s">
        <v>7</v>
      </c>
      <c r="X13" s="72" t="s">
        <v>17</v>
      </c>
      <c r="Y13" s="105"/>
      <c r="Z13" s="56"/>
      <c r="AA13" s="56"/>
      <c r="AB13" s="57"/>
      <c r="AC13" s="56" t="s">
        <v>18</v>
      </c>
      <c r="AD13" s="56" t="s">
        <v>19</v>
      </c>
      <c r="AE13" s="56" t="s">
        <v>20</v>
      </c>
      <c r="AF13" s="56" t="s">
        <v>21</v>
      </c>
    </row>
    <row r="14" spans="2:32" ht="27.95" customHeight="1">
      <c r="B14" s="74" t="s">
        <v>8</v>
      </c>
      <c r="C14" s="640"/>
      <c r="D14" s="253"/>
      <c r="E14" s="253"/>
      <c r="F14" s="24"/>
      <c r="G14" s="301"/>
      <c r="H14" s="302"/>
      <c r="I14" s="303"/>
      <c r="J14" s="301"/>
      <c r="K14" s="302"/>
      <c r="L14" s="303"/>
      <c r="M14" s="253"/>
      <c r="N14" s="261"/>
      <c r="O14" s="199"/>
      <c r="P14" s="253"/>
      <c r="Q14" s="198"/>
      <c r="R14" s="250"/>
      <c r="S14" s="331"/>
      <c r="T14" s="326"/>
      <c r="U14" s="24"/>
      <c r="V14" s="642"/>
      <c r="W14" s="124"/>
      <c r="X14" s="75" t="s">
        <v>22</v>
      </c>
      <c r="Y14" s="105"/>
      <c r="Z14" s="55"/>
      <c r="AA14" s="57" t="s">
        <v>23</v>
      </c>
      <c r="AB14" s="57">
        <v>6.4</v>
      </c>
      <c r="AC14" s="57">
        <f>AB14*2</f>
        <v>12.8</v>
      </c>
      <c r="AD14" s="57"/>
      <c r="AE14" s="57">
        <f>AB14*15</f>
        <v>96</v>
      </c>
      <c r="AF14" s="57">
        <f>AC14*4+AE14*4</f>
        <v>435.2</v>
      </c>
    </row>
    <row r="15" spans="2:32" ht="27.95" customHeight="1">
      <c r="B15" s="74"/>
      <c r="C15" s="640"/>
      <c r="D15" s="253"/>
      <c r="E15" s="253"/>
      <c r="F15" s="24"/>
      <c r="G15" s="301"/>
      <c r="H15" s="302"/>
      <c r="I15" s="303"/>
      <c r="J15" s="301"/>
      <c r="K15" s="302"/>
      <c r="L15" s="303"/>
      <c r="M15" s="253"/>
      <c r="N15" s="261"/>
      <c r="O15" s="199"/>
      <c r="P15" s="253"/>
      <c r="Q15" s="198"/>
      <c r="R15" s="250"/>
      <c r="S15" s="332"/>
      <c r="T15" s="202"/>
      <c r="U15" s="24"/>
      <c r="V15" s="642"/>
      <c r="W15" s="125" t="s">
        <v>9</v>
      </c>
      <c r="X15" s="76" t="s">
        <v>24</v>
      </c>
      <c r="Y15" s="105"/>
      <c r="AA15" s="77" t="s">
        <v>25</v>
      </c>
      <c r="AB15" s="57">
        <v>2.2000000000000002</v>
      </c>
      <c r="AC15" s="78">
        <f>AB15*7</f>
        <v>15.400000000000002</v>
      </c>
      <c r="AD15" s="57">
        <f>AB15*5</f>
        <v>11</v>
      </c>
      <c r="AE15" s="57" t="s">
        <v>26</v>
      </c>
      <c r="AF15" s="79">
        <f>AC15*4+AD15*9</f>
        <v>160.60000000000002</v>
      </c>
    </row>
    <row r="16" spans="2:32" ht="27.95" customHeight="1">
      <c r="B16" s="74" t="s">
        <v>60</v>
      </c>
      <c r="C16" s="640"/>
      <c r="D16" s="256"/>
      <c r="E16" s="253"/>
      <c r="F16" s="24"/>
      <c r="G16" s="301"/>
      <c r="H16" s="304"/>
      <c r="I16" s="303"/>
      <c r="J16" s="301"/>
      <c r="K16" s="302"/>
      <c r="L16" s="303"/>
      <c r="M16" s="253"/>
      <c r="N16" s="261"/>
      <c r="O16" s="199"/>
      <c r="P16" s="253"/>
      <c r="Q16" s="198"/>
      <c r="R16" s="250"/>
      <c r="S16" s="332"/>
      <c r="T16" s="202"/>
      <c r="U16" s="24"/>
      <c r="V16" s="642"/>
      <c r="W16" s="124"/>
      <c r="X16" s="76" t="s">
        <v>27</v>
      </c>
      <c r="Y16" s="105"/>
      <c r="Z16" s="55"/>
      <c r="AA16" s="56" t="s">
        <v>28</v>
      </c>
      <c r="AB16" s="57">
        <v>2</v>
      </c>
      <c r="AC16" s="57">
        <f>AB16*1</f>
        <v>2</v>
      </c>
      <c r="AD16" s="57" t="s">
        <v>26</v>
      </c>
      <c r="AE16" s="57">
        <f>AB16*5</f>
        <v>10</v>
      </c>
      <c r="AF16" s="57">
        <f>AC16*4+AE16*4</f>
        <v>48</v>
      </c>
    </row>
    <row r="17" spans="2:32" ht="27.95" customHeight="1">
      <c r="B17" s="644" t="s">
        <v>35</v>
      </c>
      <c r="C17" s="640"/>
      <c r="D17" s="256"/>
      <c r="E17" s="253"/>
      <c r="F17" s="24"/>
      <c r="G17" s="253"/>
      <c r="H17" s="261"/>
      <c r="I17" s="199"/>
      <c r="J17" s="301"/>
      <c r="K17" s="303"/>
      <c r="L17" s="303"/>
      <c r="M17" s="253"/>
      <c r="N17" s="261"/>
      <c r="O17" s="199"/>
      <c r="P17" s="253"/>
      <c r="Q17" s="198"/>
      <c r="R17" s="250"/>
      <c r="S17" s="287"/>
      <c r="T17" s="202"/>
      <c r="U17" s="24"/>
      <c r="V17" s="642"/>
      <c r="W17" s="125" t="s">
        <v>11</v>
      </c>
      <c r="X17" s="76" t="s">
        <v>30</v>
      </c>
      <c r="Y17" s="105"/>
      <c r="AA17" s="56" t="s">
        <v>31</v>
      </c>
      <c r="AB17" s="57">
        <v>2.4</v>
      </c>
      <c r="AC17" s="57"/>
      <c r="AD17" s="57">
        <f>AB17*5</f>
        <v>12</v>
      </c>
      <c r="AE17" s="57" t="s">
        <v>26</v>
      </c>
      <c r="AF17" s="57">
        <f>AD17*9</f>
        <v>108</v>
      </c>
    </row>
    <row r="18" spans="2:32" ht="27.95" customHeight="1">
      <c r="B18" s="644"/>
      <c r="C18" s="640"/>
      <c r="D18" s="256"/>
      <c r="E18" s="253"/>
      <c r="F18" s="24"/>
      <c r="G18" s="253"/>
      <c r="H18" s="261"/>
      <c r="I18" s="199"/>
      <c r="J18" s="301"/>
      <c r="K18" s="304"/>
      <c r="L18" s="303"/>
      <c r="M18" s="284"/>
      <c r="N18" s="261"/>
      <c r="O18" s="199"/>
      <c r="P18" s="253"/>
      <c r="Q18" s="198"/>
      <c r="R18" s="250"/>
      <c r="S18" s="287"/>
      <c r="T18" s="327"/>
      <c r="U18" s="24"/>
      <c r="V18" s="642"/>
      <c r="W18" s="124"/>
      <c r="X18" s="116" t="s">
        <v>39</v>
      </c>
      <c r="Y18" s="105"/>
      <c r="Z18" s="55"/>
      <c r="AA18" s="56" t="s">
        <v>32</v>
      </c>
      <c r="AE18" s="56">
        <f>AB18*15</f>
        <v>0</v>
      </c>
    </row>
    <row r="19" spans="2:32" ht="27.95" customHeight="1">
      <c r="B19" s="82" t="s">
        <v>33</v>
      </c>
      <c r="C19" s="83"/>
      <c r="D19" s="256"/>
      <c r="E19" s="253"/>
      <c r="F19" s="24"/>
      <c r="G19" s="253"/>
      <c r="H19" s="263"/>
      <c r="I19" s="199"/>
      <c r="J19" s="284"/>
      <c r="K19" s="263"/>
      <c r="L19" s="199"/>
      <c r="M19" s="299"/>
      <c r="N19" s="263"/>
      <c r="O19" s="199"/>
      <c r="P19" s="253"/>
      <c r="Q19" s="200"/>
      <c r="R19" s="250"/>
      <c r="S19" s="332"/>
      <c r="T19" s="327"/>
      <c r="U19" s="24"/>
      <c r="V19" s="642"/>
      <c r="W19" s="125" t="s">
        <v>12</v>
      </c>
      <c r="X19" s="84"/>
      <c r="Y19" s="105"/>
      <c r="AC19" s="56">
        <f>SUM(AC14:AC18)</f>
        <v>30.200000000000003</v>
      </c>
      <c r="AD19" s="56">
        <f>SUM(AD14:AD18)</f>
        <v>23</v>
      </c>
      <c r="AE19" s="56">
        <f>SUM(AE14:AE18)</f>
        <v>106</v>
      </c>
      <c r="AF19" s="56">
        <f>AC19*4+AD19*9+AE19*4</f>
        <v>751.8</v>
      </c>
    </row>
    <row r="20" spans="2:32" ht="27.95" customHeight="1">
      <c r="B20" s="85"/>
      <c r="C20" s="86"/>
      <c r="D20" s="256"/>
      <c r="E20" s="256"/>
      <c r="F20" s="24"/>
      <c r="G20" s="260"/>
      <c r="H20" s="264"/>
      <c r="I20" s="197"/>
      <c r="J20" s="298"/>
      <c r="K20" s="264"/>
      <c r="L20" s="197"/>
      <c r="M20" s="260"/>
      <c r="N20" s="264"/>
      <c r="O20" s="197"/>
      <c r="P20" s="260"/>
      <c r="Q20" s="196"/>
      <c r="R20" s="325"/>
      <c r="S20" s="333"/>
      <c r="T20" s="334"/>
      <c r="U20" s="241"/>
      <c r="V20" s="643"/>
      <c r="W20" s="124"/>
      <c r="X20" s="244"/>
      <c r="Y20" s="245"/>
      <c r="Z20" s="55"/>
      <c r="AC20" s="87">
        <f>AC19*4/AF19</f>
        <v>0.1606810321894121</v>
      </c>
      <c r="AD20" s="87">
        <f>AD19*9/AF19</f>
        <v>0.2753391859537111</v>
      </c>
      <c r="AE20" s="87">
        <f>AE19*4/AF19</f>
        <v>0.56397978185687692</v>
      </c>
    </row>
    <row r="21" spans="2:32" s="73" customFormat="1" ht="42" customHeight="1">
      <c r="B21" s="70">
        <v>8</v>
      </c>
      <c r="C21" s="640"/>
      <c r="D21" s="252">
        <f>'113.9月菜單'!I5</f>
        <v>0</v>
      </c>
      <c r="E21" s="252" t="s">
        <v>101</v>
      </c>
      <c r="F21" s="20" t="s">
        <v>15</v>
      </c>
      <c r="G21" s="252">
        <f>'113.9月菜單'!I6</f>
        <v>0</v>
      </c>
      <c r="H21" s="252" t="s">
        <v>95</v>
      </c>
      <c r="I21" s="20" t="s">
        <v>15</v>
      </c>
      <c r="J21" s="252">
        <f>'113.9月菜單'!I7</f>
        <v>0</v>
      </c>
      <c r="K21" s="252" t="s">
        <v>235</v>
      </c>
      <c r="L21" s="20" t="s">
        <v>15</v>
      </c>
      <c r="M21" s="330">
        <f>'113.9月菜單'!I8</f>
        <v>0</v>
      </c>
      <c r="N21" s="330" t="s">
        <v>408</v>
      </c>
      <c r="O21" s="20" t="s">
        <v>15</v>
      </c>
      <c r="P21" s="252">
        <f>'113.9月菜單'!I9</f>
        <v>0</v>
      </c>
      <c r="Q21" s="19" t="s">
        <v>42</v>
      </c>
      <c r="R21" s="20" t="s">
        <v>15</v>
      </c>
      <c r="S21" s="271">
        <f>'113.9月菜單'!I10</f>
        <v>0</v>
      </c>
      <c r="T21" s="120" t="s">
        <v>16</v>
      </c>
      <c r="U21" s="209" t="s">
        <v>15</v>
      </c>
      <c r="V21" s="641"/>
      <c r="W21" s="123" t="s">
        <v>72</v>
      </c>
      <c r="X21" s="76" t="s">
        <v>17</v>
      </c>
      <c r="Y21" s="105">
        <v>0</v>
      </c>
      <c r="Z21" s="56"/>
      <c r="AA21" s="56"/>
      <c r="AB21" s="57"/>
      <c r="AC21" s="56" t="s">
        <v>18</v>
      </c>
      <c r="AD21" s="56" t="s">
        <v>19</v>
      </c>
      <c r="AE21" s="56" t="s">
        <v>20</v>
      </c>
      <c r="AF21" s="56" t="s">
        <v>21</v>
      </c>
    </row>
    <row r="22" spans="2:32" s="93" customFormat="1" ht="27.75" customHeight="1">
      <c r="B22" s="74" t="s">
        <v>8</v>
      </c>
      <c r="C22" s="640"/>
      <c r="D22" s="253"/>
      <c r="E22" s="254"/>
      <c r="F22" s="23"/>
      <c r="G22" s="253"/>
      <c r="H22" s="253"/>
      <c r="I22" s="24"/>
      <c r="J22" s="253"/>
      <c r="K22" s="257"/>
      <c r="L22" s="344"/>
      <c r="M22" s="345"/>
      <c r="N22" s="346"/>
      <c r="O22" s="297"/>
      <c r="P22" s="253"/>
      <c r="Q22" s="198"/>
      <c r="R22" s="199"/>
      <c r="S22" s="253"/>
      <c r="T22" s="251"/>
      <c r="U22" s="24"/>
      <c r="V22" s="642"/>
      <c r="W22" s="124">
        <f>(Y21*15)+(Y23*5)+(Y25*15)+(Y26*12)</f>
        <v>0</v>
      </c>
      <c r="X22" s="75" t="s">
        <v>22</v>
      </c>
      <c r="Y22" s="105">
        <v>0</v>
      </c>
      <c r="Z22" s="91"/>
      <c r="AA22" s="92" t="s">
        <v>23</v>
      </c>
      <c r="AB22" s="92">
        <v>5.7</v>
      </c>
      <c r="AC22" s="92">
        <f>AB22*2</f>
        <v>11.4</v>
      </c>
      <c r="AD22" s="92"/>
      <c r="AE22" s="92">
        <f>AB22*15</f>
        <v>85.5</v>
      </c>
      <c r="AF22" s="92">
        <f>AC22*4+AE22*4</f>
        <v>387.6</v>
      </c>
    </row>
    <row r="23" spans="2:32" s="93" customFormat="1" ht="27.95" customHeight="1">
      <c r="B23" s="74">
        <v>30</v>
      </c>
      <c r="C23" s="640"/>
      <c r="D23" s="253"/>
      <c r="E23" s="253"/>
      <c r="F23" s="24"/>
      <c r="G23" s="253"/>
      <c r="H23" s="253"/>
      <c r="I23" s="24"/>
      <c r="J23" s="253"/>
      <c r="K23" s="257"/>
      <c r="L23" s="344"/>
      <c r="M23" s="347"/>
      <c r="N23" s="348"/>
      <c r="O23" s="297"/>
      <c r="P23" s="253"/>
      <c r="Q23" s="198"/>
      <c r="R23" s="199"/>
      <c r="S23" s="253"/>
      <c r="T23" s="24"/>
      <c r="U23" s="24"/>
      <c r="V23" s="642"/>
      <c r="W23" s="125" t="s">
        <v>9</v>
      </c>
      <c r="X23" s="76" t="s">
        <v>24</v>
      </c>
      <c r="Y23" s="105">
        <v>0</v>
      </c>
      <c r="AA23" s="94" t="s">
        <v>25</v>
      </c>
      <c r="AB23" s="92">
        <v>2.7</v>
      </c>
      <c r="AC23" s="95">
        <f>AB23*7</f>
        <v>18.900000000000002</v>
      </c>
      <c r="AD23" s="92">
        <f>AB23*5</f>
        <v>13.5</v>
      </c>
      <c r="AE23" s="92" t="s">
        <v>26</v>
      </c>
      <c r="AF23" s="96">
        <f>AC23*4+AD23*9</f>
        <v>197.10000000000002</v>
      </c>
    </row>
    <row r="24" spans="2:32" s="93" customFormat="1" ht="27.95" customHeight="1">
      <c r="B24" s="74" t="s">
        <v>10</v>
      </c>
      <c r="C24" s="640"/>
      <c r="D24" s="253"/>
      <c r="E24" s="253"/>
      <c r="F24" s="24"/>
      <c r="G24" s="253"/>
      <c r="H24" s="256"/>
      <c r="I24" s="24"/>
      <c r="J24" s="253"/>
      <c r="K24" s="253"/>
      <c r="L24" s="344"/>
      <c r="M24" s="347"/>
      <c r="N24" s="348"/>
      <c r="O24" s="297"/>
      <c r="P24" s="253"/>
      <c r="Q24" s="198"/>
      <c r="R24" s="199"/>
      <c r="S24" s="253"/>
      <c r="T24" s="198"/>
      <c r="U24" s="199"/>
      <c r="V24" s="642"/>
      <c r="W24" s="124">
        <f>(Y22*7)+(Y24*5)+(Y26*8)</f>
        <v>0</v>
      </c>
      <c r="X24" s="76" t="s">
        <v>27</v>
      </c>
      <c r="Y24" s="105">
        <v>0</v>
      </c>
      <c r="Z24" s="91"/>
      <c r="AA24" s="97" t="s">
        <v>28</v>
      </c>
      <c r="AB24" s="92">
        <v>2.2000000000000002</v>
      </c>
      <c r="AC24" s="92">
        <f>AB24*1</f>
        <v>2.2000000000000002</v>
      </c>
      <c r="AD24" s="92" t="s">
        <v>26</v>
      </c>
      <c r="AE24" s="92">
        <f>AB24*5</f>
        <v>11</v>
      </c>
      <c r="AF24" s="92">
        <f>AC24*4+AE24*4</f>
        <v>52.8</v>
      </c>
    </row>
    <row r="25" spans="2:32" s="93" customFormat="1" ht="27.95" customHeight="1">
      <c r="B25" s="644" t="s">
        <v>36</v>
      </c>
      <c r="C25" s="640"/>
      <c r="D25" s="253"/>
      <c r="E25" s="253"/>
      <c r="F25" s="24"/>
      <c r="G25" s="253"/>
      <c r="H25" s="256"/>
      <c r="I25" s="24"/>
      <c r="J25" s="510"/>
      <c r="K25" s="257"/>
      <c r="L25" s="121"/>
      <c r="M25" s="347"/>
      <c r="N25" s="348"/>
      <c r="O25" s="297"/>
      <c r="P25" s="253"/>
      <c r="Q25" s="198"/>
      <c r="R25" s="199"/>
      <c r="S25" s="253"/>
      <c r="T25" s="198"/>
      <c r="U25" s="199"/>
      <c r="V25" s="642"/>
      <c r="W25" s="125" t="s">
        <v>11</v>
      </c>
      <c r="X25" s="76" t="s">
        <v>30</v>
      </c>
      <c r="Y25" s="105">
        <v>0</v>
      </c>
      <c r="AA25" s="97" t="s">
        <v>31</v>
      </c>
      <c r="AB25" s="92">
        <v>2.4</v>
      </c>
      <c r="AC25" s="92"/>
      <c r="AD25" s="92">
        <f>AB25*5</f>
        <v>12</v>
      </c>
      <c r="AE25" s="92" t="s">
        <v>26</v>
      </c>
      <c r="AF25" s="92">
        <f>AD25*9</f>
        <v>108</v>
      </c>
    </row>
    <row r="26" spans="2:32" s="93" customFormat="1" ht="27.95" customHeight="1">
      <c r="B26" s="644"/>
      <c r="C26" s="640"/>
      <c r="D26" s="253"/>
      <c r="E26" s="253"/>
      <c r="F26" s="24"/>
      <c r="G26" s="265"/>
      <c r="H26" s="256"/>
      <c r="I26" s="24"/>
      <c r="J26" s="253"/>
      <c r="K26" s="254"/>
      <c r="L26" s="344"/>
      <c r="M26" s="347"/>
      <c r="N26" s="348"/>
      <c r="O26" s="297"/>
      <c r="P26" s="253"/>
      <c r="Q26" s="198"/>
      <c r="R26" s="199"/>
      <c r="S26" s="253"/>
      <c r="T26" s="198"/>
      <c r="U26" s="199"/>
      <c r="V26" s="642"/>
      <c r="W26" s="124">
        <f>(Y21*2)+(Y22*7)+(Y23*1)+(Y26*8)</f>
        <v>0</v>
      </c>
      <c r="X26" s="116" t="s">
        <v>39</v>
      </c>
      <c r="Y26" s="105">
        <v>0</v>
      </c>
      <c r="Z26" s="91"/>
      <c r="AA26" s="97" t="s">
        <v>32</v>
      </c>
      <c r="AB26" s="92"/>
      <c r="AC26" s="97"/>
      <c r="AD26" s="97"/>
      <c r="AE26" s="97">
        <f>AB26*15</f>
        <v>0</v>
      </c>
      <c r="AF26" s="97"/>
    </row>
    <row r="27" spans="2:32" s="93" customFormat="1" ht="27.95" customHeight="1">
      <c r="B27" s="98" t="s">
        <v>33</v>
      </c>
      <c r="C27" s="99"/>
      <c r="D27" s="253"/>
      <c r="E27" s="253"/>
      <c r="F27" s="24"/>
      <c r="G27" s="253"/>
      <c r="H27" s="256"/>
      <c r="I27" s="24"/>
      <c r="J27" s="284"/>
      <c r="K27" s="257"/>
      <c r="L27" s="344"/>
      <c r="M27" s="349"/>
      <c r="N27" s="350"/>
      <c r="O27" s="202"/>
      <c r="P27" s="253"/>
      <c r="Q27" s="200"/>
      <c r="R27" s="199"/>
      <c r="S27" s="253"/>
      <c r="T27" s="200"/>
      <c r="U27" s="199"/>
      <c r="V27" s="642"/>
      <c r="W27" s="125" t="s">
        <v>12</v>
      </c>
      <c r="X27" s="84"/>
      <c r="Y27" s="105"/>
      <c r="AA27" s="97"/>
      <c r="AB27" s="92"/>
      <c r="AC27" s="97">
        <f>SUM(AC22:AC26)</f>
        <v>32.500000000000007</v>
      </c>
      <c r="AD27" s="97">
        <f>SUM(AD22:AD26)</f>
        <v>25.5</v>
      </c>
      <c r="AE27" s="97">
        <f>SUM(AE22:AE26)</f>
        <v>96.5</v>
      </c>
      <c r="AF27" s="97">
        <f>AC27*4+AD27*9+AE27*4</f>
        <v>745.5</v>
      </c>
    </row>
    <row r="28" spans="2:32" s="93" customFormat="1" ht="27.95" customHeight="1" thickBot="1">
      <c r="B28" s="100"/>
      <c r="C28" s="101"/>
      <c r="D28" s="256"/>
      <c r="E28" s="256"/>
      <c r="F28" s="24"/>
      <c r="G28" s="253"/>
      <c r="H28" s="256"/>
      <c r="I28" s="24"/>
      <c r="J28" s="253"/>
      <c r="K28" s="257"/>
      <c r="L28" s="344"/>
      <c r="M28" s="351"/>
      <c r="N28" s="352"/>
      <c r="O28" s="202"/>
      <c r="P28" s="260"/>
      <c r="Q28" s="196"/>
      <c r="R28" s="197"/>
      <c r="S28" s="260"/>
      <c r="T28" s="196"/>
      <c r="U28" s="197"/>
      <c r="V28" s="643"/>
      <c r="W28" s="124">
        <f>(W22*4)+(W24*9)+(W26*4)</f>
        <v>0</v>
      </c>
      <c r="X28" s="81"/>
      <c r="Y28" s="105"/>
      <c r="Z28" s="91"/>
      <c r="AB28" s="102"/>
      <c r="AC28" s="103">
        <f>AC27*4/AF27</f>
        <v>0.17437961099932936</v>
      </c>
      <c r="AD28" s="103">
        <f>AD27*9/AF27</f>
        <v>0.30784708249496984</v>
      </c>
      <c r="AE28" s="103">
        <f>AE27*4/AF27</f>
        <v>0.51777330650570086</v>
      </c>
    </row>
    <row r="29" spans="2:32" s="73" customFormat="1" ht="42" customHeight="1">
      <c r="B29" s="70"/>
      <c r="C29" s="640"/>
      <c r="D29" s="252">
        <f>'113.9月菜單'!M5</f>
        <v>0</v>
      </c>
      <c r="E29" s="252" t="s">
        <v>96</v>
      </c>
      <c r="F29" s="20" t="s">
        <v>15</v>
      </c>
      <c r="G29" s="252">
        <f>'113.9月菜單'!M6</f>
        <v>0</v>
      </c>
      <c r="H29" s="252" t="s">
        <v>457</v>
      </c>
      <c r="I29" s="20" t="s">
        <v>15</v>
      </c>
      <c r="J29" s="330">
        <f>'113.9月菜單'!M7</f>
        <v>0</v>
      </c>
      <c r="K29" s="330" t="s">
        <v>477</v>
      </c>
      <c r="L29" s="20" t="s">
        <v>15</v>
      </c>
      <c r="M29" s="271">
        <f>'113.9月菜單'!M8</f>
        <v>0</v>
      </c>
      <c r="N29" s="271" t="s">
        <v>363</v>
      </c>
      <c r="O29" s="20" t="s">
        <v>15</v>
      </c>
      <c r="P29" s="252">
        <f>'113.9月菜單'!M9</f>
        <v>0</v>
      </c>
      <c r="Q29" s="19" t="s">
        <v>42</v>
      </c>
      <c r="R29" s="20" t="s">
        <v>15</v>
      </c>
      <c r="S29" s="252">
        <f>'113.9月菜單'!M10</f>
        <v>0</v>
      </c>
      <c r="T29" s="71" t="s">
        <v>16</v>
      </c>
      <c r="U29" s="20" t="s">
        <v>15</v>
      </c>
      <c r="V29" s="641"/>
      <c r="W29" s="123" t="s">
        <v>7</v>
      </c>
      <c r="X29" s="72" t="s">
        <v>17</v>
      </c>
      <c r="Y29" s="104">
        <v>0</v>
      </c>
      <c r="Z29" s="56"/>
      <c r="AA29" s="56"/>
      <c r="AB29" s="57"/>
      <c r="AC29" s="56" t="s">
        <v>18</v>
      </c>
      <c r="AD29" s="56" t="s">
        <v>19</v>
      </c>
      <c r="AE29" s="56" t="s">
        <v>20</v>
      </c>
      <c r="AF29" s="56" t="s">
        <v>21</v>
      </c>
    </row>
    <row r="30" spans="2:32" ht="27.95" customHeight="1">
      <c r="B30" s="74" t="s">
        <v>8</v>
      </c>
      <c r="C30" s="640"/>
      <c r="D30" s="253"/>
      <c r="E30" s="254"/>
      <c r="F30" s="24"/>
      <c r="G30" s="253"/>
      <c r="H30" s="253"/>
      <c r="I30" s="344"/>
      <c r="J30" s="363"/>
      <c r="K30" s="357"/>
      <c r="L30" s="439"/>
      <c r="M30" s="253"/>
      <c r="N30" s="253"/>
      <c r="O30" s="24"/>
      <c r="P30" s="253"/>
      <c r="Q30" s="24"/>
      <c r="R30" s="253"/>
      <c r="S30" s="254"/>
      <c r="T30" s="23"/>
      <c r="U30" s="23"/>
      <c r="V30" s="642"/>
      <c r="W30" s="124">
        <f>(Y29*15)+(Y31*5)+(Y33*15)+(Y34*12)</f>
        <v>0</v>
      </c>
      <c r="X30" s="75" t="s">
        <v>22</v>
      </c>
      <c r="Y30" s="105">
        <v>0</v>
      </c>
      <c r="Z30" s="55"/>
      <c r="AA30" s="57" t="s">
        <v>23</v>
      </c>
      <c r="AB30" s="57">
        <v>6</v>
      </c>
      <c r="AC30" s="57">
        <f>AB30*2</f>
        <v>12</v>
      </c>
      <c r="AD30" s="57"/>
      <c r="AE30" s="57">
        <f>AB30*15</f>
        <v>90</v>
      </c>
      <c r="AF30" s="57">
        <f>AC30*4+AE30*4</f>
        <v>408</v>
      </c>
    </row>
    <row r="31" spans="2:32" ht="27.95" customHeight="1">
      <c r="B31" s="74"/>
      <c r="C31" s="640"/>
      <c r="D31" s="253"/>
      <c r="E31" s="253"/>
      <c r="F31" s="24"/>
      <c r="G31" s="253"/>
      <c r="H31" s="253"/>
      <c r="I31" s="344"/>
      <c r="J31" s="355"/>
      <c r="K31" s="358"/>
      <c r="L31" s="439"/>
      <c r="M31" s="254"/>
      <c r="N31" s="254"/>
      <c r="O31" s="23"/>
      <c r="P31" s="253"/>
      <c r="Q31" s="24"/>
      <c r="R31" s="24"/>
      <c r="S31" s="254"/>
      <c r="T31" s="23"/>
      <c r="U31" s="23"/>
      <c r="V31" s="642"/>
      <c r="W31" s="125" t="s">
        <v>9</v>
      </c>
      <c r="X31" s="76" t="s">
        <v>24</v>
      </c>
      <c r="Y31" s="105">
        <v>0</v>
      </c>
      <c r="AA31" s="77" t="s">
        <v>25</v>
      </c>
      <c r="AB31" s="57">
        <v>2.5</v>
      </c>
      <c r="AC31" s="78">
        <f>AB31*7</f>
        <v>17.5</v>
      </c>
      <c r="AD31" s="57">
        <f>AB31*5</f>
        <v>12.5</v>
      </c>
      <c r="AE31" s="57" t="s">
        <v>26</v>
      </c>
      <c r="AF31" s="79">
        <f>AC31*4+AD31*9</f>
        <v>182.5</v>
      </c>
    </row>
    <row r="32" spans="2:32" ht="27.95" customHeight="1">
      <c r="B32" s="74" t="s">
        <v>60</v>
      </c>
      <c r="C32" s="640"/>
      <c r="D32" s="253"/>
      <c r="E32" s="253"/>
      <c r="F32" s="24"/>
      <c r="G32" s="253"/>
      <c r="H32" s="256"/>
      <c r="I32" s="344"/>
      <c r="J32" s="355"/>
      <c r="K32" s="359"/>
      <c r="L32" s="439"/>
      <c r="M32" s="254"/>
      <c r="N32" s="254"/>
      <c r="O32" s="23"/>
      <c r="P32" s="253"/>
      <c r="Q32" s="80"/>
      <c r="R32" s="24"/>
      <c r="S32" s="254"/>
      <c r="T32" s="28"/>
      <c r="U32" s="23"/>
      <c r="V32" s="642"/>
      <c r="W32" s="124">
        <f>(Y30*5)+(Y32*5)+(Y34*8)</f>
        <v>0</v>
      </c>
      <c r="X32" s="76" t="s">
        <v>27</v>
      </c>
      <c r="Y32" s="105">
        <v>0</v>
      </c>
      <c r="Z32" s="55"/>
      <c r="AA32" s="56" t="s">
        <v>28</v>
      </c>
      <c r="AB32" s="57">
        <v>2.2000000000000002</v>
      </c>
      <c r="AC32" s="57">
        <f>AB32*1</f>
        <v>2.2000000000000002</v>
      </c>
      <c r="AD32" s="57" t="s">
        <v>26</v>
      </c>
      <c r="AE32" s="57">
        <f>AB32*5</f>
        <v>11</v>
      </c>
      <c r="AF32" s="57">
        <f>AC32*4+AE32*4</f>
        <v>52.8</v>
      </c>
    </row>
    <row r="33" spans="2:32" ht="27.95" customHeight="1">
      <c r="B33" s="644" t="s">
        <v>692</v>
      </c>
      <c r="C33" s="640"/>
      <c r="D33" s="253"/>
      <c r="E33" s="253"/>
      <c r="F33" s="24"/>
      <c r="G33" s="253"/>
      <c r="H33" s="256"/>
      <c r="I33" s="344"/>
      <c r="J33" s="364"/>
      <c r="K33" s="360"/>
      <c r="L33" s="440"/>
      <c r="M33" s="254"/>
      <c r="N33" s="254"/>
      <c r="O33" s="23"/>
      <c r="P33" s="253"/>
      <c r="Q33" s="80"/>
      <c r="R33" s="24"/>
      <c r="S33" s="254"/>
      <c r="T33" s="28"/>
      <c r="U33" s="23"/>
      <c r="V33" s="642"/>
      <c r="W33" s="125" t="s">
        <v>11</v>
      </c>
      <c r="X33" s="76" t="s">
        <v>30</v>
      </c>
      <c r="Y33" s="105">
        <f>AB34</f>
        <v>0</v>
      </c>
      <c r="AA33" s="56" t="s">
        <v>31</v>
      </c>
      <c r="AB33" s="57">
        <v>2.5</v>
      </c>
      <c r="AC33" s="57"/>
      <c r="AD33" s="57">
        <f>AB33*5</f>
        <v>12.5</v>
      </c>
      <c r="AE33" s="57" t="s">
        <v>26</v>
      </c>
      <c r="AF33" s="57">
        <f>AD33*9</f>
        <v>112.5</v>
      </c>
    </row>
    <row r="34" spans="2:32" ht="27.95" customHeight="1">
      <c r="B34" s="644"/>
      <c r="C34" s="640"/>
      <c r="D34" s="256"/>
      <c r="E34" s="256"/>
      <c r="F34" s="24"/>
      <c r="G34" s="253"/>
      <c r="H34" s="256"/>
      <c r="I34" s="344"/>
      <c r="J34" s="356"/>
      <c r="K34" s="361"/>
      <c r="L34" s="353"/>
      <c r="M34" s="253"/>
      <c r="N34" s="256"/>
      <c r="O34" s="24"/>
      <c r="P34" s="253"/>
      <c r="Q34" s="80"/>
      <c r="R34" s="24"/>
      <c r="S34" s="253"/>
      <c r="T34" s="80"/>
      <c r="U34" s="24"/>
      <c r="V34" s="642"/>
      <c r="W34" s="124">
        <f>(Y29*2)+(Y30*7)+(Y31*1)+(Y34*8)</f>
        <v>0</v>
      </c>
      <c r="X34" s="116" t="s">
        <v>39</v>
      </c>
      <c r="Y34" s="105">
        <v>0</v>
      </c>
      <c r="Z34" s="55"/>
      <c r="AA34" s="56" t="s">
        <v>32</v>
      </c>
      <c r="AE34" s="56">
        <f>AB34*15</f>
        <v>0</v>
      </c>
    </row>
    <row r="35" spans="2:32" ht="27.95" customHeight="1">
      <c r="B35" s="82" t="s">
        <v>33</v>
      </c>
      <c r="C35" s="83"/>
      <c r="D35" s="256"/>
      <c r="E35" s="256"/>
      <c r="F35" s="24"/>
      <c r="G35" s="253"/>
      <c r="H35" s="256"/>
      <c r="I35" s="344"/>
      <c r="J35" s="356"/>
      <c r="K35" s="361"/>
      <c r="L35" s="354"/>
      <c r="M35" s="253"/>
      <c r="N35" s="254"/>
      <c r="O35" s="24"/>
      <c r="P35" s="253"/>
      <c r="Q35" s="80"/>
      <c r="R35" s="24"/>
      <c r="S35" s="253"/>
      <c r="T35" s="80"/>
      <c r="U35" s="24"/>
      <c r="V35" s="642"/>
      <c r="W35" s="125" t="s">
        <v>12</v>
      </c>
      <c r="X35" s="84"/>
      <c r="Y35" s="105"/>
      <c r="AC35" s="56">
        <f>SUM(AC30:AC34)</f>
        <v>31.7</v>
      </c>
      <c r="AD35" s="56">
        <f>SUM(AD30:AD34)</f>
        <v>25</v>
      </c>
      <c r="AE35" s="56">
        <f>SUM(AE30:AE34)</f>
        <v>101</v>
      </c>
      <c r="AF35" s="56">
        <f>AC35*4+AD35*9+AE35*4</f>
        <v>755.8</v>
      </c>
    </row>
    <row r="36" spans="2:32" ht="27.95" customHeight="1">
      <c r="B36" s="85"/>
      <c r="C36" s="86"/>
      <c r="D36" s="256"/>
      <c r="E36" s="256"/>
      <c r="F36" s="24"/>
      <c r="G36" s="253"/>
      <c r="H36" s="256"/>
      <c r="I36" s="344"/>
      <c r="J36" s="365"/>
      <c r="K36" s="362"/>
      <c r="L36" s="354"/>
      <c r="M36" s="253"/>
      <c r="N36" s="256"/>
      <c r="O36" s="24"/>
      <c r="P36" s="253"/>
      <c r="Q36" s="80"/>
      <c r="R36" s="24"/>
      <c r="S36" s="253"/>
      <c r="T36" s="80"/>
      <c r="U36" s="24"/>
      <c r="V36" s="643"/>
      <c r="W36" s="124">
        <f>(W30*4)+(W32*9)+(W34*4)</f>
        <v>0</v>
      </c>
      <c r="X36" s="81"/>
      <c r="Y36" s="246"/>
      <c r="Z36" s="55"/>
      <c r="AC36" s="87">
        <f>AC35*4/AF35</f>
        <v>0.16776925112463614</v>
      </c>
      <c r="AD36" s="87">
        <f>AD35*9/AF35</f>
        <v>0.29769780365175974</v>
      </c>
      <c r="AE36" s="87">
        <f>AE35*4/AF35</f>
        <v>0.53453294522360417</v>
      </c>
    </row>
    <row r="37" spans="2:32" s="73" customFormat="1" ht="42" customHeight="1">
      <c r="B37" s="70">
        <v>8</v>
      </c>
      <c r="C37" s="640"/>
      <c r="D37" s="252" t="str">
        <f>'113.9月菜單'!Q5</f>
        <v>古早味拌飯</v>
      </c>
      <c r="E37" s="252" t="s">
        <v>517</v>
      </c>
      <c r="F37" s="20" t="s">
        <v>15</v>
      </c>
      <c r="G37" s="252" t="str">
        <f>'113.9月菜單'!Q6</f>
        <v>鐵路排骨</v>
      </c>
      <c r="H37" s="252" t="s">
        <v>567</v>
      </c>
      <c r="I37" s="20" t="s">
        <v>15</v>
      </c>
      <c r="J37" s="271" t="str">
        <f>'113.9月菜單'!Q7</f>
        <v>彩椒鮮菇</v>
      </c>
      <c r="K37" s="271" t="s">
        <v>569</v>
      </c>
      <c r="L37" s="20" t="s">
        <v>15</v>
      </c>
      <c r="M37" s="252" t="str">
        <f>'113.9月菜單'!Q8</f>
        <v>椒鹽魚丁(海炸)</v>
      </c>
      <c r="N37" s="252" t="s">
        <v>386</v>
      </c>
      <c r="O37" s="20" t="s">
        <v>15</v>
      </c>
      <c r="P37" s="252" t="str">
        <f>'113.9月菜單'!Q9</f>
        <v>深色蔬菜</v>
      </c>
      <c r="Q37" s="19" t="s">
        <v>42</v>
      </c>
      <c r="R37" s="20" t="s">
        <v>15</v>
      </c>
      <c r="S37" s="330" t="str">
        <f>'113.9月菜單'!Q10</f>
        <v>味噌豆腐湯(豆)</v>
      </c>
      <c r="T37" s="71" t="s">
        <v>16</v>
      </c>
      <c r="U37" s="20" t="s">
        <v>15</v>
      </c>
      <c r="V37" s="641"/>
      <c r="W37" s="123" t="s">
        <v>7</v>
      </c>
      <c r="X37" s="72" t="s">
        <v>17</v>
      </c>
      <c r="Y37" s="105">
        <v>6</v>
      </c>
      <c r="Z37" s="56"/>
      <c r="AA37" s="56"/>
      <c r="AB37" s="57"/>
      <c r="AC37" s="56" t="s">
        <v>18</v>
      </c>
      <c r="AD37" s="56" t="s">
        <v>19</v>
      </c>
      <c r="AE37" s="56" t="s">
        <v>20</v>
      </c>
      <c r="AF37" s="56" t="s">
        <v>21</v>
      </c>
    </row>
    <row r="38" spans="2:32" ht="27.95" customHeight="1">
      <c r="B38" s="74" t="s">
        <v>8</v>
      </c>
      <c r="C38" s="640"/>
      <c r="D38" s="253" t="s">
        <v>100</v>
      </c>
      <c r="E38" s="253"/>
      <c r="F38" s="253">
        <v>120</v>
      </c>
      <c r="G38" s="253" t="s">
        <v>676</v>
      </c>
      <c r="H38" s="253"/>
      <c r="I38" s="253">
        <v>40</v>
      </c>
      <c r="J38" s="253" t="s">
        <v>583</v>
      </c>
      <c r="K38" s="253"/>
      <c r="L38" s="253">
        <v>30</v>
      </c>
      <c r="M38" s="253" t="s">
        <v>677</v>
      </c>
      <c r="N38" s="253" t="s">
        <v>606</v>
      </c>
      <c r="O38" s="253">
        <v>30</v>
      </c>
      <c r="P38" s="253" t="str">
        <f>P37</f>
        <v>深色蔬菜</v>
      </c>
      <c r="Q38" s="253"/>
      <c r="R38" s="253">
        <v>100</v>
      </c>
      <c r="S38" s="272" t="s">
        <v>678</v>
      </c>
      <c r="T38" s="253" t="s">
        <v>406</v>
      </c>
      <c r="U38" s="253">
        <v>20</v>
      </c>
      <c r="V38" s="642"/>
      <c r="W38" s="124">
        <f>(Y37*15)+(Y39*5)+(Y41*15)+(Y42*12)</f>
        <v>100</v>
      </c>
      <c r="X38" s="75" t="s">
        <v>22</v>
      </c>
      <c r="Y38" s="105">
        <v>2.4</v>
      </c>
      <c r="Z38" s="55"/>
      <c r="AA38" s="57" t="s">
        <v>23</v>
      </c>
      <c r="AB38" s="57">
        <v>5.8</v>
      </c>
      <c r="AC38" s="57">
        <f>AB38*2</f>
        <v>11.6</v>
      </c>
      <c r="AD38" s="57"/>
      <c r="AE38" s="57">
        <f>AB38*15</f>
        <v>87</v>
      </c>
      <c r="AF38" s="57">
        <f>AC38*4+AE38*4</f>
        <v>394.4</v>
      </c>
    </row>
    <row r="39" spans="2:32" ht="27.95" customHeight="1">
      <c r="B39" s="74">
        <v>30</v>
      </c>
      <c r="C39" s="640"/>
      <c r="D39" s="253" t="s">
        <v>92</v>
      </c>
      <c r="E39" s="253"/>
      <c r="F39" s="253">
        <v>20</v>
      </c>
      <c r="G39" s="253"/>
      <c r="H39" s="253"/>
      <c r="I39" s="253"/>
      <c r="J39" s="253" t="s">
        <v>564</v>
      </c>
      <c r="K39" s="253"/>
      <c r="L39" s="253">
        <v>10</v>
      </c>
      <c r="M39" s="253"/>
      <c r="N39" s="253"/>
      <c r="O39" s="253"/>
      <c r="P39" s="253"/>
      <c r="Q39" s="256"/>
      <c r="R39" s="253"/>
      <c r="S39" s="254" t="s">
        <v>390</v>
      </c>
      <c r="T39" s="253"/>
      <c r="U39" s="253" t="s">
        <v>389</v>
      </c>
      <c r="V39" s="642"/>
      <c r="W39" s="125" t="s">
        <v>9</v>
      </c>
      <c r="X39" s="76" t="s">
        <v>24</v>
      </c>
      <c r="Y39" s="105">
        <v>2</v>
      </c>
      <c r="AA39" s="77" t="s">
        <v>25</v>
      </c>
      <c r="AB39" s="57">
        <v>2</v>
      </c>
      <c r="AC39" s="78">
        <f>AB39*7</f>
        <v>14</v>
      </c>
      <c r="AD39" s="57">
        <f>AB39*5</f>
        <v>10</v>
      </c>
      <c r="AE39" s="57" t="s">
        <v>26</v>
      </c>
      <c r="AF39" s="79">
        <f>AC39*4+AD39*9</f>
        <v>146</v>
      </c>
    </row>
    <row r="40" spans="2:32" ht="27.95" customHeight="1">
      <c r="B40" s="74" t="s">
        <v>10</v>
      </c>
      <c r="C40" s="640"/>
      <c r="D40" s="253" t="s">
        <v>674</v>
      </c>
      <c r="E40" s="253"/>
      <c r="F40" s="253">
        <v>10</v>
      </c>
      <c r="G40" s="253"/>
      <c r="H40" s="253"/>
      <c r="I40" s="253"/>
      <c r="J40" s="253" t="s">
        <v>584</v>
      </c>
      <c r="K40" s="253"/>
      <c r="L40" s="404">
        <v>20</v>
      </c>
      <c r="M40" s="254"/>
      <c r="N40" s="253"/>
      <c r="O40" s="253"/>
      <c r="P40" s="253"/>
      <c r="Q40" s="256"/>
      <c r="R40" s="253"/>
      <c r="S40" s="253"/>
      <c r="T40" s="253"/>
      <c r="U40" s="253"/>
      <c r="V40" s="642"/>
      <c r="W40" s="124">
        <f>(Y38*5)+(Y40*5)+(Y42*8)</f>
        <v>27</v>
      </c>
      <c r="X40" s="76" t="s">
        <v>27</v>
      </c>
      <c r="Y40" s="105">
        <v>3</v>
      </c>
      <c r="Z40" s="55"/>
      <c r="AA40" s="56" t="s">
        <v>28</v>
      </c>
      <c r="AB40" s="57">
        <v>2</v>
      </c>
      <c r="AC40" s="57">
        <f>AB40*1</f>
        <v>2</v>
      </c>
      <c r="AD40" s="57" t="s">
        <v>26</v>
      </c>
      <c r="AE40" s="57">
        <f>AB40*5</f>
        <v>10</v>
      </c>
      <c r="AF40" s="57">
        <f>AC40*4+AE40*4</f>
        <v>48</v>
      </c>
    </row>
    <row r="41" spans="2:32" ht="27.95" customHeight="1">
      <c r="B41" s="644" t="s">
        <v>70</v>
      </c>
      <c r="C41" s="640"/>
      <c r="D41" s="253" t="s">
        <v>427</v>
      </c>
      <c r="E41" s="490"/>
      <c r="F41" s="253">
        <v>10</v>
      </c>
      <c r="G41" s="254"/>
      <c r="H41" s="256"/>
      <c r="I41" s="253"/>
      <c r="J41" s="253" t="s">
        <v>611</v>
      </c>
      <c r="K41" s="253"/>
      <c r="L41" s="404">
        <v>20</v>
      </c>
      <c r="M41" s="254"/>
      <c r="N41" s="253"/>
      <c r="O41" s="253"/>
      <c r="P41" s="253"/>
      <c r="Q41" s="253"/>
      <c r="R41" s="253"/>
      <c r="S41" s="253"/>
      <c r="T41" s="253"/>
      <c r="U41" s="253"/>
      <c r="V41" s="642"/>
      <c r="W41" s="125" t="s">
        <v>11</v>
      </c>
      <c r="X41" s="76" t="s">
        <v>30</v>
      </c>
      <c r="Y41" s="105">
        <v>0</v>
      </c>
      <c r="AA41" s="56" t="s">
        <v>31</v>
      </c>
      <c r="AB41" s="57">
        <v>2.8</v>
      </c>
      <c r="AC41" s="57"/>
      <c r="AD41" s="57">
        <f>AB41*5</f>
        <v>14</v>
      </c>
      <c r="AE41" s="57" t="s">
        <v>26</v>
      </c>
      <c r="AF41" s="57">
        <f>AD41*9</f>
        <v>126</v>
      </c>
    </row>
    <row r="42" spans="2:32" ht="27.95" customHeight="1">
      <c r="B42" s="644"/>
      <c r="C42" s="640"/>
      <c r="D42" s="253" t="s">
        <v>675</v>
      </c>
      <c r="E42" s="490"/>
      <c r="F42" s="253">
        <v>10</v>
      </c>
      <c r="G42" s="253"/>
      <c r="H42" s="256"/>
      <c r="I42" s="253"/>
      <c r="J42" s="253"/>
      <c r="K42" s="253"/>
      <c r="L42" s="404"/>
      <c r="M42" s="268"/>
      <c r="N42" s="256"/>
      <c r="O42" s="253"/>
      <c r="P42" s="253"/>
      <c r="Q42" s="256"/>
      <c r="R42" s="253"/>
      <c r="S42" s="253"/>
      <c r="T42" s="256"/>
      <c r="U42" s="253"/>
      <c r="V42" s="642"/>
      <c r="W42" s="124">
        <f>(Y37*2)+(Y38*7)+(Y39*1)+(Y42*8)</f>
        <v>30.8</v>
      </c>
      <c r="X42" s="116" t="s">
        <v>39</v>
      </c>
      <c r="Y42" s="105">
        <v>0</v>
      </c>
      <c r="Z42" s="55"/>
      <c r="AA42" s="56" t="s">
        <v>32</v>
      </c>
      <c r="AB42" s="57">
        <v>0</v>
      </c>
      <c r="AE42" s="56">
        <f>AB42*15</f>
        <v>0</v>
      </c>
    </row>
    <row r="43" spans="2:32" ht="27.95" customHeight="1">
      <c r="B43" s="82" t="s">
        <v>33</v>
      </c>
      <c r="C43" s="83"/>
      <c r="D43" s="253"/>
      <c r="E43" s="490"/>
      <c r="F43" s="253"/>
      <c r="G43" s="253"/>
      <c r="H43" s="256"/>
      <c r="I43" s="253"/>
      <c r="J43" s="253"/>
      <c r="K43" s="256"/>
      <c r="L43" s="253"/>
      <c r="M43" s="268"/>
      <c r="N43" s="256"/>
      <c r="O43" s="253"/>
      <c r="P43" s="253"/>
      <c r="Q43" s="256"/>
      <c r="R43" s="253"/>
      <c r="S43" s="253"/>
      <c r="T43" s="256"/>
      <c r="U43" s="253"/>
      <c r="V43" s="642"/>
      <c r="W43" s="125" t="s">
        <v>12</v>
      </c>
      <c r="X43" s="84"/>
      <c r="Y43" s="105"/>
      <c r="AC43" s="56">
        <f>SUM(AC38:AC42)</f>
        <v>27.6</v>
      </c>
      <c r="AD43" s="56">
        <f>SUM(AD38:AD42)</f>
        <v>24</v>
      </c>
      <c r="AE43" s="56">
        <f>SUM(AE38:AE42)</f>
        <v>97</v>
      </c>
      <c r="AF43" s="56">
        <f>AC43*4+AD43*9+AE43*4</f>
        <v>714.4</v>
      </c>
    </row>
    <row r="44" spans="2:32" ht="27.95" customHeight="1" thickBot="1">
      <c r="B44" s="128"/>
      <c r="C44" s="129"/>
      <c r="D44" s="258"/>
      <c r="E44" s="259"/>
      <c r="F44" s="130"/>
      <c r="G44" s="266"/>
      <c r="H44" s="267"/>
      <c r="I44" s="108"/>
      <c r="J44" s="269"/>
      <c r="K44" s="267"/>
      <c r="L44" s="108"/>
      <c r="M44" s="269"/>
      <c r="N44" s="267"/>
      <c r="O44" s="108"/>
      <c r="P44" s="108"/>
      <c r="Q44" s="107"/>
      <c r="R44" s="108"/>
      <c r="S44" s="108"/>
      <c r="T44" s="107"/>
      <c r="U44" s="108"/>
      <c r="V44" s="643"/>
      <c r="W44" s="489">
        <f>(W38*4)+(W40*9)+(W42*4)</f>
        <v>766.2</v>
      </c>
      <c r="X44" s="244"/>
      <c r="Y44" s="245"/>
      <c r="Z44" s="55"/>
      <c r="AC44" s="87">
        <f>AC43*4/AF43</f>
        <v>0.15453527435610304</v>
      </c>
      <c r="AD44" s="87">
        <f>AD43*9/AF43</f>
        <v>0.30235162374020158</v>
      </c>
      <c r="AE44" s="87">
        <f>AE43*4/AF43</f>
        <v>0.54311310190369544</v>
      </c>
    </row>
    <row r="45" spans="2:32" s="97" customFormat="1" ht="21.75" customHeight="1">
      <c r="B45" s="57"/>
      <c r="C45" s="56"/>
      <c r="D45" s="127"/>
      <c r="E45" s="110"/>
      <c r="F45" s="56"/>
      <c r="G45" s="56"/>
      <c r="H45" s="110"/>
      <c r="I45" s="56"/>
      <c r="J45" s="649"/>
      <c r="K45" s="649"/>
      <c r="L45" s="649"/>
      <c r="M45" s="649"/>
      <c r="N45" s="649"/>
      <c r="O45" s="649"/>
      <c r="P45" s="649"/>
      <c r="Q45" s="649"/>
      <c r="R45" s="649"/>
      <c r="S45" s="649"/>
      <c r="T45" s="649"/>
      <c r="U45" s="649"/>
      <c r="V45" s="649"/>
      <c r="W45" s="650"/>
      <c r="X45" s="649"/>
      <c r="Y45" s="649"/>
      <c r="Z45" s="111"/>
      <c r="AB45" s="92"/>
    </row>
    <row r="46" spans="2:32">
      <c r="B46" s="92"/>
      <c r="C46" s="97"/>
      <c r="D46" s="651"/>
      <c r="E46" s="651"/>
      <c r="F46" s="652"/>
      <c r="G46" s="652"/>
      <c r="H46" s="112"/>
      <c r="K46" s="112"/>
      <c r="N46" s="112"/>
      <c r="Q46" s="112"/>
      <c r="T46" s="112"/>
    </row>
    <row r="47" spans="2:32" ht="27.75">
      <c r="P47" s="93"/>
    </row>
  </sheetData>
  <mergeCells count="20">
    <mergeCell ref="D46:G46"/>
    <mergeCell ref="C29:C34"/>
    <mergeCell ref="C21:C26"/>
    <mergeCell ref="B33:B34"/>
    <mergeCell ref="C37:C42"/>
    <mergeCell ref="V37:V44"/>
    <mergeCell ref="J45:Y45"/>
    <mergeCell ref="B41:B42"/>
    <mergeCell ref="B25:B26"/>
    <mergeCell ref="V29:V36"/>
    <mergeCell ref="V21:V28"/>
    <mergeCell ref="C13:C18"/>
    <mergeCell ref="V13:V20"/>
    <mergeCell ref="B17:B18"/>
    <mergeCell ref="B1:Y1"/>
    <mergeCell ref="B2:G2"/>
    <mergeCell ref="C5:C10"/>
    <mergeCell ref="V5:V12"/>
    <mergeCell ref="B9:B10"/>
    <mergeCell ref="R2:Z2"/>
  </mergeCells>
  <phoneticPr fontId="19" type="noConversion"/>
  <pageMargins left="1.1599999999999999" right="0.17" top="0.18" bottom="0.17" header="0.5" footer="0.23"/>
  <pageSetup paperSize="9" scale="4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4"/>
  <sheetViews>
    <sheetView view="pageBreakPreview" zoomScale="60" zoomScaleNormal="55" workbookViewId="0">
      <selection activeCell="J42" sqref="J42"/>
    </sheetView>
  </sheetViews>
  <sheetFormatPr defaultColWidth="9" defaultRowHeight="20.25"/>
  <cols>
    <col min="1" max="1" width="1.875" style="56" customWidth="1"/>
    <col min="2" max="2" width="4.875" style="57" customWidth="1"/>
    <col min="3" max="3" width="0" style="56" hidden="1" customWidth="1"/>
    <col min="4" max="4" width="19.375" style="56" customWidth="1"/>
    <col min="5" max="5" width="5.625" style="110" customWidth="1"/>
    <col min="6" max="6" width="9.625" style="56" customWidth="1"/>
    <col min="7" max="7" width="19.375" style="56" customWidth="1"/>
    <col min="8" max="8" width="5.625" style="110" customWidth="1"/>
    <col min="9" max="9" width="9.625" style="56" customWidth="1"/>
    <col min="10" max="10" width="19.375" style="56" customWidth="1"/>
    <col min="11" max="11" width="5.625" style="110" customWidth="1"/>
    <col min="12" max="12" width="9.625" style="56" customWidth="1"/>
    <col min="13" max="13" width="19.375" style="56" customWidth="1"/>
    <col min="14" max="14" width="5.625" style="110" customWidth="1"/>
    <col min="15" max="15" width="9.625" style="56" customWidth="1"/>
    <col min="16" max="16" width="19.375" style="56" customWidth="1"/>
    <col min="17" max="17" width="5.625" style="110" customWidth="1"/>
    <col min="18" max="18" width="9.625" style="56" customWidth="1"/>
    <col min="19" max="19" width="19.375" style="56" customWidth="1"/>
    <col min="20" max="20" width="5.625" style="110" customWidth="1"/>
    <col min="21" max="21" width="9.625" style="56" customWidth="1"/>
    <col min="22" max="22" width="5.25" style="56" customWidth="1"/>
    <col min="23" max="23" width="11.75" style="113" customWidth="1"/>
    <col min="24" max="24" width="11.25" style="114" customWidth="1"/>
    <col min="25" max="25" width="6.625" style="115" customWidth="1"/>
    <col min="26" max="26" width="6.625" style="56" customWidth="1"/>
    <col min="27" max="27" width="6" style="56" customWidth="1"/>
    <col min="28" max="28" width="5.5" style="57" customWidth="1"/>
    <col min="29" max="29" width="7.75" style="56" customWidth="1"/>
    <col min="30" max="30" width="8" style="56" customWidth="1"/>
    <col min="31" max="31" width="7.875" style="56" customWidth="1"/>
    <col min="32" max="32" width="7.5" style="56" customWidth="1"/>
    <col min="33" max="33" width="9" style="56" customWidth="1"/>
    <col min="34" max="16384" width="9" style="56"/>
  </cols>
  <sheetData>
    <row r="1" spans="2:32" s="47" customFormat="1" ht="38.25">
      <c r="B1" s="645" t="s">
        <v>713</v>
      </c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  <c r="V1" s="645"/>
      <c r="W1" s="645"/>
      <c r="X1" s="645"/>
      <c r="Y1" s="645"/>
      <c r="Z1" s="46"/>
      <c r="AB1" s="48"/>
    </row>
    <row r="2" spans="2:32" s="47" customFormat="1" ht="21.95" customHeight="1">
      <c r="B2" s="646"/>
      <c r="C2" s="647"/>
      <c r="D2" s="647"/>
      <c r="E2" s="647"/>
      <c r="F2" s="647"/>
      <c r="G2" s="647"/>
      <c r="H2" s="49"/>
      <c r="I2" s="46"/>
      <c r="J2" s="46"/>
      <c r="K2" s="49"/>
      <c r="L2" s="46"/>
      <c r="M2" s="46"/>
      <c r="N2" s="49"/>
      <c r="O2" s="46"/>
      <c r="P2" s="46"/>
      <c r="Q2" s="49"/>
      <c r="R2" s="648" t="s">
        <v>403</v>
      </c>
      <c r="S2" s="648"/>
      <c r="T2" s="648"/>
      <c r="U2" s="648"/>
      <c r="V2" s="648"/>
      <c r="W2" s="648"/>
      <c r="X2" s="648"/>
      <c r="Y2" s="648"/>
      <c r="Z2" s="648"/>
      <c r="AB2" s="48"/>
    </row>
    <row r="3" spans="2:32" ht="31.5" customHeight="1" thickBot="1">
      <c r="B3" s="117" t="s">
        <v>40</v>
      </c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7"/>
      <c r="T3" s="51"/>
      <c r="U3" s="51"/>
      <c r="V3" s="51"/>
      <c r="W3" s="52"/>
      <c r="X3" s="53"/>
      <c r="Y3" s="54"/>
      <c r="Z3" s="55"/>
    </row>
    <row r="4" spans="2:32" s="69" customFormat="1" ht="157.5">
      <c r="B4" s="373" t="s">
        <v>0</v>
      </c>
      <c r="C4" s="374" t="s">
        <v>1</v>
      </c>
      <c r="D4" s="375" t="s">
        <v>2</v>
      </c>
      <c r="E4" s="376" t="s">
        <v>38</v>
      </c>
      <c r="F4" s="375"/>
      <c r="G4" s="375" t="s">
        <v>3</v>
      </c>
      <c r="H4" s="376" t="s">
        <v>38</v>
      </c>
      <c r="I4" s="375"/>
      <c r="J4" s="375" t="s">
        <v>4</v>
      </c>
      <c r="K4" s="376" t="s">
        <v>38</v>
      </c>
      <c r="L4" s="377"/>
      <c r="M4" s="375" t="s">
        <v>4</v>
      </c>
      <c r="N4" s="376" t="s">
        <v>38</v>
      </c>
      <c r="O4" s="375"/>
      <c r="P4" s="375" t="s">
        <v>4</v>
      </c>
      <c r="Q4" s="376" t="s">
        <v>38</v>
      </c>
      <c r="R4" s="375"/>
      <c r="S4" s="378" t="s">
        <v>5</v>
      </c>
      <c r="T4" s="376" t="s">
        <v>38</v>
      </c>
      <c r="U4" s="375"/>
      <c r="V4" s="379" t="s">
        <v>44</v>
      </c>
      <c r="W4" s="380" t="s">
        <v>6</v>
      </c>
      <c r="X4" s="381" t="s">
        <v>13</v>
      </c>
      <c r="Y4" s="382" t="s">
        <v>14</v>
      </c>
      <c r="Z4" s="66"/>
      <c r="AA4" s="67"/>
      <c r="AB4" s="67"/>
      <c r="AC4" s="68"/>
      <c r="AD4" s="68"/>
      <c r="AE4" s="68"/>
      <c r="AF4" s="68"/>
    </row>
    <row r="5" spans="2:32" s="73" customFormat="1" ht="42" customHeight="1">
      <c r="B5" s="383">
        <v>9</v>
      </c>
      <c r="C5" s="640"/>
      <c r="D5" s="252" t="str">
        <f>'113.9月菜單'!A15</f>
        <v>白米飯+玉米布丁酥</v>
      </c>
      <c r="E5" s="273" t="s">
        <v>96</v>
      </c>
      <c r="F5" s="20" t="s">
        <v>15</v>
      </c>
      <c r="G5" s="252" t="str">
        <f>'113.9月菜單'!A16</f>
        <v>三杯咕咕雞</v>
      </c>
      <c r="H5" s="252" t="s">
        <v>419</v>
      </c>
      <c r="I5" s="20" t="s">
        <v>15</v>
      </c>
      <c r="J5" s="252" t="str">
        <f>'113.9月菜單'!A17</f>
        <v>客家小炒(豆)</v>
      </c>
      <c r="K5" s="252" t="s">
        <v>16</v>
      </c>
      <c r="L5" s="20" t="s">
        <v>15</v>
      </c>
      <c r="M5" s="252" t="str">
        <f>'113.9月菜單'!A18</f>
        <v>日式蒸蛋</v>
      </c>
      <c r="N5" s="252" t="s">
        <v>485</v>
      </c>
      <c r="O5" s="20" t="s">
        <v>15</v>
      </c>
      <c r="P5" s="252" t="str">
        <f>'113.9月菜單'!A19</f>
        <v>深色蔬菜</v>
      </c>
      <c r="Q5" s="19" t="s">
        <v>62</v>
      </c>
      <c r="R5" s="20" t="s">
        <v>15</v>
      </c>
      <c r="S5" s="252" t="str">
        <f>'113.9月菜單'!A20</f>
        <v>榨菜肉絲湯(醃)</v>
      </c>
      <c r="T5" s="71" t="s">
        <v>61</v>
      </c>
      <c r="U5" s="20" t="s">
        <v>15</v>
      </c>
      <c r="V5" s="641"/>
      <c r="W5" s="123" t="s">
        <v>7</v>
      </c>
      <c r="X5" s="72" t="s">
        <v>17</v>
      </c>
      <c r="Y5" s="384">
        <v>5.8</v>
      </c>
      <c r="Z5" s="56"/>
      <c r="AA5" s="56"/>
      <c r="AB5" s="57"/>
      <c r="AC5" s="56" t="s">
        <v>18</v>
      </c>
      <c r="AD5" s="56" t="s">
        <v>19</v>
      </c>
      <c r="AE5" s="56" t="s">
        <v>20</v>
      </c>
      <c r="AF5" s="56" t="s">
        <v>21</v>
      </c>
    </row>
    <row r="6" spans="2:32" ht="27.95" customHeight="1">
      <c r="B6" s="385" t="s">
        <v>8</v>
      </c>
      <c r="C6" s="640"/>
      <c r="D6" s="441" t="s">
        <v>94</v>
      </c>
      <c r="E6" s="442"/>
      <c r="F6" s="442">
        <v>115</v>
      </c>
      <c r="G6" s="441" t="s">
        <v>679</v>
      </c>
      <c r="H6" s="443"/>
      <c r="I6" s="441">
        <v>40</v>
      </c>
      <c r="J6" s="24" t="s">
        <v>421</v>
      </c>
      <c r="K6" s="23" t="s">
        <v>478</v>
      </c>
      <c r="L6" s="24">
        <v>20</v>
      </c>
      <c r="M6" s="441" t="s">
        <v>601</v>
      </c>
      <c r="N6" s="444"/>
      <c r="O6" s="441">
        <v>40</v>
      </c>
      <c r="P6" s="441" t="str">
        <f>P5</f>
        <v>深色蔬菜</v>
      </c>
      <c r="Q6" s="445"/>
      <c r="R6" s="441">
        <v>100</v>
      </c>
      <c r="S6" s="441" t="s">
        <v>680</v>
      </c>
      <c r="T6" s="446"/>
      <c r="U6" s="441">
        <v>10</v>
      </c>
      <c r="V6" s="642"/>
      <c r="W6" s="124">
        <f>(Y5*15)+(Y7*5)+(Y9*15)+(Y10*12)</f>
        <v>97</v>
      </c>
      <c r="X6" s="75" t="s">
        <v>22</v>
      </c>
      <c r="Y6" s="386">
        <v>2.5</v>
      </c>
      <c r="Z6" s="55"/>
      <c r="AA6" s="57" t="s">
        <v>23</v>
      </c>
      <c r="AB6" s="57">
        <v>5.9</v>
      </c>
      <c r="AC6" s="57">
        <f>AB6*2</f>
        <v>11.8</v>
      </c>
      <c r="AD6" s="57"/>
      <c r="AE6" s="57">
        <f>AB6*15</f>
        <v>88.5</v>
      </c>
      <c r="AF6" s="57">
        <f>AC6*4+AE6*4</f>
        <v>401.2</v>
      </c>
    </row>
    <row r="7" spans="2:32" ht="27.95" customHeight="1">
      <c r="B7" s="385">
        <v>2</v>
      </c>
      <c r="C7" s="640"/>
      <c r="D7" s="441"/>
      <c r="E7" s="441"/>
      <c r="F7" s="441"/>
      <c r="G7" s="441" t="s">
        <v>420</v>
      </c>
      <c r="H7" s="447"/>
      <c r="I7" s="441">
        <v>20</v>
      </c>
      <c r="J7" s="24" t="s">
        <v>384</v>
      </c>
      <c r="K7" s="23"/>
      <c r="L7" s="24">
        <v>20</v>
      </c>
      <c r="M7" s="441"/>
      <c r="N7" s="444"/>
      <c r="O7" s="441"/>
      <c r="P7" s="441"/>
      <c r="Q7" s="445"/>
      <c r="R7" s="441"/>
      <c r="S7" s="441" t="s">
        <v>391</v>
      </c>
      <c r="T7" s="445" t="s">
        <v>380</v>
      </c>
      <c r="U7" s="441">
        <v>10</v>
      </c>
      <c r="V7" s="642"/>
      <c r="W7" s="125" t="s">
        <v>9</v>
      </c>
      <c r="X7" s="76" t="s">
        <v>24</v>
      </c>
      <c r="Y7" s="386">
        <v>2</v>
      </c>
      <c r="AA7" s="77" t="s">
        <v>25</v>
      </c>
      <c r="AB7" s="57">
        <v>2.5</v>
      </c>
      <c r="AC7" s="78">
        <f>AB7*7</f>
        <v>17.5</v>
      </c>
      <c r="AD7" s="57">
        <f>AB7*5</f>
        <v>12.5</v>
      </c>
      <c r="AE7" s="57" t="s">
        <v>26</v>
      </c>
      <c r="AF7" s="79">
        <f>AC7*4+AD7*9</f>
        <v>182.5</v>
      </c>
    </row>
    <row r="8" spans="2:32" ht="27.95" customHeight="1">
      <c r="B8" s="385" t="s">
        <v>10</v>
      </c>
      <c r="C8" s="640"/>
      <c r="D8" s="441"/>
      <c r="E8" s="441"/>
      <c r="F8" s="441"/>
      <c r="G8" s="441" t="s">
        <v>465</v>
      </c>
      <c r="H8" s="445"/>
      <c r="I8" s="441">
        <v>20</v>
      </c>
      <c r="J8" s="24" t="s">
        <v>676</v>
      </c>
      <c r="K8" s="203"/>
      <c r="L8" s="24">
        <v>10</v>
      </c>
      <c r="M8" s="441"/>
      <c r="N8" s="448"/>
      <c r="O8" s="441"/>
      <c r="P8" s="441"/>
      <c r="Q8" s="445"/>
      <c r="R8" s="441"/>
      <c r="S8" s="441"/>
      <c r="T8" s="445"/>
      <c r="U8" s="441"/>
      <c r="V8" s="642"/>
      <c r="W8" s="124">
        <f>(Y6*5)+(Y8*5)+(Y10*8)</f>
        <v>25</v>
      </c>
      <c r="X8" s="76" t="s">
        <v>27</v>
      </c>
      <c r="Y8" s="386">
        <f>AB9</f>
        <v>2.5</v>
      </c>
      <c r="Z8" s="55"/>
      <c r="AA8" s="56" t="s">
        <v>28</v>
      </c>
      <c r="AB8" s="57">
        <v>2.1</v>
      </c>
      <c r="AC8" s="57">
        <f>AB8*1</f>
        <v>2.1</v>
      </c>
      <c r="AD8" s="57" t="s">
        <v>26</v>
      </c>
      <c r="AE8" s="57">
        <f>AB8*5</f>
        <v>10.5</v>
      </c>
      <c r="AF8" s="57">
        <f>AC8*4+AE8*4</f>
        <v>50.4</v>
      </c>
    </row>
    <row r="9" spans="2:32" ht="27.95" customHeight="1">
      <c r="B9" s="653" t="s">
        <v>34</v>
      </c>
      <c r="C9" s="640"/>
      <c r="D9" s="441"/>
      <c r="E9" s="441"/>
      <c r="F9" s="441"/>
      <c r="G9" s="441"/>
      <c r="H9" s="445"/>
      <c r="I9" s="441"/>
      <c r="J9" s="24" t="s">
        <v>633</v>
      </c>
      <c r="K9" s="80"/>
      <c r="L9" s="24">
        <v>20</v>
      </c>
      <c r="M9" s="441"/>
      <c r="N9" s="445"/>
      <c r="O9" s="441"/>
      <c r="P9" s="441"/>
      <c r="Q9" s="444"/>
      <c r="R9" s="441"/>
      <c r="S9" s="450"/>
      <c r="T9" s="445"/>
      <c r="U9" s="441"/>
      <c r="V9" s="642"/>
      <c r="W9" s="125" t="s">
        <v>11</v>
      </c>
      <c r="X9" s="76" t="s">
        <v>30</v>
      </c>
      <c r="Y9" s="386">
        <f>AB10</f>
        <v>0</v>
      </c>
      <c r="AA9" s="56" t="s">
        <v>31</v>
      </c>
      <c r="AB9" s="57">
        <v>2.5</v>
      </c>
      <c r="AC9" s="57"/>
      <c r="AD9" s="57">
        <f>AB9*5</f>
        <v>12.5</v>
      </c>
      <c r="AE9" s="57" t="s">
        <v>26</v>
      </c>
      <c r="AF9" s="57">
        <f>AD9*9</f>
        <v>112.5</v>
      </c>
    </row>
    <row r="10" spans="2:32" ht="27.95" customHeight="1">
      <c r="B10" s="653"/>
      <c r="C10" s="640"/>
      <c r="D10" s="441"/>
      <c r="E10" s="441"/>
      <c r="F10" s="441"/>
      <c r="G10" s="441"/>
      <c r="H10" s="445"/>
      <c r="I10" s="441"/>
      <c r="J10" s="441"/>
      <c r="K10" s="445"/>
      <c r="L10" s="441"/>
      <c r="M10" s="441"/>
      <c r="N10" s="445"/>
      <c r="O10" s="441"/>
      <c r="P10" s="441"/>
      <c r="Q10" s="444"/>
      <c r="R10" s="441"/>
      <c r="S10" s="441"/>
      <c r="T10" s="445"/>
      <c r="U10" s="441"/>
      <c r="V10" s="642"/>
      <c r="W10" s="124">
        <f>(Y5*2)+(Y6*7)+(Y7*1)+(Y10*8)</f>
        <v>31.1</v>
      </c>
      <c r="X10" s="116" t="s">
        <v>39</v>
      </c>
      <c r="Y10" s="386">
        <v>0</v>
      </c>
      <c r="Z10" s="55"/>
      <c r="AA10" s="56" t="s">
        <v>32</v>
      </c>
      <c r="AE10" s="56">
        <f>AB10*15</f>
        <v>0</v>
      </c>
    </row>
    <row r="11" spans="2:32" ht="27.95" customHeight="1">
      <c r="B11" s="387" t="s">
        <v>33</v>
      </c>
      <c r="C11" s="83"/>
      <c r="D11" s="253"/>
      <c r="E11" s="256"/>
      <c r="F11" s="24"/>
      <c r="G11" s="253"/>
      <c r="H11" s="263"/>
      <c r="I11" s="199"/>
      <c r="J11" s="253"/>
      <c r="K11" s="263"/>
      <c r="L11" s="199"/>
      <c r="M11" s="254"/>
      <c r="N11" s="257"/>
      <c r="O11" s="23"/>
      <c r="P11" s="253"/>
      <c r="Q11" s="28"/>
      <c r="R11" s="24"/>
      <c r="S11" s="253"/>
      <c r="T11" s="200"/>
      <c r="U11" s="199"/>
      <c r="V11" s="642"/>
      <c r="W11" s="125" t="s">
        <v>12</v>
      </c>
      <c r="X11" s="84"/>
      <c r="Y11" s="386"/>
      <c r="AC11" s="56">
        <f>SUM(AC6:AC10)</f>
        <v>31.400000000000002</v>
      </c>
      <c r="AD11" s="56">
        <f>SUM(AD6:AD10)</f>
        <v>25</v>
      </c>
      <c r="AE11" s="56">
        <f>SUM(AE6:AE10)</f>
        <v>99</v>
      </c>
      <c r="AF11" s="56">
        <f>AC11*4+AD11*9+AE11*4</f>
        <v>746.6</v>
      </c>
    </row>
    <row r="12" spans="2:32" ht="27.95" customHeight="1">
      <c r="B12" s="388"/>
      <c r="C12" s="86"/>
      <c r="D12" s="253"/>
      <c r="E12" s="256"/>
      <c r="F12" s="24"/>
      <c r="G12" s="260"/>
      <c r="H12" s="264"/>
      <c r="I12" s="197"/>
      <c r="J12" s="260"/>
      <c r="K12" s="264"/>
      <c r="L12" s="197"/>
      <c r="M12" s="254"/>
      <c r="N12" s="257"/>
      <c r="O12" s="23"/>
      <c r="P12" s="253"/>
      <c r="Q12" s="198"/>
      <c r="R12" s="199"/>
      <c r="S12" s="260"/>
      <c r="T12" s="196"/>
      <c r="U12" s="197"/>
      <c r="V12" s="643"/>
      <c r="W12" s="124">
        <f>(W6*4)+(W8*9)+(W10*4)</f>
        <v>737.4</v>
      </c>
      <c r="X12" s="90"/>
      <c r="Y12" s="389"/>
      <c r="Z12" s="55"/>
      <c r="AC12" s="87">
        <f>AC11*4/AF11</f>
        <v>0.16822930618805251</v>
      </c>
      <c r="AD12" s="87">
        <f>AD11*9/AF11</f>
        <v>0.30136619341012588</v>
      </c>
      <c r="AE12" s="87">
        <f>AE11*4/AF11</f>
        <v>0.53040450040182152</v>
      </c>
    </row>
    <row r="13" spans="2:32" s="73" customFormat="1" ht="42" customHeight="1">
      <c r="B13" s="383">
        <v>9</v>
      </c>
      <c r="C13" s="640"/>
      <c r="D13" s="252" t="str">
        <f>'113.9月菜單'!E15</f>
        <v>胚芽飯</v>
      </c>
      <c r="E13" s="273" t="s">
        <v>96</v>
      </c>
      <c r="F13" s="20" t="s">
        <v>15</v>
      </c>
      <c r="G13" s="252" t="str">
        <f>'113.9月菜單'!E16</f>
        <v>板烤雞排</v>
      </c>
      <c r="H13" s="252" t="s">
        <v>567</v>
      </c>
      <c r="I13" s="20" t="s">
        <v>15</v>
      </c>
      <c r="J13" s="252" t="str">
        <f>'113.9月菜單'!E17</f>
        <v>豆皮高麗菜(豆)</v>
      </c>
      <c r="K13" s="294" t="s">
        <v>393</v>
      </c>
      <c r="L13" s="20" t="s">
        <v>15</v>
      </c>
      <c r="M13" s="296" t="str">
        <f>'113.9月菜單'!E18</f>
        <v>古早味滷肉</v>
      </c>
      <c r="N13" s="294" t="s">
        <v>569</v>
      </c>
      <c r="O13" s="208" t="s">
        <v>15</v>
      </c>
      <c r="P13" s="252" t="str">
        <f>'113.9月菜單'!E19</f>
        <v>淺色蔬菜</v>
      </c>
      <c r="Q13" s="19" t="s">
        <v>62</v>
      </c>
      <c r="R13" s="20" t="s">
        <v>15</v>
      </c>
      <c r="S13" s="252" t="str">
        <f>'113.9月菜單'!E20</f>
        <v>玉米蛋花湯+豆漿</v>
      </c>
      <c r="T13" s="71" t="s">
        <v>16</v>
      </c>
      <c r="U13" s="20" t="s">
        <v>15</v>
      </c>
      <c r="V13" s="641" t="s">
        <v>392</v>
      </c>
      <c r="W13" s="123" t="s">
        <v>7</v>
      </c>
      <c r="X13" s="72" t="s">
        <v>17</v>
      </c>
      <c r="Y13" s="386">
        <v>6.1</v>
      </c>
      <c r="Z13" s="56"/>
      <c r="AA13" s="56"/>
      <c r="AB13" s="57"/>
      <c r="AC13" s="56" t="s">
        <v>18</v>
      </c>
      <c r="AD13" s="56" t="s">
        <v>19</v>
      </c>
      <c r="AE13" s="56" t="s">
        <v>20</v>
      </c>
      <c r="AF13" s="56" t="s">
        <v>21</v>
      </c>
    </row>
    <row r="14" spans="2:32" ht="27.95" customHeight="1">
      <c r="B14" s="385" t="s">
        <v>8</v>
      </c>
      <c r="C14" s="640"/>
      <c r="D14" s="253" t="s">
        <v>94</v>
      </c>
      <c r="E14" s="253"/>
      <c r="F14" s="253">
        <v>85</v>
      </c>
      <c r="G14" s="253" t="s">
        <v>395</v>
      </c>
      <c r="H14" s="293"/>
      <c r="I14" s="253">
        <v>40</v>
      </c>
      <c r="J14" s="253" t="s">
        <v>603</v>
      </c>
      <c r="K14" s="261"/>
      <c r="L14" s="253">
        <v>30</v>
      </c>
      <c r="M14" s="253" t="s">
        <v>680</v>
      </c>
      <c r="N14" s="293"/>
      <c r="O14" s="253">
        <v>20</v>
      </c>
      <c r="P14" s="253" t="str">
        <f>P13</f>
        <v>淺色蔬菜</v>
      </c>
      <c r="Q14" s="253"/>
      <c r="R14" s="253">
        <v>100</v>
      </c>
      <c r="S14" s="253" t="s">
        <v>370</v>
      </c>
      <c r="T14" s="283"/>
      <c r="U14" s="253">
        <v>10</v>
      </c>
      <c r="V14" s="642"/>
      <c r="W14" s="124">
        <f>(Y13*15)+(Y15*5)+(Y17*15)+(Y18*12)</f>
        <v>101.5</v>
      </c>
      <c r="X14" s="75" t="s">
        <v>22</v>
      </c>
      <c r="Y14" s="386">
        <v>2.6</v>
      </c>
      <c r="Z14" s="55"/>
      <c r="AA14" s="57" t="s">
        <v>23</v>
      </c>
      <c r="AB14" s="57">
        <v>5.9</v>
      </c>
      <c r="AC14" s="57">
        <f>AB14*2</f>
        <v>11.8</v>
      </c>
      <c r="AD14" s="57"/>
      <c r="AE14" s="57">
        <f>AB14*15</f>
        <v>88.5</v>
      </c>
      <c r="AF14" s="57">
        <f>AC14*4+AE14*4</f>
        <v>401.2</v>
      </c>
    </row>
    <row r="15" spans="2:32" ht="27.95" customHeight="1">
      <c r="B15" s="385">
        <v>3</v>
      </c>
      <c r="C15" s="640"/>
      <c r="D15" s="253" t="s">
        <v>518</v>
      </c>
      <c r="E15" s="253"/>
      <c r="F15" s="253">
        <v>35</v>
      </c>
      <c r="G15" s="253"/>
      <c r="H15" s="293"/>
      <c r="I15" s="253"/>
      <c r="J15" s="253" t="s">
        <v>673</v>
      </c>
      <c r="K15" s="261"/>
      <c r="L15" s="253">
        <v>10</v>
      </c>
      <c r="M15" s="253" t="s">
        <v>387</v>
      </c>
      <c r="N15" s="293"/>
      <c r="O15" s="253">
        <v>30</v>
      </c>
      <c r="P15" s="253"/>
      <c r="Q15" s="253"/>
      <c r="R15" s="253"/>
      <c r="S15" s="253" t="s">
        <v>634</v>
      </c>
      <c r="T15" s="253"/>
      <c r="U15" s="253">
        <v>10</v>
      </c>
      <c r="V15" s="642"/>
      <c r="W15" s="125" t="s">
        <v>9</v>
      </c>
      <c r="X15" s="76" t="s">
        <v>24</v>
      </c>
      <c r="Y15" s="386">
        <v>2</v>
      </c>
      <c r="AA15" s="77" t="s">
        <v>25</v>
      </c>
      <c r="AB15" s="57">
        <v>2.7</v>
      </c>
      <c r="AC15" s="78">
        <f>AB15*7</f>
        <v>18.900000000000002</v>
      </c>
      <c r="AD15" s="57">
        <f>AB15*5</f>
        <v>13.5</v>
      </c>
      <c r="AE15" s="57" t="s">
        <v>26</v>
      </c>
      <c r="AF15" s="79">
        <f>AC15*4+AD15*9</f>
        <v>197.10000000000002</v>
      </c>
    </row>
    <row r="16" spans="2:32" ht="27.95" customHeight="1">
      <c r="B16" s="385" t="s">
        <v>10</v>
      </c>
      <c r="C16" s="640"/>
      <c r="D16" s="256"/>
      <c r="E16" s="253"/>
      <c r="F16" s="253"/>
      <c r="G16" s="253"/>
      <c r="H16" s="261"/>
      <c r="I16" s="253"/>
      <c r="J16" s="253" t="s">
        <v>564</v>
      </c>
      <c r="K16" s="261"/>
      <c r="L16" s="253">
        <v>20</v>
      </c>
      <c r="M16" s="253" t="s">
        <v>240</v>
      </c>
      <c r="N16" s="261"/>
      <c r="O16" s="253">
        <v>20</v>
      </c>
      <c r="P16" s="253"/>
      <c r="Q16" s="253"/>
      <c r="R16" s="253"/>
      <c r="S16" s="253"/>
      <c r="T16" s="261"/>
      <c r="U16" s="253"/>
      <c r="V16" s="642"/>
      <c r="W16" s="124">
        <f>(Y14*5)+(Y16*5)+(Y18*8)</f>
        <v>26</v>
      </c>
      <c r="X16" s="76" t="s">
        <v>27</v>
      </c>
      <c r="Y16" s="386">
        <v>2.6</v>
      </c>
      <c r="Z16" s="55"/>
      <c r="AA16" s="56" t="s">
        <v>28</v>
      </c>
      <c r="AB16" s="57">
        <v>2.2000000000000002</v>
      </c>
      <c r="AC16" s="57">
        <f>AB16*1</f>
        <v>2.2000000000000002</v>
      </c>
      <c r="AD16" s="57" t="s">
        <v>26</v>
      </c>
      <c r="AE16" s="57">
        <f>AB16*5</f>
        <v>11</v>
      </c>
      <c r="AF16" s="57">
        <f>AC16*4+AE16*4</f>
        <v>52.8</v>
      </c>
    </row>
    <row r="17" spans="2:32" ht="27.95" customHeight="1">
      <c r="B17" s="653" t="s">
        <v>35</v>
      </c>
      <c r="C17" s="640"/>
      <c r="D17" s="256"/>
      <c r="E17" s="253"/>
      <c r="F17" s="253"/>
      <c r="G17" s="253"/>
      <c r="H17" s="261"/>
      <c r="I17" s="253"/>
      <c r="J17" s="253"/>
      <c r="K17" s="261"/>
      <c r="L17" s="253"/>
      <c r="M17" s="450"/>
      <c r="N17" s="261"/>
      <c r="O17" s="253"/>
      <c r="P17" s="253"/>
      <c r="Q17" s="253"/>
      <c r="R17" s="253"/>
      <c r="S17" s="253"/>
      <c r="T17" s="261"/>
      <c r="U17" s="253"/>
      <c r="V17" s="642"/>
      <c r="W17" s="125" t="s">
        <v>11</v>
      </c>
      <c r="X17" s="76" t="s">
        <v>30</v>
      </c>
      <c r="Y17" s="386">
        <f>AB18</f>
        <v>0</v>
      </c>
      <c r="AA17" s="56" t="s">
        <v>31</v>
      </c>
      <c r="AB17" s="57">
        <v>2.6</v>
      </c>
      <c r="AC17" s="57"/>
      <c r="AD17" s="57">
        <f>AB17*5</f>
        <v>13</v>
      </c>
      <c r="AE17" s="57" t="s">
        <v>26</v>
      </c>
      <c r="AF17" s="57">
        <f>AD17*9</f>
        <v>117</v>
      </c>
    </row>
    <row r="18" spans="2:32" ht="27.95" customHeight="1">
      <c r="B18" s="653"/>
      <c r="C18" s="640"/>
      <c r="D18" s="256"/>
      <c r="E18" s="253"/>
      <c r="F18" s="253"/>
      <c r="G18" s="253"/>
      <c r="H18" s="261"/>
      <c r="I18" s="253"/>
      <c r="J18" s="253"/>
      <c r="K18" s="261"/>
      <c r="L18" s="253"/>
      <c r="M18" s="253"/>
      <c r="N18" s="261"/>
      <c r="O18" s="253"/>
      <c r="P18" s="253"/>
      <c r="Q18" s="253"/>
      <c r="R18" s="253"/>
      <c r="S18" s="253"/>
      <c r="T18" s="261"/>
      <c r="U18" s="253"/>
      <c r="V18" s="642"/>
      <c r="W18" s="124">
        <f>(Y13*2)+(Y14*7)+(Y15*1)+(Y18*8)</f>
        <v>32.4</v>
      </c>
      <c r="X18" s="116" t="s">
        <v>39</v>
      </c>
      <c r="Y18" s="386">
        <v>0</v>
      </c>
      <c r="Z18" s="55"/>
      <c r="AA18" s="56" t="s">
        <v>32</v>
      </c>
      <c r="AE18" s="56">
        <f>AB18*15</f>
        <v>0</v>
      </c>
    </row>
    <row r="19" spans="2:32" ht="27.95" customHeight="1">
      <c r="B19" s="387" t="s">
        <v>33</v>
      </c>
      <c r="C19" s="83"/>
      <c r="D19" s="256"/>
      <c r="E19" s="253"/>
      <c r="F19" s="253"/>
      <c r="G19" s="253"/>
      <c r="H19" s="293"/>
      <c r="I19" s="253"/>
      <c r="J19" s="253"/>
      <c r="K19" s="282"/>
      <c r="L19" s="253"/>
      <c r="M19" s="284"/>
      <c r="N19" s="300"/>
      <c r="O19" s="254"/>
      <c r="P19" s="253"/>
      <c r="Q19" s="253"/>
      <c r="R19" s="253"/>
      <c r="S19" s="253"/>
      <c r="T19" s="253"/>
      <c r="U19" s="253"/>
      <c r="V19" s="642"/>
      <c r="W19" s="125" t="s">
        <v>12</v>
      </c>
      <c r="X19" s="84"/>
      <c r="Y19" s="386"/>
      <c r="AC19" s="56">
        <f>SUM(AC14:AC18)</f>
        <v>32.900000000000006</v>
      </c>
      <c r="AD19" s="56">
        <f>SUM(AD14:AD18)</f>
        <v>26.5</v>
      </c>
      <c r="AE19" s="56">
        <f>SUM(AE14:AE18)</f>
        <v>99.5</v>
      </c>
      <c r="AF19" s="56">
        <f>AC19*4+AD19*9+AE19*4</f>
        <v>768.1</v>
      </c>
    </row>
    <row r="20" spans="2:32" ht="27.95" customHeight="1">
      <c r="B20" s="388"/>
      <c r="C20" s="86"/>
      <c r="D20" s="256"/>
      <c r="E20" s="256"/>
      <c r="F20" s="24"/>
      <c r="G20" s="253"/>
      <c r="H20" s="262"/>
      <c r="I20" s="199"/>
      <c r="J20" s="253"/>
      <c r="K20" s="282"/>
      <c r="L20" s="24"/>
      <c r="M20" s="298"/>
      <c r="N20" s="257"/>
      <c r="O20" s="23"/>
      <c r="P20" s="253"/>
      <c r="Q20" s="80"/>
      <c r="R20" s="24"/>
      <c r="S20" s="253"/>
      <c r="T20" s="24"/>
      <c r="U20" s="24"/>
      <c r="V20" s="643"/>
      <c r="W20" s="124">
        <f>(W14*4)+(W16*9)+(W18*4)</f>
        <v>769.6</v>
      </c>
      <c r="X20" s="81"/>
      <c r="Y20" s="389"/>
      <c r="Z20" s="55"/>
      <c r="AC20" s="87">
        <f>AC19*4/AF19</f>
        <v>0.17133185783101162</v>
      </c>
      <c r="AD20" s="87">
        <f>AD19*9/AF19</f>
        <v>0.31050644447337583</v>
      </c>
      <c r="AE20" s="87">
        <f>AE19*4/AF19</f>
        <v>0.51816169769561249</v>
      </c>
    </row>
    <row r="21" spans="2:32" s="73" customFormat="1" ht="42" customHeight="1">
      <c r="B21" s="383">
        <v>9</v>
      </c>
      <c r="C21" s="640"/>
      <c r="D21" s="252" t="str">
        <f>'113.9月菜單'!I15</f>
        <v>白米飯</v>
      </c>
      <c r="E21" s="252" t="s">
        <v>101</v>
      </c>
      <c r="F21" s="20" t="s">
        <v>15</v>
      </c>
      <c r="G21" s="252" t="str">
        <f>'113.9月菜單'!I16</f>
        <v>酥香雞丁(炸)</v>
      </c>
      <c r="H21" s="252" t="s">
        <v>95</v>
      </c>
      <c r="I21" s="20" t="s">
        <v>15</v>
      </c>
      <c r="J21" s="252" t="str">
        <f>'113.9月菜單'!I17</f>
        <v>麻婆豆腐(豆)</v>
      </c>
      <c r="K21" s="252" t="s">
        <v>235</v>
      </c>
      <c r="L21" s="20" t="s">
        <v>15</v>
      </c>
      <c r="M21" s="252" t="str">
        <f>'113.9月菜單'!I18</f>
        <v>白菜花枝丸(海加)</v>
      </c>
      <c r="N21" s="330" t="s">
        <v>16</v>
      </c>
      <c r="O21" s="20" t="s">
        <v>15</v>
      </c>
      <c r="P21" s="252" t="str">
        <f>'113.9月菜單'!I19</f>
        <v>深色蔬菜</v>
      </c>
      <c r="Q21" s="19" t="s">
        <v>42</v>
      </c>
      <c r="R21" s="20" t="s">
        <v>15</v>
      </c>
      <c r="S21" s="252" t="str">
        <f>'113.9月菜單'!I20</f>
        <v>白玉蘿蔔湯</v>
      </c>
      <c r="T21" s="71" t="s">
        <v>73</v>
      </c>
      <c r="U21" s="20" t="s">
        <v>15</v>
      </c>
      <c r="V21" s="641"/>
      <c r="W21" s="123" t="s">
        <v>7</v>
      </c>
      <c r="X21" s="72" t="s">
        <v>17</v>
      </c>
      <c r="Y21" s="386">
        <f>AB22</f>
        <v>6</v>
      </c>
      <c r="Z21" s="56"/>
      <c r="AA21" s="56"/>
      <c r="AB21" s="57"/>
      <c r="AC21" s="56" t="s">
        <v>18</v>
      </c>
      <c r="AD21" s="56" t="s">
        <v>19</v>
      </c>
      <c r="AE21" s="56" t="s">
        <v>20</v>
      </c>
      <c r="AF21" s="56" t="s">
        <v>21</v>
      </c>
    </row>
    <row r="22" spans="2:32" s="93" customFormat="1" ht="27.75" customHeight="1">
      <c r="B22" s="385" t="s">
        <v>43</v>
      </c>
      <c r="C22" s="640"/>
      <c r="D22" s="441" t="s">
        <v>103</v>
      </c>
      <c r="E22" s="442"/>
      <c r="F22" s="442">
        <v>120</v>
      </c>
      <c r="G22" s="441" t="s">
        <v>672</v>
      </c>
      <c r="H22" s="445"/>
      <c r="I22" s="441">
        <v>40</v>
      </c>
      <c r="J22" s="451" t="s">
        <v>678</v>
      </c>
      <c r="K22" s="441" t="s">
        <v>405</v>
      </c>
      <c r="L22" s="441">
        <v>40</v>
      </c>
      <c r="M22" s="452" t="s">
        <v>461</v>
      </c>
      <c r="N22" s="514" t="s">
        <v>484</v>
      </c>
      <c r="O22" s="453">
        <v>30</v>
      </c>
      <c r="P22" s="441" t="str">
        <f>P21</f>
        <v>深色蔬菜</v>
      </c>
      <c r="Q22" s="445"/>
      <c r="R22" s="441">
        <v>100</v>
      </c>
      <c r="S22" s="441" t="s">
        <v>422</v>
      </c>
      <c r="T22" s="454"/>
      <c r="U22" s="441">
        <v>20</v>
      </c>
      <c r="V22" s="642"/>
      <c r="W22" s="124">
        <f>(Y21*15)+(Y23*5)+(Y25*15)+(Y26*12)</f>
        <v>99.5</v>
      </c>
      <c r="X22" s="75" t="s">
        <v>22</v>
      </c>
      <c r="Y22" s="386">
        <v>2.2999999999999998</v>
      </c>
      <c r="Z22" s="91"/>
      <c r="AA22" s="92" t="s">
        <v>23</v>
      </c>
      <c r="AB22" s="92">
        <v>6</v>
      </c>
      <c r="AC22" s="92">
        <f>AB22*2</f>
        <v>12</v>
      </c>
      <c r="AD22" s="92"/>
      <c r="AE22" s="92">
        <f>AB22*15</f>
        <v>90</v>
      </c>
      <c r="AF22" s="92">
        <f>AC22*4+AE22*4</f>
        <v>408</v>
      </c>
    </row>
    <row r="23" spans="2:32" s="93" customFormat="1" ht="27.95" customHeight="1">
      <c r="B23" s="385">
        <v>4</v>
      </c>
      <c r="C23" s="640"/>
      <c r="D23" s="441"/>
      <c r="E23" s="441"/>
      <c r="F23" s="441"/>
      <c r="G23" s="441"/>
      <c r="H23" s="447"/>
      <c r="I23" s="441"/>
      <c r="J23" s="441" t="s">
        <v>99</v>
      </c>
      <c r="K23" s="441"/>
      <c r="L23" s="441">
        <v>10</v>
      </c>
      <c r="M23" s="455" t="s">
        <v>589</v>
      </c>
      <c r="N23" s="456"/>
      <c r="O23" s="453">
        <v>30</v>
      </c>
      <c r="P23" s="441"/>
      <c r="Q23" s="445"/>
      <c r="R23" s="441"/>
      <c r="S23" s="441" t="s">
        <v>473</v>
      </c>
      <c r="T23" s="445"/>
      <c r="U23" s="441">
        <v>10</v>
      </c>
      <c r="V23" s="642"/>
      <c r="W23" s="125" t="s">
        <v>9</v>
      </c>
      <c r="X23" s="76" t="s">
        <v>24</v>
      </c>
      <c r="Y23" s="386">
        <v>1.9</v>
      </c>
      <c r="AA23" s="94" t="s">
        <v>25</v>
      </c>
      <c r="AB23" s="92">
        <v>2.4</v>
      </c>
      <c r="AC23" s="95">
        <f>AB23*7</f>
        <v>16.8</v>
      </c>
      <c r="AD23" s="92">
        <f>AB23*5</f>
        <v>12</v>
      </c>
      <c r="AE23" s="92" t="s">
        <v>26</v>
      </c>
      <c r="AF23" s="96">
        <f>AC23*4+AD23*9</f>
        <v>175.2</v>
      </c>
    </row>
    <row r="24" spans="2:32" s="93" customFormat="1" ht="27.95" customHeight="1">
      <c r="B24" s="385" t="s">
        <v>10</v>
      </c>
      <c r="C24" s="640"/>
      <c r="D24" s="441"/>
      <c r="E24" s="457"/>
      <c r="F24" s="441"/>
      <c r="G24" s="450"/>
      <c r="H24" s="445"/>
      <c r="I24" s="441"/>
      <c r="J24" s="441" t="s">
        <v>680</v>
      </c>
      <c r="K24" s="441"/>
      <c r="L24" s="441">
        <v>20</v>
      </c>
      <c r="M24" s="452" t="s">
        <v>462</v>
      </c>
      <c r="N24" s="456"/>
      <c r="O24" s="453">
        <v>20</v>
      </c>
      <c r="P24" s="441"/>
      <c r="Q24" s="445"/>
      <c r="R24" s="441"/>
      <c r="S24" s="441"/>
      <c r="T24" s="445"/>
      <c r="U24" s="441"/>
      <c r="V24" s="642"/>
      <c r="W24" s="124">
        <f>(Y22*5)+(Y24*5)+(Y26*8)</f>
        <v>25</v>
      </c>
      <c r="X24" s="76" t="s">
        <v>27</v>
      </c>
      <c r="Y24" s="386">
        <v>2.7</v>
      </c>
      <c r="Z24" s="91"/>
      <c r="AA24" s="97" t="s">
        <v>28</v>
      </c>
      <c r="AB24" s="92">
        <v>2</v>
      </c>
      <c r="AC24" s="92">
        <f>AB24*1</f>
        <v>2</v>
      </c>
      <c r="AD24" s="92" t="s">
        <v>26</v>
      </c>
      <c r="AE24" s="92">
        <f>AB24*5</f>
        <v>10</v>
      </c>
      <c r="AF24" s="92">
        <f>AC24*4+AE24*4</f>
        <v>48</v>
      </c>
    </row>
    <row r="25" spans="2:32" s="93" customFormat="1" ht="27.95" customHeight="1">
      <c r="B25" s="653" t="s">
        <v>36</v>
      </c>
      <c r="C25" s="640"/>
      <c r="D25" s="441"/>
      <c r="E25" s="457"/>
      <c r="F25" s="441"/>
      <c r="G25" s="441"/>
      <c r="H25" s="445"/>
      <c r="I25" s="441"/>
      <c r="J25" s="441"/>
      <c r="K25" s="441"/>
      <c r="L25" s="441"/>
      <c r="M25" s="452"/>
      <c r="N25" s="456"/>
      <c r="O25" s="453"/>
      <c r="P25" s="441"/>
      <c r="Q25" s="445"/>
      <c r="R25" s="441"/>
      <c r="S25" s="441"/>
      <c r="T25" s="445"/>
      <c r="U25" s="441"/>
      <c r="V25" s="642"/>
      <c r="W25" s="125" t="s">
        <v>11</v>
      </c>
      <c r="X25" s="76" t="s">
        <v>30</v>
      </c>
      <c r="Y25" s="386">
        <f>AB26</f>
        <v>0</v>
      </c>
      <c r="AA25" s="97" t="s">
        <v>31</v>
      </c>
      <c r="AB25" s="92">
        <v>2.7</v>
      </c>
      <c r="AC25" s="92"/>
      <c r="AD25" s="92">
        <f>AB25*5</f>
        <v>13.5</v>
      </c>
      <c r="AE25" s="92" t="s">
        <v>26</v>
      </c>
      <c r="AF25" s="92">
        <f>AD25*9</f>
        <v>121.5</v>
      </c>
    </row>
    <row r="26" spans="2:32" s="93" customFormat="1" ht="27.95" customHeight="1">
      <c r="B26" s="653"/>
      <c r="C26" s="640"/>
      <c r="D26" s="441"/>
      <c r="E26" s="457"/>
      <c r="F26" s="441"/>
      <c r="G26" s="441"/>
      <c r="H26" s="445"/>
      <c r="I26" s="441"/>
      <c r="J26" s="442"/>
      <c r="K26" s="442"/>
      <c r="L26" s="442"/>
      <c r="M26" s="450"/>
      <c r="N26" s="459"/>
      <c r="O26" s="458"/>
      <c r="P26" s="441"/>
      <c r="Q26" s="445"/>
      <c r="R26" s="441"/>
      <c r="S26" s="441"/>
      <c r="T26" s="445"/>
      <c r="U26" s="441"/>
      <c r="V26" s="642"/>
      <c r="W26" s="124">
        <f>(Y21*2)+(Y22*7)+(Y23*1)+(Y26*8)</f>
        <v>29.999999999999996</v>
      </c>
      <c r="X26" s="116" t="s">
        <v>39</v>
      </c>
      <c r="Y26" s="386">
        <v>0</v>
      </c>
      <c r="Z26" s="91"/>
      <c r="AA26" s="97" t="s">
        <v>32</v>
      </c>
      <c r="AB26" s="92"/>
      <c r="AC26" s="97"/>
      <c r="AD26" s="97"/>
      <c r="AE26" s="97">
        <f>AB26*15</f>
        <v>0</v>
      </c>
      <c r="AF26" s="97"/>
    </row>
    <row r="27" spans="2:32" s="93" customFormat="1" ht="27.95" customHeight="1">
      <c r="B27" s="390" t="s">
        <v>33</v>
      </c>
      <c r="C27" s="99"/>
      <c r="D27" s="441"/>
      <c r="E27" s="457"/>
      <c r="F27" s="441"/>
      <c r="G27" s="441"/>
      <c r="H27" s="460"/>
      <c r="I27" s="441"/>
      <c r="J27" s="444"/>
      <c r="K27" s="457"/>
      <c r="L27" s="441"/>
      <c r="M27" s="455"/>
      <c r="N27" s="461"/>
      <c r="O27" s="462"/>
      <c r="P27" s="441"/>
      <c r="Q27" s="460"/>
      <c r="R27" s="441"/>
      <c r="S27" s="441"/>
      <c r="T27" s="460"/>
      <c r="U27" s="441"/>
      <c r="V27" s="642"/>
      <c r="W27" s="125" t="s">
        <v>12</v>
      </c>
      <c r="X27" s="84"/>
      <c r="Y27" s="386"/>
      <c r="AA27" s="97"/>
      <c r="AB27" s="92"/>
      <c r="AC27" s="97">
        <f>SUM(AC22:AC26)</f>
        <v>30.8</v>
      </c>
      <c r="AD27" s="97">
        <f>SUM(AD22:AD26)</f>
        <v>25.5</v>
      </c>
      <c r="AE27" s="97">
        <f>SUM(AE22:AE26)</f>
        <v>100</v>
      </c>
      <c r="AF27" s="97">
        <f>AC27*4+AD27*9+AE27*4</f>
        <v>752.7</v>
      </c>
    </row>
    <row r="28" spans="2:32" s="93" customFormat="1" ht="27.95" customHeight="1" thickBot="1">
      <c r="B28" s="391"/>
      <c r="C28" s="101"/>
      <c r="D28" s="256"/>
      <c r="E28" s="256"/>
      <c r="F28" s="24"/>
      <c r="G28" s="260"/>
      <c r="H28" s="264"/>
      <c r="I28" s="197"/>
      <c r="J28" s="291"/>
      <c r="K28" s="295"/>
      <c r="L28" s="241"/>
      <c r="M28" s="430"/>
      <c r="N28" s="433"/>
      <c r="O28" s="432"/>
      <c r="P28" s="260"/>
      <c r="Q28" s="196"/>
      <c r="R28" s="197"/>
      <c r="S28" s="260"/>
      <c r="T28" s="196"/>
      <c r="U28" s="197"/>
      <c r="V28" s="643"/>
      <c r="W28" s="124">
        <f>(W22*4)+(W24*9)+(W26*4)</f>
        <v>743</v>
      </c>
      <c r="X28" s="81"/>
      <c r="Y28" s="386"/>
      <c r="Z28" s="91"/>
      <c r="AB28" s="102"/>
      <c r="AC28" s="103">
        <f>AC27*4/AF27</f>
        <v>0.16367742792613257</v>
      </c>
      <c r="AD28" s="103">
        <f>AD27*9/AF27</f>
        <v>0.30490235153447587</v>
      </c>
      <c r="AE28" s="103">
        <f>AE27*4/AF27</f>
        <v>0.53142022053939153</v>
      </c>
    </row>
    <row r="29" spans="2:32" s="73" customFormat="1" ht="42" customHeight="1">
      <c r="B29" s="383">
        <v>9</v>
      </c>
      <c r="C29" s="640"/>
      <c r="D29" s="252" t="str">
        <f>'113.9月菜單'!M15</f>
        <v>地瓜飯</v>
      </c>
      <c r="E29" s="273" t="s">
        <v>96</v>
      </c>
      <c r="F29" s="20" t="s">
        <v>15</v>
      </c>
      <c r="G29" s="252" t="str">
        <f>'113.9月菜單'!M16</f>
        <v>蘑菇肉片</v>
      </c>
      <c r="H29" s="252" t="s">
        <v>367</v>
      </c>
      <c r="I29" s="20" t="s">
        <v>15</v>
      </c>
      <c r="J29" s="271" t="str">
        <f>'113.9月菜單'!M17</f>
        <v>起司玉米</v>
      </c>
      <c r="K29" s="271" t="s">
        <v>399</v>
      </c>
      <c r="L29" s="209" t="s">
        <v>15</v>
      </c>
      <c r="M29" s="252" t="str">
        <f>'113.9月菜單'!M18</f>
        <v>港式蘿蔔糕(冷)</v>
      </c>
      <c r="N29" s="271" t="s">
        <v>400</v>
      </c>
      <c r="O29" s="20" t="s">
        <v>15</v>
      </c>
      <c r="P29" s="252" t="str">
        <f>'113.9月菜單'!M19</f>
        <v>淺色蔬菜</v>
      </c>
      <c r="Q29" s="19" t="s">
        <v>62</v>
      </c>
      <c r="R29" s="20" t="s">
        <v>15</v>
      </c>
      <c r="S29" s="252" t="str">
        <f>'113.9月菜單'!M20</f>
        <v>港式酸辣湯(豆芡)</v>
      </c>
      <c r="T29" s="71" t="s">
        <v>16</v>
      </c>
      <c r="U29" s="20" t="s">
        <v>15</v>
      </c>
      <c r="V29" s="641"/>
      <c r="W29" s="123" t="s">
        <v>7</v>
      </c>
      <c r="X29" s="72" t="s">
        <v>17</v>
      </c>
      <c r="Y29" s="384">
        <v>6</v>
      </c>
      <c r="Z29" s="56"/>
      <c r="AA29" s="56"/>
      <c r="AB29" s="57"/>
      <c r="AC29" s="56" t="s">
        <v>18</v>
      </c>
      <c r="AD29" s="56" t="s">
        <v>19</v>
      </c>
      <c r="AE29" s="56" t="s">
        <v>20</v>
      </c>
      <c r="AF29" s="56" t="s">
        <v>21</v>
      </c>
    </row>
    <row r="30" spans="2:32" ht="27.95" customHeight="1">
      <c r="B30" s="385" t="s">
        <v>8</v>
      </c>
      <c r="C30" s="640"/>
      <c r="D30" s="441" t="s">
        <v>94</v>
      </c>
      <c r="E30" s="441"/>
      <c r="F30" s="441">
        <v>80</v>
      </c>
      <c r="G30" s="441" t="s">
        <v>680</v>
      </c>
      <c r="H30" s="445"/>
      <c r="I30" s="441">
        <v>60</v>
      </c>
      <c r="J30" s="441" t="s">
        <v>674</v>
      </c>
      <c r="K30" s="441"/>
      <c r="L30" s="441">
        <v>20</v>
      </c>
      <c r="M30" s="509" t="s">
        <v>394</v>
      </c>
      <c r="N30" s="441" t="s">
        <v>388</v>
      </c>
      <c r="O30" s="441">
        <v>30</v>
      </c>
      <c r="P30" s="441" t="str">
        <f>P29</f>
        <v>淺色蔬菜</v>
      </c>
      <c r="Q30" s="445"/>
      <c r="R30" s="441">
        <v>100</v>
      </c>
      <c r="S30" s="455" t="s">
        <v>678</v>
      </c>
      <c r="T30" s="483" t="s">
        <v>233</v>
      </c>
      <c r="U30" s="462">
        <v>10</v>
      </c>
      <c r="V30" s="642"/>
      <c r="W30" s="124">
        <f>(Y29*15)+(Y31*5)+(Y33*15)+(Y34*12)</f>
        <v>101</v>
      </c>
      <c r="X30" s="75" t="s">
        <v>22</v>
      </c>
      <c r="Y30" s="386">
        <v>2.1</v>
      </c>
      <c r="Z30" s="55"/>
      <c r="AA30" s="57" t="s">
        <v>23</v>
      </c>
      <c r="AB30" s="57">
        <v>6</v>
      </c>
      <c r="AC30" s="57">
        <f>AB30*2</f>
        <v>12</v>
      </c>
      <c r="AD30" s="57"/>
      <c r="AE30" s="57">
        <f>AB30*15</f>
        <v>90</v>
      </c>
      <c r="AF30" s="57">
        <f>AC30*4+AE30*4</f>
        <v>408</v>
      </c>
    </row>
    <row r="31" spans="2:32" ht="27.95" customHeight="1">
      <c r="B31" s="385">
        <v>5</v>
      </c>
      <c r="C31" s="640"/>
      <c r="D31" s="441" t="s">
        <v>97</v>
      </c>
      <c r="E31" s="441"/>
      <c r="F31" s="441">
        <v>50</v>
      </c>
      <c r="G31" s="441" t="s">
        <v>423</v>
      </c>
      <c r="H31" s="447"/>
      <c r="I31" s="441">
        <v>20</v>
      </c>
      <c r="J31" s="441" t="s">
        <v>92</v>
      </c>
      <c r="K31" s="441"/>
      <c r="L31" s="441">
        <v>20</v>
      </c>
      <c r="M31" s="463"/>
      <c r="N31" s="464"/>
      <c r="O31" s="462"/>
      <c r="P31" s="441"/>
      <c r="Q31" s="445"/>
      <c r="R31" s="441"/>
      <c r="S31" s="455" t="s">
        <v>359</v>
      </c>
      <c r="T31" s="484"/>
      <c r="U31" s="462">
        <v>5</v>
      </c>
      <c r="V31" s="642"/>
      <c r="W31" s="125" t="s">
        <v>9</v>
      </c>
      <c r="X31" s="76" t="s">
        <v>24</v>
      </c>
      <c r="Y31" s="386">
        <v>2.2000000000000002</v>
      </c>
      <c r="AA31" s="77" t="s">
        <v>25</v>
      </c>
      <c r="AB31" s="57">
        <v>2.1</v>
      </c>
      <c r="AC31" s="78">
        <f>AB31*7</f>
        <v>14.700000000000001</v>
      </c>
      <c r="AD31" s="57">
        <f>AB31*5</f>
        <v>10.5</v>
      </c>
      <c r="AE31" s="57" t="s">
        <v>26</v>
      </c>
      <c r="AF31" s="79">
        <f>AC31*4+AD31*9</f>
        <v>153.30000000000001</v>
      </c>
    </row>
    <row r="32" spans="2:32" ht="27.95" customHeight="1">
      <c r="B32" s="385" t="s">
        <v>10</v>
      </c>
      <c r="C32" s="640"/>
      <c r="D32" s="457"/>
      <c r="E32" s="457"/>
      <c r="F32" s="441"/>
      <c r="G32" s="441" t="s">
        <v>92</v>
      </c>
      <c r="H32" s="441"/>
      <c r="I32" s="441">
        <v>10</v>
      </c>
      <c r="J32" s="441" t="s">
        <v>427</v>
      </c>
      <c r="K32" s="465"/>
      <c r="L32" s="441">
        <v>10</v>
      </c>
      <c r="M32" s="441"/>
      <c r="N32" s="441"/>
      <c r="O32" s="441"/>
      <c r="P32" s="441"/>
      <c r="Q32" s="445"/>
      <c r="R32" s="441"/>
      <c r="S32" s="455" t="s">
        <v>99</v>
      </c>
      <c r="T32" s="484"/>
      <c r="U32" s="462">
        <v>10</v>
      </c>
      <c r="V32" s="642"/>
      <c r="W32" s="124">
        <f>(Y30*5)+(Y32*5)+(Y34*8)</f>
        <v>23</v>
      </c>
      <c r="X32" s="76" t="s">
        <v>27</v>
      </c>
      <c r="Y32" s="386">
        <v>2.5</v>
      </c>
      <c r="Z32" s="55"/>
      <c r="AA32" s="56" t="s">
        <v>28</v>
      </c>
      <c r="AB32" s="57">
        <v>2.1</v>
      </c>
      <c r="AC32" s="57">
        <f>AB32*1</f>
        <v>2.1</v>
      </c>
      <c r="AD32" s="57" t="s">
        <v>26</v>
      </c>
      <c r="AE32" s="57">
        <f>AB32*5</f>
        <v>10.5</v>
      </c>
      <c r="AF32" s="57">
        <f>AC32*4+AE32*4</f>
        <v>50.4</v>
      </c>
    </row>
    <row r="33" spans="2:32" ht="27.95" customHeight="1">
      <c r="B33" s="653" t="s">
        <v>37</v>
      </c>
      <c r="C33" s="640"/>
      <c r="D33" s="457"/>
      <c r="E33" s="457"/>
      <c r="F33" s="441"/>
      <c r="G33" s="441" t="s">
        <v>597</v>
      </c>
      <c r="H33" s="447"/>
      <c r="I33" s="441" t="s">
        <v>424</v>
      </c>
      <c r="J33" s="441" t="s">
        <v>463</v>
      </c>
      <c r="K33" s="457"/>
      <c r="L33" s="441">
        <v>15</v>
      </c>
      <c r="M33" s="441"/>
      <c r="N33" s="465"/>
      <c r="O33" s="441"/>
      <c r="P33" s="441"/>
      <c r="Q33" s="445"/>
      <c r="R33" s="441"/>
      <c r="S33" s="455" t="s">
        <v>681</v>
      </c>
      <c r="T33" s="484"/>
      <c r="U33" s="462">
        <v>10</v>
      </c>
      <c r="V33" s="642"/>
      <c r="W33" s="125" t="s">
        <v>11</v>
      </c>
      <c r="X33" s="76" t="s">
        <v>30</v>
      </c>
      <c r="Y33" s="386">
        <f>AB34</f>
        <v>0</v>
      </c>
      <c r="AA33" s="56" t="s">
        <v>31</v>
      </c>
      <c r="AB33" s="57">
        <v>2.5</v>
      </c>
      <c r="AC33" s="57"/>
      <c r="AD33" s="57">
        <f>AB33*5</f>
        <v>12.5</v>
      </c>
      <c r="AE33" s="57" t="s">
        <v>26</v>
      </c>
      <c r="AF33" s="57">
        <f>AD33*9</f>
        <v>112.5</v>
      </c>
    </row>
    <row r="34" spans="2:32" ht="27.95" customHeight="1">
      <c r="B34" s="653"/>
      <c r="C34" s="640"/>
      <c r="D34" s="256"/>
      <c r="E34" s="256"/>
      <c r="F34" s="24"/>
      <c r="G34" s="270"/>
      <c r="H34" s="261"/>
      <c r="I34" s="199"/>
      <c r="J34" s="253"/>
      <c r="K34" s="256"/>
      <c r="L34" s="24"/>
      <c r="M34" s="253"/>
      <c r="N34" s="256"/>
      <c r="O34" s="24"/>
      <c r="P34" s="253"/>
      <c r="Q34" s="198"/>
      <c r="R34" s="199"/>
      <c r="S34" s="253"/>
      <c r="T34" s="24"/>
      <c r="U34" s="24"/>
      <c r="V34" s="642"/>
      <c r="W34" s="124">
        <f>(Y29*2)+(Y30*7)+(Y31*1)+(Y34*8)</f>
        <v>28.900000000000002</v>
      </c>
      <c r="X34" s="116" t="s">
        <v>39</v>
      </c>
      <c r="Y34" s="386">
        <v>0</v>
      </c>
      <c r="Z34" s="55"/>
      <c r="AA34" s="56" t="s">
        <v>32</v>
      </c>
      <c r="AE34" s="56">
        <f>AB34*15</f>
        <v>0</v>
      </c>
    </row>
    <row r="35" spans="2:32" ht="27.95" customHeight="1">
      <c r="B35" s="387" t="s">
        <v>33</v>
      </c>
      <c r="C35" s="83"/>
      <c r="D35" s="256"/>
      <c r="E35" s="256"/>
      <c r="F35" s="24"/>
      <c r="G35" s="253"/>
      <c r="H35" s="263"/>
      <c r="I35" s="199"/>
      <c r="J35" s="253"/>
      <c r="K35" s="253"/>
      <c r="L35" s="24"/>
      <c r="M35" s="284"/>
      <c r="N35" s="256"/>
      <c r="O35" s="24"/>
      <c r="P35" s="253"/>
      <c r="Q35" s="200"/>
      <c r="R35" s="199"/>
      <c r="S35" s="253"/>
      <c r="T35" s="24"/>
      <c r="U35" s="24"/>
      <c r="V35" s="642"/>
      <c r="W35" s="125" t="s">
        <v>12</v>
      </c>
      <c r="X35" s="84"/>
      <c r="Y35" s="386"/>
      <c r="AC35" s="56">
        <f>SUM(AC30:AC34)</f>
        <v>28.800000000000004</v>
      </c>
      <c r="AD35" s="56">
        <f>SUM(AD30:AD34)</f>
        <v>23</v>
      </c>
      <c r="AE35" s="56">
        <f>SUM(AE30:AE34)</f>
        <v>100.5</v>
      </c>
      <c r="AF35" s="56">
        <f>AC35*4+AD35*9+AE35*4</f>
        <v>724.2</v>
      </c>
    </row>
    <row r="36" spans="2:32" ht="27.95" customHeight="1">
      <c r="B36" s="388"/>
      <c r="C36" s="86"/>
      <c r="D36" s="256"/>
      <c r="E36" s="256"/>
      <c r="F36" s="24"/>
      <c r="G36" s="260"/>
      <c r="H36" s="264"/>
      <c r="I36" s="197"/>
      <c r="J36" s="260"/>
      <c r="K36" s="253"/>
      <c r="L36" s="34"/>
      <c r="M36" s="253"/>
      <c r="N36" s="256"/>
      <c r="O36" s="24"/>
      <c r="P36" s="260"/>
      <c r="Q36" s="196"/>
      <c r="R36" s="197"/>
      <c r="S36" s="253"/>
      <c r="T36" s="80"/>
      <c r="U36" s="24"/>
      <c r="V36" s="643"/>
      <c r="W36" s="124">
        <f>(W30*4)+(W32*9)+(W34*4)</f>
        <v>726.6</v>
      </c>
      <c r="X36" s="81"/>
      <c r="Y36" s="386"/>
      <c r="Z36" s="55"/>
      <c r="AC36" s="87">
        <f>AC35*4/AF35</f>
        <v>0.15907207953603977</v>
      </c>
      <c r="AD36" s="87">
        <f>AD35*9/AF35</f>
        <v>0.28583264291632143</v>
      </c>
      <c r="AE36" s="87">
        <f>AE35*4/AF35</f>
        <v>0.55509527754763877</v>
      </c>
    </row>
    <row r="37" spans="2:32" s="73" customFormat="1" ht="42" customHeight="1">
      <c r="B37" s="383">
        <v>9</v>
      </c>
      <c r="C37" s="640"/>
      <c r="D37" s="252" t="str">
        <f>'113.9月菜單'!Q15</f>
        <v>茄汁義大利麵</v>
      </c>
      <c r="E37" s="367" t="s">
        <v>520</v>
      </c>
      <c r="F37" s="20" t="s">
        <v>15</v>
      </c>
      <c r="G37" s="252" t="str">
        <f>'113.9月菜單'!Q16</f>
        <v>生鮮水產品-鮮蔬魷魚圈(海)</v>
      </c>
      <c r="H37" s="252" t="s">
        <v>16</v>
      </c>
      <c r="I37" s="20" t="s">
        <v>15</v>
      </c>
      <c r="J37" s="252" t="str">
        <f>'113.9月菜單'!Q17</f>
        <v>雙拼甜不辣(加)</v>
      </c>
      <c r="K37" s="252" t="s">
        <v>731</v>
      </c>
      <c r="L37" s="20" t="s">
        <v>15</v>
      </c>
      <c r="M37" s="252" t="str">
        <f>'113.9月菜單'!Q18</f>
        <v>甜甜銀絲卷(冷)</v>
      </c>
      <c r="N37" s="252" t="s">
        <v>614</v>
      </c>
      <c r="O37" s="20" t="s">
        <v>15</v>
      </c>
      <c r="P37" s="252" t="str">
        <f>'113.9月菜單'!Q19</f>
        <v>深色蔬菜</v>
      </c>
      <c r="Q37" s="19" t="s">
        <v>62</v>
      </c>
      <c r="R37" s="20" t="s">
        <v>15</v>
      </c>
      <c r="S37" s="252" t="str">
        <f>'113.9月菜單'!Q20</f>
        <v>薑絲海芽湯</v>
      </c>
      <c r="T37" s="71" t="s">
        <v>16</v>
      </c>
      <c r="U37" s="20" t="s">
        <v>15</v>
      </c>
      <c r="V37" s="641"/>
      <c r="W37" s="123" t="s">
        <v>7</v>
      </c>
      <c r="X37" s="72" t="s">
        <v>17</v>
      </c>
      <c r="Y37" s="384">
        <v>6</v>
      </c>
      <c r="Z37" s="56"/>
      <c r="AA37" s="56"/>
      <c r="AB37" s="57"/>
      <c r="AC37" s="56" t="s">
        <v>18</v>
      </c>
      <c r="AD37" s="56" t="s">
        <v>19</v>
      </c>
      <c r="AE37" s="56" t="s">
        <v>20</v>
      </c>
      <c r="AF37" s="56" t="s">
        <v>21</v>
      </c>
    </row>
    <row r="38" spans="2:32" ht="27.95" customHeight="1">
      <c r="B38" s="385" t="s">
        <v>8</v>
      </c>
      <c r="C38" s="640"/>
      <c r="D38" s="455" t="s">
        <v>519</v>
      </c>
      <c r="E38" s="466"/>
      <c r="F38" s="467">
        <v>120</v>
      </c>
      <c r="G38" s="441" t="s">
        <v>682</v>
      </c>
      <c r="H38" s="441" t="s">
        <v>428</v>
      </c>
      <c r="I38" s="441">
        <v>40</v>
      </c>
      <c r="J38" s="441" t="s">
        <v>663</v>
      </c>
      <c r="K38" s="441" t="s">
        <v>479</v>
      </c>
      <c r="L38" s="441">
        <v>20</v>
      </c>
      <c r="M38" s="509" t="s">
        <v>662</v>
      </c>
      <c r="N38" s="437" t="s">
        <v>612</v>
      </c>
      <c r="O38" s="441">
        <v>30</v>
      </c>
      <c r="P38" s="441" t="str">
        <f>P37</f>
        <v>深色蔬菜</v>
      </c>
      <c r="Q38" s="441"/>
      <c r="R38" s="441">
        <v>100</v>
      </c>
      <c r="S38" s="441" t="s">
        <v>531</v>
      </c>
      <c r="T38" s="441"/>
      <c r="U38" s="441">
        <v>5</v>
      </c>
      <c r="V38" s="642"/>
      <c r="W38" s="124">
        <f>(Y37*15)+(Y39*5)+(Y41*15)+(Y42*12)</f>
        <v>100.5</v>
      </c>
      <c r="X38" s="75" t="s">
        <v>22</v>
      </c>
      <c r="Y38" s="386">
        <v>2.2000000000000002</v>
      </c>
      <c r="Z38" s="55"/>
      <c r="AA38" s="57" t="s">
        <v>23</v>
      </c>
      <c r="AB38" s="57">
        <v>6</v>
      </c>
      <c r="AC38" s="57">
        <f>AB38*2</f>
        <v>12</v>
      </c>
      <c r="AD38" s="57"/>
      <c r="AE38" s="57">
        <f>AB38*15</f>
        <v>90</v>
      </c>
      <c r="AF38" s="57">
        <f>AC38*4+AE38*4</f>
        <v>408</v>
      </c>
    </row>
    <row r="39" spans="2:32" ht="27.95" customHeight="1">
      <c r="B39" s="385">
        <v>6</v>
      </c>
      <c r="C39" s="640"/>
      <c r="D39" s="468" t="s">
        <v>675</v>
      </c>
      <c r="E39" s="469"/>
      <c r="F39" s="462">
        <v>20</v>
      </c>
      <c r="G39" s="441" t="s">
        <v>595</v>
      </c>
      <c r="H39" s="441"/>
      <c r="I39" s="441">
        <v>20</v>
      </c>
      <c r="J39" s="441" t="s">
        <v>664</v>
      </c>
      <c r="K39" s="441" t="s">
        <v>665</v>
      </c>
      <c r="L39" s="441">
        <v>20</v>
      </c>
      <c r="M39" s="471"/>
      <c r="N39" s="471"/>
      <c r="O39" s="471"/>
      <c r="P39" s="441"/>
      <c r="Q39" s="441"/>
      <c r="R39" s="441"/>
      <c r="S39" s="441" t="s">
        <v>530</v>
      </c>
      <c r="T39" s="441"/>
      <c r="U39" s="441">
        <v>1</v>
      </c>
      <c r="V39" s="642"/>
      <c r="W39" s="125" t="s">
        <v>9</v>
      </c>
      <c r="X39" s="76" t="s">
        <v>24</v>
      </c>
      <c r="Y39" s="386">
        <v>2.1</v>
      </c>
      <c r="AA39" s="77" t="s">
        <v>25</v>
      </c>
      <c r="AB39" s="57">
        <v>2.6</v>
      </c>
      <c r="AC39" s="78">
        <f>AB39*7</f>
        <v>18.2</v>
      </c>
      <c r="AD39" s="57">
        <f>AB39*5</f>
        <v>13</v>
      </c>
      <c r="AE39" s="57" t="s">
        <v>26</v>
      </c>
      <c r="AF39" s="79">
        <f>AC39*4+AD39*9</f>
        <v>189.8</v>
      </c>
    </row>
    <row r="40" spans="2:32" ht="27.95" customHeight="1">
      <c r="B40" s="385" t="s">
        <v>10</v>
      </c>
      <c r="C40" s="640"/>
      <c r="D40" s="455" t="s">
        <v>382</v>
      </c>
      <c r="E40" s="469"/>
      <c r="F40" s="462">
        <v>20</v>
      </c>
      <c r="G40" s="442" t="s">
        <v>596</v>
      </c>
      <c r="H40" s="457"/>
      <c r="I40" s="441">
        <v>20</v>
      </c>
      <c r="J40" s="450"/>
      <c r="K40" s="457"/>
      <c r="L40" s="441"/>
      <c r="M40" s="471"/>
      <c r="N40" s="471"/>
      <c r="O40" s="471"/>
      <c r="P40" s="441"/>
      <c r="Q40" s="441"/>
      <c r="R40" s="441"/>
      <c r="S40" s="441"/>
      <c r="T40" s="441"/>
      <c r="U40" s="441"/>
      <c r="V40" s="642"/>
      <c r="W40" s="124">
        <f>(Y38*5)+(Y40*5)+(Y42*8)</f>
        <v>24</v>
      </c>
      <c r="X40" s="76" t="s">
        <v>27</v>
      </c>
      <c r="Y40" s="386">
        <v>2.6</v>
      </c>
      <c r="Z40" s="55"/>
      <c r="AA40" s="56" t="s">
        <v>28</v>
      </c>
      <c r="AB40" s="57">
        <v>2.1</v>
      </c>
      <c r="AC40" s="57">
        <f>AB40*1</f>
        <v>2.1</v>
      </c>
      <c r="AD40" s="57" t="s">
        <v>26</v>
      </c>
      <c r="AE40" s="57">
        <f>AB40*5</f>
        <v>10.5</v>
      </c>
      <c r="AF40" s="57">
        <f>AC40*4+AE40*4</f>
        <v>50.4</v>
      </c>
    </row>
    <row r="41" spans="2:32" ht="27.95" customHeight="1">
      <c r="B41" s="653" t="s">
        <v>29</v>
      </c>
      <c r="C41" s="640"/>
      <c r="D41" s="455" t="s">
        <v>426</v>
      </c>
      <c r="E41" s="469"/>
      <c r="F41" s="462">
        <v>10</v>
      </c>
      <c r="G41" s="509" t="s">
        <v>564</v>
      </c>
      <c r="H41" s="457"/>
      <c r="I41" s="509">
        <v>20</v>
      </c>
      <c r="J41" s="450"/>
      <c r="K41" s="441"/>
      <c r="L41" s="441"/>
      <c r="M41" s="441"/>
      <c r="N41" s="441"/>
      <c r="O41" s="441"/>
      <c r="P41" s="441"/>
      <c r="Q41" s="441"/>
      <c r="R41" s="441"/>
      <c r="S41" s="441"/>
      <c r="T41" s="441"/>
      <c r="U41" s="441"/>
      <c r="V41" s="642"/>
      <c r="W41" s="125" t="s">
        <v>11</v>
      </c>
      <c r="X41" s="76" t="s">
        <v>30</v>
      </c>
      <c r="Y41" s="386">
        <f>AB42</f>
        <v>0</v>
      </c>
      <c r="AA41" s="56" t="s">
        <v>31</v>
      </c>
      <c r="AB41" s="57">
        <v>2.6</v>
      </c>
      <c r="AC41" s="57"/>
      <c r="AD41" s="57">
        <f>AB41*5</f>
        <v>13</v>
      </c>
      <c r="AE41" s="57" t="s">
        <v>26</v>
      </c>
      <c r="AF41" s="57">
        <f>AD41*9</f>
        <v>117</v>
      </c>
    </row>
    <row r="42" spans="2:32" ht="27.95" customHeight="1">
      <c r="B42" s="653"/>
      <c r="C42" s="640"/>
      <c r="D42" s="515" t="s">
        <v>521</v>
      </c>
      <c r="E42" s="473"/>
      <c r="F42" s="441" t="s">
        <v>522</v>
      </c>
      <c r="G42" s="441"/>
      <c r="H42" s="457"/>
      <c r="I42" s="441"/>
      <c r="J42" s="450"/>
      <c r="K42" s="457"/>
      <c r="L42" s="441"/>
      <c r="M42" s="450"/>
      <c r="N42" s="442"/>
      <c r="O42" s="442"/>
      <c r="P42" s="441"/>
      <c r="Q42" s="457"/>
      <c r="R42" s="441"/>
      <c r="S42" s="450"/>
      <c r="T42" s="457"/>
      <c r="U42" s="441"/>
      <c r="V42" s="642"/>
      <c r="W42" s="124">
        <f>(Y37*2)+(Y38*7)+(Y39*1)+(Y42*8)</f>
        <v>29.500000000000004</v>
      </c>
      <c r="X42" s="116" t="s">
        <v>39</v>
      </c>
      <c r="Y42" s="386">
        <v>0</v>
      </c>
      <c r="Z42" s="55"/>
      <c r="AA42" s="56" t="s">
        <v>32</v>
      </c>
      <c r="AE42" s="56">
        <f>AB42*15</f>
        <v>0</v>
      </c>
    </row>
    <row r="43" spans="2:32" ht="27.95" customHeight="1">
      <c r="B43" s="387" t="s">
        <v>33</v>
      </c>
      <c r="C43" s="83"/>
      <c r="D43" s="455"/>
      <c r="E43" s="469"/>
      <c r="F43" s="462"/>
      <c r="G43" s="441"/>
      <c r="H43" s="457"/>
      <c r="I43" s="441"/>
      <c r="J43" s="450"/>
      <c r="K43" s="457"/>
      <c r="L43" s="441"/>
      <c r="M43" s="441"/>
      <c r="N43" s="457"/>
      <c r="O43" s="441"/>
      <c r="P43" s="441"/>
      <c r="Q43" s="457"/>
      <c r="R43" s="441"/>
      <c r="S43" s="444"/>
      <c r="T43" s="457"/>
      <c r="U43" s="441"/>
      <c r="V43" s="642"/>
      <c r="W43" s="125" t="s">
        <v>12</v>
      </c>
      <c r="X43" s="84"/>
      <c r="Y43" s="386"/>
      <c r="AC43" s="56">
        <f>SUM(AC38:AC42)</f>
        <v>32.299999999999997</v>
      </c>
      <c r="AD43" s="56">
        <f>SUM(AD38:AD42)</f>
        <v>26</v>
      </c>
      <c r="AE43" s="56">
        <f>SUM(AE38:AE42)</f>
        <v>100.5</v>
      </c>
      <c r="AF43" s="56">
        <f>AC43*4+AD43*9+AE43*4</f>
        <v>765.2</v>
      </c>
    </row>
    <row r="44" spans="2:32" ht="27.95" customHeight="1" thickBot="1">
      <c r="B44" s="392"/>
      <c r="C44" s="129"/>
      <c r="D44" s="393"/>
      <c r="E44" s="394"/>
      <c r="F44" s="395"/>
      <c r="G44" s="396"/>
      <c r="H44" s="259"/>
      <c r="I44" s="130"/>
      <c r="J44" s="397"/>
      <c r="K44" s="259"/>
      <c r="L44" s="130"/>
      <c r="M44" s="398"/>
      <c r="N44" s="259"/>
      <c r="O44" s="130"/>
      <c r="P44" s="130"/>
      <c r="Q44" s="399"/>
      <c r="R44" s="130"/>
      <c r="S44" s="130"/>
      <c r="T44" s="399"/>
      <c r="U44" s="130"/>
      <c r="V44" s="654"/>
      <c r="W44" s="489">
        <f>(W38*4)+(W40*9)+(W42*4)</f>
        <v>736</v>
      </c>
      <c r="X44" s="400"/>
      <c r="Y44" s="401"/>
      <c r="Z44" s="55"/>
      <c r="AC44" s="87">
        <f>AC43*4/AF43</f>
        <v>0.16884474647151068</v>
      </c>
      <c r="AD44" s="87">
        <f>AD43*9/AF43</f>
        <v>0.30580240460010455</v>
      </c>
      <c r="AE44" s="87">
        <f>AE43*4/AF43</f>
        <v>0.52535284892838474</v>
      </c>
    </row>
    <row r="45" spans="2:32" s="97" customFormat="1" ht="21.75" customHeight="1">
      <c r="B45" s="57"/>
      <c r="C45" s="56"/>
      <c r="D45" s="56"/>
      <c r="E45" s="110"/>
      <c r="F45" s="56"/>
      <c r="G45" s="56"/>
      <c r="H45" s="110"/>
      <c r="I45" s="56"/>
      <c r="J45" s="650"/>
      <c r="K45" s="650"/>
      <c r="L45" s="650"/>
      <c r="M45" s="650"/>
      <c r="N45" s="650"/>
      <c r="O45" s="650"/>
      <c r="P45" s="650"/>
      <c r="Q45" s="650"/>
      <c r="R45" s="650"/>
      <c r="S45" s="650"/>
      <c r="T45" s="650"/>
      <c r="U45" s="650"/>
      <c r="V45" s="650"/>
      <c r="W45" s="650"/>
      <c r="X45" s="650"/>
      <c r="Y45" s="650"/>
      <c r="Z45" s="111"/>
      <c r="AB45" s="92"/>
    </row>
    <row r="46" spans="2:32">
      <c r="B46" s="92"/>
      <c r="C46" s="97"/>
      <c r="D46" s="651"/>
      <c r="E46" s="651"/>
      <c r="F46" s="652"/>
      <c r="G46" s="652"/>
      <c r="H46" s="112"/>
      <c r="K46" s="112"/>
      <c r="N46" s="112"/>
      <c r="Q46" s="112"/>
      <c r="T46" s="112"/>
    </row>
    <row r="51" spans="12:28">
      <c r="L51" s="110"/>
      <c r="N51" s="56"/>
      <c r="O51" s="110"/>
      <c r="Q51" s="56"/>
      <c r="R51" s="113"/>
      <c r="S51" s="114"/>
      <c r="T51" s="115"/>
      <c r="W51" s="57"/>
      <c r="X51" s="56"/>
      <c r="Y51" s="56"/>
      <c r="AB51" s="56"/>
    </row>
    <row r="52" spans="12:28">
      <c r="L52" s="110"/>
      <c r="N52" s="56"/>
      <c r="O52" s="110"/>
      <c r="Q52" s="56"/>
      <c r="R52" s="113"/>
      <c r="S52" s="114"/>
      <c r="T52" s="115"/>
      <c r="W52" s="57"/>
      <c r="X52" s="56"/>
      <c r="Y52" s="56"/>
      <c r="AB52" s="56"/>
    </row>
    <row r="53" spans="12:28">
      <c r="L53" s="110"/>
      <c r="N53" s="56"/>
      <c r="O53" s="110"/>
      <c r="Q53" s="56"/>
      <c r="R53" s="113"/>
      <c r="S53" s="114"/>
      <c r="T53" s="115"/>
      <c r="W53" s="57"/>
      <c r="X53" s="56"/>
      <c r="Y53" s="56"/>
      <c r="AB53" s="56"/>
    </row>
    <row r="54" spans="12:28">
      <c r="L54" s="110"/>
      <c r="N54" s="56"/>
      <c r="O54" s="110"/>
      <c r="Q54" s="56"/>
      <c r="R54" s="113"/>
      <c r="S54" s="114"/>
      <c r="T54" s="115"/>
      <c r="W54" s="57"/>
      <c r="X54" s="56"/>
      <c r="Y54" s="56"/>
      <c r="AB54" s="56"/>
    </row>
  </sheetData>
  <mergeCells count="20">
    <mergeCell ref="B1:Y1"/>
    <mergeCell ref="B2:G2"/>
    <mergeCell ref="C5:C10"/>
    <mergeCell ref="V5:V12"/>
    <mergeCell ref="B9:B10"/>
    <mergeCell ref="R2:Z2"/>
    <mergeCell ref="C13:C18"/>
    <mergeCell ref="V13:V20"/>
    <mergeCell ref="B33:B34"/>
    <mergeCell ref="C37:C42"/>
    <mergeCell ref="V37:V44"/>
    <mergeCell ref="B41:B42"/>
    <mergeCell ref="B25:B26"/>
    <mergeCell ref="B17:B18"/>
    <mergeCell ref="C21:C26"/>
    <mergeCell ref="D46:G46"/>
    <mergeCell ref="C29:C34"/>
    <mergeCell ref="V29:V36"/>
    <mergeCell ref="J45:Y45"/>
    <mergeCell ref="V21:V28"/>
  </mergeCells>
  <phoneticPr fontId="19" type="noConversion"/>
  <pageMargins left="0.97" right="0.17" top="0.18" bottom="0.17" header="0.5" footer="0.23"/>
  <pageSetup paperSize="9" scale="40" orientation="landscape" r:id="rId1"/>
  <headerFooter alignWithMargins="0"/>
  <rowBreaks count="1" manualBreakCount="1">
    <brk id="32" max="25" man="1"/>
  </rowBreaks>
  <colBreaks count="1" manualBreakCount="1">
    <brk id="13" max="4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46"/>
  <sheetViews>
    <sheetView view="pageBreakPreview" zoomScale="60" zoomScaleNormal="55" workbookViewId="0">
      <selection activeCell="G23" sqref="G23"/>
    </sheetView>
  </sheetViews>
  <sheetFormatPr defaultColWidth="9" defaultRowHeight="20.25"/>
  <cols>
    <col min="1" max="1" width="1.875" style="56" customWidth="1"/>
    <col min="2" max="2" width="4.875" style="57" customWidth="1"/>
    <col min="3" max="3" width="0" style="56" hidden="1" customWidth="1"/>
    <col min="4" max="4" width="19.375" style="56" customWidth="1"/>
    <col min="5" max="5" width="7.125" style="110" customWidth="1"/>
    <col min="6" max="6" width="9.625" style="56" customWidth="1"/>
    <col min="7" max="7" width="19.375" style="56" customWidth="1"/>
    <col min="8" max="8" width="5.625" style="110" customWidth="1"/>
    <col min="9" max="9" width="9.625" style="56" customWidth="1"/>
    <col min="10" max="10" width="19.375" style="56" customWidth="1"/>
    <col min="11" max="11" width="5.625" style="110" customWidth="1"/>
    <col min="12" max="12" width="9.625" style="56" customWidth="1"/>
    <col min="13" max="13" width="19.375" style="56" customWidth="1"/>
    <col min="14" max="14" width="5.625" style="110" customWidth="1"/>
    <col min="15" max="15" width="9.625" style="56" customWidth="1"/>
    <col min="16" max="16" width="19.375" style="56" customWidth="1"/>
    <col min="17" max="17" width="5.625" style="110" customWidth="1"/>
    <col min="18" max="18" width="9.625" style="56" customWidth="1"/>
    <col min="19" max="19" width="19.375" style="56" customWidth="1"/>
    <col min="20" max="20" width="5.625" style="110" customWidth="1"/>
    <col min="21" max="21" width="9.625" style="56" customWidth="1"/>
    <col min="22" max="22" width="5.25" style="56" customWidth="1"/>
    <col min="23" max="23" width="11.75" style="113" customWidth="1"/>
    <col min="24" max="24" width="11.25" style="114" customWidth="1"/>
    <col min="25" max="25" width="6.625" style="115" customWidth="1"/>
    <col min="26" max="26" width="6.625" style="56" customWidth="1"/>
    <col min="27" max="27" width="6" style="56" customWidth="1"/>
    <col min="28" max="28" width="5.5" style="57" customWidth="1"/>
    <col min="29" max="29" width="7.75" style="56" customWidth="1"/>
    <col min="30" max="30" width="8" style="56" customWidth="1"/>
    <col min="31" max="31" width="7.875" style="56" customWidth="1"/>
    <col min="32" max="32" width="7.5" style="56" customWidth="1"/>
    <col min="33" max="34" width="9" style="56" customWidth="1"/>
    <col min="35" max="16384" width="9" style="56"/>
  </cols>
  <sheetData>
    <row r="1" spans="2:32" s="47" customFormat="1" ht="38.25">
      <c r="B1" s="645" t="s">
        <v>714</v>
      </c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  <c r="V1" s="645"/>
      <c r="W1" s="645"/>
      <c r="X1" s="645"/>
      <c r="Y1" s="645"/>
      <c r="Z1" s="46"/>
      <c r="AB1" s="48"/>
    </row>
    <row r="2" spans="2:32" s="47" customFormat="1" ht="21.95" customHeight="1">
      <c r="B2" s="646"/>
      <c r="C2" s="647"/>
      <c r="D2" s="647"/>
      <c r="E2" s="647"/>
      <c r="F2" s="647"/>
      <c r="G2" s="647"/>
      <c r="H2" s="49"/>
      <c r="I2" s="46"/>
      <c r="J2" s="46"/>
      <c r="K2" s="49"/>
      <c r="L2" s="46"/>
      <c r="M2" s="46"/>
      <c r="N2" s="49"/>
      <c r="O2" s="46"/>
      <c r="P2" s="46"/>
      <c r="Q2" s="49"/>
      <c r="R2" s="648" t="s">
        <v>403</v>
      </c>
      <c r="S2" s="648"/>
      <c r="T2" s="648"/>
      <c r="U2" s="648"/>
      <c r="V2" s="648"/>
      <c r="W2" s="648"/>
      <c r="X2" s="648"/>
      <c r="Y2" s="648"/>
      <c r="Z2" s="648"/>
      <c r="AB2" s="48"/>
    </row>
    <row r="3" spans="2:32" ht="32.25" customHeight="1" thickBot="1">
      <c r="B3" s="117" t="s">
        <v>40</v>
      </c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7"/>
      <c r="T3" s="51"/>
      <c r="U3" s="51"/>
      <c r="V3" s="51"/>
      <c r="W3" s="52"/>
      <c r="X3" s="53"/>
      <c r="Y3" s="54"/>
      <c r="Z3" s="55"/>
    </row>
    <row r="4" spans="2:32" s="69" customFormat="1" ht="157.5">
      <c r="B4" s="58" t="s">
        <v>0</v>
      </c>
      <c r="C4" s="59" t="s">
        <v>1</v>
      </c>
      <c r="D4" s="60" t="s">
        <v>2</v>
      </c>
      <c r="E4" s="61" t="s">
        <v>38</v>
      </c>
      <c r="F4" s="60"/>
      <c r="G4" s="60" t="s">
        <v>3</v>
      </c>
      <c r="H4" s="61" t="s">
        <v>38</v>
      </c>
      <c r="I4" s="60"/>
      <c r="J4" s="60" t="s">
        <v>4</v>
      </c>
      <c r="K4" s="501" t="s">
        <v>38</v>
      </c>
      <c r="L4" s="503"/>
      <c r="M4" s="60" t="s">
        <v>4</v>
      </c>
      <c r="N4" s="61" t="s">
        <v>38</v>
      </c>
      <c r="O4" s="60"/>
      <c r="P4" s="60" t="s">
        <v>4</v>
      </c>
      <c r="Q4" s="61" t="s">
        <v>38</v>
      </c>
      <c r="R4" s="60"/>
      <c r="S4" s="62" t="s">
        <v>5</v>
      </c>
      <c r="T4" s="61" t="s">
        <v>38</v>
      </c>
      <c r="U4" s="60"/>
      <c r="V4" s="119" t="s">
        <v>45</v>
      </c>
      <c r="W4" s="63" t="s">
        <v>6</v>
      </c>
      <c r="X4" s="64" t="s">
        <v>13</v>
      </c>
      <c r="Y4" s="65" t="s">
        <v>14</v>
      </c>
      <c r="Z4" s="66"/>
      <c r="AA4" s="67"/>
      <c r="AB4" s="67"/>
      <c r="AC4" s="68"/>
      <c r="AD4" s="68"/>
      <c r="AE4" s="68"/>
      <c r="AF4" s="68"/>
    </row>
    <row r="5" spans="2:32" s="73" customFormat="1" ht="42" customHeight="1">
      <c r="B5" s="70">
        <v>9</v>
      </c>
      <c r="C5" s="640"/>
      <c r="D5" s="252" t="str">
        <f>'113.9月菜單'!A25</f>
        <v>白米飯+可可麻糬包</v>
      </c>
      <c r="E5" s="273" t="s">
        <v>96</v>
      </c>
      <c r="F5" s="20" t="s">
        <v>15</v>
      </c>
      <c r="G5" s="252" t="str">
        <f>'113.9月菜單'!A26</f>
        <v>北平烤鴨</v>
      </c>
      <c r="H5" s="252" t="s">
        <v>660</v>
      </c>
      <c r="I5" s="20" t="s">
        <v>15</v>
      </c>
      <c r="J5" s="500" t="str">
        <f>'113.9月菜單'!A27</f>
        <v>大黃瓜炒肉</v>
      </c>
      <c r="K5" s="294" t="s">
        <v>16</v>
      </c>
      <c r="L5" s="504" t="s">
        <v>57</v>
      </c>
      <c r="M5" s="502" t="str">
        <f>'113.9月菜單'!A28</f>
        <v>嫩香豆腐(豆)</v>
      </c>
      <c r="N5" s="252" t="s">
        <v>362</v>
      </c>
      <c r="O5" s="20" t="s">
        <v>15</v>
      </c>
      <c r="P5" s="252" t="str">
        <f>'113.9月菜單'!A29</f>
        <v>深色蔬菜</v>
      </c>
      <c r="Q5" s="19" t="s">
        <v>42</v>
      </c>
      <c r="R5" s="20" t="s">
        <v>46</v>
      </c>
      <c r="S5" s="330" t="str">
        <f>'113.9月菜單'!A30</f>
        <v>薑絲冬瓜湯</v>
      </c>
      <c r="T5" s="71" t="s">
        <v>16</v>
      </c>
      <c r="U5" s="20" t="s">
        <v>15</v>
      </c>
      <c r="V5" s="641"/>
      <c r="W5" s="123" t="s">
        <v>7</v>
      </c>
      <c r="X5" s="72" t="s">
        <v>17</v>
      </c>
      <c r="Y5" s="104">
        <v>6</v>
      </c>
      <c r="Z5" s="56"/>
      <c r="AA5" s="56"/>
      <c r="AB5" s="57"/>
      <c r="AC5" s="56" t="s">
        <v>18</v>
      </c>
      <c r="AD5" s="56" t="s">
        <v>19</v>
      </c>
      <c r="AE5" s="56" t="s">
        <v>20</v>
      </c>
      <c r="AF5" s="56" t="s">
        <v>21</v>
      </c>
    </row>
    <row r="6" spans="2:32" ht="27.95" customHeight="1">
      <c r="B6" s="74" t="s">
        <v>8</v>
      </c>
      <c r="C6" s="640"/>
      <c r="D6" s="253" t="s">
        <v>75</v>
      </c>
      <c r="E6" s="254"/>
      <c r="F6" s="254">
        <v>120</v>
      </c>
      <c r="G6" s="441" t="s">
        <v>683</v>
      </c>
      <c r="H6" s="445"/>
      <c r="I6" s="441">
        <v>40</v>
      </c>
      <c r="J6" s="253" t="s">
        <v>401</v>
      </c>
      <c r="K6" s="261"/>
      <c r="L6" s="253">
        <v>30</v>
      </c>
      <c r="M6" s="404" t="s">
        <v>678</v>
      </c>
      <c r="N6" s="261" t="s">
        <v>371</v>
      </c>
      <c r="O6" s="253">
        <v>40</v>
      </c>
      <c r="P6" s="253" t="str">
        <f>P5</f>
        <v>深色蔬菜</v>
      </c>
      <c r="Q6" s="261"/>
      <c r="R6" s="366">
        <v>100</v>
      </c>
      <c r="S6" s="331" t="s">
        <v>532</v>
      </c>
      <c r="T6" s="316"/>
      <c r="U6" s="253">
        <v>20</v>
      </c>
      <c r="V6" s="642"/>
      <c r="W6" s="124">
        <f>(Y5*15)+(Y7*5)+(Y9*15)+(Y10*12)</f>
        <v>100</v>
      </c>
      <c r="X6" s="75" t="s">
        <v>22</v>
      </c>
      <c r="Y6" s="105">
        <v>2.1</v>
      </c>
      <c r="Z6" s="55"/>
      <c r="AA6" s="57" t="s">
        <v>23</v>
      </c>
      <c r="AB6" s="57">
        <v>6</v>
      </c>
      <c r="AC6" s="57">
        <f>AB6*2</f>
        <v>12</v>
      </c>
      <c r="AD6" s="57"/>
      <c r="AE6" s="57">
        <f>AB6*15</f>
        <v>90</v>
      </c>
      <c r="AF6" s="57">
        <f>AC6*4+AE6*4</f>
        <v>408</v>
      </c>
    </row>
    <row r="7" spans="2:32" ht="27.95" customHeight="1">
      <c r="B7" s="74">
        <v>9</v>
      </c>
      <c r="C7" s="640"/>
      <c r="D7" s="253"/>
      <c r="E7" s="253"/>
      <c r="F7" s="253"/>
      <c r="G7" s="441"/>
      <c r="H7" s="447"/>
      <c r="I7" s="441"/>
      <c r="J7" s="283" t="s">
        <v>378</v>
      </c>
      <c r="K7" s="261"/>
      <c r="L7" s="253">
        <v>10</v>
      </c>
      <c r="M7" s="404"/>
      <c r="N7" s="261"/>
      <c r="O7" s="253"/>
      <c r="P7" s="253"/>
      <c r="Q7" s="261"/>
      <c r="R7" s="366"/>
      <c r="S7" s="332" t="s">
        <v>549</v>
      </c>
      <c r="T7" s="404"/>
      <c r="U7" s="253">
        <v>2</v>
      </c>
      <c r="V7" s="642"/>
      <c r="W7" s="125" t="s">
        <v>9</v>
      </c>
      <c r="X7" s="76" t="s">
        <v>24</v>
      </c>
      <c r="Y7" s="105">
        <v>2</v>
      </c>
      <c r="AA7" s="77" t="s">
        <v>25</v>
      </c>
      <c r="AB7" s="57">
        <v>2.4</v>
      </c>
      <c r="AC7" s="78">
        <f>AB7*7</f>
        <v>16.8</v>
      </c>
      <c r="AD7" s="57">
        <f>AB7*5</f>
        <v>12</v>
      </c>
      <c r="AE7" s="57" t="s">
        <v>26</v>
      </c>
      <c r="AF7" s="79">
        <f>AC7*4+AD7*9</f>
        <v>175.2</v>
      </c>
    </row>
    <row r="8" spans="2:32" ht="27.95" customHeight="1">
      <c r="B8" s="74" t="s">
        <v>10</v>
      </c>
      <c r="C8" s="640"/>
      <c r="D8" s="253"/>
      <c r="E8" s="253"/>
      <c r="F8" s="253"/>
      <c r="G8" s="441"/>
      <c r="H8" s="441"/>
      <c r="I8" s="441"/>
      <c r="J8" s="283" t="s">
        <v>402</v>
      </c>
      <c r="K8" s="262"/>
      <c r="L8" s="253">
        <v>20</v>
      </c>
      <c r="M8" s="404"/>
      <c r="N8" s="261"/>
      <c r="O8" s="253"/>
      <c r="P8" s="253"/>
      <c r="Q8" s="261"/>
      <c r="R8" s="366"/>
      <c r="S8" s="332"/>
      <c r="T8" s="404"/>
      <c r="U8" s="253"/>
      <c r="V8" s="642"/>
      <c r="W8" s="124">
        <f>(Y6*5)+(Y8*5)+(Y10*8)</f>
        <v>24</v>
      </c>
      <c r="X8" s="76" t="s">
        <v>27</v>
      </c>
      <c r="Y8" s="105">
        <v>2.7</v>
      </c>
      <c r="Z8" s="55"/>
      <c r="AA8" s="56" t="s">
        <v>28</v>
      </c>
      <c r="AB8" s="57">
        <v>2.2999999999999998</v>
      </c>
      <c r="AC8" s="57">
        <f>AB8*1</f>
        <v>2.2999999999999998</v>
      </c>
      <c r="AD8" s="57" t="s">
        <v>26</v>
      </c>
      <c r="AE8" s="57">
        <f>AB8*5</f>
        <v>11.5</v>
      </c>
      <c r="AF8" s="57">
        <f>AC8*4+AE8*4</f>
        <v>55.2</v>
      </c>
    </row>
    <row r="9" spans="2:32" ht="27.95" customHeight="1">
      <c r="B9" s="644" t="s">
        <v>74</v>
      </c>
      <c r="C9" s="640"/>
      <c r="D9" s="253"/>
      <c r="E9" s="253"/>
      <c r="F9" s="253"/>
      <c r="G9" s="253"/>
      <c r="H9" s="261"/>
      <c r="I9" s="253"/>
      <c r="J9" s="283" t="s">
        <v>551</v>
      </c>
      <c r="K9" s="368"/>
      <c r="L9" s="253">
        <v>5</v>
      </c>
      <c r="M9" s="404"/>
      <c r="N9" s="261"/>
      <c r="O9" s="253"/>
      <c r="P9" s="253"/>
      <c r="Q9" s="261"/>
      <c r="R9" s="366"/>
      <c r="S9" s="287"/>
      <c r="T9" s="404"/>
      <c r="U9" s="253"/>
      <c r="V9" s="642"/>
      <c r="W9" s="125" t="s">
        <v>11</v>
      </c>
      <c r="X9" s="76" t="s">
        <v>30</v>
      </c>
      <c r="Y9" s="105">
        <f>AB10</f>
        <v>0</v>
      </c>
      <c r="AA9" s="56" t="s">
        <v>31</v>
      </c>
      <c r="AB9" s="57">
        <v>2.8</v>
      </c>
      <c r="AC9" s="57"/>
      <c r="AD9" s="57">
        <f>AB9*5</f>
        <v>14</v>
      </c>
      <c r="AE9" s="57" t="s">
        <v>26</v>
      </c>
      <c r="AF9" s="57">
        <f>AD9*9</f>
        <v>126</v>
      </c>
    </row>
    <row r="10" spans="2:32" ht="27.95" customHeight="1">
      <c r="B10" s="644"/>
      <c r="C10" s="640"/>
      <c r="D10" s="253"/>
      <c r="E10" s="253"/>
      <c r="F10" s="24"/>
      <c r="G10" s="253"/>
      <c r="H10" s="261"/>
      <c r="I10" s="199"/>
      <c r="K10" s="368"/>
      <c r="L10" s="405"/>
      <c r="N10" s="261"/>
      <c r="O10" s="199"/>
      <c r="P10" s="253"/>
      <c r="Q10" s="198"/>
      <c r="R10" s="250"/>
      <c r="S10" s="287"/>
      <c r="T10" s="327"/>
      <c r="U10" s="24"/>
      <c r="V10" s="642"/>
      <c r="W10" s="124">
        <f>(Y5*2)+(Y6*7)+(Y7*1)+(Y10*8)</f>
        <v>28.700000000000003</v>
      </c>
      <c r="X10" s="116" t="s">
        <v>39</v>
      </c>
      <c r="Y10" s="105">
        <v>0</v>
      </c>
      <c r="Z10" s="55"/>
      <c r="AA10" s="56" t="s">
        <v>32</v>
      </c>
      <c r="AE10" s="56">
        <f>AB10*15</f>
        <v>0</v>
      </c>
    </row>
    <row r="11" spans="2:32" ht="27.95" customHeight="1">
      <c r="B11" s="82" t="s">
        <v>33</v>
      </c>
      <c r="C11" s="83"/>
      <c r="D11" s="253"/>
      <c r="E11" s="256"/>
      <c r="F11" s="24"/>
      <c r="G11" s="253"/>
      <c r="H11" s="262"/>
      <c r="I11" s="199"/>
      <c r="K11" s="368"/>
      <c r="L11" s="405"/>
      <c r="M11" s="404"/>
      <c r="N11" s="261"/>
      <c r="O11" s="199"/>
      <c r="P11" s="253"/>
      <c r="Q11" s="200"/>
      <c r="R11" s="250"/>
      <c r="S11" s="332"/>
      <c r="T11" s="328"/>
      <c r="U11" s="199"/>
      <c r="V11" s="642"/>
      <c r="W11" s="125" t="s">
        <v>12</v>
      </c>
      <c r="X11" s="84"/>
      <c r="Y11" s="105"/>
      <c r="AC11" s="56">
        <f>SUM(AC6:AC10)</f>
        <v>31.1</v>
      </c>
      <c r="AD11" s="56">
        <f>SUM(AD6:AD10)</f>
        <v>26</v>
      </c>
      <c r="AE11" s="56">
        <f>SUM(AE6:AE10)</f>
        <v>101.5</v>
      </c>
      <c r="AF11" s="56">
        <f>AC11*4+AD11*9+AE11*4</f>
        <v>764.4</v>
      </c>
    </row>
    <row r="12" spans="2:32" ht="27.95" customHeight="1">
      <c r="B12" s="85"/>
      <c r="C12" s="86"/>
      <c r="D12" s="256"/>
      <c r="E12" s="256"/>
      <c r="F12" s="24"/>
      <c r="G12" s="253"/>
      <c r="H12" s="261"/>
      <c r="I12" s="199"/>
      <c r="K12" s="403"/>
      <c r="L12" s="406"/>
      <c r="M12" s="404"/>
      <c r="N12" s="261"/>
      <c r="O12" s="199"/>
      <c r="P12" s="260"/>
      <c r="Q12" s="196"/>
      <c r="R12" s="325"/>
      <c r="S12" s="333"/>
      <c r="T12" s="329"/>
      <c r="U12" s="197"/>
      <c r="V12" s="643"/>
      <c r="W12" s="124">
        <f>(W6*4)+(W8*9)+(W10*4)</f>
        <v>730.8</v>
      </c>
      <c r="X12" s="90"/>
      <c r="Y12" s="105"/>
      <c r="Z12" s="55"/>
      <c r="AC12" s="87">
        <f>AC11*4/AF11</f>
        <v>0.16274201988487705</v>
      </c>
      <c r="AD12" s="87">
        <f>AD11*9/AF11</f>
        <v>0.30612244897959184</v>
      </c>
      <c r="AE12" s="87">
        <f>AE11*4/AF11</f>
        <v>0.53113553113553114</v>
      </c>
    </row>
    <row r="13" spans="2:32" s="73" customFormat="1" ht="42" customHeight="1">
      <c r="B13" s="70">
        <v>9</v>
      </c>
      <c r="C13" s="640"/>
      <c r="D13" s="252" t="str">
        <f>'113.9月菜單'!E25</f>
        <v>燕麥飯</v>
      </c>
      <c r="E13" s="273" t="s">
        <v>96</v>
      </c>
      <c r="F13" s="20" t="s">
        <v>15</v>
      </c>
      <c r="G13" s="252" t="str">
        <f>'113.9月菜單'!E26</f>
        <v>古早味排骨</v>
      </c>
      <c r="H13" s="252" t="s">
        <v>615</v>
      </c>
      <c r="I13" s="20" t="s">
        <v>15</v>
      </c>
      <c r="J13" s="252" t="str">
        <f>'113.9月菜單'!E27</f>
        <v>青花翡翠燒賣(加)</v>
      </c>
      <c r="K13" s="271" t="s">
        <v>432</v>
      </c>
      <c r="L13" s="209" t="s">
        <v>15</v>
      </c>
      <c r="M13" s="252" t="str">
        <f>'113.9月菜單'!E28</f>
        <v>菜脯炒蛋(醃)</v>
      </c>
      <c r="N13" s="252" t="s">
        <v>430</v>
      </c>
      <c r="O13" s="20" t="s">
        <v>15</v>
      </c>
      <c r="P13" s="252" t="str">
        <f>'113.9月菜單'!E29</f>
        <v>淺色蔬菜</v>
      </c>
      <c r="Q13" s="492" t="s">
        <v>42</v>
      </c>
      <c r="R13" s="371" t="s">
        <v>15</v>
      </c>
      <c r="S13" s="271" t="str">
        <f>'113.9月菜單'!E30</f>
        <v>柴香豆腐湯(豆)</v>
      </c>
      <c r="T13" s="71" t="s">
        <v>16</v>
      </c>
      <c r="U13" s="20" t="s">
        <v>15</v>
      </c>
      <c r="V13" s="641"/>
      <c r="W13" s="123" t="s">
        <v>7</v>
      </c>
      <c r="X13" s="72" t="s">
        <v>47</v>
      </c>
      <c r="Y13" s="104">
        <v>6.2</v>
      </c>
      <c r="Z13" s="56"/>
      <c r="AA13" s="56"/>
      <c r="AB13" s="57"/>
      <c r="AC13" s="56" t="s">
        <v>18</v>
      </c>
      <c r="AD13" s="56" t="s">
        <v>19</v>
      </c>
      <c r="AE13" s="56" t="s">
        <v>20</v>
      </c>
      <c r="AF13" s="56" t="s">
        <v>21</v>
      </c>
    </row>
    <row r="14" spans="2:32" ht="27.95" customHeight="1">
      <c r="B14" s="74" t="s">
        <v>8</v>
      </c>
      <c r="C14" s="640"/>
      <c r="D14" s="253" t="s">
        <v>100</v>
      </c>
      <c r="E14" s="253"/>
      <c r="F14" s="253">
        <v>80</v>
      </c>
      <c r="G14" s="253" t="s">
        <v>680</v>
      </c>
      <c r="H14" s="253"/>
      <c r="I14" s="253">
        <v>40</v>
      </c>
      <c r="J14" s="253" t="s">
        <v>431</v>
      </c>
      <c r="K14" s="261" t="s">
        <v>239</v>
      </c>
      <c r="L14" s="253">
        <v>30</v>
      </c>
      <c r="M14" s="441" t="s">
        <v>601</v>
      </c>
      <c r="N14" s="475"/>
      <c r="O14" s="363">
        <v>30</v>
      </c>
      <c r="P14" s="366" t="str">
        <f>P13</f>
        <v>淺色蔬菜</v>
      </c>
      <c r="Q14" s="497"/>
      <c r="R14" s="494">
        <v>100</v>
      </c>
      <c r="S14" s="404" t="s">
        <v>704</v>
      </c>
      <c r="T14" s="253" t="s">
        <v>705</v>
      </c>
      <c r="U14" s="253">
        <v>10</v>
      </c>
      <c r="V14" s="642"/>
      <c r="W14" s="124">
        <f>(Y13*15)+(Y15*5)+(Y17*15)+(Y18*12)</f>
        <v>100.5</v>
      </c>
      <c r="X14" s="75" t="s">
        <v>48</v>
      </c>
      <c r="Y14" s="105">
        <v>2.6</v>
      </c>
      <c r="Z14" s="55"/>
      <c r="AA14" s="57" t="s">
        <v>23</v>
      </c>
      <c r="AB14" s="57">
        <v>6</v>
      </c>
      <c r="AC14" s="57">
        <f>AB14*2</f>
        <v>12</v>
      </c>
      <c r="AD14" s="57"/>
      <c r="AE14" s="57">
        <f>AB14*15</f>
        <v>90</v>
      </c>
      <c r="AF14" s="57">
        <f>AC14*4+AE14*4</f>
        <v>408</v>
      </c>
    </row>
    <row r="15" spans="2:32" ht="27.95" customHeight="1">
      <c r="B15" s="74">
        <v>10</v>
      </c>
      <c r="C15" s="640"/>
      <c r="D15" s="253" t="s">
        <v>429</v>
      </c>
      <c r="E15" s="253"/>
      <c r="F15" s="253">
        <v>35</v>
      </c>
      <c r="G15" s="253"/>
      <c r="H15" s="253"/>
      <c r="I15" s="253"/>
      <c r="J15" s="253" t="s">
        <v>636</v>
      </c>
      <c r="K15" s="261"/>
      <c r="L15" s="253">
        <v>30</v>
      </c>
      <c r="M15" s="474" t="s">
        <v>587</v>
      </c>
      <c r="N15" s="476" t="s">
        <v>588</v>
      </c>
      <c r="O15" s="355">
        <v>20</v>
      </c>
      <c r="P15" s="366"/>
      <c r="Q15" s="498"/>
      <c r="R15" s="495"/>
      <c r="S15" s="404" t="s">
        <v>706</v>
      </c>
      <c r="T15" s="253"/>
      <c r="U15" s="253">
        <v>1</v>
      </c>
      <c r="V15" s="642"/>
      <c r="W15" s="125" t="s">
        <v>9</v>
      </c>
      <c r="X15" s="76" t="s">
        <v>49</v>
      </c>
      <c r="Y15" s="105">
        <v>1.5</v>
      </c>
      <c r="AA15" s="77" t="s">
        <v>25</v>
      </c>
      <c r="AB15" s="57">
        <v>2.6</v>
      </c>
      <c r="AC15" s="78">
        <f>AB15*7</f>
        <v>18.2</v>
      </c>
      <c r="AD15" s="57">
        <f>AB15*5</f>
        <v>13</v>
      </c>
      <c r="AE15" s="57" t="s">
        <v>26</v>
      </c>
      <c r="AF15" s="79">
        <f>AC15*4+AD15*9</f>
        <v>189.8</v>
      </c>
    </row>
    <row r="16" spans="2:32" ht="27.95" customHeight="1">
      <c r="B16" s="74" t="s">
        <v>10</v>
      </c>
      <c r="C16" s="640"/>
      <c r="D16" s="256"/>
      <c r="E16" s="256"/>
      <c r="F16" s="253"/>
      <c r="G16" s="253"/>
      <c r="H16" s="253"/>
      <c r="I16" s="253"/>
      <c r="J16" s="450"/>
      <c r="K16" s="261"/>
      <c r="L16" s="253"/>
      <c r="M16" s="474"/>
      <c r="N16" s="476"/>
      <c r="O16" s="355"/>
      <c r="P16" s="474"/>
      <c r="Q16" s="476"/>
      <c r="R16" s="493"/>
      <c r="S16" s="404"/>
      <c r="T16" s="253"/>
      <c r="U16" s="253"/>
      <c r="V16" s="642"/>
      <c r="W16" s="124">
        <f>(Y14*5)+(Y16*5)+(Y18*8)</f>
        <v>25.5</v>
      </c>
      <c r="X16" s="76" t="s">
        <v>50</v>
      </c>
      <c r="Y16" s="105">
        <v>2.5</v>
      </c>
      <c r="Z16" s="55"/>
      <c r="AA16" s="56" t="s">
        <v>28</v>
      </c>
      <c r="AB16" s="57">
        <v>2</v>
      </c>
      <c r="AC16" s="57">
        <f>AB16*1</f>
        <v>2</v>
      </c>
      <c r="AD16" s="57" t="s">
        <v>26</v>
      </c>
      <c r="AE16" s="57">
        <f>AB16*5</f>
        <v>10</v>
      </c>
      <c r="AF16" s="57">
        <f>AC16*4+AE16*4</f>
        <v>48</v>
      </c>
    </row>
    <row r="17" spans="2:32" ht="27.95" customHeight="1">
      <c r="B17" s="644" t="s">
        <v>35</v>
      </c>
      <c r="C17" s="640"/>
      <c r="D17" s="256"/>
      <c r="E17" s="256"/>
      <c r="F17" s="253"/>
      <c r="G17" s="254"/>
      <c r="H17" s="256"/>
      <c r="I17" s="253"/>
      <c r="J17" s="253"/>
      <c r="K17" s="262"/>
      <c r="L17" s="253"/>
      <c r="M17" s="474"/>
      <c r="N17" s="476"/>
      <c r="O17" s="355"/>
      <c r="P17" s="474"/>
      <c r="Q17" s="476"/>
      <c r="R17" s="493"/>
      <c r="S17" s="404"/>
      <c r="T17" s="261"/>
      <c r="U17" s="253"/>
      <c r="V17" s="642"/>
      <c r="W17" s="125" t="s">
        <v>11</v>
      </c>
      <c r="X17" s="76" t="s">
        <v>51</v>
      </c>
      <c r="Y17" s="105">
        <f>AB18</f>
        <v>0</v>
      </c>
      <c r="AA17" s="56" t="s">
        <v>31</v>
      </c>
      <c r="AB17" s="57">
        <v>2.5</v>
      </c>
      <c r="AC17" s="57"/>
      <c r="AD17" s="57">
        <f>AB17*5</f>
        <v>12.5</v>
      </c>
      <c r="AE17" s="57" t="s">
        <v>26</v>
      </c>
      <c r="AF17" s="57">
        <f>AD17*9</f>
        <v>112.5</v>
      </c>
    </row>
    <row r="18" spans="2:32" ht="27.95" customHeight="1">
      <c r="B18" s="644"/>
      <c r="C18" s="640"/>
      <c r="D18" s="256"/>
      <c r="E18" s="256"/>
      <c r="F18" s="253"/>
      <c r="G18" s="253"/>
      <c r="H18" s="261"/>
      <c r="I18" s="253"/>
      <c r="J18" s="450"/>
      <c r="K18" s="261"/>
      <c r="L18" s="253"/>
      <c r="M18" s="284"/>
      <c r="N18" s="262"/>
      <c r="O18" s="253"/>
      <c r="P18" s="474"/>
      <c r="Q18" s="476"/>
      <c r="R18" s="493"/>
      <c r="S18" s="404"/>
      <c r="T18" s="253"/>
      <c r="U18" s="253"/>
      <c r="V18" s="642"/>
      <c r="W18" s="124">
        <f>(Y13*2)+(Y14*7)+(Y15*1)+(Y18*8)</f>
        <v>32.1</v>
      </c>
      <c r="X18" s="116" t="s">
        <v>52</v>
      </c>
      <c r="Y18" s="105">
        <v>0</v>
      </c>
      <c r="Z18" s="55"/>
      <c r="AA18" s="56" t="s">
        <v>32</v>
      </c>
      <c r="AE18" s="56">
        <f>AB18*15</f>
        <v>0</v>
      </c>
    </row>
    <row r="19" spans="2:32" ht="27.95" customHeight="1">
      <c r="B19" s="82" t="s">
        <v>33</v>
      </c>
      <c r="C19" s="83"/>
      <c r="D19" s="256"/>
      <c r="E19" s="256"/>
      <c r="F19" s="253"/>
      <c r="G19" s="253"/>
      <c r="H19" s="263"/>
      <c r="I19" s="253"/>
      <c r="J19" s="253"/>
      <c r="K19" s="263"/>
      <c r="L19" s="253"/>
      <c r="M19" s="253"/>
      <c r="N19" s="262"/>
      <c r="O19" s="253"/>
      <c r="P19" s="474"/>
      <c r="Q19" s="476"/>
      <c r="R19" s="493"/>
      <c r="S19" s="404"/>
      <c r="T19" s="253"/>
      <c r="U19" s="253"/>
      <c r="V19" s="642"/>
      <c r="W19" s="125" t="s">
        <v>12</v>
      </c>
      <c r="X19" s="84"/>
      <c r="Y19" s="105"/>
      <c r="AC19" s="56">
        <f>SUM(AC14:AC18)</f>
        <v>32.200000000000003</v>
      </c>
      <c r="AD19" s="56">
        <f>SUM(AD14:AD18)</f>
        <v>25.5</v>
      </c>
      <c r="AE19" s="56">
        <f>SUM(AE14:AE18)</f>
        <v>100</v>
      </c>
      <c r="AF19" s="56">
        <f>AC19*4+AD19*9+AE19*4</f>
        <v>758.3</v>
      </c>
    </row>
    <row r="20" spans="2:32" ht="27.95" customHeight="1">
      <c r="B20" s="85"/>
      <c r="C20" s="86"/>
      <c r="D20" s="256"/>
      <c r="E20" s="256"/>
      <c r="F20" s="24"/>
      <c r="G20" s="260"/>
      <c r="H20" s="264"/>
      <c r="I20" s="197"/>
      <c r="J20" s="260"/>
      <c r="K20" s="264"/>
      <c r="L20" s="197"/>
      <c r="M20" s="260"/>
      <c r="N20" s="264"/>
      <c r="O20" s="197"/>
      <c r="P20" s="430"/>
      <c r="Q20" s="499"/>
      <c r="R20" s="496"/>
      <c r="S20" s="491"/>
      <c r="T20" s="196"/>
      <c r="U20" s="197"/>
      <c r="V20" s="643"/>
      <c r="W20" s="124">
        <f>(W14*4)+(W16*9)+(W18*4)</f>
        <v>759.9</v>
      </c>
      <c r="X20" s="81"/>
      <c r="Y20" s="246"/>
      <c r="Z20" s="55"/>
      <c r="AC20" s="87">
        <f>AC19*4/AF19</f>
        <v>0.16985361993933801</v>
      </c>
      <c r="AD20" s="87">
        <f>AD19*9/AF19</f>
        <v>0.30265066596333906</v>
      </c>
      <c r="AE20" s="87">
        <f>AE19*4/AF19</f>
        <v>0.52749571409732299</v>
      </c>
    </row>
    <row r="21" spans="2:32" s="73" customFormat="1" ht="42" customHeight="1">
      <c r="B21" s="70">
        <v>9</v>
      </c>
      <c r="C21" s="640"/>
      <c r="D21" s="252" t="str">
        <f>'113.9月菜單'!I25</f>
        <v>白米飯</v>
      </c>
      <c r="E21" s="252" t="s">
        <v>101</v>
      </c>
      <c r="F21" s="20" t="s">
        <v>15</v>
      </c>
      <c r="G21" s="252" t="str">
        <f>'113.9月菜單'!I26</f>
        <v>黃金炸雞腿(炸)</v>
      </c>
      <c r="H21" s="252" t="s">
        <v>95</v>
      </c>
      <c r="I21" s="20" t="s">
        <v>15</v>
      </c>
      <c r="J21" s="252" t="str">
        <f>'113.9月菜單'!I27</f>
        <v>番茄豚肉鍋</v>
      </c>
      <c r="K21" s="252" t="s">
        <v>16</v>
      </c>
      <c r="L21" s="20" t="s">
        <v>15</v>
      </c>
      <c r="M21" s="252" t="str">
        <f>'113.9月菜單'!I28</f>
        <v>牽絲洋芋燒</v>
      </c>
      <c r="N21" s="252" t="s">
        <v>425</v>
      </c>
      <c r="O21" s="20" t="s">
        <v>15</v>
      </c>
      <c r="P21" s="252" t="str">
        <f>'113.9月菜單'!I29</f>
        <v>深色蔬菜</v>
      </c>
      <c r="Q21" s="122" t="s">
        <v>42</v>
      </c>
      <c r="R21" s="209" t="s">
        <v>15</v>
      </c>
      <c r="S21" s="252" t="str">
        <f>'113.9月菜單'!I30</f>
        <v>紫菜蛋花湯</v>
      </c>
      <c r="T21" s="71" t="s">
        <v>16</v>
      </c>
      <c r="U21" s="20" t="s">
        <v>15</v>
      </c>
      <c r="V21" s="641"/>
      <c r="W21" s="123" t="s">
        <v>7</v>
      </c>
      <c r="X21" s="72" t="s">
        <v>17</v>
      </c>
      <c r="Y21" s="105">
        <v>5.8</v>
      </c>
      <c r="Z21" s="56"/>
      <c r="AA21" s="56"/>
      <c r="AB21" s="57"/>
      <c r="AC21" s="56" t="s">
        <v>18</v>
      </c>
      <c r="AD21" s="56" t="s">
        <v>19</v>
      </c>
      <c r="AE21" s="56" t="s">
        <v>20</v>
      </c>
      <c r="AF21" s="56" t="s">
        <v>21</v>
      </c>
    </row>
    <row r="22" spans="2:32" s="93" customFormat="1" ht="27.75" customHeight="1">
      <c r="B22" s="74" t="s">
        <v>8</v>
      </c>
      <c r="C22" s="640"/>
      <c r="D22" s="441" t="s">
        <v>94</v>
      </c>
      <c r="E22" s="442"/>
      <c r="F22" s="442">
        <v>110</v>
      </c>
      <c r="G22" s="441" t="s">
        <v>720</v>
      </c>
      <c r="H22" s="441"/>
      <c r="I22" s="441">
        <v>40</v>
      </c>
      <c r="J22" s="442" t="s">
        <v>661</v>
      </c>
      <c r="K22" s="442"/>
      <c r="L22" s="442">
        <v>20</v>
      </c>
      <c r="M22" s="509" t="s">
        <v>481</v>
      </c>
      <c r="N22" s="445"/>
      <c r="O22" s="441">
        <v>30</v>
      </c>
      <c r="P22" s="441" t="str">
        <f>P21</f>
        <v>深色蔬菜</v>
      </c>
      <c r="Q22" s="445"/>
      <c r="R22" s="441">
        <v>100</v>
      </c>
      <c r="S22" s="441" t="s">
        <v>601</v>
      </c>
      <c r="T22" s="478"/>
      <c r="U22" s="441">
        <v>20</v>
      </c>
      <c r="V22" s="642"/>
      <c r="W22" s="124">
        <f>(Y21*15)+(Y23*5)+(Y25*15)+(Y26*12)</f>
        <v>98.2</v>
      </c>
      <c r="X22" s="75" t="s">
        <v>22</v>
      </c>
      <c r="Y22" s="105">
        <v>2.2999999999999998</v>
      </c>
      <c r="Z22" s="91"/>
      <c r="AA22" s="92" t="s">
        <v>23</v>
      </c>
      <c r="AB22" s="92">
        <v>5.8</v>
      </c>
      <c r="AC22" s="92">
        <f>AB22*2</f>
        <v>11.6</v>
      </c>
      <c r="AD22" s="92"/>
      <c r="AE22" s="92">
        <f>AB22*15</f>
        <v>87</v>
      </c>
      <c r="AF22" s="92">
        <f>AC22*4+AE22*4</f>
        <v>394.4</v>
      </c>
    </row>
    <row r="23" spans="2:32" s="93" customFormat="1" ht="27.95" customHeight="1">
      <c r="B23" s="74">
        <v>11</v>
      </c>
      <c r="C23" s="640"/>
      <c r="D23" s="441"/>
      <c r="E23" s="441"/>
      <c r="F23" s="441"/>
      <c r="G23" s="441"/>
      <c r="H23" s="441"/>
      <c r="I23" s="441"/>
      <c r="J23" s="479" t="s">
        <v>385</v>
      </c>
      <c r="K23" s="442"/>
      <c r="L23" s="442">
        <v>20</v>
      </c>
      <c r="M23" s="509" t="s">
        <v>674</v>
      </c>
      <c r="N23" s="445"/>
      <c r="O23" s="441">
        <v>20</v>
      </c>
      <c r="P23" s="441"/>
      <c r="Q23" s="445"/>
      <c r="R23" s="441"/>
      <c r="S23" s="469" t="s">
        <v>536</v>
      </c>
      <c r="T23" s="462"/>
      <c r="U23" s="441">
        <v>10</v>
      </c>
      <c r="V23" s="642"/>
      <c r="W23" s="125" t="s">
        <v>9</v>
      </c>
      <c r="X23" s="76" t="s">
        <v>24</v>
      </c>
      <c r="Y23" s="105">
        <v>2</v>
      </c>
      <c r="AA23" s="94" t="s">
        <v>25</v>
      </c>
      <c r="AB23" s="92">
        <v>2.4</v>
      </c>
      <c r="AC23" s="95">
        <f>AB23*7</f>
        <v>16.8</v>
      </c>
      <c r="AD23" s="92">
        <f>AB23*5</f>
        <v>12</v>
      </c>
      <c r="AE23" s="92" t="s">
        <v>26</v>
      </c>
      <c r="AF23" s="96">
        <f>AC23*4+AD23*9</f>
        <v>175.2</v>
      </c>
    </row>
    <row r="24" spans="2:32" s="93" customFormat="1" ht="27.95" customHeight="1">
      <c r="B24" s="74" t="s">
        <v>10</v>
      </c>
      <c r="C24" s="640"/>
      <c r="D24" s="441"/>
      <c r="E24" s="457"/>
      <c r="F24" s="441"/>
      <c r="G24" s="441"/>
      <c r="H24" s="441"/>
      <c r="I24" s="441"/>
      <c r="J24" s="480" t="s">
        <v>483</v>
      </c>
      <c r="K24" s="442"/>
      <c r="L24" s="442">
        <v>40</v>
      </c>
      <c r="M24" s="509" t="s">
        <v>616</v>
      </c>
      <c r="N24" s="445"/>
      <c r="O24" s="441">
        <v>10</v>
      </c>
      <c r="P24" s="441"/>
      <c r="Q24" s="445"/>
      <c r="R24" s="441"/>
      <c r="S24" s="442"/>
      <c r="T24" s="479"/>
      <c r="U24" s="442"/>
      <c r="V24" s="642"/>
      <c r="W24" s="124">
        <f>(Y22*5)+(Y24*5)+(Y26*8)</f>
        <v>25.8</v>
      </c>
      <c r="X24" s="76" t="s">
        <v>27</v>
      </c>
      <c r="Y24" s="105">
        <v>2.7</v>
      </c>
      <c r="Z24" s="91"/>
      <c r="AA24" s="97" t="s">
        <v>28</v>
      </c>
      <c r="AB24" s="92">
        <v>1.6</v>
      </c>
      <c r="AC24" s="92">
        <f>AB24*1</f>
        <v>1.6</v>
      </c>
      <c r="AD24" s="92" t="s">
        <v>26</v>
      </c>
      <c r="AE24" s="92">
        <f>AB24*5</f>
        <v>8</v>
      </c>
      <c r="AF24" s="92">
        <f>AC24*4+AE24*4</f>
        <v>38.4</v>
      </c>
    </row>
    <row r="25" spans="2:32" s="93" customFormat="1" ht="27.95" customHeight="1">
      <c r="B25" s="644" t="s">
        <v>36</v>
      </c>
      <c r="C25" s="640"/>
      <c r="D25" s="441"/>
      <c r="E25" s="457"/>
      <c r="F25" s="441"/>
      <c r="G25" s="441"/>
      <c r="H25" s="441"/>
      <c r="I25" s="441"/>
      <c r="J25" s="441"/>
      <c r="K25" s="442"/>
      <c r="L25" s="441"/>
      <c r="M25" s="509" t="s">
        <v>675</v>
      </c>
      <c r="N25" s="481"/>
      <c r="O25" s="441">
        <v>10</v>
      </c>
      <c r="P25" s="441"/>
      <c r="Q25" s="447"/>
      <c r="R25" s="441"/>
      <c r="S25" s="441"/>
      <c r="T25" s="457"/>
      <c r="U25" s="441"/>
      <c r="V25" s="642"/>
      <c r="W25" s="125" t="s">
        <v>11</v>
      </c>
      <c r="X25" s="76" t="s">
        <v>30</v>
      </c>
      <c r="Y25" s="105">
        <f>AB26</f>
        <v>0</v>
      </c>
      <c r="AA25" s="97" t="s">
        <v>31</v>
      </c>
      <c r="AB25" s="92">
        <v>3</v>
      </c>
      <c r="AC25" s="92"/>
      <c r="AD25" s="92">
        <f>AB25*5</f>
        <v>15</v>
      </c>
      <c r="AE25" s="92" t="s">
        <v>26</v>
      </c>
      <c r="AF25" s="92">
        <f>AD25*9</f>
        <v>135</v>
      </c>
    </row>
    <row r="26" spans="2:32" s="93" customFormat="1" ht="27.95" customHeight="1">
      <c r="B26" s="644"/>
      <c r="C26" s="640"/>
      <c r="D26" s="256"/>
      <c r="E26" s="256"/>
      <c r="F26" s="24"/>
      <c r="G26" s="265"/>
      <c r="H26" s="256"/>
      <c r="I26" s="24"/>
      <c r="J26" s="253"/>
      <c r="K26" s="256"/>
      <c r="L26" s="24"/>
      <c r="M26" s="513" t="s">
        <v>617</v>
      </c>
      <c r="N26" s="263"/>
      <c r="O26" s="441">
        <v>10</v>
      </c>
      <c r="P26" s="253"/>
      <c r="Q26" s="201"/>
      <c r="R26" s="199"/>
      <c r="S26" s="253"/>
      <c r="T26" s="80"/>
      <c r="U26" s="24"/>
      <c r="V26" s="642"/>
      <c r="W26" s="124">
        <f>(Y21*2)+(Y22*7)+(Y23*1)+(Y26*8)</f>
        <v>30.499999999999996</v>
      </c>
      <c r="X26" s="116" t="s">
        <v>39</v>
      </c>
      <c r="Y26" s="105">
        <v>0.1</v>
      </c>
      <c r="Z26" s="91"/>
      <c r="AA26" s="97" t="s">
        <v>32</v>
      </c>
      <c r="AB26" s="92"/>
      <c r="AC26" s="97"/>
      <c r="AD26" s="97"/>
      <c r="AE26" s="97">
        <f>AB26*15</f>
        <v>0</v>
      </c>
      <c r="AF26" s="97"/>
    </row>
    <row r="27" spans="2:32" s="93" customFormat="1" ht="27.95" customHeight="1">
      <c r="B27" s="98" t="s">
        <v>33</v>
      </c>
      <c r="C27" s="99"/>
      <c r="D27" s="253"/>
      <c r="E27" s="256"/>
      <c r="F27" s="24"/>
      <c r="G27" s="253"/>
      <c r="H27" s="256"/>
      <c r="I27" s="24"/>
      <c r="J27" s="253"/>
      <c r="K27" s="256"/>
      <c r="L27" s="24"/>
      <c r="M27" s="253"/>
      <c r="N27" s="263"/>
      <c r="O27" s="199"/>
      <c r="P27" s="253"/>
      <c r="Q27" s="200"/>
      <c r="R27" s="199"/>
      <c r="S27" s="253"/>
      <c r="T27" s="80"/>
      <c r="U27" s="24"/>
      <c r="V27" s="642"/>
      <c r="W27" s="125" t="s">
        <v>12</v>
      </c>
      <c r="X27" s="84"/>
      <c r="Y27" s="105"/>
      <c r="AA27" s="97"/>
      <c r="AB27" s="92"/>
      <c r="AC27" s="97">
        <f>SUM(AC22:AC26)</f>
        <v>30</v>
      </c>
      <c r="AD27" s="97">
        <f>SUM(AD22:AD26)</f>
        <v>27</v>
      </c>
      <c r="AE27" s="97">
        <f>SUM(AE22:AE26)</f>
        <v>95</v>
      </c>
      <c r="AF27" s="97">
        <f>AC27*4+AD27*9+AE27*4</f>
        <v>743</v>
      </c>
    </row>
    <row r="28" spans="2:32" s="93" customFormat="1" ht="27.95" customHeight="1" thickBot="1">
      <c r="B28" s="100"/>
      <c r="C28" s="101"/>
      <c r="D28" s="256"/>
      <c r="E28" s="256"/>
      <c r="F28" s="24"/>
      <c r="G28" s="253"/>
      <c r="H28" s="256"/>
      <c r="I28" s="24"/>
      <c r="J28" s="253"/>
      <c r="K28" s="256"/>
      <c r="L28" s="24"/>
      <c r="M28" s="260"/>
      <c r="N28" s="264"/>
      <c r="O28" s="197"/>
      <c r="P28" s="260"/>
      <c r="Q28" s="196"/>
      <c r="R28" s="197"/>
      <c r="S28" s="253"/>
      <c r="T28" s="80"/>
      <c r="U28" s="24"/>
      <c r="V28" s="643"/>
      <c r="W28" s="124">
        <f>(W22*4)+(W24*9)+(W26*4)</f>
        <v>747</v>
      </c>
      <c r="X28" s="81"/>
      <c r="Y28" s="105"/>
      <c r="Z28" s="91"/>
      <c r="AB28" s="102"/>
      <c r="AC28" s="103">
        <f>AC27*4/AF27</f>
        <v>0.16150740242261102</v>
      </c>
      <c r="AD28" s="103">
        <f>AD27*9/AF27</f>
        <v>0.32705248990578734</v>
      </c>
      <c r="AE28" s="103">
        <f>AE27*4/AF27</f>
        <v>0.51144010767160164</v>
      </c>
    </row>
    <row r="29" spans="2:32" s="73" customFormat="1" ht="42" customHeight="1">
      <c r="B29" s="70">
        <v>9</v>
      </c>
      <c r="C29" s="640"/>
      <c r="D29" s="252" t="str">
        <f>'113.9月菜單'!M25</f>
        <v>地瓜飯</v>
      </c>
      <c r="E29" s="273" t="s">
        <v>96</v>
      </c>
      <c r="F29" s="20" t="s">
        <v>15</v>
      </c>
      <c r="G29" s="252" t="str">
        <f>'113.9月菜單'!M26</f>
        <v>南洋咖哩雞</v>
      </c>
      <c r="H29" s="252" t="s">
        <v>91</v>
      </c>
      <c r="I29" s="20" t="s">
        <v>15</v>
      </c>
      <c r="J29" s="252" t="str">
        <f>'113.9月菜單'!M27</f>
        <v>海帶豆干(豆)</v>
      </c>
      <c r="K29" s="252" t="s">
        <v>467</v>
      </c>
      <c r="L29" s="20" t="s">
        <v>15</v>
      </c>
      <c r="M29" s="252" t="str">
        <f>'113.9月菜單'!M28</f>
        <v>白蘿貢丸(加)</v>
      </c>
      <c r="N29" s="252" t="s">
        <v>569</v>
      </c>
      <c r="O29" s="20" t="s">
        <v>15</v>
      </c>
      <c r="P29" s="252" t="str">
        <f>'113.9月菜單'!M29</f>
        <v>淺色蔬菜</v>
      </c>
      <c r="Q29" s="19" t="s">
        <v>59</v>
      </c>
      <c r="R29" s="20" t="s">
        <v>15</v>
      </c>
      <c r="S29" s="252" t="str">
        <f>'113.9月菜單'!M30</f>
        <v>三絲湯</v>
      </c>
      <c r="T29" s="434" t="s">
        <v>58</v>
      </c>
      <c r="U29" s="20" t="s">
        <v>15</v>
      </c>
      <c r="V29" s="655"/>
      <c r="W29" s="123" t="s">
        <v>7</v>
      </c>
      <c r="X29" s="72" t="s">
        <v>17</v>
      </c>
      <c r="Y29" s="104">
        <v>6.1</v>
      </c>
      <c r="Z29" s="56"/>
      <c r="AA29" s="56"/>
      <c r="AB29" s="57"/>
      <c r="AC29" s="56" t="s">
        <v>18</v>
      </c>
      <c r="AD29" s="56" t="s">
        <v>19</v>
      </c>
      <c r="AE29" s="56" t="s">
        <v>20</v>
      </c>
      <c r="AF29" s="56" t="s">
        <v>21</v>
      </c>
    </row>
    <row r="30" spans="2:32" ht="27.95" customHeight="1">
      <c r="B30" s="74" t="s">
        <v>8</v>
      </c>
      <c r="C30" s="640"/>
      <c r="D30" s="441" t="s">
        <v>94</v>
      </c>
      <c r="E30" s="441"/>
      <c r="F30" s="441">
        <v>95</v>
      </c>
      <c r="G30" s="441" t="s">
        <v>672</v>
      </c>
      <c r="H30" s="445"/>
      <c r="I30" s="441">
        <v>40</v>
      </c>
      <c r="J30" s="441" t="s">
        <v>684</v>
      </c>
      <c r="K30" s="445" t="s">
        <v>478</v>
      </c>
      <c r="L30" s="441">
        <v>30</v>
      </c>
      <c r="M30" s="482" t="s">
        <v>591</v>
      </c>
      <c r="N30" s="482"/>
      <c r="O30" s="482">
        <v>30</v>
      </c>
      <c r="P30" s="441" t="str">
        <f>P29</f>
        <v>淺色蔬菜</v>
      </c>
      <c r="Q30" s="445"/>
      <c r="R30" s="441">
        <v>100</v>
      </c>
      <c r="S30" s="455" t="s">
        <v>685</v>
      </c>
      <c r="T30" s="483"/>
      <c r="U30" s="462">
        <v>10</v>
      </c>
      <c r="V30" s="656"/>
      <c r="W30" s="124">
        <f>(Y29*15)+(Y31*5)+(Y33*15)+(Y34*12)</f>
        <v>101.5</v>
      </c>
      <c r="X30" s="75" t="s">
        <v>22</v>
      </c>
      <c r="Y30" s="105">
        <v>2.5</v>
      </c>
      <c r="Z30" s="55"/>
      <c r="AA30" s="57" t="s">
        <v>23</v>
      </c>
      <c r="AB30" s="57">
        <v>5.8</v>
      </c>
      <c r="AC30" s="57">
        <f>AB30*2</f>
        <v>11.6</v>
      </c>
      <c r="AD30" s="57"/>
      <c r="AE30" s="57">
        <f>AB30*15</f>
        <v>87</v>
      </c>
      <c r="AF30" s="57">
        <f>AC30*4+AE30*4</f>
        <v>394.4</v>
      </c>
    </row>
    <row r="31" spans="2:32" ht="27.95" customHeight="1">
      <c r="B31" s="74">
        <v>12</v>
      </c>
      <c r="C31" s="640"/>
      <c r="D31" s="441" t="s">
        <v>97</v>
      </c>
      <c r="E31" s="441"/>
      <c r="F31" s="441">
        <v>55</v>
      </c>
      <c r="G31" s="441" t="s">
        <v>465</v>
      </c>
      <c r="H31" s="447"/>
      <c r="I31" s="441">
        <v>30</v>
      </c>
      <c r="J31" s="441" t="s">
        <v>619</v>
      </c>
      <c r="K31" s="445"/>
      <c r="L31" s="441">
        <v>20</v>
      </c>
      <c r="M31" s="482" t="s">
        <v>92</v>
      </c>
      <c r="N31" s="482"/>
      <c r="O31" s="482">
        <v>20</v>
      </c>
      <c r="P31" s="441"/>
      <c r="Q31" s="445"/>
      <c r="R31" s="441"/>
      <c r="S31" s="455" t="s">
        <v>676</v>
      </c>
      <c r="T31" s="484"/>
      <c r="U31" s="462">
        <v>10</v>
      </c>
      <c r="V31" s="656"/>
      <c r="W31" s="125" t="s">
        <v>9</v>
      </c>
      <c r="X31" s="76" t="s">
        <v>24</v>
      </c>
      <c r="Y31" s="105">
        <v>2</v>
      </c>
      <c r="AA31" s="77" t="s">
        <v>25</v>
      </c>
      <c r="AB31" s="57">
        <v>2.9</v>
      </c>
      <c r="AC31" s="78">
        <f>AB31*7</f>
        <v>20.3</v>
      </c>
      <c r="AD31" s="57">
        <f>AB31*5</f>
        <v>14.5</v>
      </c>
      <c r="AE31" s="57" t="s">
        <v>26</v>
      </c>
      <c r="AF31" s="79">
        <f>AC31*4+AD31*9</f>
        <v>211.7</v>
      </c>
    </row>
    <row r="32" spans="2:32" ht="27.95" customHeight="1">
      <c r="B32" s="74" t="s">
        <v>10</v>
      </c>
      <c r="C32" s="640"/>
      <c r="D32" s="457"/>
      <c r="E32" s="457"/>
      <c r="F32" s="441"/>
      <c r="G32" s="441" t="s">
        <v>92</v>
      </c>
      <c r="H32" s="441"/>
      <c r="I32" s="441">
        <v>10</v>
      </c>
      <c r="J32" s="441"/>
      <c r="K32" s="445"/>
      <c r="L32" s="441"/>
      <c r="M32" s="482" t="s">
        <v>592</v>
      </c>
      <c r="N32" s="482" t="s">
        <v>593</v>
      </c>
      <c r="O32" s="482">
        <v>20</v>
      </c>
      <c r="P32" s="441"/>
      <c r="Q32" s="445"/>
      <c r="R32" s="441"/>
      <c r="S32" s="455" t="s">
        <v>525</v>
      </c>
      <c r="T32" s="484"/>
      <c r="U32" s="462">
        <v>10</v>
      </c>
      <c r="V32" s="656"/>
      <c r="W32" s="124">
        <f>(Y30*5)+(Y32*5)+(Y34*8)</f>
        <v>25</v>
      </c>
      <c r="X32" s="76" t="s">
        <v>27</v>
      </c>
      <c r="Y32" s="105">
        <f>AB33</f>
        <v>2.5</v>
      </c>
      <c r="Z32" s="55"/>
      <c r="AA32" s="56" t="s">
        <v>28</v>
      </c>
      <c r="AB32" s="57">
        <v>2.2000000000000002</v>
      </c>
      <c r="AC32" s="57">
        <f>AB32*1</f>
        <v>2.2000000000000002</v>
      </c>
      <c r="AD32" s="57" t="s">
        <v>26</v>
      </c>
      <c r="AE32" s="57">
        <f>AB32*5</f>
        <v>11</v>
      </c>
      <c r="AF32" s="57">
        <f>AC32*4+AE32*4</f>
        <v>52.8</v>
      </c>
    </row>
    <row r="33" spans="2:32" ht="27.95" customHeight="1">
      <c r="B33" s="644" t="s">
        <v>37</v>
      </c>
      <c r="C33" s="640"/>
      <c r="D33" s="457"/>
      <c r="E33" s="457"/>
      <c r="F33" s="441"/>
      <c r="G33" s="441" t="s">
        <v>674</v>
      </c>
      <c r="H33" s="448"/>
      <c r="I33" s="442">
        <v>10</v>
      </c>
      <c r="J33" s="441"/>
      <c r="K33" s="445"/>
      <c r="L33" s="441"/>
      <c r="M33" s="450"/>
      <c r="N33" s="485"/>
      <c r="O33" s="482"/>
      <c r="P33" s="441"/>
      <c r="Q33" s="445"/>
      <c r="R33" s="441"/>
      <c r="S33" s="455"/>
      <c r="T33" s="484"/>
      <c r="U33" s="462"/>
      <c r="V33" s="656"/>
      <c r="W33" s="125" t="s">
        <v>11</v>
      </c>
      <c r="X33" s="76" t="s">
        <v>30</v>
      </c>
      <c r="Y33" s="105">
        <f>AB34</f>
        <v>0</v>
      </c>
      <c r="AA33" s="56" t="s">
        <v>31</v>
      </c>
      <c r="AB33" s="57">
        <v>2.5</v>
      </c>
      <c r="AC33" s="57"/>
      <c r="AD33" s="57">
        <f>AB33*5</f>
        <v>12.5</v>
      </c>
      <c r="AE33" s="57" t="s">
        <v>26</v>
      </c>
      <c r="AF33" s="57">
        <f>AD33*9</f>
        <v>112.5</v>
      </c>
    </row>
    <row r="34" spans="2:32" ht="27.95" customHeight="1">
      <c r="B34" s="644"/>
      <c r="C34" s="640"/>
      <c r="D34" s="457"/>
      <c r="E34" s="457"/>
      <c r="F34" s="441"/>
      <c r="G34" s="442" t="s">
        <v>618</v>
      </c>
      <c r="H34" s="448"/>
      <c r="I34" s="442" t="s">
        <v>613</v>
      </c>
      <c r="J34" s="441"/>
      <c r="K34" s="445"/>
      <c r="L34" s="441"/>
      <c r="M34" s="450"/>
      <c r="N34" s="445"/>
      <c r="O34" s="441"/>
      <c r="P34" s="441"/>
      <c r="Q34" s="445"/>
      <c r="R34" s="441"/>
      <c r="S34" s="472"/>
      <c r="T34" s="473"/>
      <c r="U34" s="472"/>
      <c r="V34" s="656"/>
      <c r="W34" s="124">
        <f>(Y29*2)+(Y30*7)+(Y31*1)+(Y34*8)</f>
        <v>31.7</v>
      </c>
      <c r="X34" s="116" t="s">
        <v>39</v>
      </c>
      <c r="Y34" s="105">
        <v>0</v>
      </c>
      <c r="Z34" s="55"/>
      <c r="AA34" s="56" t="s">
        <v>32</v>
      </c>
      <c r="AE34" s="56">
        <f>AB34*15</f>
        <v>0</v>
      </c>
    </row>
    <row r="35" spans="2:32" ht="27.95" customHeight="1">
      <c r="B35" s="82" t="s">
        <v>33</v>
      </c>
      <c r="C35" s="83"/>
      <c r="D35" s="256"/>
      <c r="E35" s="256"/>
      <c r="F35" s="24"/>
      <c r="G35" s="254"/>
      <c r="H35" s="257"/>
      <c r="I35" s="23"/>
      <c r="J35" s="253"/>
      <c r="K35" s="261"/>
      <c r="L35" s="199"/>
      <c r="M35" s="253"/>
      <c r="N35" s="262"/>
      <c r="O35" s="199"/>
      <c r="P35" s="253"/>
      <c r="Q35" s="200"/>
      <c r="R35" s="199"/>
      <c r="S35" s="366"/>
      <c r="T35" s="435"/>
      <c r="U35" s="431"/>
      <c r="V35" s="656"/>
      <c r="W35" s="125" t="s">
        <v>12</v>
      </c>
      <c r="X35" s="84"/>
      <c r="Y35" s="105"/>
      <c r="AC35" s="56">
        <f>SUM(AC30:AC34)</f>
        <v>34.1</v>
      </c>
      <c r="AD35" s="56">
        <f>SUM(AD30:AD34)</f>
        <v>27</v>
      </c>
      <c r="AE35" s="56">
        <f>SUM(AE30:AE34)</f>
        <v>98</v>
      </c>
      <c r="AF35" s="56">
        <f>AC35*4+AD35*9+AE35*4</f>
        <v>771.4</v>
      </c>
    </row>
    <row r="36" spans="2:32" ht="27.95" customHeight="1">
      <c r="B36" s="85"/>
      <c r="C36" s="86"/>
      <c r="D36" s="256"/>
      <c r="E36" s="256"/>
      <c r="F36" s="24"/>
      <c r="G36" s="254"/>
      <c r="H36" s="257"/>
      <c r="I36" s="23"/>
      <c r="J36" s="253"/>
      <c r="K36" s="261"/>
      <c r="L36" s="199"/>
      <c r="M36" s="253"/>
      <c r="N36" s="261"/>
      <c r="O36" s="199"/>
      <c r="P36" s="260"/>
      <c r="Q36" s="196"/>
      <c r="R36" s="197"/>
      <c r="S36" s="366"/>
      <c r="T36" s="436"/>
      <c r="U36" s="431"/>
      <c r="V36" s="657"/>
      <c r="W36" s="124">
        <f>(W30*4)+(W32*9)+(W34*4)</f>
        <v>757.8</v>
      </c>
      <c r="X36" s="90"/>
      <c r="Y36" s="105"/>
      <c r="Z36" s="55"/>
      <c r="AC36" s="87">
        <f>AC35*4/AF35</f>
        <v>0.17682136375421312</v>
      </c>
      <c r="AD36" s="87">
        <f>AD35*9/AF35</f>
        <v>0.31501166709878142</v>
      </c>
      <c r="AE36" s="87">
        <f>AE35*4/AF35</f>
        <v>0.50816696914700543</v>
      </c>
    </row>
    <row r="37" spans="2:32" s="73" customFormat="1" ht="42" customHeight="1">
      <c r="B37" s="70">
        <v>9</v>
      </c>
      <c r="C37" s="640"/>
      <c r="D37" s="252" t="str">
        <f>'113.9月菜單'!Q25</f>
        <v>油蔥拌飯</v>
      </c>
      <c r="E37" s="273" t="s">
        <v>580</v>
      </c>
      <c r="F37" s="20" t="s">
        <v>15</v>
      </c>
      <c r="G37" s="252" t="str">
        <f>'113.9月菜單'!Q26</f>
        <v>生鮮水產品-香酥鮮魚(海炸)</v>
      </c>
      <c r="H37" s="252" t="s">
        <v>482</v>
      </c>
      <c r="I37" s="20" t="s">
        <v>15</v>
      </c>
      <c r="J37" s="252" t="str">
        <f>'113.9月菜單'!Q27</f>
        <v>五香滷蛋</v>
      </c>
      <c r="K37" s="252" t="s">
        <v>399</v>
      </c>
      <c r="L37" s="20" t="s">
        <v>15</v>
      </c>
      <c r="M37" s="252" t="str">
        <f>'113.9月菜單'!Q28</f>
        <v>牛奶小饅頭(冷)</v>
      </c>
      <c r="N37" s="252" t="s">
        <v>668</v>
      </c>
      <c r="O37" s="20" t="s">
        <v>15</v>
      </c>
      <c r="P37" s="252" t="str">
        <f>'113.9月菜單'!Q29</f>
        <v>深色蔬菜</v>
      </c>
      <c r="Q37" s="19" t="s">
        <v>42</v>
      </c>
      <c r="R37" s="20" t="s">
        <v>15</v>
      </c>
      <c r="S37" s="252" t="str">
        <f>'113.9月菜單'!Q30</f>
        <v>菇菇湯</v>
      </c>
      <c r="T37" s="120" t="s">
        <v>16</v>
      </c>
      <c r="U37" s="20" t="s">
        <v>15</v>
      </c>
      <c r="V37" s="655"/>
      <c r="W37" s="123" t="s">
        <v>7</v>
      </c>
      <c r="X37" s="72" t="s">
        <v>47</v>
      </c>
      <c r="Y37" s="104">
        <v>5.8</v>
      </c>
      <c r="Z37" s="56"/>
      <c r="AA37" s="56"/>
      <c r="AB37" s="57"/>
      <c r="AC37" s="56" t="s">
        <v>18</v>
      </c>
      <c r="AD37" s="56" t="s">
        <v>19</v>
      </c>
      <c r="AE37" s="56" t="s">
        <v>20</v>
      </c>
      <c r="AF37" s="56" t="s">
        <v>21</v>
      </c>
    </row>
    <row r="38" spans="2:32" ht="27.95" customHeight="1">
      <c r="B38" s="74" t="s">
        <v>8</v>
      </c>
      <c r="C38" s="640"/>
      <c r="D38" s="441" t="s">
        <v>76</v>
      </c>
      <c r="E38" s="442"/>
      <c r="F38" s="442">
        <v>110</v>
      </c>
      <c r="G38" s="441" t="s">
        <v>686</v>
      </c>
      <c r="H38" s="445" t="s">
        <v>437</v>
      </c>
      <c r="I38" s="441">
        <v>40</v>
      </c>
      <c r="J38" s="442" t="s">
        <v>581</v>
      </c>
      <c r="K38" s="442"/>
      <c r="L38" s="442">
        <v>40</v>
      </c>
      <c r="M38" s="441" t="s">
        <v>667</v>
      </c>
      <c r="N38" s="441" t="s">
        <v>669</v>
      </c>
      <c r="O38" s="441">
        <v>30</v>
      </c>
      <c r="P38" s="441" t="str">
        <f>P37</f>
        <v>深色蔬菜</v>
      </c>
      <c r="Q38" s="441"/>
      <c r="R38" s="441">
        <v>100</v>
      </c>
      <c r="S38" s="442" t="s">
        <v>450</v>
      </c>
      <c r="T38" s="445"/>
      <c r="U38" s="441">
        <v>20</v>
      </c>
      <c r="V38" s="656"/>
      <c r="W38" s="124">
        <f>(Y37*15)+(Y39*5)+(Y41*15)+(Y42*12)</f>
        <v>97.5</v>
      </c>
      <c r="X38" s="75" t="s">
        <v>48</v>
      </c>
      <c r="Y38" s="105">
        <v>2.4</v>
      </c>
      <c r="Z38" s="55"/>
      <c r="AA38" s="57" t="s">
        <v>23</v>
      </c>
      <c r="AB38" s="57">
        <v>5.7</v>
      </c>
      <c r="AC38" s="57">
        <f>AB38*2</f>
        <v>11.4</v>
      </c>
      <c r="AD38" s="57"/>
      <c r="AE38" s="57">
        <f>AB38*15</f>
        <v>85.5</v>
      </c>
      <c r="AF38" s="57">
        <f>AC38*4+AE38*4</f>
        <v>387.6</v>
      </c>
    </row>
    <row r="39" spans="2:32" ht="27.95" customHeight="1">
      <c r="B39" s="74">
        <v>13</v>
      </c>
      <c r="C39" s="640"/>
      <c r="D39" s="442" t="s">
        <v>92</v>
      </c>
      <c r="E39" s="442"/>
      <c r="F39" s="442">
        <v>20</v>
      </c>
      <c r="G39" s="441"/>
      <c r="H39" s="441"/>
      <c r="I39" s="441"/>
      <c r="J39" s="441"/>
      <c r="K39" s="442"/>
      <c r="L39" s="441"/>
      <c r="M39" s="441"/>
      <c r="N39" s="441"/>
      <c r="O39" s="441"/>
      <c r="P39" s="442"/>
      <c r="Q39" s="442"/>
      <c r="R39" s="442"/>
      <c r="S39" s="441" t="s">
        <v>474</v>
      </c>
      <c r="T39" s="445"/>
      <c r="U39" s="441">
        <v>10</v>
      </c>
      <c r="V39" s="656"/>
      <c r="W39" s="125" t="s">
        <v>9</v>
      </c>
      <c r="X39" s="76" t="s">
        <v>49</v>
      </c>
      <c r="Y39" s="105">
        <v>2.1</v>
      </c>
      <c r="AA39" s="77" t="s">
        <v>25</v>
      </c>
      <c r="AB39" s="57">
        <v>2.6</v>
      </c>
      <c r="AC39" s="78">
        <f>AB39*7</f>
        <v>18.2</v>
      </c>
      <c r="AD39" s="57">
        <f>AB39*5</f>
        <v>13</v>
      </c>
      <c r="AE39" s="57" t="s">
        <v>26</v>
      </c>
      <c r="AF39" s="79">
        <f>AC39*4+AD39*9</f>
        <v>189.8</v>
      </c>
    </row>
    <row r="40" spans="2:32" ht="27.95" customHeight="1">
      <c r="B40" s="74" t="s">
        <v>10</v>
      </c>
      <c r="C40" s="640"/>
      <c r="D40" s="442" t="s">
        <v>674</v>
      </c>
      <c r="E40" s="442"/>
      <c r="F40" s="442">
        <v>20</v>
      </c>
      <c r="G40" s="441"/>
      <c r="H40" s="457"/>
      <c r="I40" s="441"/>
      <c r="J40" s="253"/>
      <c r="K40" s="256"/>
      <c r="L40" s="24"/>
      <c r="M40" s="437"/>
      <c r="N40" s="441"/>
      <c r="O40" s="441"/>
      <c r="P40" s="442"/>
      <c r="Q40" s="442"/>
      <c r="R40" s="442"/>
      <c r="S40" s="441" t="s">
        <v>475</v>
      </c>
      <c r="T40" s="445"/>
      <c r="U40" s="441">
        <v>10</v>
      </c>
      <c r="V40" s="656"/>
      <c r="W40" s="124">
        <f>(Y38*5)+(Y40*5)+(Y42*8)</f>
        <v>27</v>
      </c>
      <c r="X40" s="76" t="s">
        <v>50</v>
      </c>
      <c r="Y40" s="105">
        <v>3</v>
      </c>
      <c r="Z40" s="55"/>
      <c r="AA40" s="56" t="s">
        <v>28</v>
      </c>
      <c r="AB40" s="57">
        <v>2</v>
      </c>
      <c r="AC40" s="57">
        <f>AB40*1</f>
        <v>2</v>
      </c>
      <c r="AD40" s="57" t="s">
        <v>26</v>
      </c>
      <c r="AE40" s="57">
        <f>AB40*5</f>
        <v>10</v>
      </c>
      <c r="AF40" s="57">
        <f>AC40*4+AE40*4</f>
        <v>48</v>
      </c>
    </row>
    <row r="41" spans="2:32" ht="27.95" customHeight="1">
      <c r="B41" s="644" t="s">
        <v>29</v>
      </c>
      <c r="C41" s="640"/>
      <c r="D41" s="442" t="s">
        <v>579</v>
      </c>
      <c r="E41" s="442"/>
      <c r="F41" s="442" t="s">
        <v>104</v>
      </c>
      <c r="G41" s="441"/>
      <c r="H41" s="441"/>
      <c r="I41" s="441"/>
      <c r="J41" s="441"/>
      <c r="K41" s="457"/>
      <c r="L41" s="441"/>
      <c r="M41" s="437"/>
      <c r="N41" s="457"/>
      <c r="O41" s="441"/>
      <c r="P41" s="442"/>
      <c r="Q41" s="442"/>
      <c r="R41" s="442"/>
      <c r="S41" s="441"/>
      <c r="T41" s="445"/>
      <c r="U41" s="441"/>
      <c r="V41" s="656"/>
      <c r="W41" s="125" t="s">
        <v>11</v>
      </c>
      <c r="X41" s="76" t="s">
        <v>51</v>
      </c>
      <c r="Y41" s="105">
        <f>AB42</f>
        <v>0</v>
      </c>
      <c r="AA41" s="56" t="s">
        <v>31</v>
      </c>
      <c r="AB41" s="57">
        <v>2.5</v>
      </c>
      <c r="AC41" s="57"/>
      <c r="AD41" s="57">
        <f>AB41*5</f>
        <v>12.5</v>
      </c>
      <c r="AE41" s="57" t="s">
        <v>26</v>
      </c>
      <c r="AF41" s="57">
        <f>AD41*9</f>
        <v>112.5</v>
      </c>
    </row>
    <row r="42" spans="2:32" ht="27.95" customHeight="1">
      <c r="B42" s="644"/>
      <c r="C42" s="640"/>
      <c r="D42" s="442"/>
      <c r="E42" s="442"/>
      <c r="F42" s="442"/>
      <c r="G42" s="441"/>
      <c r="H42" s="457"/>
      <c r="I42" s="441"/>
      <c r="J42" s="444"/>
      <c r="K42" s="457"/>
      <c r="L42" s="441"/>
      <c r="M42" s="442"/>
      <c r="N42" s="442"/>
      <c r="O42" s="442"/>
      <c r="P42" s="442"/>
      <c r="Q42" s="442"/>
      <c r="R42" s="442"/>
      <c r="S42" s="441"/>
      <c r="T42" s="445"/>
      <c r="U42" s="441"/>
      <c r="V42" s="656"/>
      <c r="W42" s="124">
        <f>(Y37*2)+(Y38*7)+(Y39*1)+(Y42*8)</f>
        <v>30.5</v>
      </c>
      <c r="X42" s="116" t="s">
        <v>52</v>
      </c>
      <c r="Y42" s="105">
        <v>0</v>
      </c>
      <c r="Z42" s="55"/>
      <c r="AA42" s="56" t="s">
        <v>32</v>
      </c>
      <c r="AE42" s="56">
        <f>AB42*15</f>
        <v>0</v>
      </c>
    </row>
    <row r="43" spans="2:32" ht="27.95" customHeight="1">
      <c r="B43" s="82" t="s">
        <v>33</v>
      </c>
      <c r="C43" s="83"/>
      <c r="E43" s="257"/>
      <c r="F43" s="23"/>
      <c r="G43" s="253"/>
      <c r="H43" s="256"/>
      <c r="I43" s="24"/>
      <c r="J43" s="253"/>
      <c r="K43" s="256"/>
      <c r="L43" s="24"/>
      <c r="M43" s="268"/>
      <c r="N43" s="256"/>
      <c r="O43" s="24"/>
      <c r="P43" s="137"/>
      <c r="Q43" s="137"/>
      <c r="R43" s="137"/>
      <c r="S43" s="24"/>
      <c r="T43" s="24"/>
      <c r="U43" s="24"/>
      <c r="V43" s="656"/>
      <c r="W43" s="125" t="s">
        <v>12</v>
      </c>
      <c r="X43" s="84"/>
      <c r="Y43" s="105"/>
      <c r="AC43" s="56">
        <f>SUM(AC38:AC42)</f>
        <v>31.6</v>
      </c>
      <c r="AD43" s="56">
        <f>SUM(AD38:AD42)</f>
        <v>25.5</v>
      </c>
      <c r="AE43" s="56">
        <f>SUM(AE38:AE42)</f>
        <v>95.5</v>
      </c>
      <c r="AF43" s="56">
        <f>AC43*4+AD43*9+AE43*4</f>
        <v>737.9</v>
      </c>
    </row>
    <row r="44" spans="2:32" ht="27.95" customHeight="1" thickBot="1">
      <c r="B44" s="106"/>
      <c r="C44" s="86"/>
      <c r="D44" s="274"/>
      <c r="E44" s="275"/>
      <c r="F44" s="249"/>
      <c r="G44" s="266"/>
      <c r="H44" s="267"/>
      <c r="I44" s="108"/>
      <c r="J44" s="266"/>
      <c r="K44" s="267"/>
      <c r="L44" s="108"/>
      <c r="M44" s="266"/>
      <c r="N44" s="267"/>
      <c r="O44" s="108"/>
      <c r="P44" s="108"/>
      <c r="Q44" s="107"/>
      <c r="R44" s="108"/>
      <c r="S44" s="197"/>
      <c r="T44" s="196"/>
      <c r="U44" s="197"/>
      <c r="V44" s="657"/>
      <c r="W44" s="489">
        <f>(W38*4)+(W40*9)+(W42*4)</f>
        <v>755</v>
      </c>
      <c r="X44" s="126"/>
      <c r="Y44" s="109"/>
      <c r="Z44" s="55"/>
      <c r="AC44" s="87">
        <f>AC43*4/AF43</f>
        <v>0.17129692370239871</v>
      </c>
      <c r="AD44" s="87">
        <f>AD43*9/AF43</f>
        <v>0.31101775308307361</v>
      </c>
      <c r="AE44" s="87">
        <f>AE43*4/AF43</f>
        <v>0.51768532321452776</v>
      </c>
    </row>
    <row r="45" spans="2:32" s="97" customFormat="1" ht="21.75" customHeight="1">
      <c r="B45" s="57"/>
      <c r="C45" s="56"/>
      <c r="D45" s="131"/>
      <c r="E45" s="110"/>
      <c r="F45" s="56"/>
      <c r="G45" s="56"/>
      <c r="H45" s="110"/>
      <c r="I45" s="56"/>
      <c r="J45" s="649"/>
      <c r="K45" s="649"/>
      <c r="L45" s="649"/>
      <c r="M45" s="649"/>
      <c r="N45" s="649"/>
      <c r="O45" s="649"/>
      <c r="P45" s="649"/>
      <c r="Q45" s="649"/>
      <c r="R45" s="649"/>
      <c r="S45" s="649"/>
      <c r="T45" s="649"/>
      <c r="U45" s="649"/>
      <c r="V45" s="649"/>
      <c r="W45" s="650"/>
      <c r="X45" s="649"/>
      <c r="Y45" s="649"/>
      <c r="Z45" s="111"/>
      <c r="AB45" s="92"/>
    </row>
    <row r="46" spans="2:32">
      <c r="B46" s="92"/>
      <c r="C46" s="97"/>
      <c r="D46" s="651"/>
      <c r="E46" s="651"/>
      <c r="F46" s="652"/>
      <c r="G46" s="652"/>
      <c r="H46" s="112"/>
      <c r="K46" s="112"/>
      <c r="N46" s="112"/>
      <c r="Q46" s="112"/>
      <c r="T46" s="112"/>
    </row>
  </sheetData>
  <mergeCells count="20">
    <mergeCell ref="D46:G46"/>
    <mergeCell ref="C29:C34"/>
    <mergeCell ref="C21:C26"/>
    <mergeCell ref="B33:B34"/>
    <mergeCell ref="C37:C42"/>
    <mergeCell ref="V37:V44"/>
    <mergeCell ref="J45:Y45"/>
    <mergeCell ref="B41:B42"/>
    <mergeCell ref="B25:B26"/>
    <mergeCell ref="V29:V36"/>
    <mergeCell ref="V21:V28"/>
    <mergeCell ref="C13:C18"/>
    <mergeCell ref="V13:V20"/>
    <mergeCell ref="B17:B18"/>
    <mergeCell ref="B1:Y1"/>
    <mergeCell ref="B2:G2"/>
    <mergeCell ref="C5:C10"/>
    <mergeCell ref="V5:V12"/>
    <mergeCell ref="B9:B10"/>
    <mergeCell ref="R2:Z2"/>
  </mergeCells>
  <phoneticPr fontId="19" type="noConversion"/>
  <pageMargins left="1.23" right="0.17" top="0.18" bottom="0.17" header="0.5" footer="0.23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46"/>
  <sheetViews>
    <sheetView view="pageBreakPreview" zoomScale="60" zoomScaleNormal="55" workbookViewId="0">
      <selection activeCell="P43" sqref="P43"/>
    </sheetView>
  </sheetViews>
  <sheetFormatPr defaultColWidth="9" defaultRowHeight="20.25"/>
  <cols>
    <col min="1" max="1" width="1.875" style="2" customWidth="1"/>
    <col min="2" max="2" width="4.875" style="3" customWidth="1"/>
    <col min="3" max="3" width="0" style="2" hidden="1" customWidth="1"/>
    <col min="4" max="4" width="19.375" style="2" customWidth="1"/>
    <col min="5" max="5" width="5.625" style="41" customWidth="1"/>
    <col min="6" max="6" width="9.625" style="2" customWidth="1"/>
    <col min="7" max="7" width="19.375" style="2" customWidth="1"/>
    <col min="8" max="8" width="5.625" style="41" customWidth="1"/>
    <col min="9" max="9" width="9.625" style="2" customWidth="1"/>
    <col min="10" max="10" width="19.375" style="2" customWidth="1"/>
    <col min="11" max="11" width="5.625" style="41" customWidth="1"/>
    <col min="12" max="12" width="9.625" style="2" customWidth="1"/>
    <col min="13" max="13" width="19.375" style="2" customWidth="1"/>
    <col min="14" max="14" width="7" style="41" customWidth="1"/>
    <col min="15" max="15" width="9.625" style="2" customWidth="1"/>
    <col min="16" max="16" width="19.375" style="2" customWidth="1"/>
    <col min="17" max="17" width="5.625" style="41" customWidth="1"/>
    <col min="18" max="18" width="9.625" style="2" customWidth="1"/>
    <col min="19" max="19" width="19.375" style="2" customWidth="1"/>
    <col min="20" max="20" width="5.625" style="41" customWidth="1"/>
    <col min="21" max="21" width="9.625" style="2" customWidth="1"/>
    <col min="22" max="22" width="5.25" style="2" customWidth="1"/>
    <col min="23" max="23" width="11.75" style="44" customWidth="1"/>
    <col min="24" max="24" width="11.25" style="114" customWidth="1"/>
    <col min="25" max="25" width="6.625" style="45" customWidth="1"/>
    <col min="26" max="26" width="6.625" style="2" customWidth="1"/>
    <col min="27" max="27" width="6" style="2" customWidth="1"/>
    <col min="28" max="28" width="5.5" style="3" customWidth="1"/>
    <col min="29" max="29" width="7.75" style="2" customWidth="1"/>
    <col min="30" max="30" width="8" style="2" customWidth="1"/>
    <col min="31" max="31" width="7.875" style="2" customWidth="1"/>
    <col min="32" max="32" width="7.5" style="2" customWidth="1"/>
    <col min="33" max="34" width="9" style="2" customWidth="1"/>
    <col min="35" max="16384" width="9" style="2"/>
  </cols>
  <sheetData>
    <row r="1" spans="2:32" ht="38.25">
      <c r="B1" s="645" t="s">
        <v>715</v>
      </c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  <c r="V1" s="645"/>
      <c r="W1" s="645"/>
      <c r="X1" s="645"/>
      <c r="Y1" s="645"/>
      <c r="Z1" s="1"/>
    </row>
    <row r="2" spans="2:32" ht="21.95" customHeight="1">
      <c r="B2" s="665"/>
      <c r="C2" s="666"/>
      <c r="D2" s="666"/>
      <c r="E2" s="666"/>
      <c r="F2" s="666"/>
      <c r="G2" s="666"/>
      <c r="H2" s="4"/>
      <c r="I2" s="1"/>
      <c r="J2" s="1"/>
      <c r="K2" s="4"/>
      <c r="L2" s="1"/>
      <c r="M2" s="1"/>
      <c r="N2" s="4"/>
      <c r="O2" s="1"/>
      <c r="P2" s="1"/>
      <c r="Q2" s="4"/>
      <c r="R2" s="648" t="s">
        <v>403</v>
      </c>
      <c r="S2" s="648"/>
      <c r="T2" s="648"/>
      <c r="U2" s="648"/>
      <c r="V2" s="648"/>
      <c r="W2" s="648"/>
      <c r="X2" s="648"/>
      <c r="Y2" s="648"/>
      <c r="Z2" s="648"/>
    </row>
    <row r="3" spans="2:32" ht="31.5" customHeight="1" thickBot="1">
      <c r="B3" s="117" t="s">
        <v>40</v>
      </c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T3" s="6"/>
      <c r="U3" s="6"/>
      <c r="V3" s="6"/>
      <c r="W3" s="7"/>
      <c r="X3" s="53"/>
      <c r="Y3" s="8"/>
      <c r="Z3" s="9"/>
    </row>
    <row r="4" spans="2:32" s="18" customFormat="1" ht="157.5">
      <c r="B4" s="408" t="s">
        <v>0</v>
      </c>
      <c r="C4" s="409" t="s">
        <v>1</v>
      </c>
      <c r="D4" s="410" t="s">
        <v>2</v>
      </c>
      <c r="E4" s="376" t="s">
        <v>38</v>
      </c>
      <c r="F4" s="410"/>
      <c r="G4" s="410" t="s">
        <v>3</v>
      </c>
      <c r="H4" s="376" t="s">
        <v>38</v>
      </c>
      <c r="I4" s="410"/>
      <c r="J4" s="410" t="s">
        <v>4</v>
      </c>
      <c r="K4" s="376" t="s">
        <v>38</v>
      </c>
      <c r="L4" s="411"/>
      <c r="M4" s="410" t="s">
        <v>4</v>
      </c>
      <c r="N4" s="376" t="s">
        <v>38</v>
      </c>
      <c r="O4" s="410"/>
      <c r="P4" s="410" t="s">
        <v>4</v>
      </c>
      <c r="Q4" s="376" t="s">
        <v>38</v>
      </c>
      <c r="R4" s="410"/>
      <c r="S4" s="412" t="s">
        <v>5</v>
      </c>
      <c r="T4" s="376" t="s">
        <v>38</v>
      </c>
      <c r="U4" s="410"/>
      <c r="V4" s="379" t="s">
        <v>45</v>
      </c>
      <c r="W4" s="413" t="s">
        <v>6</v>
      </c>
      <c r="X4" s="381" t="s">
        <v>13</v>
      </c>
      <c r="Y4" s="414" t="s">
        <v>14</v>
      </c>
      <c r="Z4" s="17"/>
      <c r="AA4" s="3"/>
      <c r="AB4" s="3"/>
      <c r="AC4" s="2"/>
      <c r="AD4" s="2"/>
      <c r="AE4" s="2"/>
      <c r="AF4" s="2"/>
    </row>
    <row r="5" spans="2:32" s="21" customFormat="1" ht="42" customHeight="1">
      <c r="B5" s="383">
        <v>9</v>
      </c>
      <c r="C5" s="660"/>
      <c r="D5" s="273" t="str">
        <f>'113.9月菜單'!A35</f>
        <v>白米飯+小可頌</v>
      </c>
      <c r="E5" s="273" t="s">
        <v>96</v>
      </c>
      <c r="F5" s="20" t="s">
        <v>15</v>
      </c>
      <c r="G5" s="273" t="str">
        <f>'113.9月菜單'!A36</f>
        <v>蒜泥白肉</v>
      </c>
      <c r="H5" s="273" t="s">
        <v>433</v>
      </c>
      <c r="I5" s="20" t="s">
        <v>15</v>
      </c>
      <c r="J5" s="273" t="str">
        <f>'113.9月菜單'!A37</f>
        <v>番茄炒蛋</v>
      </c>
      <c r="K5" s="273" t="s">
        <v>470</v>
      </c>
      <c r="L5" s="20" t="s">
        <v>15</v>
      </c>
      <c r="M5" s="273" t="str">
        <f>'113.9月菜單'!A38</f>
        <v>大白菜河粉</v>
      </c>
      <c r="N5" s="273" t="s">
        <v>467</v>
      </c>
      <c r="O5" s="20" t="s">
        <v>15</v>
      </c>
      <c r="P5" s="273" t="str">
        <f>'113.9月菜單'!A39</f>
        <v>深色蔬菜</v>
      </c>
      <c r="Q5" s="19" t="s">
        <v>42</v>
      </c>
      <c r="R5" s="20" t="s">
        <v>15</v>
      </c>
      <c r="S5" s="273" t="str">
        <f>'113.9月菜單'!A40</f>
        <v>柴香高麗菜湯</v>
      </c>
      <c r="T5" s="19" t="s">
        <v>16</v>
      </c>
      <c r="U5" s="20" t="s">
        <v>15</v>
      </c>
      <c r="V5" s="655"/>
      <c r="W5" s="123" t="s">
        <v>7</v>
      </c>
      <c r="X5" s="72" t="s">
        <v>17</v>
      </c>
      <c r="Y5" s="384">
        <v>5.9</v>
      </c>
      <c r="Z5" s="2"/>
      <c r="AA5" s="2"/>
      <c r="AB5" s="3"/>
      <c r="AC5" s="2" t="s">
        <v>18</v>
      </c>
      <c r="AD5" s="2" t="s">
        <v>19</v>
      </c>
      <c r="AE5" s="2" t="s">
        <v>20</v>
      </c>
      <c r="AF5" s="2" t="s">
        <v>21</v>
      </c>
    </row>
    <row r="6" spans="2:32" ht="27.95" customHeight="1">
      <c r="B6" s="415" t="s">
        <v>8</v>
      </c>
      <c r="C6" s="660"/>
      <c r="D6" s="441" t="s">
        <v>94</v>
      </c>
      <c r="E6" s="442"/>
      <c r="F6" s="442">
        <v>110</v>
      </c>
      <c r="G6" s="441" t="s">
        <v>680</v>
      </c>
      <c r="H6" s="441"/>
      <c r="I6" s="441">
        <v>40</v>
      </c>
      <c r="J6" s="441" t="s">
        <v>468</v>
      </c>
      <c r="K6" s="441"/>
      <c r="L6" s="441">
        <v>20</v>
      </c>
      <c r="M6" s="441" t="s">
        <v>620</v>
      </c>
      <c r="N6" s="441"/>
      <c r="O6" s="441">
        <v>30</v>
      </c>
      <c r="P6" s="441" t="str">
        <f>P5</f>
        <v>深色蔬菜</v>
      </c>
      <c r="Q6" s="441"/>
      <c r="R6" s="441">
        <v>100</v>
      </c>
      <c r="S6" s="442" t="s">
        <v>537</v>
      </c>
      <c r="T6" s="442"/>
      <c r="U6" s="442">
        <v>20</v>
      </c>
      <c r="V6" s="656"/>
      <c r="W6" s="124">
        <f>(Y5*15)+(Y7*5)+(Y9*15)+(Y10*12)</f>
        <v>99</v>
      </c>
      <c r="X6" s="75" t="s">
        <v>22</v>
      </c>
      <c r="Y6" s="386">
        <v>2.2000000000000002</v>
      </c>
      <c r="Z6" s="9"/>
      <c r="AA6" s="3" t="s">
        <v>23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>
      <c r="B7" s="415">
        <v>16</v>
      </c>
      <c r="C7" s="660"/>
      <c r="D7" s="442"/>
      <c r="E7" s="442"/>
      <c r="F7" s="442"/>
      <c r="G7" s="441"/>
      <c r="H7" s="441"/>
      <c r="I7" s="441"/>
      <c r="J7" s="441" t="s">
        <v>601</v>
      </c>
      <c r="K7" s="441"/>
      <c r="L7" s="441">
        <v>30</v>
      </c>
      <c r="M7" s="441" t="s">
        <v>616</v>
      </c>
      <c r="N7" s="441"/>
      <c r="O7" s="441">
        <v>20</v>
      </c>
      <c r="P7" s="442"/>
      <c r="Q7" s="442"/>
      <c r="R7" s="442"/>
      <c r="S7" s="442" t="s">
        <v>622</v>
      </c>
      <c r="T7" s="442"/>
      <c r="U7" s="442">
        <v>10</v>
      </c>
      <c r="V7" s="656"/>
      <c r="W7" s="125" t="s">
        <v>9</v>
      </c>
      <c r="X7" s="76" t="s">
        <v>24</v>
      </c>
      <c r="Y7" s="386">
        <v>2.1</v>
      </c>
      <c r="AA7" s="25" t="s">
        <v>25</v>
      </c>
      <c r="AB7" s="3">
        <v>2</v>
      </c>
      <c r="AC7" s="26">
        <f>AB7*7</f>
        <v>14</v>
      </c>
      <c r="AD7" s="3">
        <f>AB7*5</f>
        <v>10</v>
      </c>
      <c r="AE7" s="3" t="s">
        <v>26</v>
      </c>
      <c r="AF7" s="27">
        <f>AC7*4+AD7*9</f>
        <v>146</v>
      </c>
    </row>
    <row r="8" spans="2:32" ht="27.95" customHeight="1">
      <c r="B8" s="415" t="s">
        <v>10</v>
      </c>
      <c r="C8" s="660"/>
      <c r="D8" s="442"/>
      <c r="E8" s="442"/>
      <c r="F8" s="442"/>
      <c r="G8" s="486"/>
      <c r="H8" s="441"/>
      <c r="I8" s="441"/>
      <c r="J8" s="441"/>
      <c r="K8" s="457"/>
      <c r="L8" s="441"/>
      <c r="M8" s="441" t="s">
        <v>621</v>
      </c>
      <c r="N8" s="457"/>
      <c r="O8" s="441">
        <v>10</v>
      </c>
      <c r="P8" s="442"/>
      <c r="Q8" s="448"/>
      <c r="R8" s="442"/>
      <c r="S8" s="442" t="s">
        <v>623</v>
      </c>
      <c r="T8" s="448"/>
      <c r="U8" s="442">
        <v>5</v>
      </c>
      <c r="V8" s="656"/>
      <c r="W8" s="124">
        <f>(Y6*5)+(Y8*5)+(Y10*8)</f>
        <v>23</v>
      </c>
      <c r="X8" s="76" t="s">
        <v>27</v>
      </c>
      <c r="Y8" s="386">
        <v>2.4</v>
      </c>
      <c r="Z8" s="9"/>
      <c r="AA8" s="2" t="s">
        <v>28</v>
      </c>
      <c r="AB8" s="3">
        <v>2</v>
      </c>
      <c r="AC8" s="3">
        <f>AB8*1</f>
        <v>2</v>
      </c>
      <c r="AD8" s="3" t="s">
        <v>26</v>
      </c>
      <c r="AE8" s="3">
        <f>AB8*5</f>
        <v>10</v>
      </c>
      <c r="AF8" s="3">
        <f>AC8*4+AE8*4</f>
        <v>48</v>
      </c>
    </row>
    <row r="9" spans="2:32" ht="27.95" customHeight="1">
      <c r="B9" s="662" t="s">
        <v>34</v>
      </c>
      <c r="C9" s="660"/>
      <c r="D9" s="442"/>
      <c r="E9" s="442"/>
      <c r="F9" s="442"/>
      <c r="G9" s="441"/>
      <c r="H9" s="442"/>
      <c r="I9" s="441"/>
      <c r="J9" s="441"/>
      <c r="K9" s="457"/>
      <c r="L9" s="441"/>
      <c r="M9" s="441"/>
      <c r="N9" s="457"/>
      <c r="O9" s="441"/>
      <c r="P9" s="441"/>
      <c r="Q9" s="442"/>
      <c r="R9" s="441"/>
      <c r="S9" s="442" t="s">
        <v>624</v>
      </c>
      <c r="T9" s="448"/>
      <c r="U9" s="442">
        <v>1</v>
      </c>
      <c r="V9" s="656"/>
      <c r="W9" s="125" t="s">
        <v>11</v>
      </c>
      <c r="X9" s="76" t="s">
        <v>30</v>
      </c>
      <c r="Y9" s="386">
        <v>0</v>
      </c>
      <c r="AA9" s="2" t="s">
        <v>31</v>
      </c>
      <c r="AB9" s="57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>
      <c r="B10" s="662"/>
      <c r="C10" s="660"/>
      <c r="D10" s="442"/>
      <c r="E10" s="442"/>
      <c r="F10" s="442"/>
      <c r="G10" s="441"/>
      <c r="H10" s="457"/>
      <c r="I10" s="441"/>
      <c r="J10" s="441"/>
      <c r="K10" s="457"/>
      <c r="L10" s="441"/>
      <c r="M10" s="441"/>
      <c r="N10" s="457"/>
      <c r="O10" s="441"/>
      <c r="P10" s="442"/>
      <c r="Q10" s="448"/>
      <c r="R10" s="442"/>
      <c r="S10" s="442"/>
      <c r="T10" s="448"/>
      <c r="U10" s="442"/>
      <c r="V10" s="656"/>
      <c r="W10" s="124">
        <f>(Y5*2)+(Y6*7)+(Y7*1)+(Y10*8)</f>
        <v>29.300000000000004</v>
      </c>
      <c r="X10" s="116" t="s">
        <v>39</v>
      </c>
      <c r="Y10" s="386">
        <v>0</v>
      </c>
      <c r="Z10" s="9"/>
      <c r="AA10" s="2" t="s">
        <v>32</v>
      </c>
      <c r="AE10" s="2">
        <f>AB10*15</f>
        <v>0</v>
      </c>
    </row>
    <row r="11" spans="2:32" ht="27.95" customHeight="1">
      <c r="B11" s="416" t="s">
        <v>33</v>
      </c>
      <c r="C11" s="30"/>
      <c r="D11" s="254"/>
      <c r="E11" s="257"/>
      <c r="F11" s="23"/>
      <c r="G11" s="253"/>
      <c r="H11" s="256"/>
      <c r="I11" s="24"/>
      <c r="J11" s="253"/>
      <c r="K11" s="256"/>
      <c r="L11" s="24"/>
      <c r="M11" s="253"/>
      <c r="N11" s="256"/>
      <c r="O11" s="24"/>
      <c r="P11" s="254"/>
      <c r="Q11" s="28"/>
      <c r="R11" s="23"/>
      <c r="S11" s="254"/>
      <c r="T11" s="28"/>
      <c r="U11" s="23"/>
      <c r="V11" s="656"/>
      <c r="W11" s="125" t="s">
        <v>12</v>
      </c>
      <c r="X11" s="84"/>
      <c r="Y11" s="386"/>
      <c r="AC11" s="2">
        <f>SUM(AC6:AC10)</f>
        <v>28</v>
      </c>
      <c r="AD11" s="2">
        <f>SUM(AD6:AD10)</f>
        <v>22.5</v>
      </c>
      <c r="AE11" s="2">
        <f>SUM(AE6:AE10)</f>
        <v>100</v>
      </c>
      <c r="AF11" s="2">
        <f>AC11*4+AD11*9+AE11*4</f>
        <v>714.5</v>
      </c>
    </row>
    <row r="12" spans="2:32" ht="27.95" customHeight="1">
      <c r="B12" s="417"/>
      <c r="C12" s="32"/>
      <c r="D12" s="257"/>
      <c r="E12" s="257"/>
      <c r="F12" s="23"/>
      <c r="G12" s="254"/>
      <c r="H12" s="257"/>
      <c r="I12" s="23"/>
      <c r="J12" s="253"/>
      <c r="K12" s="256"/>
      <c r="L12" s="24"/>
      <c r="M12" s="253"/>
      <c r="N12" s="256"/>
      <c r="O12" s="24"/>
      <c r="P12" s="254"/>
      <c r="Q12" s="28"/>
      <c r="R12" s="23"/>
      <c r="S12" s="254"/>
      <c r="T12" s="28"/>
      <c r="U12" s="23"/>
      <c r="V12" s="657"/>
      <c r="W12" s="124">
        <f>(W6*4)+(W8*9)+(W10*4)</f>
        <v>720.2</v>
      </c>
      <c r="X12" s="90"/>
      <c r="Y12" s="389"/>
      <c r="Z12" s="9"/>
      <c r="AC12" s="33">
        <f>AC11*4/AF11</f>
        <v>0.15675297410776767</v>
      </c>
      <c r="AD12" s="33">
        <f>AD11*9/AF11</f>
        <v>0.28341497550734779</v>
      </c>
      <c r="AE12" s="33">
        <f>AE11*4/AF11</f>
        <v>0.55983205038488448</v>
      </c>
    </row>
    <row r="13" spans="2:32" s="21" customFormat="1" ht="42" customHeight="1">
      <c r="B13" s="383">
        <v>9</v>
      </c>
      <c r="C13" s="660"/>
      <c r="D13" s="273">
        <f>'113.9月菜單'!E35</f>
        <v>0</v>
      </c>
      <c r="E13" s="273" t="s">
        <v>96</v>
      </c>
      <c r="F13" s="20" t="s">
        <v>15</v>
      </c>
      <c r="G13" s="273">
        <f>'113.9月菜單'!E36</f>
        <v>0</v>
      </c>
      <c r="H13" s="273" t="s">
        <v>16</v>
      </c>
      <c r="I13" s="20" t="s">
        <v>15</v>
      </c>
      <c r="J13" s="273" t="str">
        <f>'113.9月菜單'!E37</f>
        <v>中秋節停餐</v>
      </c>
      <c r="K13" s="273" t="s">
        <v>467</v>
      </c>
      <c r="L13" s="20" t="s">
        <v>15</v>
      </c>
      <c r="M13" s="273">
        <f>'113.9月菜單'!E38</f>
        <v>0</v>
      </c>
      <c r="N13" s="273" t="s">
        <v>567</v>
      </c>
      <c r="O13" s="20" t="s">
        <v>15</v>
      </c>
      <c r="P13" s="273">
        <f>'113.9月菜單'!E39</f>
        <v>0</v>
      </c>
      <c r="Q13" s="19" t="s">
        <v>42</v>
      </c>
      <c r="R13" s="20" t="s">
        <v>15</v>
      </c>
      <c r="S13" s="273">
        <f>'113.9月菜單'!E40</f>
        <v>0</v>
      </c>
      <c r="T13" s="19" t="s">
        <v>16</v>
      </c>
      <c r="U13" s="20" t="s">
        <v>15</v>
      </c>
      <c r="V13" s="655"/>
      <c r="W13" s="123" t="s">
        <v>7</v>
      </c>
      <c r="X13" s="72" t="s">
        <v>63</v>
      </c>
      <c r="Y13" s="386">
        <v>0</v>
      </c>
      <c r="Z13" s="2"/>
      <c r="AA13" s="2"/>
      <c r="AB13" s="3"/>
      <c r="AC13" s="2" t="s">
        <v>18</v>
      </c>
      <c r="AD13" s="2" t="s">
        <v>19</v>
      </c>
      <c r="AE13" s="2" t="s">
        <v>20</v>
      </c>
      <c r="AF13" s="2" t="s">
        <v>21</v>
      </c>
    </row>
    <row r="14" spans="2:32" ht="27.95" customHeight="1">
      <c r="B14" s="415" t="s">
        <v>8</v>
      </c>
      <c r="C14" s="660"/>
      <c r="D14" s="441"/>
      <c r="E14" s="441"/>
      <c r="F14" s="441"/>
      <c r="G14" s="301"/>
      <c r="H14" s="303"/>
      <c r="I14" s="301"/>
      <c r="J14" s="441"/>
      <c r="K14" s="442"/>
      <c r="L14" s="441"/>
      <c r="M14" s="441"/>
      <c r="N14" s="441"/>
      <c r="O14" s="441"/>
      <c r="P14" s="441"/>
      <c r="Q14" s="445"/>
      <c r="R14" s="441"/>
      <c r="S14" s="441"/>
      <c r="T14" s="441"/>
      <c r="U14" s="441"/>
      <c r="V14" s="656"/>
      <c r="W14" s="124">
        <f>(Y13*15)+(Y15*5)+(Y17*15)+(Y18*12)</f>
        <v>0</v>
      </c>
      <c r="X14" s="75" t="s">
        <v>64</v>
      </c>
      <c r="Y14" s="386">
        <v>0</v>
      </c>
      <c r="Z14" s="9"/>
      <c r="AA14" s="3" t="s">
        <v>23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>
      <c r="B15" s="415">
        <v>17</v>
      </c>
      <c r="C15" s="660"/>
      <c r="D15" s="441"/>
      <c r="E15" s="441"/>
      <c r="F15" s="441"/>
      <c r="G15" s="301"/>
      <c r="H15" s="303"/>
      <c r="I15" s="301"/>
      <c r="J15" s="441"/>
      <c r="K15" s="444"/>
      <c r="L15" s="441"/>
      <c r="M15" s="441"/>
      <c r="N15" s="441"/>
      <c r="O15" s="441"/>
      <c r="P15" s="441"/>
      <c r="Q15" s="445"/>
      <c r="R15" s="441"/>
      <c r="S15" s="509"/>
      <c r="T15" s="509"/>
      <c r="U15" s="441"/>
      <c r="V15" s="656"/>
      <c r="W15" s="125" t="s">
        <v>9</v>
      </c>
      <c r="X15" s="76" t="s">
        <v>65</v>
      </c>
      <c r="Y15" s="386">
        <v>0</v>
      </c>
      <c r="AA15" s="25" t="s">
        <v>25</v>
      </c>
      <c r="AB15" s="3">
        <v>2.6</v>
      </c>
      <c r="AC15" s="26">
        <f>AB15*7</f>
        <v>18.2</v>
      </c>
      <c r="AD15" s="3">
        <f>AB15*5</f>
        <v>13</v>
      </c>
      <c r="AE15" s="3" t="s">
        <v>26</v>
      </c>
      <c r="AF15" s="27">
        <f>AC15*4+AD15*9</f>
        <v>189.8</v>
      </c>
    </row>
    <row r="16" spans="2:32" ht="27.95" customHeight="1">
      <c r="B16" s="415" t="s">
        <v>10</v>
      </c>
      <c r="C16" s="660"/>
      <c r="D16" s="448"/>
      <c r="E16" s="448"/>
      <c r="F16" s="442"/>
      <c r="G16" s="301"/>
      <c r="H16" s="304"/>
      <c r="I16" s="301"/>
      <c r="J16" s="441"/>
      <c r="K16" s="449"/>
      <c r="L16" s="441"/>
      <c r="M16" s="441"/>
      <c r="N16" s="441"/>
      <c r="O16" s="441"/>
      <c r="P16" s="441"/>
      <c r="Q16" s="445"/>
      <c r="R16" s="441"/>
      <c r="S16" s="441"/>
      <c r="T16" s="445"/>
      <c r="U16" s="441"/>
      <c r="V16" s="656"/>
      <c r="W16" s="124">
        <f>(Y14*5)+(Y16*5)+(Y18*8)</f>
        <v>0</v>
      </c>
      <c r="X16" s="76" t="s">
        <v>66</v>
      </c>
      <c r="Y16" s="386">
        <v>0</v>
      </c>
      <c r="Z16" s="9"/>
      <c r="AA16" s="2" t="s">
        <v>28</v>
      </c>
      <c r="AB16" s="3">
        <v>2</v>
      </c>
      <c r="AC16" s="3">
        <f>AB16*1</f>
        <v>2</v>
      </c>
      <c r="AD16" s="3" t="s">
        <v>26</v>
      </c>
      <c r="AE16" s="3">
        <f>AB16*5</f>
        <v>10</v>
      </c>
      <c r="AF16" s="3">
        <f>AC16*4+AE16*4</f>
        <v>48</v>
      </c>
    </row>
    <row r="17" spans="2:32" ht="27.95" customHeight="1">
      <c r="B17" s="662" t="s">
        <v>35</v>
      </c>
      <c r="C17" s="660"/>
      <c r="D17" s="448"/>
      <c r="E17" s="448"/>
      <c r="F17" s="442"/>
      <c r="G17" s="441"/>
      <c r="H17" s="445"/>
      <c r="I17" s="441"/>
      <c r="J17" s="441"/>
      <c r="K17" s="441"/>
      <c r="L17" s="441"/>
      <c r="M17" s="441"/>
      <c r="N17" s="441"/>
      <c r="O17" s="441"/>
      <c r="P17" s="441"/>
      <c r="Q17" s="445"/>
      <c r="R17" s="441"/>
      <c r="S17" s="450"/>
      <c r="T17" s="445"/>
      <c r="U17" s="441"/>
      <c r="V17" s="656"/>
      <c r="W17" s="125" t="s">
        <v>11</v>
      </c>
      <c r="X17" s="76" t="s">
        <v>67</v>
      </c>
      <c r="Y17" s="386">
        <f>AB18</f>
        <v>0</v>
      </c>
      <c r="AA17" s="2" t="s">
        <v>31</v>
      </c>
      <c r="AB17" s="57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>
      <c r="B18" s="662"/>
      <c r="C18" s="660"/>
      <c r="D18" s="448"/>
      <c r="E18" s="448"/>
      <c r="F18" s="442"/>
      <c r="G18" s="441"/>
      <c r="H18" s="457"/>
      <c r="I18" s="441"/>
      <c r="J18" s="487"/>
      <c r="K18" s="487"/>
      <c r="L18" s="441"/>
      <c r="M18" s="441"/>
      <c r="N18" s="457"/>
      <c r="O18" s="441"/>
      <c r="P18" s="441"/>
      <c r="Q18" s="445"/>
      <c r="R18" s="441"/>
      <c r="S18" s="441"/>
      <c r="T18" s="445"/>
      <c r="U18" s="441"/>
      <c r="V18" s="656"/>
      <c r="W18" s="124">
        <f>(Y13*2)+(Y14*7)+(Y15*1)+(Y18*8)</f>
        <v>0</v>
      </c>
      <c r="X18" s="116" t="s">
        <v>68</v>
      </c>
      <c r="Y18" s="386">
        <v>0</v>
      </c>
      <c r="Z18" s="9"/>
      <c r="AA18" s="2" t="s">
        <v>32</v>
      </c>
      <c r="AE18" s="2">
        <f>AB18*15</f>
        <v>0</v>
      </c>
    </row>
    <row r="19" spans="2:32" ht="27.95" customHeight="1">
      <c r="B19" s="416" t="s">
        <v>33</v>
      </c>
      <c r="C19" s="30"/>
      <c r="D19" s="448"/>
      <c r="E19" s="448"/>
      <c r="F19" s="442"/>
      <c r="G19" s="441"/>
      <c r="H19" s="457"/>
      <c r="I19" s="441"/>
      <c r="J19" s="441"/>
      <c r="K19" s="457"/>
      <c r="L19" s="441"/>
      <c r="M19" s="442"/>
      <c r="N19" s="448"/>
      <c r="O19" s="442"/>
      <c r="P19" s="441"/>
      <c r="Q19" s="460"/>
      <c r="R19" s="441"/>
      <c r="S19" s="441"/>
      <c r="T19" s="460"/>
      <c r="U19" s="441"/>
      <c r="V19" s="656"/>
      <c r="W19" s="125" t="s">
        <v>12</v>
      </c>
      <c r="X19" s="84"/>
      <c r="Y19" s="386"/>
      <c r="AC19" s="2">
        <f>SUM(AC14:AC18)</f>
        <v>32.200000000000003</v>
      </c>
      <c r="AD19" s="2">
        <f>SUM(AD14:AD18)</f>
        <v>25.5</v>
      </c>
      <c r="AE19" s="2">
        <f>SUM(AE14:AE18)</f>
        <v>100</v>
      </c>
      <c r="AF19" s="2">
        <f>AC19*4+AD19*9+AE19*4</f>
        <v>758.3</v>
      </c>
    </row>
    <row r="20" spans="2:32" ht="27.95" customHeight="1">
      <c r="B20" s="417"/>
      <c r="C20" s="32"/>
      <c r="D20" s="257"/>
      <c r="E20" s="257"/>
      <c r="F20" s="23"/>
      <c r="G20" s="253"/>
      <c r="H20" s="256"/>
      <c r="I20" s="24"/>
      <c r="J20" s="253"/>
      <c r="K20" s="256"/>
      <c r="L20" s="24"/>
      <c r="M20" s="254"/>
      <c r="N20" s="257"/>
      <c r="O20" s="23"/>
      <c r="P20" s="260"/>
      <c r="Q20" s="196"/>
      <c r="R20" s="197"/>
      <c r="S20" s="291"/>
      <c r="T20" s="211"/>
      <c r="U20" s="210"/>
      <c r="V20" s="657"/>
      <c r="W20" s="124">
        <f>(W14*4)+(W16*9)+(W18*4)</f>
        <v>0</v>
      </c>
      <c r="X20" s="90"/>
      <c r="Y20" s="389"/>
      <c r="Z20" s="9"/>
      <c r="AC20" s="33">
        <f>AC19*4/AF19</f>
        <v>0.16985361993933801</v>
      </c>
      <c r="AD20" s="33">
        <f>AD19*9/AF19</f>
        <v>0.30265066596333906</v>
      </c>
      <c r="AE20" s="33">
        <f>AE19*4/AF19</f>
        <v>0.52749571409732299</v>
      </c>
    </row>
    <row r="21" spans="2:32" s="21" customFormat="1" ht="42" customHeight="1">
      <c r="B21" s="383">
        <v>9</v>
      </c>
      <c r="C21" s="660"/>
      <c r="D21" s="273" t="str">
        <f>'113.9月菜單'!I35</f>
        <v>白米飯</v>
      </c>
      <c r="E21" s="273" t="s">
        <v>101</v>
      </c>
      <c r="F21" s="20" t="s">
        <v>15</v>
      </c>
      <c r="G21" s="273" t="str">
        <f>'113.9月菜單'!I36</f>
        <v>招牌香雞排(炸)</v>
      </c>
      <c r="H21" s="273" t="s">
        <v>95</v>
      </c>
      <c r="I21" s="20" t="s">
        <v>15</v>
      </c>
      <c r="J21" s="273" t="str">
        <f>'113.9月菜單'!I37</f>
        <v>白玉控肉</v>
      </c>
      <c r="K21" s="273" t="s">
        <v>91</v>
      </c>
      <c r="L21" s="20" t="s">
        <v>15</v>
      </c>
      <c r="M21" s="273" t="str">
        <f>'113.9月菜單'!I38</f>
        <v>照燒豆腐(豆)</v>
      </c>
      <c r="N21" s="273" t="s">
        <v>102</v>
      </c>
      <c r="O21" s="20" t="s">
        <v>15</v>
      </c>
      <c r="P21" s="273" t="str">
        <f>'113.9月菜單'!I39</f>
        <v>深色蔬菜</v>
      </c>
      <c r="Q21" s="19" t="s">
        <v>42</v>
      </c>
      <c r="R21" s="20" t="s">
        <v>15</v>
      </c>
      <c r="S21" s="292" t="str">
        <f>'113.9月菜單'!I40</f>
        <v>鮮筍湯</v>
      </c>
      <c r="T21" s="122" t="s">
        <v>16</v>
      </c>
      <c r="U21" s="209" t="s">
        <v>15</v>
      </c>
      <c r="V21" s="641"/>
      <c r="W21" s="123" t="s">
        <v>7</v>
      </c>
      <c r="X21" s="72" t="s">
        <v>17</v>
      </c>
      <c r="Y21" s="386">
        <v>5.9</v>
      </c>
      <c r="Z21" s="2"/>
      <c r="AA21" s="2"/>
      <c r="AB21" s="3"/>
      <c r="AC21" s="2" t="s">
        <v>18</v>
      </c>
      <c r="AD21" s="2" t="s">
        <v>19</v>
      </c>
      <c r="AE21" s="2" t="s">
        <v>20</v>
      </c>
      <c r="AF21" s="2" t="s">
        <v>21</v>
      </c>
    </row>
    <row r="22" spans="2:32" s="36" customFormat="1" ht="27.75" customHeight="1">
      <c r="B22" s="415" t="s">
        <v>8</v>
      </c>
      <c r="C22" s="660"/>
      <c r="D22" s="441" t="s">
        <v>103</v>
      </c>
      <c r="E22" s="442"/>
      <c r="F22" s="442">
        <v>110</v>
      </c>
      <c r="G22" s="441" t="s">
        <v>687</v>
      </c>
      <c r="H22" s="441"/>
      <c r="I22" s="441">
        <v>40</v>
      </c>
      <c r="J22" s="442" t="s">
        <v>472</v>
      </c>
      <c r="K22" s="442"/>
      <c r="L22" s="442">
        <v>30</v>
      </c>
      <c r="M22" s="441" t="s">
        <v>678</v>
      </c>
      <c r="N22" s="445" t="s">
        <v>478</v>
      </c>
      <c r="O22" s="441">
        <v>30</v>
      </c>
      <c r="P22" s="441" t="str">
        <f>P21</f>
        <v>深色蔬菜</v>
      </c>
      <c r="Q22" s="445"/>
      <c r="R22" s="441">
        <v>100</v>
      </c>
      <c r="S22" s="442" t="s">
        <v>681</v>
      </c>
      <c r="T22" s="441"/>
      <c r="U22" s="441">
        <v>20</v>
      </c>
      <c r="V22" s="642"/>
      <c r="W22" s="124">
        <f>(Y21*15)+(Y23*5)+(Y25*15)+(Y26*12)</f>
        <v>98.5</v>
      </c>
      <c r="X22" s="75" t="s">
        <v>22</v>
      </c>
      <c r="Y22" s="386">
        <v>2.2999999999999998</v>
      </c>
      <c r="Z22" s="35"/>
      <c r="AA22" s="3" t="s">
        <v>23</v>
      </c>
      <c r="AB22" s="3">
        <v>5.9</v>
      </c>
      <c r="AC22" s="3">
        <f>AB22*2</f>
        <v>11.8</v>
      </c>
      <c r="AD22" s="3"/>
      <c r="AE22" s="3">
        <f>AB22*15</f>
        <v>88.5</v>
      </c>
      <c r="AF22" s="3">
        <f>AC22*4+AE22*4</f>
        <v>401.2</v>
      </c>
    </row>
    <row r="23" spans="2:32" s="36" customFormat="1" ht="27.95" customHeight="1">
      <c r="B23" s="415">
        <v>18</v>
      </c>
      <c r="C23" s="660"/>
      <c r="D23" s="442"/>
      <c r="E23" s="442"/>
      <c r="F23" s="442"/>
      <c r="G23" s="441"/>
      <c r="H23" s="441"/>
      <c r="I23" s="441"/>
      <c r="J23" s="442" t="s">
        <v>476</v>
      </c>
      <c r="K23" s="442"/>
      <c r="L23" s="442">
        <v>30</v>
      </c>
      <c r="M23" s="441" t="s">
        <v>436</v>
      </c>
      <c r="N23" s="445"/>
      <c r="O23" s="441">
        <v>20</v>
      </c>
      <c r="P23" s="441"/>
      <c r="Q23" s="445"/>
      <c r="R23" s="441"/>
      <c r="S23" s="442"/>
      <c r="T23" s="442"/>
      <c r="U23" s="442"/>
      <c r="V23" s="642"/>
      <c r="W23" s="125" t="s">
        <v>9</v>
      </c>
      <c r="X23" s="76" t="s">
        <v>24</v>
      </c>
      <c r="Y23" s="386">
        <v>2</v>
      </c>
      <c r="AA23" s="25" t="s">
        <v>25</v>
      </c>
      <c r="AB23" s="3">
        <v>2.1</v>
      </c>
      <c r="AC23" s="26">
        <f>AB23*7</f>
        <v>14.700000000000001</v>
      </c>
      <c r="AD23" s="3">
        <f>AB23*5</f>
        <v>10.5</v>
      </c>
      <c r="AE23" s="3" t="s">
        <v>26</v>
      </c>
      <c r="AF23" s="27">
        <f>AC23*4+AD23*9</f>
        <v>153.30000000000001</v>
      </c>
    </row>
    <row r="24" spans="2:32" s="36" customFormat="1" ht="27.95" customHeight="1">
      <c r="B24" s="415" t="s">
        <v>10</v>
      </c>
      <c r="C24" s="660"/>
      <c r="D24" s="442"/>
      <c r="E24" s="448"/>
      <c r="F24" s="442"/>
      <c r="G24" s="441"/>
      <c r="H24" s="441"/>
      <c r="I24" s="441"/>
      <c r="J24" s="442" t="s">
        <v>680</v>
      </c>
      <c r="K24" s="442"/>
      <c r="L24" s="442">
        <v>20</v>
      </c>
      <c r="M24" s="511"/>
      <c r="N24" s="445"/>
      <c r="O24" s="511"/>
      <c r="P24" s="441"/>
      <c r="Q24" s="445"/>
      <c r="R24" s="441"/>
      <c r="S24" s="441"/>
      <c r="T24" s="441"/>
      <c r="U24" s="441"/>
      <c r="V24" s="642"/>
      <c r="W24" s="124">
        <f>(Y22*5)+(Y24*5)+(Y26*8)</f>
        <v>25</v>
      </c>
      <c r="X24" s="76" t="s">
        <v>27</v>
      </c>
      <c r="Y24" s="386">
        <v>2.7</v>
      </c>
      <c r="Z24" s="35"/>
      <c r="AA24" s="2" t="s">
        <v>28</v>
      </c>
      <c r="AB24" s="3">
        <v>2.1</v>
      </c>
      <c r="AC24" s="3">
        <f>AB24*1</f>
        <v>2.1</v>
      </c>
      <c r="AD24" s="3" t="s">
        <v>26</v>
      </c>
      <c r="AE24" s="3">
        <f>AB24*5</f>
        <v>10.5</v>
      </c>
      <c r="AF24" s="3">
        <f>AC24*4+AE24*4</f>
        <v>50.4</v>
      </c>
    </row>
    <row r="25" spans="2:32" s="36" customFormat="1" ht="27.95" customHeight="1">
      <c r="B25" s="662" t="s">
        <v>36</v>
      </c>
      <c r="C25" s="660"/>
      <c r="D25" s="442"/>
      <c r="E25" s="470"/>
      <c r="F25" s="442"/>
      <c r="G25" s="442"/>
      <c r="H25" s="442"/>
      <c r="I25" s="442"/>
      <c r="J25" s="442"/>
      <c r="K25" s="441"/>
      <c r="L25" s="441"/>
      <c r="M25" s="441"/>
      <c r="N25" s="441"/>
      <c r="O25" s="441"/>
      <c r="P25" s="441"/>
      <c r="Q25" s="445"/>
      <c r="R25" s="441"/>
      <c r="S25" s="441"/>
      <c r="T25" s="445"/>
      <c r="U25" s="441"/>
      <c r="V25" s="642"/>
      <c r="W25" s="125" t="s">
        <v>11</v>
      </c>
      <c r="X25" s="76" t="s">
        <v>30</v>
      </c>
      <c r="Y25" s="386">
        <v>0</v>
      </c>
      <c r="AA25" s="2" t="s">
        <v>31</v>
      </c>
      <c r="AB25" s="3">
        <v>2.7</v>
      </c>
      <c r="AC25" s="3"/>
      <c r="AD25" s="3">
        <f>AB25*5</f>
        <v>13.5</v>
      </c>
      <c r="AE25" s="3" t="s">
        <v>26</v>
      </c>
      <c r="AF25" s="3">
        <f>AD25*9</f>
        <v>121.5</v>
      </c>
    </row>
    <row r="26" spans="2:32" s="36" customFormat="1" ht="27.95" customHeight="1">
      <c r="B26" s="662"/>
      <c r="C26" s="660"/>
      <c r="D26" s="254"/>
      <c r="E26" s="257"/>
      <c r="F26" s="23"/>
      <c r="G26" s="450"/>
      <c r="H26" s="257"/>
      <c r="I26" s="121"/>
      <c r="J26" s="277"/>
      <c r="K26" s="256"/>
      <c r="L26" s="24"/>
      <c r="M26" s="284"/>
      <c r="N26" s="263"/>
      <c r="O26" s="199"/>
      <c r="P26" s="253"/>
      <c r="Q26" s="198"/>
      <c r="R26" s="199"/>
      <c r="S26" s="284"/>
      <c r="T26" s="198"/>
      <c r="U26" s="199"/>
      <c r="V26" s="642"/>
      <c r="W26" s="124">
        <f>(Y21*2)+(Y22*7)+(Y23*1)+(Y26*8)</f>
        <v>29.9</v>
      </c>
      <c r="X26" s="116" t="s">
        <v>39</v>
      </c>
      <c r="Y26" s="386">
        <v>0</v>
      </c>
      <c r="Z26" s="35"/>
      <c r="AA26" s="2" t="s">
        <v>32</v>
      </c>
      <c r="AB26" s="3"/>
      <c r="AC26" s="2"/>
      <c r="AD26" s="2"/>
      <c r="AE26" s="2">
        <f>AB26*15</f>
        <v>0</v>
      </c>
      <c r="AF26" s="2"/>
    </row>
    <row r="27" spans="2:32" s="36" customFormat="1" ht="27.95" customHeight="1">
      <c r="B27" s="416" t="s">
        <v>33</v>
      </c>
      <c r="C27" s="37"/>
      <c r="D27" s="254"/>
      <c r="E27" s="257"/>
      <c r="F27" s="23"/>
      <c r="G27" s="254"/>
      <c r="H27" s="257"/>
      <c r="I27" s="121"/>
      <c r="J27" s="278"/>
      <c r="K27" s="279"/>
      <c r="L27" s="23"/>
      <c r="M27" s="284"/>
      <c r="N27" s="263"/>
      <c r="O27" s="199"/>
      <c r="P27" s="253"/>
      <c r="Q27" s="200"/>
      <c r="R27" s="199"/>
      <c r="S27" s="253"/>
      <c r="T27" s="200"/>
      <c r="U27" s="199"/>
      <c r="V27" s="642"/>
      <c r="W27" s="125" t="s">
        <v>12</v>
      </c>
      <c r="X27" s="84"/>
      <c r="Y27" s="386"/>
      <c r="AA27" s="2"/>
      <c r="AB27" s="3"/>
      <c r="AC27" s="2">
        <f>SUM(AC22:AC26)</f>
        <v>28.6</v>
      </c>
      <c r="AD27" s="2">
        <f>SUM(AD22:AD26)</f>
        <v>24</v>
      </c>
      <c r="AE27" s="2">
        <f>SUM(AE22:AE26)</f>
        <v>99</v>
      </c>
      <c r="AF27" s="2">
        <f>AC27*4+AD27*9+AE27*4</f>
        <v>726.4</v>
      </c>
    </row>
    <row r="28" spans="2:32" s="36" customFormat="1" ht="27.95" customHeight="1" thickBot="1">
      <c r="B28" s="418"/>
      <c r="C28" s="39"/>
      <c r="D28" s="257"/>
      <c r="E28" s="257"/>
      <c r="F28" s="23"/>
      <c r="G28" s="254"/>
      <c r="H28" s="257"/>
      <c r="I28" s="121"/>
      <c r="J28" s="280"/>
      <c r="K28" s="279"/>
      <c r="L28" s="23"/>
      <c r="M28" s="260"/>
      <c r="N28" s="264"/>
      <c r="O28" s="197"/>
      <c r="P28" s="260"/>
      <c r="Q28" s="196"/>
      <c r="R28" s="197"/>
      <c r="S28" s="260"/>
      <c r="T28" s="196"/>
      <c r="U28" s="197"/>
      <c r="V28" s="643"/>
      <c r="W28" s="124">
        <f>(W22*4)+(W24*9)+(W26*4)</f>
        <v>738.6</v>
      </c>
      <c r="X28" s="81"/>
      <c r="Y28" s="386"/>
      <c r="Z28" s="35"/>
      <c r="AB28" s="40"/>
      <c r="AC28" s="33">
        <f>AC27*4/AF27</f>
        <v>0.15748898678414097</v>
      </c>
      <c r="AD28" s="33">
        <f>AD27*9/AF27</f>
        <v>0.29735682819383263</v>
      </c>
      <c r="AE28" s="33">
        <f>AE27*4/AF27</f>
        <v>0.54515418502202639</v>
      </c>
    </row>
    <row r="29" spans="2:32" s="21" customFormat="1" ht="42" customHeight="1">
      <c r="B29" s="383">
        <v>9</v>
      </c>
      <c r="C29" s="660"/>
      <c r="D29" s="273" t="str">
        <f>'113.9月菜單'!M35</f>
        <v>地瓜飯</v>
      </c>
      <c r="E29" s="273" t="s">
        <v>376</v>
      </c>
      <c r="F29" s="20" t="s">
        <v>15</v>
      </c>
      <c r="G29" s="273" t="str">
        <f>'113.9月菜單'!M36</f>
        <v>三杯魷魚(海)</v>
      </c>
      <c r="H29" s="273" t="s">
        <v>358</v>
      </c>
      <c r="I29" s="20" t="s">
        <v>15</v>
      </c>
      <c r="J29" s="281" t="str">
        <f>'113.9月菜單'!M37</f>
        <v>滑嫩蒸蛋</v>
      </c>
      <c r="K29" s="273" t="s">
        <v>485</v>
      </c>
      <c r="L29" s="20" t="s">
        <v>15</v>
      </c>
      <c r="M29" s="273" t="str">
        <f>'113.9月菜單'!M38</f>
        <v>快樂雞堡肉(加)</v>
      </c>
      <c r="N29" s="273" t="s">
        <v>558</v>
      </c>
      <c r="O29" s="20" t="s">
        <v>15</v>
      </c>
      <c r="P29" s="273" t="str">
        <f>'113.9月菜單'!M39</f>
        <v>淺色蔬菜</v>
      </c>
      <c r="Q29" s="19" t="s">
        <v>42</v>
      </c>
      <c r="R29" s="20" t="s">
        <v>15</v>
      </c>
      <c r="S29" s="273" t="str">
        <f>'113.9月菜單'!M40</f>
        <v>金針肉絲湯</v>
      </c>
      <c r="T29" s="19" t="s">
        <v>358</v>
      </c>
      <c r="U29" s="20" t="s">
        <v>15</v>
      </c>
      <c r="V29" s="655"/>
      <c r="W29" s="123" t="s">
        <v>7</v>
      </c>
      <c r="X29" s="72" t="s">
        <v>17</v>
      </c>
      <c r="Y29" s="384">
        <v>5.9</v>
      </c>
      <c r="Z29" s="2"/>
      <c r="AA29" s="2"/>
      <c r="AB29" s="3"/>
      <c r="AC29" s="2" t="s">
        <v>18</v>
      </c>
      <c r="AD29" s="2" t="s">
        <v>19</v>
      </c>
      <c r="AE29" s="2" t="s">
        <v>20</v>
      </c>
      <c r="AF29" s="2" t="s">
        <v>21</v>
      </c>
    </row>
    <row r="30" spans="2:32" ht="27.95" customHeight="1">
      <c r="B30" s="415" t="s">
        <v>8</v>
      </c>
      <c r="C30" s="660"/>
      <c r="D30" s="253" t="s">
        <v>438</v>
      </c>
      <c r="E30" s="253"/>
      <c r="F30" s="24">
        <v>95</v>
      </c>
      <c r="G30" s="305" t="s">
        <v>637</v>
      </c>
      <c r="H30" s="305" t="s">
        <v>559</v>
      </c>
      <c r="I30" s="306">
        <v>40</v>
      </c>
      <c r="J30" s="286" t="s">
        <v>602</v>
      </c>
      <c r="K30" s="286"/>
      <c r="L30" s="407">
        <v>40</v>
      </c>
      <c r="M30" s="253" t="s">
        <v>557</v>
      </c>
      <c r="N30" s="253" t="s">
        <v>547</v>
      </c>
      <c r="O30" s="24">
        <v>30</v>
      </c>
      <c r="P30" s="253" t="s">
        <v>603</v>
      </c>
      <c r="Q30" s="198"/>
      <c r="R30" s="199">
        <v>100</v>
      </c>
      <c r="S30" s="253" t="s">
        <v>448</v>
      </c>
      <c r="T30" s="24"/>
      <c r="U30" s="24">
        <v>20</v>
      </c>
      <c r="V30" s="656"/>
      <c r="W30" s="124">
        <f>(Y29*15)+(Y31*5)+(Y33*15)+(Y34*12)</f>
        <v>98.5</v>
      </c>
      <c r="X30" s="75" t="s">
        <v>22</v>
      </c>
      <c r="Y30" s="386">
        <v>2.1</v>
      </c>
      <c r="Z30" s="9"/>
      <c r="AA30" s="3" t="s">
        <v>23</v>
      </c>
      <c r="AB30" s="57">
        <v>5.7</v>
      </c>
      <c r="AC30" s="3">
        <f>AB30*2</f>
        <v>11.4</v>
      </c>
      <c r="AD30" s="3"/>
      <c r="AE30" s="3">
        <f>AB30*15</f>
        <v>85.5</v>
      </c>
      <c r="AF30" s="3">
        <f>AC30*4+AE30*4</f>
        <v>387.6</v>
      </c>
    </row>
    <row r="31" spans="2:32" ht="27.95" customHeight="1">
      <c r="B31" s="415">
        <v>19</v>
      </c>
      <c r="C31" s="660"/>
      <c r="D31" s="253" t="s">
        <v>439</v>
      </c>
      <c r="E31" s="253"/>
      <c r="F31" s="24">
        <v>55</v>
      </c>
      <c r="G31" s="305" t="s">
        <v>525</v>
      </c>
      <c r="H31" s="441"/>
      <c r="I31" s="306">
        <v>20</v>
      </c>
      <c r="J31" s="253"/>
      <c r="K31" s="286"/>
      <c r="L31" s="407"/>
      <c r="M31" s="253"/>
      <c r="N31" s="441"/>
      <c r="O31" s="24"/>
      <c r="P31" s="253"/>
      <c r="Q31" s="198"/>
      <c r="R31" s="199"/>
      <c r="S31" s="253" t="s">
        <v>680</v>
      </c>
      <c r="T31" s="24"/>
      <c r="U31" s="24">
        <v>10</v>
      </c>
      <c r="V31" s="656"/>
      <c r="W31" s="125" t="s">
        <v>9</v>
      </c>
      <c r="X31" s="76" t="s">
        <v>24</v>
      </c>
      <c r="Y31" s="386">
        <v>2</v>
      </c>
      <c r="AA31" s="25" t="s">
        <v>25</v>
      </c>
      <c r="AB31" s="57">
        <v>2.7</v>
      </c>
      <c r="AC31" s="26">
        <f>AB31*7</f>
        <v>18.900000000000002</v>
      </c>
      <c r="AD31" s="3">
        <f>AB31*5</f>
        <v>13.5</v>
      </c>
      <c r="AE31" s="3" t="s">
        <v>26</v>
      </c>
      <c r="AF31" s="27">
        <f>AC31*4+AD31*9</f>
        <v>197.10000000000002</v>
      </c>
    </row>
    <row r="32" spans="2:32" ht="27.95" customHeight="1">
      <c r="B32" s="415" t="s">
        <v>10</v>
      </c>
      <c r="C32" s="660"/>
      <c r="D32" s="257"/>
      <c r="E32" s="257"/>
      <c r="F32" s="23"/>
      <c r="G32" s="305" t="s">
        <v>625</v>
      </c>
      <c r="H32" s="402"/>
      <c r="I32" s="306">
        <v>30</v>
      </c>
      <c r="J32" s="286"/>
      <c r="K32" s="286"/>
      <c r="L32" s="407"/>
      <c r="M32" s="253"/>
      <c r="N32" s="441"/>
      <c r="O32" s="24"/>
      <c r="P32" s="253"/>
      <c r="Q32" s="198"/>
      <c r="R32" s="199"/>
      <c r="S32" s="253" t="s">
        <v>616</v>
      </c>
      <c r="T32" s="24"/>
      <c r="U32" s="24">
        <v>10</v>
      </c>
      <c r="V32" s="656"/>
      <c r="W32" s="124">
        <f>(Y30*7)+(Y32*5)+(Y34*8)</f>
        <v>27.200000000000003</v>
      </c>
      <c r="X32" s="76" t="s">
        <v>27</v>
      </c>
      <c r="Y32" s="386">
        <v>2.5</v>
      </c>
      <c r="Z32" s="9"/>
      <c r="AA32" s="2" t="s">
        <v>28</v>
      </c>
      <c r="AB32" s="57">
        <v>2</v>
      </c>
      <c r="AC32" s="3">
        <f>AB32*1</f>
        <v>2</v>
      </c>
      <c r="AD32" s="3" t="s">
        <v>26</v>
      </c>
      <c r="AE32" s="3">
        <f>AB32*5</f>
        <v>10</v>
      </c>
      <c r="AF32" s="3">
        <f>AC32*4+AE32*4</f>
        <v>48</v>
      </c>
    </row>
    <row r="33" spans="2:32" ht="27.95" customHeight="1">
      <c r="B33" s="662" t="s">
        <v>37</v>
      </c>
      <c r="C33" s="660"/>
      <c r="D33" s="257"/>
      <c r="E33" s="257"/>
      <c r="F33" s="23"/>
      <c r="G33" s="253" t="s">
        <v>626</v>
      </c>
      <c r="H33" s="261"/>
      <c r="I33" s="199">
        <v>20</v>
      </c>
      <c r="J33" s="286"/>
      <c r="K33" s="286"/>
      <c r="L33" s="407"/>
      <c r="M33" s="253"/>
      <c r="N33" s="256"/>
      <c r="O33" s="24"/>
      <c r="P33" s="253"/>
      <c r="Q33" s="198"/>
      <c r="R33" s="199"/>
      <c r="S33" s="284"/>
      <c r="T33" s="198"/>
      <c r="U33" s="199"/>
      <c r="V33" s="656"/>
      <c r="W33" s="125" t="s">
        <v>11</v>
      </c>
      <c r="X33" s="76" t="s">
        <v>30</v>
      </c>
      <c r="Y33" s="386">
        <f>AB34</f>
        <v>0</v>
      </c>
      <c r="AA33" s="2" t="s">
        <v>31</v>
      </c>
      <c r="AB33" s="57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>
      <c r="B34" s="662"/>
      <c r="C34" s="660"/>
      <c r="D34" s="257"/>
      <c r="E34" s="257"/>
      <c r="F34" s="23"/>
      <c r="G34" s="450"/>
      <c r="H34" s="261"/>
      <c r="I34" s="199"/>
      <c r="J34" s="253"/>
      <c r="K34" s="261"/>
      <c r="L34" s="199"/>
      <c r="M34" s="450"/>
      <c r="N34" s="261"/>
      <c r="O34" s="199"/>
      <c r="P34" s="253"/>
      <c r="Q34" s="198"/>
      <c r="R34" s="199"/>
      <c r="S34" s="253"/>
      <c r="T34" s="198"/>
      <c r="U34" s="199"/>
      <c r="V34" s="656"/>
      <c r="W34" s="124">
        <f>(Y29*2)+(Y30*7)+(Y31*1)+(Y34*8)</f>
        <v>28.5</v>
      </c>
      <c r="X34" s="116" t="s">
        <v>39</v>
      </c>
      <c r="Y34" s="386">
        <v>0</v>
      </c>
      <c r="Z34" s="9"/>
      <c r="AA34" s="2" t="s">
        <v>32</v>
      </c>
      <c r="AE34" s="2">
        <f>AB34*15</f>
        <v>0</v>
      </c>
    </row>
    <row r="35" spans="2:32" ht="27.95" customHeight="1">
      <c r="B35" s="416" t="s">
        <v>33</v>
      </c>
      <c r="C35" s="30"/>
      <c r="D35" s="257"/>
      <c r="E35" s="257"/>
      <c r="F35" s="23"/>
      <c r="G35" s="253"/>
      <c r="H35" s="263"/>
      <c r="I35" s="199"/>
      <c r="J35" s="253"/>
      <c r="K35" s="263"/>
      <c r="L35" s="199"/>
      <c r="M35" s="450"/>
      <c r="N35" s="263"/>
      <c r="O35" s="199"/>
      <c r="P35" s="253"/>
      <c r="Q35" s="200"/>
      <c r="R35" s="199"/>
      <c r="S35" s="253"/>
      <c r="T35" s="200"/>
      <c r="U35" s="199"/>
      <c r="V35" s="656"/>
      <c r="W35" s="125" t="s">
        <v>12</v>
      </c>
      <c r="X35" s="84"/>
      <c r="Y35" s="386"/>
      <c r="AC35" s="2">
        <f>SUM(AC30:AC34)</f>
        <v>32.300000000000004</v>
      </c>
      <c r="AD35" s="2">
        <f>SUM(AD30:AD34)</f>
        <v>26</v>
      </c>
      <c r="AE35" s="2">
        <f>SUM(AE30:AE34)</f>
        <v>95.5</v>
      </c>
      <c r="AF35" s="2">
        <f>AC35*4+AD35*9+AE35*4</f>
        <v>745.2</v>
      </c>
    </row>
    <row r="36" spans="2:32" ht="27.95" customHeight="1">
      <c r="B36" s="417"/>
      <c r="C36" s="32"/>
      <c r="D36" s="257"/>
      <c r="E36" s="257"/>
      <c r="F36" s="23"/>
      <c r="G36" s="260"/>
      <c r="H36" s="264"/>
      <c r="I36" s="197"/>
      <c r="J36" s="260"/>
      <c r="K36" s="264"/>
      <c r="L36" s="197"/>
      <c r="M36" s="260"/>
      <c r="N36" s="264"/>
      <c r="O36" s="197"/>
      <c r="P36" s="260"/>
      <c r="Q36" s="196"/>
      <c r="R36" s="197"/>
      <c r="S36" s="260"/>
      <c r="T36" s="196"/>
      <c r="U36" s="197"/>
      <c r="V36" s="657"/>
      <c r="W36" s="124">
        <f>(W30*4)+(W32*9)+(W34*4)</f>
        <v>752.8</v>
      </c>
      <c r="X36" s="81"/>
      <c r="Y36" s="386"/>
      <c r="Z36" s="9"/>
      <c r="AC36" s="33">
        <f>AC35*4/AF35</f>
        <v>0.17337627482555021</v>
      </c>
      <c r="AD36" s="33">
        <f>AD35*9/AF35</f>
        <v>0.3140096618357488</v>
      </c>
      <c r="AE36" s="33">
        <f>AE35*4/AF35</f>
        <v>0.51261406333870096</v>
      </c>
    </row>
    <row r="37" spans="2:32" s="21" customFormat="1" ht="42" customHeight="1">
      <c r="B37" s="383">
        <v>9</v>
      </c>
      <c r="C37" s="660"/>
      <c r="D37" s="273" t="str">
        <f>'113.9月菜單'!Q35</f>
        <v>夜市鐵板麵</v>
      </c>
      <c r="E37" s="273" t="s">
        <v>520</v>
      </c>
      <c r="F37" s="20" t="s">
        <v>15</v>
      </c>
      <c r="G37" s="273" t="str">
        <f>'113.9月菜單'!Q36</f>
        <v>生鮮水產品-黃金酥炸魚(海炸)</v>
      </c>
      <c r="H37" s="273" t="s">
        <v>710</v>
      </c>
      <c r="I37" s="20" t="s">
        <v>15</v>
      </c>
      <c r="J37" s="273" t="str">
        <f>'113.9月菜單'!Q37</f>
        <v>三杯米血杏鮑菇(冷)</v>
      </c>
      <c r="K37" s="273" t="s">
        <v>404</v>
      </c>
      <c r="L37" s="20" t="s">
        <v>15</v>
      </c>
      <c r="M37" s="273" t="str">
        <f>'113.9月菜單'!Q38</f>
        <v>名家大鍋貼(加)</v>
      </c>
      <c r="N37" s="273" t="s">
        <v>561</v>
      </c>
      <c r="O37" s="20" t="s">
        <v>15</v>
      </c>
      <c r="P37" s="273" t="str">
        <f>'113.9月菜單'!Q39</f>
        <v>深色蔬菜</v>
      </c>
      <c r="Q37" s="19" t="s">
        <v>56</v>
      </c>
      <c r="R37" s="20" t="s">
        <v>15</v>
      </c>
      <c r="S37" s="273" t="str">
        <f>'113.9月菜單'!Q40</f>
        <v>味噌豆腐湯(豆)</v>
      </c>
      <c r="T37" s="19" t="s">
        <v>55</v>
      </c>
      <c r="U37" s="371" t="s">
        <v>15</v>
      </c>
      <c r="V37" s="655"/>
      <c r="W37" s="123" t="s">
        <v>7</v>
      </c>
      <c r="X37" s="72" t="s">
        <v>17</v>
      </c>
      <c r="Y37" s="384">
        <v>5.8</v>
      </c>
      <c r="Z37" s="2"/>
      <c r="AA37" s="2"/>
      <c r="AB37" s="3"/>
      <c r="AC37" s="2" t="s">
        <v>18</v>
      </c>
      <c r="AD37" s="2" t="s">
        <v>19</v>
      </c>
      <c r="AE37" s="2" t="s">
        <v>20</v>
      </c>
      <c r="AF37" s="2" t="s">
        <v>21</v>
      </c>
    </row>
    <row r="38" spans="2:32" ht="27.95" customHeight="1">
      <c r="B38" s="415" t="s">
        <v>8</v>
      </c>
      <c r="C38" s="660"/>
      <c r="D38" s="441" t="s">
        <v>523</v>
      </c>
      <c r="E38" s="442"/>
      <c r="F38" s="442">
        <v>120</v>
      </c>
      <c r="G38" s="509" t="s">
        <v>729</v>
      </c>
      <c r="H38" s="445" t="s">
        <v>709</v>
      </c>
      <c r="I38" s="441">
        <v>40</v>
      </c>
      <c r="J38" s="441" t="s">
        <v>698</v>
      </c>
      <c r="K38" s="441"/>
      <c r="L38" s="441">
        <v>40</v>
      </c>
      <c r="M38" s="509" t="s">
        <v>563</v>
      </c>
      <c r="N38" s="531" t="s">
        <v>650</v>
      </c>
      <c r="O38" s="441">
        <v>30</v>
      </c>
      <c r="P38" s="441" t="str">
        <f>P37</f>
        <v>深色蔬菜</v>
      </c>
      <c r="Q38" s="445"/>
      <c r="R38" s="441">
        <v>100</v>
      </c>
      <c r="S38" s="442" t="s">
        <v>678</v>
      </c>
      <c r="T38" s="508" t="s">
        <v>405</v>
      </c>
      <c r="U38" s="477">
        <v>30</v>
      </c>
      <c r="V38" s="663"/>
      <c r="W38" s="124">
        <f>(Y37*15)+(Y39*5)+(Y41*15)+(Y42*12)</f>
        <v>97</v>
      </c>
      <c r="X38" s="75" t="s">
        <v>22</v>
      </c>
      <c r="Y38" s="386">
        <v>2</v>
      </c>
      <c r="Z38" s="9"/>
      <c r="AA38" s="3" t="s">
        <v>23</v>
      </c>
      <c r="AB38" s="3">
        <v>5.8</v>
      </c>
      <c r="AC38" s="3">
        <f>AB38*2</f>
        <v>11.6</v>
      </c>
      <c r="AD38" s="3"/>
      <c r="AE38" s="3">
        <f>AB38*15</f>
        <v>87</v>
      </c>
      <c r="AF38" s="3">
        <f>AC38*4+AE38*4</f>
        <v>394.4</v>
      </c>
    </row>
    <row r="39" spans="2:32" ht="27.95" customHeight="1">
      <c r="B39" s="415">
        <v>20</v>
      </c>
      <c r="C39" s="660"/>
      <c r="D39" s="437" t="s">
        <v>674</v>
      </c>
      <c r="E39" s="441"/>
      <c r="F39" s="441">
        <v>10</v>
      </c>
      <c r="G39" s="441"/>
      <c r="H39" s="447"/>
      <c r="I39" s="441"/>
      <c r="J39" s="441" t="s">
        <v>699</v>
      </c>
      <c r="K39" s="441"/>
      <c r="L39" s="441">
        <v>20</v>
      </c>
      <c r="M39" s="471"/>
      <c r="N39" s="471"/>
      <c r="O39" s="471"/>
      <c r="P39" s="441"/>
      <c r="Q39" s="445"/>
      <c r="R39" s="441"/>
      <c r="S39" s="441" t="s">
        <v>539</v>
      </c>
      <c r="T39" s="508"/>
      <c r="U39" s="469" t="s">
        <v>534</v>
      </c>
      <c r="V39" s="663"/>
      <c r="W39" s="125" t="s">
        <v>9</v>
      </c>
      <c r="X39" s="76" t="s">
        <v>24</v>
      </c>
      <c r="Y39" s="386">
        <v>2</v>
      </c>
      <c r="AA39" s="25" t="s">
        <v>25</v>
      </c>
      <c r="AB39" s="3">
        <v>2.2999999999999998</v>
      </c>
      <c r="AC39" s="26">
        <f>AB39*7</f>
        <v>16.099999999999998</v>
      </c>
      <c r="AD39" s="3">
        <f>AB39*5</f>
        <v>11.5</v>
      </c>
      <c r="AE39" s="3" t="s">
        <v>26</v>
      </c>
      <c r="AF39" s="27">
        <f>AC39*4+AD39*9</f>
        <v>167.89999999999998</v>
      </c>
    </row>
    <row r="40" spans="2:32" ht="27.95" customHeight="1">
      <c r="B40" s="415" t="s">
        <v>10</v>
      </c>
      <c r="C40" s="660"/>
      <c r="D40" s="441" t="s">
        <v>434</v>
      </c>
      <c r="E40" s="441"/>
      <c r="F40" s="441">
        <v>20</v>
      </c>
      <c r="G40" s="530"/>
      <c r="H40" s="445"/>
      <c r="I40" s="441"/>
      <c r="J40" s="441" t="s">
        <v>700</v>
      </c>
      <c r="K40" s="441" t="s">
        <v>701</v>
      </c>
      <c r="L40" s="441">
        <v>15</v>
      </c>
      <c r="M40" s="471"/>
      <c r="N40" s="441"/>
      <c r="O40" s="441"/>
      <c r="P40" s="441"/>
      <c r="Q40" s="445"/>
      <c r="R40" s="455"/>
      <c r="S40" s="441"/>
      <c r="T40" s="508"/>
      <c r="U40" s="469"/>
      <c r="V40" s="663"/>
      <c r="W40" s="124">
        <f>(Y38*7)+(Y40*5)+(Y42*8)</f>
        <v>27</v>
      </c>
      <c r="X40" s="76" t="s">
        <v>27</v>
      </c>
      <c r="Y40" s="386">
        <v>2.6</v>
      </c>
      <c r="Z40" s="9"/>
      <c r="AA40" s="2" t="s">
        <v>28</v>
      </c>
      <c r="AB40" s="3">
        <v>2.4</v>
      </c>
      <c r="AC40" s="3">
        <f>AB40*1</f>
        <v>2.4</v>
      </c>
      <c r="AD40" s="3" t="s">
        <v>26</v>
      </c>
      <c r="AE40" s="3">
        <f>AB40*5</f>
        <v>12</v>
      </c>
      <c r="AF40" s="3">
        <f>AC40*4+AE40*4</f>
        <v>57.6</v>
      </c>
    </row>
    <row r="41" spans="2:32" ht="27.95" customHeight="1">
      <c r="B41" s="653" t="s">
        <v>417</v>
      </c>
      <c r="C41" s="660"/>
      <c r="D41" s="441" t="s">
        <v>440</v>
      </c>
      <c r="E41" s="457"/>
      <c r="F41" s="441">
        <v>10</v>
      </c>
      <c r="G41" s="441"/>
      <c r="H41" s="445"/>
      <c r="I41" s="441"/>
      <c r="J41" s="441"/>
      <c r="K41" s="441"/>
      <c r="L41" s="441"/>
      <c r="M41" s="450"/>
      <c r="N41" s="457"/>
      <c r="O41" s="441"/>
      <c r="P41" s="441"/>
      <c r="Q41" s="445"/>
      <c r="R41" s="441"/>
      <c r="S41" s="441"/>
      <c r="T41" s="508"/>
      <c r="U41" s="469"/>
      <c r="V41" s="663"/>
      <c r="W41" s="125" t="s">
        <v>11</v>
      </c>
      <c r="X41" s="76" t="s">
        <v>30</v>
      </c>
      <c r="Y41" s="386">
        <v>0</v>
      </c>
      <c r="AA41" s="2" t="s">
        <v>31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>
      <c r="B42" s="653"/>
      <c r="C42" s="660"/>
      <c r="D42" s="513"/>
      <c r="E42" s="253"/>
      <c r="F42" s="24"/>
      <c r="G42" s="253"/>
      <c r="H42" s="261"/>
      <c r="I42" s="199"/>
      <c r="J42" s="284"/>
      <c r="K42" s="256"/>
      <c r="L42" s="24"/>
      <c r="M42" s="450"/>
      <c r="N42" s="288"/>
      <c r="O42" s="247"/>
      <c r="P42" s="199"/>
      <c r="Q42" s="198"/>
      <c r="R42" s="199"/>
      <c r="S42" s="199"/>
      <c r="T42" s="369"/>
      <c r="U42" s="372"/>
      <c r="V42" s="663"/>
      <c r="W42" s="124">
        <f>(Y37*2)+(Y38*7)+(Y39*1)+(Y42*8)</f>
        <v>27.6</v>
      </c>
      <c r="X42" s="116" t="s">
        <v>39</v>
      </c>
      <c r="Y42" s="386">
        <v>0</v>
      </c>
      <c r="Z42" s="9"/>
      <c r="AA42" s="2" t="s">
        <v>32</v>
      </c>
      <c r="AE42" s="2">
        <f>AB42*15</f>
        <v>0</v>
      </c>
    </row>
    <row r="43" spans="2:32" ht="27.95" customHeight="1">
      <c r="B43" s="416" t="s">
        <v>33</v>
      </c>
      <c r="C43" s="30"/>
      <c r="D43" s="450"/>
      <c r="E43" s="257"/>
      <c r="F43" s="23"/>
      <c r="G43" s="253"/>
      <c r="H43" s="263"/>
      <c r="I43" s="199"/>
      <c r="J43" s="284"/>
      <c r="K43" s="256"/>
      <c r="L43" s="24"/>
      <c r="M43" s="289"/>
      <c r="N43" s="290"/>
      <c r="O43" s="247"/>
      <c r="P43" s="199"/>
      <c r="Q43" s="200"/>
      <c r="R43" s="199"/>
      <c r="S43" s="199"/>
      <c r="T43" s="370"/>
      <c r="U43" s="372"/>
      <c r="V43" s="663"/>
      <c r="W43" s="125" t="s">
        <v>12</v>
      </c>
      <c r="X43" s="84"/>
      <c r="Y43" s="386"/>
      <c r="AC43" s="2">
        <f>SUM(AC38:AC42)</f>
        <v>30.099999999999994</v>
      </c>
      <c r="AD43" s="2">
        <f>SUM(AD38:AD42)</f>
        <v>24</v>
      </c>
      <c r="AE43" s="2">
        <f>SUM(AE38:AE42)</f>
        <v>99</v>
      </c>
      <c r="AF43" s="2">
        <f>AC43*4+AD43*9+AE43*4</f>
        <v>732.4</v>
      </c>
    </row>
    <row r="44" spans="2:32" ht="27.95" customHeight="1" thickBot="1">
      <c r="B44" s="419"/>
      <c r="C44" s="420"/>
      <c r="D44" s="512"/>
      <c r="E44" s="422"/>
      <c r="F44" s="423"/>
      <c r="G44" s="421"/>
      <c r="H44" s="422"/>
      <c r="I44" s="423"/>
      <c r="J44" s="396"/>
      <c r="K44" s="259"/>
      <c r="L44" s="130"/>
      <c r="M44" s="424"/>
      <c r="N44" s="422"/>
      <c r="O44" s="423"/>
      <c r="P44" s="425"/>
      <c r="Q44" s="426"/>
      <c r="R44" s="425"/>
      <c r="S44" s="425"/>
      <c r="T44" s="427"/>
      <c r="U44" s="428"/>
      <c r="V44" s="664"/>
      <c r="W44" s="489">
        <f>(W38*4)+(W40*9)+(W42*4)</f>
        <v>741.4</v>
      </c>
      <c r="X44" s="429"/>
      <c r="Y44" s="401"/>
      <c r="Z44" s="9"/>
      <c r="AC44" s="33">
        <f>AC43*4/AF43</f>
        <v>0.16439104314582192</v>
      </c>
      <c r="AD44" s="33">
        <f>AD43*9/AF43</f>
        <v>0.2949208083014746</v>
      </c>
      <c r="AE44" s="33">
        <f>AE43*4/AF43</f>
        <v>0.54068814855270342</v>
      </c>
    </row>
    <row r="45" spans="2:32" ht="21.75" customHeight="1">
      <c r="J45" s="661"/>
      <c r="K45" s="661"/>
      <c r="L45" s="661"/>
      <c r="M45" s="661"/>
      <c r="N45" s="661"/>
      <c r="O45" s="661"/>
      <c r="P45" s="661"/>
      <c r="Q45" s="661"/>
      <c r="R45" s="661"/>
      <c r="S45" s="661"/>
      <c r="T45" s="661"/>
      <c r="U45" s="661"/>
      <c r="V45" s="661"/>
      <c r="W45" s="661"/>
      <c r="X45" s="661"/>
      <c r="Y45" s="661"/>
      <c r="Z45" s="42"/>
    </row>
    <row r="46" spans="2:32">
      <c r="D46" s="658"/>
      <c r="E46" s="658"/>
      <c r="F46" s="659"/>
      <c r="G46" s="659"/>
      <c r="H46" s="43"/>
      <c r="K46" s="43"/>
      <c r="N46" s="43"/>
      <c r="Q46" s="43"/>
      <c r="T46" s="43"/>
    </row>
  </sheetData>
  <mergeCells count="20">
    <mergeCell ref="B1:Y1"/>
    <mergeCell ref="B2:G2"/>
    <mergeCell ref="C5:C10"/>
    <mergeCell ref="V5:V12"/>
    <mergeCell ref="B9:B10"/>
    <mergeCell ref="R2:Z2"/>
    <mergeCell ref="C13:C18"/>
    <mergeCell ref="V13:V20"/>
    <mergeCell ref="B33:B34"/>
    <mergeCell ref="C37:C42"/>
    <mergeCell ref="V37:V44"/>
    <mergeCell ref="B41:B42"/>
    <mergeCell ref="B25:B26"/>
    <mergeCell ref="B17:B18"/>
    <mergeCell ref="C21:C26"/>
    <mergeCell ref="D46:G46"/>
    <mergeCell ref="C29:C34"/>
    <mergeCell ref="V29:V36"/>
    <mergeCell ref="J45:Y45"/>
    <mergeCell ref="V21:V28"/>
  </mergeCells>
  <phoneticPr fontId="19" type="noConversion"/>
  <pageMargins left="1.28" right="0.17" top="0.18" bottom="0.17" header="0.5" footer="0.23"/>
  <pageSetup paperSize="9" scale="4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46"/>
  <sheetViews>
    <sheetView view="pageBreakPreview" zoomScale="60" zoomScaleNormal="55" workbookViewId="0">
      <selection activeCell="M31" sqref="M31"/>
    </sheetView>
  </sheetViews>
  <sheetFormatPr defaultColWidth="9" defaultRowHeight="20.25"/>
  <cols>
    <col min="1" max="1" width="1.875" style="2" customWidth="1"/>
    <col min="2" max="2" width="4.875" style="3" customWidth="1"/>
    <col min="3" max="3" width="0" style="2" hidden="1" customWidth="1"/>
    <col min="4" max="4" width="19.375" style="2" customWidth="1"/>
    <col min="5" max="5" width="5.625" style="41" customWidth="1"/>
    <col min="6" max="6" width="9.625" style="2" customWidth="1"/>
    <col min="7" max="7" width="19.375" style="2" customWidth="1"/>
    <col min="8" max="8" width="5.625" style="41" customWidth="1"/>
    <col min="9" max="9" width="9.625" style="2" customWidth="1"/>
    <col min="10" max="10" width="19.375" style="2" customWidth="1"/>
    <col min="11" max="11" width="5.625" style="41" customWidth="1"/>
    <col min="12" max="12" width="9.625" style="2" customWidth="1"/>
    <col min="13" max="13" width="19.375" style="2" customWidth="1"/>
    <col min="14" max="14" width="7" style="41" customWidth="1"/>
    <col min="15" max="15" width="9.625" style="2" customWidth="1"/>
    <col min="16" max="16" width="19.375" style="2" customWidth="1"/>
    <col min="17" max="17" width="5.625" style="41" customWidth="1"/>
    <col min="18" max="18" width="9.625" style="2" customWidth="1"/>
    <col min="19" max="19" width="19.375" style="2" customWidth="1"/>
    <col min="20" max="20" width="5.625" style="41" customWidth="1"/>
    <col min="21" max="21" width="9.625" style="2" customWidth="1"/>
    <col min="22" max="22" width="5.25" style="2" customWidth="1"/>
    <col min="23" max="23" width="11.75" style="44" customWidth="1"/>
    <col min="24" max="24" width="11.25" style="114" customWidth="1"/>
    <col min="25" max="25" width="6.625" style="45" customWidth="1"/>
    <col min="26" max="26" width="6.625" style="2" customWidth="1"/>
    <col min="27" max="27" width="6" style="2" customWidth="1"/>
    <col min="28" max="28" width="5.5" style="3" customWidth="1"/>
    <col min="29" max="29" width="7.75" style="2" customWidth="1"/>
    <col min="30" max="30" width="8" style="2" customWidth="1"/>
    <col min="31" max="31" width="7.875" style="2" customWidth="1"/>
    <col min="32" max="32" width="7.5" style="2" customWidth="1"/>
    <col min="33" max="34" width="9" style="2" customWidth="1"/>
    <col min="35" max="16384" width="9" style="2"/>
  </cols>
  <sheetData>
    <row r="1" spans="2:32" ht="38.25">
      <c r="B1" s="645" t="s">
        <v>716</v>
      </c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  <c r="V1" s="645"/>
      <c r="W1" s="645"/>
      <c r="X1" s="645"/>
      <c r="Y1" s="645"/>
      <c r="Z1" s="1"/>
    </row>
    <row r="2" spans="2:32" ht="21.95" customHeight="1">
      <c r="B2" s="665"/>
      <c r="C2" s="666"/>
      <c r="D2" s="666"/>
      <c r="E2" s="666"/>
      <c r="F2" s="666"/>
      <c r="G2" s="666"/>
      <c r="H2" s="4"/>
      <c r="I2" s="1"/>
      <c r="J2" s="1"/>
      <c r="K2" s="4"/>
      <c r="L2" s="1"/>
      <c r="M2" s="1"/>
      <c r="N2" s="4"/>
      <c r="O2" s="1"/>
      <c r="P2" s="1"/>
      <c r="Q2" s="4"/>
      <c r="R2" s="648" t="s">
        <v>403</v>
      </c>
      <c r="S2" s="648"/>
      <c r="T2" s="648"/>
      <c r="U2" s="648"/>
      <c r="V2" s="648"/>
      <c r="W2" s="648"/>
      <c r="X2" s="648"/>
      <c r="Y2" s="648"/>
      <c r="Z2" s="648"/>
    </row>
    <row r="3" spans="2:32" ht="31.5" customHeight="1" thickBot="1">
      <c r="B3" s="117" t="s">
        <v>40</v>
      </c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T3" s="6"/>
      <c r="U3" s="6"/>
      <c r="V3" s="6"/>
      <c r="W3" s="7"/>
      <c r="X3" s="53"/>
      <c r="Y3" s="8"/>
      <c r="Z3" s="9"/>
    </row>
    <row r="4" spans="2:32" s="18" customFormat="1" ht="157.5">
      <c r="B4" s="10" t="s">
        <v>0</v>
      </c>
      <c r="C4" s="11" t="s">
        <v>1</v>
      </c>
      <c r="D4" s="12" t="s">
        <v>2</v>
      </c>
      <c r="E4" s="61" t="s">
        <v>38</v>
      </c>
      <c r="F4" s="12"/>
      <c r="G4" s="12" t="s">
        <v>3</v>
      </c>
      <c r="H4" s="61" t="s">
        <v>38</v>
      </c>
      <c r="I4" s="12"/>
      <c r="J4" s="12" t="s">
        <v>4</v>
      </c>
      <c r="K4" s="61" t="s">
        <v>38</v>
      </c>
      <c r="L4" s="13"/>
      <c r="M4" s="12" t="s">
        <v>4</v>
      </c>
      <c r="N4" s="61" t="s">
        <v>38</v>
      </c>
      <c r="O4" s="12"/>
      <c r="P4" s="12" t="s">
        <v>4</v>
      </c>
      <c r="Q4" s="61" t="s">
        <v>38</v>
      </c>
      <c r="R4" s="12"/>
      <c r="S4" s="14" t="s">
        <v>5</v>
      </c>
      <c r="T4" s="61" t="s">
        <v>38</v>
      </c>
      <c r="U4" s="12"/>
      <c r="V4" s="119" t="s">
        <v>44</v>
      </c>
      <c r="W4" s="15" t="s">
        <v>6</v>
      </c>
      <c r="X4" s="64" t="s">
        <v>13</v>
      </c>
      <c r="Y4" s="16" t="s">
        <v>14</v>
      </c>
      <c r="Z4" s="17"/>
      <c r="AA4" s="3"/>
      <c r="AB4" s="3"/>
      <c r="AC4" s="2"/>
      <c r="AD4" s="2"/>
      <c r="AE4" s="2"/>
      <c r="AF4" s="2"/>
    </row>
    <row r="5" spans="2:32" s="21" customFormat="1" ht="42" customHeight="1">
      <c r="B5" s="70">
        <v>9</v>
      </c>
      <c r="C5" s="660"/>
      <c r="D5" s="273" t="str">
        <f>'113.9月菜單'!A35</f>
        <v>白米飯+小可頌</v>
      </c>
      <c r="E5" s="273" t="s">
        <v>81</v>
      </c>
      <c r="F5" s="20" t="s">
        <v>15</v>
      </c>
      <c r="G5" s="273" t="str">
        <f>'113.9月菜單'!A45</f>
        <v>日式照燒雞排</v>
      </c>
      <c r="H5" s="273" t="s">
        <v>398</v>
      </c>
      <c r="I5" s="20" t="s">
        <v>15</v>
      </c>
      <c r="J5" s="273" t="str">
        <f>'113.9月菜單'!A46</f>
        <v>高麗菜炒肉片</v>
      </c>
      <c r="K5" s="273" t="s">
        <v>16</v>
      </c>
      <c r="L5" s="20" t="s">
        <v>15</v>
      </c>
      <c r="M5" s="273" t="str">
        <f>'113.9月菜單'!A47</f>
        <v>沙茶滷豆干(豆)</v>
      </c>
      <c r="N5" s="273" t="s">
        <v>16</v>
      </c>
      <c r="O5" s="20" t="s">
        <v>15</v>
      </c>
      <c r="P5" s="273" t="str">
        <f>'113.9月菜單'!A48</f>
        <v>深色蔬菜</v>
      </c>
      <c r="Q5" s="19" t="s">
        <v>42</v>
      </c>
      <c r="R5" s="20" t="s">
        <v>15</v>
      </c>
      <c r="S5" s="273" t="str">
        <f>'113.9月菜單'!A49</f>
        <v>鮮菇冬瓜湯</v>
      </c>
      <c r="T5" s="19" t="s">
        <v>16</v>
      </c>
      <c r="U5" s="20" t="s">
        <v>15</v>
      </c>
      <c r="V5" s="655"/>
      <c r="W5" s="123" t="s">
        <v>7</v>
      </c>
      <c r="X5" s="72" t="s">
        <v>17</v>
      </c>
      <c r="Y5" s="104">
        <v>6</v>
      </c>
      <c r="Z5" s="2"/>
      <c r="AA5" s="2"/>
      <c r="AB5" s="3"/>
      <c r="AC5" s="2" t="s">
        <v>18</v>
      </c>
      <c r="AD5" s="2" t="s">
        <v>19</v>
      </c>
      <c r="AE5" s="2" t="s">
        <v>20</v>
      </c>
      <c r="AF5" s="2" t="s">
        <v>21</v>
      </c>
    </row>
    <row r="6" spans="2:32" ht="27.95" customHeight="1">
      <c r="B6" s="22" t="s">
        <v>8</v>
      </c>
      <c r="C6" s="660"/>
      <c r="D6" s="441" t="s">
        <v>75</v>
      </c>
      <c r="E6" s="442"/>
      <c r="F6" s="442">
        <v>120</v>
      </c>
      <c r="G6" s="441" t="s">
        <v>690</v>
      </c>
      <c r="H6" s="444"/>
      <c r="I6" s="441">
        <v>50</v>
      </c>
      <c r="J6" s="509" t="s">
        <v>680</v>
      </c>
      <c r="K6" s="441"/>
      <c r="L6" s="441">
        <v>20</v>
      </c>
      <c r="M6" s="441" t="s">
        <v>684</v>
      </c>
      <c r="N6" s="441" t="s">
        <v>478</v>
      </c>
      <c r="O6" s="441">
        <v>20</v>
      </c>
      <c r="P6" s="441" t="str">
        <f>P5</f>
        <v>深色蔬菜</v>
      </c>
      <c r="Q6" s="441"/>
      <c r="R6" s="441">
        <v>100</v>
      </c>
      <c r="S6" s="442" t="s">
        <v>442</v>
      </c>
      <c r="T6" s="442"/>
      <c r="U6" s="442">
        <v>20</v>
      </c>
      <c r="V6" s="656"/>
      <c r="W6" s="124">
        <f>(Y5*15)+(Y7*5)+(Y9*15)+(Y10*12)</f>
        <v>100</v>
      </c>
      <c r="X6" s="75" t="s">
        <v>22</v>
      </c>
      <c r="Y6" s="105">
        <v>2.5</v>
      </c>
      <c r="Z6" s="9"/>
      <c r="AA6" s="3" t="s">
        <v>23</v>
      </c>
      <c r="AB6" s="3">
        <v>5.9</v>
      </c>
      <c r="AC6" s="3">
        <f>AB6*2</f>
        <v>11.8</v>
      </c>
      <c r="AD6" s="3"/>
      <c r="AE6" s="3">
        <f>AB6*15</f>
        <v>88.5</v>
      </c>
      <c r="AF6" s="3">
        <f>AC6*4+AE6*4</f>
        <v>401.2</v>
      </c>
    </row>
    <row r="7" spans="2:32" ht="27.95" customHeight="1">
      <c r="B7" s="22">
        <v>23</v>
      </c>
      <c r="C7" s="660"/>
      <c r="D7" s="442"/>
      <c r="E7" s="442"/>
      <c r="F7" s="442"/>
      <c r="G7" s="441"/>
      <c r="H7" s="444"/>
      <c r="I7" s="441"/>
      <c r="J7" s="441" t="s">
        <v>396</v>
      </c>
      <c r="K7" s="488"/>
      <c r="L7" s="441">
        <v>30</v>
      </c>
      <c r="M7" s="441" t="s">
        <v>369</v>
      </c>
      <c r="N7" s="488"/>
      <c r="O7" s="441">
        <v>20</v>
      </c>
      <c r="P7" s="442"/>
      <c r="Q7" s="442"/>
      <c r="R7" s="442"/>
      <c r="S7" s="442" t="s">
        <v>550</v>
      </c>
      <c r="T7" s="442"/>
      <c r="U7" s="442">
        <v>10</v>
      </c>
      <c r="V7" s="656"/>
      <c r="W7" s="125" t="s">
        <v>9</v>
      </c>
      <c r="X7" s="76" t="s">
        <v>24</v>
      </c>
      <c r="Y7" s="105">
        <v>2</v>
      </c>
      <c r="AA7" s="25" t="s">
        <v>25</v>
      </c>
      <c r="AB7" s="3">
        <v>2.5</v>
      </c>
      <c r="AC7" s="26">
        <f>AB7*7</f>
        <v>17.5</v>
      </c>
      <c r="AD7" s="3">
        <f>AB7*5</f>
        <v>12.5</v>
      </c>
      <c r="AE7" s="3" t="s">
        <v>26</v>
      </c>
      <c r="AF7" s="27">
        <f>AC7*4+AD7*9</f>
        <v>182.5</v>
      </c>
    </row>
    <row r="8" spans="2:32" ht="27.95" customHeight="1">
      <c r="B8" s="22" t="s">
        <v>10</v>
      </c>
      <c r="C8" s="660"/>
      <c r="D8" s="442"/>
      <c r="E8" s="442"/>
      <c r="F8" s="442"/>
      <c r="G8" s="441"/>
      <c r="H8" s="444"/>
      <c r="I8" s="441"/>
      <c r="J8" s="441" t="s">
        <v>384</v>
      </c>
      <c r="K8" s="441"/>
      <c r="L8" s="441">
        <v>20</v>
      </c>
      <c r="M8" s="441" t="s">
        <v>441</v>
      </c>
      <c r="N8" s="441"/>
      <c r="O8" s="441" t="s">
        <v>104</v>
      </c>
      <c r="P8" s="442"/>
      <c r="Q8" s="448"/>
      <c r="R8" s="442"/>
      <c r="S8" s="442"/>
      <c r="T8" s="448"/>
      <c r="U8" s="442"/>
      <c r="V8" s="656"/>
      <c r="W8" s="124">
        <f>(Y6*5)+(Y8*5)+(Y10*8)</f>
        <v>25</v>
      </c>
      <c r="X8" s="76" t="s">
        <v>27</v>
      </c>
      <c r="Y8" s="105">
        <v>2.5</v>
      </c>
      <c r="Z8" s="9"/>
      <c r="AA8" s="2" t="s">
        <v>28</v>
      </c>
      <c r="AB8" s="3">
        <v>2.1</v>
      </c>
      <c r="AC8" s="3">
        <f>AB8*1</f>
        <v>2.1</v>
      </c>
      <c r="AD8" s="3" t="s">
        <v>26</v>
      </c>
      <c r="AE8" s="3">
        <f>AB8*5</f>
        <v>10.5</v>
      </c>
      <c r="AF8" s="3">
        <f>AC8*4+AE8*4</f>
        <v>50.4</v>
      </c>
    </row>
    <row r="9" spans="2:32" ht="27.95" customHeight="1">
      <c r="B9" s="667" t="s">
        <v>34</v>
      </c>
      <c r="C9" s="660"/>
      <c r="D9" s="442"/>
      <c r="E9" s="442"/>
      <c r="F9" s="442"/>
      <c r="G9" s="441"/>
      <c r="H9" s="444"/>
      <c r="I9" s="441"/>
      <c r="J9" s="441"/>
      <c r="K9" s="441"/>
      <c r="L9" s="441"/>
      <c r="M9" s="441"/>
      <c r="N9" s="441"/>
      <c r="O9" s="441"/>
      <c r="P9" s="441"/>
      <c r="Q9" s="442"/>
      <c r="R9" s="441"/>
      <c r="S9" s="442"/>
      <c r="T9" s="448"/>
      <c r="U9" s="442"/>
      <c r="V9" s="656"/>
      <c r="W9" s="125" t="s">
        <v>11</v>
      </c>
      <c r="X9" s="76" t="s">
        <v>30</v>
      </c>
      <c r="Y9" s="105">
        <f>AB10</f>
        <v>0</v>
      </c>
      <c r="AA9" s="2" t="s">
        <v>31</v>
      </c>
      <c r="AB9" s="57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>
      <c r="B10" s="667"/>
      <c r="C10" s="660"/>
      <c r="D10" s="442"/>
      <c r="E10" s="442"/>
      <c r="F10" s="442"/>
      <c r="G10" s="441"/>
      <c r="H10" s="445"/>
      <c r="I10" s="441"/>
      <c r="J10" s="450"/>
      <c r="K10" s="441"/>
      <c r="L10" s="441"/>
      <c r="M10" s="441"/>
      <c r="N10" s="441"/>
      <c r="O10" s="441"/>
      <c r="P10" s="442"/>
      <c r="Q10" s="448"/>
      <c r="R10" s="442"/>
      <c r="S10" s="442"/>
      <c r="T10" s="448"/>
      <c r="U10" s="442"/>
      <c r="V10" s="656"/>
      <c r="W10" s="124">
        <f>(Y5*2)+(Y6*7)+(Y7*1)+(Y10*8)</f>
        <v>31.5</v>
      </c>
      <c r="X10" s="116" t="s">
        <v>39</v>
      </c>
      <c r="Y10" s="105"/>
      <c r="Z10" s="9"/>
      <c r="AA10" s="2" t="s">
        <v>32</v>
      </c>
      <c r="AE10" s="2">
        <f>AB10*15</f>
        <v>0</v>
      </c>
    </row>
    <row r="11" spans="2:32" ht="27.95" customHeight="1">
      <c r="B11" s="29" t="s">
        <v>33</v>
      </c>
      <c r="C11" s="30"/>
      <c r="D11" s="254"/>
      <c r="E11" s="257"/>
      <c r="F11" s="23"/>
      <c r="G11" s="253"/>
      <c r="H11" s="263"/>
      <c r="I11" s="199"/>
      <c r="J11" s="438"/>
      <c r="K11" s="24"/>
      <c r="L11" s="24"/>
      <c r="M11" s="284"/>
      <c r="N11" s="257"/>
      <c r="O11" s="24"/>
      <c r="P11" s="254"/>
      <c r="Q11" s="28"/>
      <c r="R11" s="23"/>
      <c r="S11" s="254"/>
      <c r="T11" s="28"/>
      <c r="U11" s="23"/>
      <c r="V11" s="656"/>
      <c r="W11" s="125" t="s">
        <v>12</v>
      </c>
      <c r="X11" s="84"/>
      <c r="Y11" s="105"/>
      <c r="AC11" s="2">
        <f>SUM(AC6:AC10)</f>
        <v>31.400000000000002</v>
      </c>
      <c r="AD11" s="2">
        <f>SUM(AD6:AD10)</f>
        <v>25</v>
      </c>
      <c r="AE11" s="2">
        <f>SUM(AE6:AE10)</f>
        <v>99</v>
      </c>
      <c r="AF11" s="2">
        <f>AC11*4+AD11*9+AE11*4</f>
        <v>746.6</v>
      </c>
    </row>
    <row r="12" spans="2:32" ht="27.95" customHeight="1">
      <c r="B12" s="31"/>
      <c r="C12" s="32"/>
      <c r="D12" s="257"/>
      <c r="E12" s="257"/>
      <c r="F12" s="23"/>
      <c r="G12" s="260"/>
      <c r="H12" s="264"/>
      <c r="I12" s="197"/>
      <c r="J12" s="253"/>
      <c r="K12" s="256"/>
      <c r="L12" s="24"/>
      <c r="M12" s="254"/>
      <c r="N12" s="257"/>
      <c r="O12" s="23"/>
      <c r="P12" s="254"/>
      <c r="Q12" s="28"/>
      <c r="R12" s="23"/>
      <c r="S12" s="254"/>
      <c r="T12" s="28"/>
      <c r="U12" s="23"/>
      <c r="V12" s="657"/>
      <c r="W12" s="124">
        <f>(W6*4)+(W8*9)+(W10*4)</f>
        <v>751</v>
      </c>
      <c r="X12" s="90"/>
      <c r="Y12" s="246"/>
      <c r="Z12" s="9"/>
      <c r="AC12" s="33">
        <f>AC11*4/AF11</f>
        <v>0.16822930618805251</v>
      </c>
      <c r="AD12" s="33">
        <f>AD11*9/AF11</f>
        <v>0.30136619341012588</v>
      </c>
      <c r="AE12" s="33">
        <f>AE11*4/AF11</f>
        <v>0.53040450040182152</v>
      </c>
    </row>
    <row r="13" spans="2:32" s="21" customFormat="1" ht="42" customHeight="1">
      <c r="B13" s="70">
        <v>9</v>
      </c>
      <c r="C13" s="660"/>
      <c r="D13" s="273" t="str">
        <f>'113.9月菜單'!E44</f>
        <v>五穀飯</v>
      </c>
      <c r="E13" s="273" t="s">
        <v>81</v>
      </c>
      <c r="F13" s="20" t="s">
        <v>15</v>
      </c>
      <c r="G13" s="273" t="str">
        <f>'113.9月菜單'!E45</f>
        <v>泰式打拋豬</v>
      </c>
      <c r="H13" s="273" t="s">
        <v>379</v>
      </c>
      <c r="I13" s="20" t="s">
        <v>15</v>
      </c>
      <c r="J13" s="273" t="str">
        <f>'113.9月菜單'!E46</f>
        <v>白菜豆皮壽喜燒(豆)</v>
      </c>
      <c r="K13" s="273" t="s">
        <v>399</v>
      </c>
      <c r="L13" s="20" t="s">
        <v>15</v>
      </c>
      <c r="M13" s="273" t="str">
        <f>'113.9月菜單'!E47</f>
        <v>檸檬翅小腿</v>
      </c>
      <c r="N13" s="273" t="s">
        <v>466</v>
      </c>
      <c r="O13" s="20" t="s">
        <v>15</v>
      </c>
      <c r="P13" s="273" t="str">
        <f>'113.9月菜單'!E48</f>
        <v>淺色蔬菜</v>
      </c>
      <c r="Q13" s="19" t="s">
        <v>42</v>
      </c>
      <c r="R13" s="20" t="s">
        <v>15</v>
      </c>
      <c r="S13" s="273" t="str">
        <f>'113.9月菜單'!E49</f>
        <v>菜頭湯</v>
      </c>
      <c r="T13" s="19" t="s">
        <v>16</v>
      </c>
      <c r="U13" s="20" t="s">
        <v>15</v>
      </c>
      <c r="V13" s="655"/>
      <c r="W13" s="123" t="s">
        <v>7</v>
      </c>
      <c r="X13" s="72" t="s">
        <v>17</v>
      </c>
      <c r="Y13" s="105">
        <v>6</v>
      </c>
      <c r="Z13" s="2"/>
      <c r="AA13" s="2"/>
      <c r="AB13" s="3"/>
      <c r="AC13" s="2" t="s">
        <v>18</v>
      </c>
      <c r="AD13" s="2" t="s">
        <v>19</v>
      </c>
      <c r="AE13" s="2" t="s">
        <v>20</v>
      </c>
      <c r="AF13" s="2" t="s">
        <v>21</v>
      </c>
    </row>
    <row r="14" spans="2:32" ht="27.95" customHeight="1">
      <c r="B14" s="22" t="s">
        <v>8</v>
      </c>
      <c r="C14" s="660"/>
      <c r="D14" s="253" t="s">
        <v>75</v>
      </c>
      <c r="E14" s="253"/>
      <c r="F14" s="253">
        <v>85</v>
      </c>
      <c r="G14" s="253" t="s">
        <v>680</v>
      </c>
      <c r="H14" s="253"/>
      <c r="I14" s="253">
        <v>40</v>
      </c>
      <c r="J14" s="253" t="s">
        <v>234</v>
      </c>
      <c r="K14" s="366"/>
      <c r="L14" s="331">
        <v>30</v>
      </c>
      <c r="M14" s="253" t="s">
        <v>691</v>
      </c>
      <c r="N14" s="282"/>
      <c r="O14" s="253">
        <v>25</v>
      </c>
      <c r="P14" s="253" t="str">
        <f>P13</f>
        <v>淺色蔬菜</v>
      </c>
      <c r="Q14" s="253"/>
      <c r="R14" s="253">
        <v>100</v>
      </c>
      <c r="S14" s="253" t="s">
        <v>702</v>
      </c>
      <c r="T14" s="505"/>
      <c r="U14" s="253">
        <v>10</v>
      </c>
      <c r="V14" s="656"/>
      <c r="W14" s="124">
        <f>(Y13*15)+(Y15*5)+(Y17*15)+(Y18*12)</f>
        <v>100</v>
      </c>
      <c r="X14" s="75" t="s">
        <v>22</v>
      </c>
      <c r="Y14" s="105">
        <v>2.5</v>
      </c>
      <c r="Z14" s="9"/>
      <c r="AA14" s="3" t="s">
        <v>23</v>
      </c>
      <c r="AB14" s="3">
        <v>5.7</v>
      </c>
      <c r="AC14" s="3">
        <f>AB14*2</f>
        <v>11.4</v>
      </c>
      <c r="AD14" s="3"/>
      <c r="AE14" s="3">
        <f>AB14*15</f>
        <v>85.5</v>
      </c>
      <c r="AF14" s="3">
        <f>AC14*4+AE14*4</f>
        <v>387.6</v>
      </c>
    </row>
    <row r="15" spans="2:32" ht="27.95" customHeight="1">
      <c r="B15" s="22">
        <v>24</v>
      </c>
      <c r="C15" s="660"/>
      <c r="D15" s="253" t="s">
        <v>443</v>
      </c>
      <c r="E15" s="253"/>
      <c r="F15" s="253">
        <v>35</v>
      </c>
      <c r="G15" s="253" t="s">
        <v>384</v>
      </c>
      <c r="H15" s="253"/>
      <c r="I15" s="253">
        <v>20</v>
      </c>
      <c r="J15" s="254" t="s">
        <v>689</v>
      </c>
      <c r="K15" s="506"/>
      <c r="L15" s="356">
        <v>20</v>
      </c>
      <c r="M15" s="253"/>
      <c r="N15" s="282"/>
      <c r="O15" s="253"/>
      <c r="P15" s="254"/>
      <c r="Q15" s="254"/>
      <c r="R15" s="254"/>
      <c r="S15" s="253" t="s">
        <v>703</v>
      </c>
      <c r="T15" s="261"/>
      <c r="U15" s="253">
        <v>10</v>
      </c>
      <c r="V15" s="656"/>
      <c r="W15" s="125" t="s">
        <v>9</v>
      </c>
      <c r="X15" s="76" t="s">
        <v>24</v>
      </c>
      <c r="Y15" s="105">
        <v>2</v>
      </c>
      <c r="AA15" s="25" t="s">
        <v>25</v>
      </c>
      <c r="AB15" s="3">
        <v>2.4</v>
      </c>
      <c r="AC15" s="26">
        <f>AB15*7</f>
        <v>16.8</v>
      </c>
      <c r="AD15" s="3">
        <f>AB15*5</f>
        <v>12</v>
      </c>
      <c r="AE15" s="3" t="s">
        <v>26</v>
      </c>
      <c r="AF15" s="27">
        <f>AC15*4+AD15*9</f>
        <v>175.2</v>
      </c>
    </row>
    <row r="16" spans="2:32" ht="27.95" customHeight="1">
      <c r="B16" s="22" t="s">
        <v>10</v>
      </c>
      <c r="C16" s="660"/>
      <c r="D16" s="257"/>
      <c r="E16" s="257"/>
      <c r="F16" s="254"/>
      <c r="G16" s="253" t="s">
        <v>382</v>
      </c>
      <c r="H16" s="253"/>
      <c r="I16" s="253">
        <v>20</v>
      </c>
      <c r="J16" s="253" t="s">
        <v>99</v>
      </c>
      <c r="K16" s="366"/>
      <c r="L16" s="332">
        <v>10</v>
      </c>
      <c r="M16" s="450"/>
      <c r="N16" s="253"/>
      <c r="O16" s="253"/>
      <c r="P16" s="254"/>
      <c r="Q16" s="257"/>
      <c r="R16" s="254"/>
      <c r="S16" s="253"/>
      <c r="T16" s="261"/>
      <c r="U16" s="253"/>
      <c r="V16" s="656"/>
      <c r="W16" s="124">
        <f>(Y14*5)+(Y16*5)+(Y18*8)</f>
        <v>25</v>
      </c>
      <c r="X16" s="76" t="s">
        <v>27</v>
      </c>
      <c r="Y16" s="105">
        <v>2.5</v>
      </c>
      <c r="Z16" s="9"/>
      <c r="AA16" s="2" t="s">
        <v>28</v>
      </c>
      <c r="AB16" s="3">
        <v>2</v>
      </c>
      <c r="AC16" s="3">
        <f>AB16*1</f>
        <v>2</v>
      </c>
      <c r="AD16" s="3" t="s">
        <v>26</v>
      </c>
      <c r="AE16" s="3">
        <f>AB16*5</f>
        <v>10</v>
      </c>
      <c r="AF16" s="3">
        <f>AC16*4+AE16*4</f>
        <v>48</v>
      </c>
    </row>
    <row r="17" spans="2:32" ht="27.95" customHeight="1">
      <c r="B17" s="667" t="s">
        <v>35</v>
      </c>
      <c r="C17" s="660"/>
      <c r="D17" s="257"/>
      <c r="E17" s="257"/>
      <c r="F17" s="254"/>
      <c r="G17" s="253" t="s">
        <v>397</v>
      </c>
      <c r="H17" s="256"/>
      <c r="I17" s="253">
        <v>20</v>
      </c>
      <c r="J17" s="253" t="s">
        <v>673</v>
      </c>
      <c r="K17" s="366" t="s">
        <v>577</v>
      </c>
      <c r="L17" s="332">
        <v>10</v>
      </c>
      <c r="M17" s="253"/>
      <c r="N17" s="282"/>
      <c r="O17" s="253"/>
      <c r="P17" s="254"/>
      <c r="Q17" s="257"/>
      <c r="R17" s="254"/>
      <c r="S17" s="254"/>
      <c r="T17" s="257"/>
      <c r="U17" s="254"/>
      <c r="V17" s="656"/>
      <c r="W17" s="125" t="s">
        <v>11</v>
      </c>
      <c r="X17" s="76" t="s">
        <v>30</v>
      </c>
      <c r="Y17" s="105">
        <f>AB18</f>
        <v>0</v>
      </c>
      <c r="AA17" s="2" t="s">
        <v>31</v>
      </c>
      <c r="AB17" s="57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>
      <c r="B18" s="667"/>
      <c r="C18" s="660"/>
      <c r="D18" s="257"/>
      <c r="E18" s="257"/>
      <c r="F18" s="254"/>
      <c r="G18" s="253"/>
      <c r="H18" s="253"/>
      <c r="I18" s="253"/>
      <c r="J18" s="253"/>
      <c r="K18" s="366"/>
      <c r="L18" s="332"/>
      <c r="M18" s="253"/>
      <c r="N18" s="253"/>
      <c r="O18" s="253"/>
      <c r="P18" s="254"/>
      <c r="Q18" s="257"/>
      <c r="R18" s="254"/>
      <c r="S18" s="253"/>
      <c r="T18" s="256"/>
      <c r="U18" s="253"/>
      <c r="V18" s="656"/>
      <c r="W18" s="124">
        <f>(Y13*2)+(Y14*7)+(Y15*1)+(Y18*8)</f>
        <v>31.5</v>
      </c>
      <c r="X18" s="116" t="s">
        <v>39</v>
      </c>
      <c r="Y18" s="105">
        <v>0</v>
      </c>
      <c r="Z18" s="9"/>
      <c r="AA18" s="2" t="s">
        <v>32</v>
      </c>
      <c r="AE18" s="2">
        <f>AB18*15</f>
        <v>0</v>
      </c>
    </row>
    <row r="19" spans="2:32" ht="27.95" customHeight="1">
      <c r="B19" s="29" t="s">
        <v>33</v>
      </c>
      <c r="C19" s="30"/>
      <c r="D19" s="257"/>
      <c r="E19" s="257"/>
      <c r="F19" s="23"/>
      <c r="G19" s="254"/>
      <c r="H19" s="257"/>
      <c r="I19" s="23"/>
      <c r="K19" s="263"/>
      <c r="L19" s="199"/>
      <c r="M19" s="253"/>
      <c r="N19" s="257"/>
      <c r="O19" s="24"/>
      <c r="P19" s="254"/>
      <c r="Q19" s="28"/>
      <c r="R19" s="23"/>
      <c r="S19" s="253"/>
      <c r="T19" s="80"/>
      <c r="U19" s="24"/>
      <c r="V19" s="656"/>
      <c r="W19" s="125" t="s">
        <v>12</v>
      </c>
      <c r="X19" s="84"/>
      <c r="Y19" s="105"/>
      <c r="AC19" s="2">
        <f>SUM(AC14:AC18)</f>
        <v>30.200000000000003</v>
      </c>
      <c r="AD19" s="2">
        <f>SUM(AD14:AD18)</f>
        <v>24.5</v>
      </c>
      <c r="AE19" s="2">
        <f>SUM(AE14:AE18)</f>
        <v>95.5</v>
      </c>
      <c r="AF19" s="2">
        <f>AC19*4+AD19*9+AE19*4</f>
        <v>723.3</v>
      </c>
    </row>
    <row r="20" spans="2:32" ht="27.95" customHeight="1">
      <c r="B20" s="31"/>
      <c r="C20" s="32"/>
      <c r="D20" s="257"/>
      <c r="E20" s="257"/>
      <c r="F20" s="23"/>
      <c r="G20" s="254"/>
      <c r="H20" s="257"/>
      <c r="I20" s="23"/>
      <c r="J20" s="260"/>
      <c r="K20" s="264"/>
      <c r="L20" s="197"/>
      <c r="M20" s="253"/>
      <c r="N20" s="257"/>
      <c r="O20" s="24"/>
      <c r="P20" s="254"/>
      <c r="Q20" s="28"/>
      <c r="R20" s="23"/>
      <c r="S20" s="253"/>
      <c r="T20" s="80"/>
      <c r="U20" s="24"/>
      <c r="V20" s="657"/>
      <c r="W20" s="124">
        <f>(W14*4)+(W16*9)+(W18*4)</f>
        <v>751</v>
      </c>
      <c r="X20" s="90"/>
      <c r="Y20" s="246"/>
      <c r="Z20" s="9"/>
      <c r="AC20" s="33">
        <f>AC19*4/AF19</f>
        <v>0.16701230471450298</v>
      </c>
      <c r="AD20" s="33">
        <f>AD19*9/AF19</f>
        <v>0.30485275819162178</v>
      </c>
      <c r="AE20" s="33">
        <f>AE19*4/AF19</f>
        <v>0.52813493709387538</v>
      </c>
    </row>
    <row r="21" spans="2:32" s="21" customFormat="1" ht="42" customHeight="1">
      <c r="B21" s="70">
        <v>9</v>
      </c>
      <c r="C21" s="660"/>
      <c r="D21" s="273" t="str">
        <f>'113.9月菜單'!I44</f>
        <v>白米飯</v>
      </c>
      <c r="E21" s="273" t="s">
        <v>81</v>
      </c>
      <c r="F21" s="507" t="s">
        <v>15</v>
      </c>
      <c r="G21" s="273" t="str">
        <f>'113.9月菜單'!I45</f>
        <v>花枝排(海加炸)</v>
      </c>
      <c r="H21" s="273" t="s">
        <v>95</v>
      </c>
      <c r="I21" s="507" t="s">
        <v>15</v>
      </c>
      <c r="J21" s="273" t="str">
        <f>'113.9月菜單'!I46</f>
        <v>五香碎肉(豆)</v>
      </c>
      <c r="K21" s="273" t="s">
        <v>358</v>
      </c>
      <c r="L21" s="507" t="s">
        <v>15</v>
      </c>
      <c r="M21" s="273" t="str">
        <f>'113.9月菜單'!I47</f>
        <v>鮮筍肉絲</v>
      </c>
      <c r="N21" s="273" t="s">
        <v>444</v>
      </c>
      <c r="O21" s="507" t="s">
        <v>15</v>
      </c>
      <c r="P21" s="273" t="str">
        <f>'113.9月菜單'!I48</f>
        <v>深色蔬菜</v>
      </c>
      <c r="Q21" s="273" t="s">
        <v>42</v>
      </c>
      <c r="R21" s="507" t="s">
        <v>15</v>
      </c>
      <c r="S21" s="285" t="str">
        <f>'113.9月菜單'!I49</f>
        <v>鮮菇湯</v>
      </c>
      <c r="T21" s="273" t="s">
        <v>16</v>
      </c>
      <c r="U21" s="507" t="s">
        <v>15</v>
      </c>
      <c r="V21" s="641"/>
      <c r="W21" s="123" t="s">
        <v>7</v>
      </c>
      <c r="X21" s="72" t="s">
        <v>17</v>
      </c>
      <c r="Y21" s="105">
        <v>5.8</v>
      </c>
      <c r="Z21" s="2"/>
      <c r="AA21" s="2"/>
      <c r="AB21" s="3"/>
      <c r="AC21" s="2" t="s">
        <v>18</v>
      </c>
      <c r="AD21" s="2" t="s">
        <v>19</v>
      </c>
      <c r="AE21" s="2" t="s">
        <v>20</v>
      </c>
      <c r="AF21" s="2" t="s">
        <v>21</v>
      </c>
    </row>
    <row r="22" spans="2:32" s="36" customFormat="1" ht="27.75" customHeight="1">
      <c r="B22" s="22" t="s">
        <v>8</v>
      </c>
      <c r="C22" s="660"/>
      <c r="D22" s="253" t="s">
        <v>75</v>
      </c>
      <c r="E22" s="254"/>
      <c r="F22" s="254">
        <v>115</v>
      </c>
      <c r="G22" s="253" t="s">
        <v>554</v>
      </c>
      <c r="H22" s="261" t="s">
        <v>555</v>
      </c>
      <c r="I22" s="253">
        <v>40</v>
      </c>
      <c r="J22" s="253" t="s">
        <v>689</v>
      </c>
      <c r="K22" s="261"/>
      <c r="L22" s="253">
        <v>20</v>
      </c>
      <c r="M22" s="253" t="s">
        <v>685</v>
      </c>
      <c r="N22" s="261"/>
      <c r="O22" s="253">
        <v>30</v>
      </c>
      <c r="P22" s="253" t="str">
        <f>P21</f>
        <v>深色蔬菜</v>
      </c>
      <c r="Q22" s="261"/>
      <c r="R22" s="253">
        <v>100</v>
      </c>
      <c r="S22" s="254" t="s">
        <v>435</v>
      </c>
      <c r="T22" s="254"/>
      <c r="U22" s="254">
        <v>10</v>
      </c>
      <c r="V22" s="642"/>
      <c r="W22" s="124">
        <f>(Y21*15)+(Y23*5)+(Y25*15)+(Y26*12)</f>
        <v>97</v>
      </c>
      <c r="X22" s="75" t="s">
        <v>22</v>
      </c>
      <c r="Y22" s="105">
        <v>2.4</v>
      </c>
      <c r="Z22" s="35"/>
      <c r="AA22" s="3" t="s">
        <v>23</v>
      </c>
      <c r="AB22" s="57">
        <v>5.8</v>
      </c>
      <c r="AC22" s="3">
        <f>AB22*2</f>
        <v>11.6</v>
      </c>
      <c r="AD22" s="3"/>
      <c r="AE22" s="3">
        <f>AB22*15</f>
        <v>87</v>
      </c>
      <c r="AF22" s="3">
        <f>AC22*4+AE22*4</f>
        <v>394.4</v>
      </c>
    </row>
    <row r="23" spans="2:32" s="36" customFormat="1" ht="27.95" customHeight="1">
      <c r="B23" s="22">
        <v>25</v>
      </c>
      <c r="C23" s="660"/>
      <c r="D23" s="253"/>
      <c r="E23" s="253"/>
      <c r="F23" s="253"/>
      <c r="G23" s="253"/>
      <c r="H23" s="262"/>
      <c r="I23" s="253"/>
      <c r="J23" s="253" t="s">
        <v>684</v>
      </c>
      <c r="K23" s="261"/>
      <c r="L23" s="253">
        <v>30</v>
      </c>
      <c r="M23" s="253" t="s">
        <v>680</v>
      </c>
      <c r="N23" s="366"/>
      <c r="O23" s="332">
        <v>20</v>
      </c>
      <c r="P23" s="253"/>
      <c r="Q23" s="261"/>
      <c r="R23" s="253"/>
      <c r="S23" s="253" t="s">
        <v>469</v>
      </c>
      <c r="T23" s="261"/>
      <c r="U23" s="253">
        <v>10</v>
      </c>
      <c r="V23" s="642"/>
      <c r="W23" s="125" t="s">
        <v>9</v>
      </c>
      <c r="X23" s="76" t="s">
        <v>24</v>
      </c>
      <c r="Y23" s="105">
        <v>2</v>
      </c>
      <c r="AA23" s="25" t="s">
        <v>25</v>
      </c>
      <c r="AB23" s="57">
        <v>2.8</v>
      </c>
      <c r="AC23" s="26">
        <f>AB23*7</f>
        <v>19.599999999999998</v>
      </c>
      <c r="AD23" s="3">
        <f>AB23*5</f>
        <v>14</v>
      </c>
      <c r="AE23" s="3" t="s">
        <v>26</v>
      </c>
      <c r="AF23" s="27">
        <f>AC23*4+AD23*9</f>
        <v>204.39999999999998</v>
      </c>
    </row>
    <row r="24" spans="2:32" s="36" customFormat="1" ht="27.95" customHeight="1">
      <c r="B24" s="22" t="s">
        <v>10</v>
      </c>
      <c r="C24" s="660"/>
      <c r="D24" s="253"/>
      <c r="E24" s="253"/>
      <c r="F24" s="253"/>
      <c r="G24" s="450"/>
      <c r="H24" s="261"/>
      <c r="I24" s="253"/>
      <c r="J24" s="253" t="s">
        <v>564</v>
      </c>
      <c r="K24" s="256"/>
      <c r="L24" s="253">
        <v>20</v>
      </c>
      <c r="M24" s="253" t="s">
        <v>646</v>
      </c>
      <c r="N24" s="261"/>
      <c r="O24" s="253">
        <v>5</v>
      </c>
      <c r="P24" s="253"/>
      <c r="Q24" s="261"/>
      <c r="R24" s="253"/>
      <c r="S24" s="253" t="s">
        <v>628</v>
      </c>
      <c r="T24" s="261"/>
      <c r="U24" s="253">
        <v>10</v>
      </c>
      <c r="V24" s="642"/>
      <c r="W24" s="124">
        <f>(Y22*5)+(Y24*5)+(Y26*8)</f>
        <v>24.5</v>
      </c>
      <c r="X24" s="76" t="s">
        <v>27</v>
      </c>
      <c r="Y24" s="105">
        <v>2.5</v>
      </c>
      <c r="Z24" s="35"/>
      <c r="AA24" s="2" t="s">
        <v>28</v>
      </c>
      <c r="AB24" s="57">
        <v>2.2000000000000002</v>
      </c>
      <c r="AC24" s="3">
        <f>AB24*1</f>
        <v>2.2000000000000002</v>
      </c>
      <c r="AD24" s="3" t="s">
        <v>26</v>
      </c>
      <c r="AE24" s="3">
        <f>AB24*5</f>
        <v>11</v>
      </c>
      <c r="AF24" s="3">
        <f>AC24*4+AE24*4</f>
        <v>52.8</v>
      </c>
    </row>
    <row r="25" spans="2:32" s="36" customFormat="1" ht="27.95" customHeight="1">
      <c r="B25" s="667" t="s">
        <v>36</v>
      </c>
      <c r="C25" s="660"/>
      <c r="D25" s="253"/>
      <c r="E25" s="253"/>
      <c r="F25" s="253"/>
      <c r="G25" s="253"/>
      <c r="H25" s="261"/>
      <c r="I25" s="253"/>
      <c r="J25" s="253"/>
      <c r="K25" s="261"/>
      <c r="L25" s="253"/>
      <c r="M25" s="253"/>
      <c r="N25" s="261"/>
      <c r="O25" s="253"/>
      <c r="P25" s="253"/>
      <c r="Q25" s="261"/>
      <c r="R25" s="253"/>
      <c r="S25" s="253"/>
      <c r="T25" s="261"/>
      <c r="U25" s="253"/>
      <c r="V25" s="642"/>
      <c r="W25" s="125" t="s">
        <v>11</v>
      </c>
      <c r="X25" s="76" t="s">
        <v>30</v>
      </c>
      <c r="Y25" s="105">
        <f>AB26</f>
        <v>0</v>
      </c>
      <c r="AA25" s="2" t="s">
        <v>31</v>
      </c>
      <c r="AB25" s="57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6" customFormat="1" ht="27.95" customHeight="1">
      <c r="B26" s="667"/>
      <c r="C26" s="660"/>
      <c r="D26" s="254"/>
      <c r="E26" s="257"/>
      <c r="F26" s="254"/>
      <c r="G26" s="276"/>
      <c r="H26" s="257"/>
      <c r="I26" s="506"/>
      <c r="J26" s="277"/>
      <c r="K26" s="256"/>
      <c r="L26" s="253"/>
      <c r="M26" s="253"/>
      <c r="N26" s="261"/>
      <c r="O26" s="253"/>
      <c r="P26" s="253"/>
      <c r="Q26" s="253"/>
      <c r="R26" s="253"/>
      <c r="S26" s="254"/>
      <c r="T26" s="257"/>
      <c r="U26" s="254"/>
      <c r="V26" s="642"/>
      <c r="W26" s="124">
        <f>(Y21*2)+(Y22*7)+(Y23*1)+(Y26*8)</f>
        <v>30.4</v>
      </c>
      <c r="X26" s="116" t="s">
        <v>39</v>
      </c>
      <c r="Y26" s="105">
        <v>0</v>
      </c>
      <c r="Z26" s="35"/>
      <c r="AA26" s="2" t="s">
        <v>32</v>
      </c>
      <c r="AB26" s="3"/>
      <c r="AC26" s="2"/>
      <c r="AD26" s="2"/>
      <c r="AE26" s="2">
        <f>AB26*15</f>
        <v>0</v>
      </c>
      <c r="AF26" s="2"/>
    </row>
    <row r="27" spans="2:32" s="36" customFormat="1" ht="27.95" customHeight="1">
      <c r="B27" s="29" t="s">
        <v>33</v>
      </c>
      <c r="C27" s="37"/>
      <c r="D27" s="254"/>
      <c r="E27" s="257"/>
      <c r="F27" s="254"/>
      <c r="G27" s="254"/>
      <c r="H27" s="257"/>
      <c r="I27" s="506"/>
      <c r="J27" s="278"/>
      <c r="K27" s="279"/>
      <c r="L27" s="254"/>
      <c r="M27" s="253"/>
      <c r="N27" s="261"/>
      <c r="O27" s="253"/>
      <c r="P27" s="253"/>
      <c r="Q27" s="256"/>
      <c r="R27" s="253"/>
      <c r="S27" s="254"/>
      <c r="T27" s="257"/>
      <c r="U27" s="254"/>
      <c r="V27" s="642"/>
      <c r="W27" s="125" t="s">
        <v>12</v>
      </c>
      <c r="X27" s="84"/>
      <c r="Y27" s="105"/>
      <c r="AA27" s="2"/>
      <c r="AB27" s="3"/>
      <c r="AC27" s="2">
        <f>SUM(AC22:AC26)</f>
        <v>33.4</v>
      </c>
      <c r="AD27" s="2">
        <f>SUM(AD22:AD26)</f>
        <v>26.5</v>
      </c>
      <c r="AE27" s="2">
        <f>SUM(AE22:AE26)</f>
        <v>98</v>
      </c>
      <c r="AF27" s="2">
        <f>AC27*4+AD27*9+AE27*4</f>
        <v>764.1</v>
      </c>
    </row>
    <row r="28" spans="2:32" s="36" customFormat="1" ht="27.95" customHeight="1" thickBot="1">
      <c r="B28" s="38"/>
      <c r="C28" s="39"/>
      <c r="D28" s="257"/>
      <c r="E28" s="257"/>
      <c r="F28" s="23"/>
      <c r="G28" s="254"/>
      <c r="H28" s="257"/>
      <c r="I28" s="121"/>
      <c r="J28" s="280"/>
      <c r="K28" s="279"/>
      <c r="L28" s="23"/>
      <c r="M28" s="253"/>
      <c r="N28" s="261"/>
      <c r="O28" s="253"/>
      <c r="P28" s="254"/>
      <c r="Q28" s="28"/>
      <c r="R28" s="23"/>
      <c r="S28" s="254"/>
      <c r="T28" s="28"/>
      <c r="U28" s="23"/>
      <c r="V28" s="643"/>
      <c r="W28" s="124">
        <f>(W22*4)+(W24*9)+(W26*4)</f>
        <v>730.1</v>
      </c>
      <c r="X28" s="81"/>
      <c r="Y28" s="105"/>
      <c r="Z28" s="35"/>
      <c r="AB28" s="40"/>
      <c r="AC28" s="33">
        <f>AC27*4/AF27</f>
        <v>0.17484622431618896</v>
      </c>
      <c r="AD28" s="33">
        <f>AD27*9/AF27</f>
        <v>0.31213191990577149</v>
      </c>
      <c r="AE28" s="33">
        <f>AE27*4/AF27</f>
        <v>0.51302185577803949</v>
      </c>
    </row>
    <row r="29" spans="2:32" s="21" customFormat="1" ht="42" customHeight="1">
      <c r="B29" s="70">
        <v>9</v>
      </c>
      <c r="C29" s="668"/>
      <c r="D29" s="307" t="str">
        <f>'113.9月菜單'!M44</f>
        <v>地瓜飯</v>
      </c>
      <c r="E29" s="273" t="s">
        <v>81</v>
      </c>
      <c r="F29" s="20" t="s">
        <v>15</v>
      </c>
      <c r="G29" s="307" t="str">
        <f>'113.9月菜單'!M45</f>
        <v>梅干扣肉(醃)</v>
      </c>
      <c r="H29" s="307" t="s">
        <v>444</v>
      </c>
      <c r="I29" s="20" t="s">
        <v>15</v>
      </c>
      <c r="J29" s="308" t="str">
        <f>'113.9月菜單'!M46</f>
        <v>滑嫩蒸蛋</v>
      </c>
      <c r="K29" s="273" t="s">
        <v>614</v>
      </c>
      <c r="L29" s="20" t="s">
        <v>15</v>
      </c>
      <c r="M29" s="307" t="str">
        <f>'113.9月菜單'!M47</f>
        <v>芹香雞柳條(加炸)</v>
      </c>
      <c r="N29" s="273" t="s">
        <v>562</v>
      </c>
      <c r="O29" s="20" t="s">
        <v>15</v>
      </c>
      <c r="P29" s="307" t="str">
        <f>'113.9月菜單'!M48</f>
        <v>淺色蔬菜</v>
      </c>
      <c r="Q29" s="19" t="s">
        <v>42</v>
      </c>
      <c r="R29" s="20" t="s">
        <v>15</v>
      </c>
      <c r="S29" s="307" t="str">
        <f>'113.9月菜單'!M49</f>
        <v>味噌豆腐湯(豆)</v>
      </c>
      <c r="T29" s="19" t="s">
        <v>16</v>
      </c>
      <c r="U29" s="20" t="s">
        <v>15</v>
      </c>
      <c r="V29" s="655"/>
      <c r="W29" s="123" t="s">
        <v>7</v>
      </c>
      <c r="X29" s="72" t="s">
        <v>17</v>
      </c>
      <c r="Y29" s="104">
        <v>5.9</v>
      </c>
      <c r="Z29" s="2"/>
      <c r="AA29" s="2"/>
      <c r="AB29" s="3"/>
      <c r="AC29" s="2" t="s">
        <v>18</v>
      </c>
      <c r="AD29" s="2" t="s">
        <v>19</v>
      </c>
      <c r="AE29" s="2" t="s">
        <v>20</v>
      </c>
      <c r="AF29" s="2" t="s">
        <v>21</v>
      </c>
    </row>
    <row r="30" spans="2:32" ht="27.95" customHeight="1">
      <c r="B30" s="22" t="s">
        <v>8</v>
      </c>
      <c r="C30" s="669"/>
      <c r="D30" s="283" t="s">
        <v>373</v>
      </c>
      <c r="E30" s="283"/>
      <c r="F30" s="251">
        <v>90</v>
      </c>
      <c r="G30" s="253" t="s">
        <v>680</v>
      </c>
      <c r="H30" s="251"/>
      <c r="I30" s="251">
        <v>45</v>
      </c>
      <c r="J30" s="283" t="s">
        <v>629</v>
      </c>
      <c r="K30" s="309"/>
      <c r="L30" s="251">
        <v>30</v>
      </c>
      <c r="M30" s="283" t="s">
        <v>728</v>
      </c>
      <c r="N30" s="251" t="s">
        <v>447</v>
      </c>
      <c r="O30" s="251">
        <v>30</v>
      </c>
      <c r="P30" s="251" t="str">
        <f>P29</f>
        <v>淺色蔬菜</v>
      </c>
      <c r="Q30" s="251"/>
      <c r="R30" s="251">
        <v>100</v>
      </c>
      <c r="S30" s="251" t="s">
        <v>678</v>
      </c>
      <c r="T30" s="251" t="s">
        <v>542</v>
      </c>
      <c r="U30" s="251">
        <v>20</v>
      </c>
      <c r="V30" s="656"/>
      <c r="W30" s="124">
        <f>(Y29*15)+(Y31*5)+(Y33*15)+(Y34*12)</f>
        <v>98.5</v>
      </c>
      <c r="X30" s="75" t="s">
        <v>22</v>
      </c>
      <c r="Y30" s="105">
        <v>2.5</v>
      </c>
      <c r="Z30" s="9"/>
      <c r="AA30" s="3" t="s">
        <v>23</v>
      </c>
      <c r="AB30" s="3">
        <v>5.9</v>
      </c>
      <c r="AC30" s="3">
        <f>AB30*2</f>
        <v>11.8</v>
      </c>
      <c r="AD30" s="3"/>
      <c r="AE30" s="3">
        <f>AB30*15</f>
        <v>88.5</v>
      </c>
      <c r="AF30" s="3">
        <f>AC30*4+AE30*4</f>
        <v>401.2</v>
      </c>
    </row>
    <row r="31" spans="2:32" ht="27.95" customHeight="1">
      <c r="B31" s="22">
        <v>26</v>
      </c>
      <c r="C31" s="669"/>
      <c r="D31" s="283" t="s">
        <v>374</v>
      </c>
      <c r="E31" s="283"/>
      <c r="F31" s="251">
        <v>55</v>
      </c>
      <c r="G31" s="23" t="s">
        <v>445</v>
      </c>
      <c r="H31" s="23" t="s">
        <v>446</v>
      </c>
      <c r="I31" s="23">
        <v>20</v>
      </c>
      <c r="J31" s="283"/>
      <c r="K31" s="309"/>
      <c r="L31" s="251"/>
      <c r="M31" s="283" t="s">
        <v>639</v>
      </c>
      <c r="N31" s="251"/>
      <c r="O31" s="251">
        <v>30</v>
      </c>
      <c r="P31" s="283"/>
      <c r="Q31" s="309"/>
      <c r="R31" s="251"/>
      <c r="S31" s="251" t="s">
        <v>573</v>
      </c>
      <c r="T31" s="251"/>
      <c r="U31" s="251" t="s">
        <v>574</v>
      </c>
      <c r="V31" s="656"/>
      <c r="W31" s="125" t="s">
        <v>9</v>
      </c>
      <c r="X31" s="76" t="s">
        <v>24</v>
      </c>
      <c r="Y31" s="105">
        <v>2</v>
      </c>
      <c r="AA31" s="25" t="s">
        <v>25</v>
      </c>
      <c r="AB31" s="3">
        <v>2.6</v>
      </c>
      <c r="AC31" s="26">
        <f>AB31*7</f>
        <v>18.2</v>
      </c>
      <c r="AD31" s="3">
        <f>AB31*5</f>
        <v>13</v>
      </c>
      <c r="AE31" s="3" t="s">
        <v>26</v>
      </c>
      <c r="AF31" s="27">
        <f>AC31*4+AD31*9</f>
        <v>189.8</v>
      </c>
    </row>
    <row r="32" spans="2:32" ht="27.95" customHeight="1">
      <c r="B32" s="22" t="s">
        <v>10</v>
      </c>
      <c r="C32" s="669"/>
      <c r="D32" s="300"/>
      <c r="E32" s="300"/>
      <c r="F32" s="251"/>
      <c r="G32" s="24"/>
      <c r="H32" s="80"/>
      <c r="I32" s="23"/>
      <c r="J32" s="283"/>
      <c r="K32" s="309"/>
      <c r="L32" s="251"/>
      <c r="M32" s="283"/>
      <c r="N32" s="251"/>
      <c r="O32" s="251"/>
      <c r="P32" s="283"/>
      <c r="Q32" s="309"/>
      <c r="R32" s="251"/>
      <c r="S32" s="283"/>
      <c r="T32" s="309"/>
      <c r="U32" s="251"/>
      <c r="V32" s="656"/>
      <c r="W32" s="124">
        <f>(Y30*5)+(Y32*5)+(Y34*8)</f>
        <v>25</v>
      </c>
      <c r="X32" s="76" t="s">
        <v>27</v>
      </c>
      <c r="Y32" s="105">
        <v>2.5</v>
      </c>
      <c r="Z32" s="9"/>
      <c r="AA32" s="2" t="s">
        <v>28</v>
      </c>
      <c r="AB32" s="3">
        <v>2.2999999999999998</v>
      </c>
      <c r="AC32" s="3">
        <f>AB32*1</f>
        <v>2.2999999999999998</v>
      </c>
      <c r="AD32" s="3" t="s">
        <v>26</v>
      </c>
      <c r="AE32" s="3">
        <f>AB32*5</f>
        <v>11.5</v>
      </c>
      <c r="AF32" s="3">
        <f>AC32*4+AE32*4</f>
        <v>55.2</v>
      </c>
    </row>
    <row r="33" spans="2:32" ht="27.95" customHeight="1">
      <c r="B33" s="667" t="s">
        <v>375</v>
      </c>
      <c r="C33" s="669"/>
      <c r="D33" s="300"/>
      <c r="E33" s="300"/>
      <c r="F33" s="251"/>
      <c r="G33" s="283"/>
      <c r="H33" s="300"/>
      <c r="I33" s="251"/>
      <c r="J33" s="283"/>
      <c r="K33" s="309"/>
      <c r="L33" s="251"/>
      <c r="M33" s="283"/>
      <c r="N33" s="310"/>
      <c r="O33" s="251"/>
      <c r="P33" s="283"/>
      <c r="Q33" s="309"/>
      <c r="R33" s="251"/>
      <c r="S33" s="283"/>
      <c r="T33" s="251"/>
      <c r="U33" s="251"/>
      <c r="V33" s="656"/>
      <c r="W33" s="125" t="s">
        <v>11</v>
      </c>
      <c r="X33" s="76" t="s">
        <v>30</v>
      </c>
      <c r="Y33" s="105">
        <f>AB34</f>
        <v>0</v>
      </c>
      <c r="AA33" s="2" t="s">
        <v>31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>
      <c r="B34" s="667"/>
      <c r="C34" s="670"/>
      <c r="D34" s="300"/>
      <c r="E34" s="300"/>
      <c r="F34" s="251"/>
      <c r="G34" s="283"/>
      <c r="H34" s="300"/>
      <c r="I34" s="251"/>
      <c r="J34" s="24"/>
      <c r="K34" s="80"/>
      <c r="L34" s="24"/>
      <c r="M34" s="450"/>
      <c r="N34" s="300"/>
      <c r="O34" s="251"/>
      <c r="P34" s="283"/>
      <c r="Q34" s="309"/>
      <c r="R34" s="251"/>
      <c r="S34" s="283"/>
      <c r="T34" s="309"/>
      <c r="U34" s="251"/>
      <c r="V34" s="656"/>
      <c r="W34" s="124">
        <f>(Y29*2)+(Y30*7)+(Y31*1)+(Y34*8)</f>
        <v>31.3</v>
      </c>
      <c r="X34" s="116" t="s">
        <v>39</v>
      </c>
      <c r="Y34" s="105">
        <v>0</v>
      </c>
      <c r="Z34" s="9"/>
      <c r="AA34" s="2" t="s">
        <v>32</v>
      </c>
      <c r="AB34" s="3">
        <v>0</v>
      </c>
      <c r="AE34" s="2">
        <f>AB34*15</f>
        <v>0</v>
      </c>
    </row>
    <row r="35" spans="2:32" ht="27.95" customHeight="1">
      <c r="B35" s="311" t="s">
        <v>33</v>
      </c>
      <c r="C35" s="312"/>
      <c r="D35" s="300"/>
      <c r="E35" s="300"/>
      <c r="F35" s="251"/>
      <c r="G35" s="283"/>
      <c r="H35" s="300"/>
      <c r="I35" s="251"/>
      <c r="J35" s="441"/>
      <c r="K35" s="445"/>
      <c r="L35" s="441"/>
      <c r="M35" s="283"/>
      <c r="N35" s="300"/>
      <c r="O35" s="251"/>
      <c r="P35" s="283"/>
      <c r="Q35" s="309"/>
      <c r="R35" s="251"/>
      <c r="S35" s="283"/>
      <c r="T35" s="251"/>
      <c r="U35" s="251"/>
      <c r="V35" s="656"/>
      <c r="W35" s="125" t="s">
        <v>12</v>
      </c>
      <c r="X35" s="84"/>
      <c r="Y35" s="105"/>
      <c r="AC35" s="2">
        <f>SUM(AC30:AC34)</f>
        <v>32.299999999999997</v>
      </c>
      <c r="AD35" s="2">
        <f>SUM(AD30:AD34)</f>
        <v>25.5</v>
      </c>
      <c r="AE35" s="2">
        <f>SUM(AE30:AE34)</f>
        <v>100</v>
      </c>
      <c r="AF35" s="2">
        <f>AC35*4+AD35*9+AE35*4</f>
        <v>758.7</v>
      </c>
    </row>
    <row r="36" spans="2:32" ht="27.95" customHeight="1">
      <c r="B36" s="313"/>
      <c r="C36" s="314"/>
      <c r="D36" s="300"/>
      <c r="E36" s="300"/>
      <c r="F36" s="251"/>
      <c r="G36" s="283"/>
      <c r="H36" s="300"/>
      <c r="I36" s="251"/>
      <c r="J36" s="283"/>
      <c r="K36" s="300"/>
      <c r="L36" s="251"/>
      <c r="M36" s="283"/>
      <c r="N36" s="300"/>
      <c r="O36" s="251"/>
      <c r="P36" s="283"/>
      <c r="Q36" s="309"/>
      <c r="R36" s="251"/>
      <c r="S36" s="283"/>
      <c r="T36" s="309"/>
      <c r="U36" s="251"/>
      <c r="V36" s="657"/>
      <c r="W36" s="124">
        <f>(W30*4)+(W32*9)+(W34*4)</f>
        <v>744.2</v>
      </c>
      <c r="X36" s="81"/>
      <c r="Y36" s="105"/>
      <c r="Z36" s="9"/>
      <c r="AC36" s="33">
        <f>AC35*4/AF35</f>
        <v>0.17029128772901012</v>
      </c>
      <c r="AD36" s="33">
        <f>AD35*9/AF35</f>
        <v>0.30249110320284694</v>
      </c>
      <c r="AE36" s="33">
        <f>AE35*4/AF35</f>
        <v>0.52721760906814286</v>
      </c>
    </row>
    <row r="37" spans="2:32" s="21" customFormat="1" ht="42" customHeight="1">
      <c r="B37" s="70">
        <v>9</v>
      </c>
      <c r="C37" s="671"/>
      <c r="D37" s="307" t="str">
        <f>'113.9月菜單'!Q44</f>
        <v>海苔拌飯</v>
      </c>
      <c r="E37" s="307" t="s">
        <v>520</v>
      </c>
      <c r="F37" s="20" t="s">
        <v>15</v>
      </c>
      <c r="G37" s="307" t="str">
        <f>'113.9月菜單'!Q45</f>
        <v>芝麻豬排</v>
      </c>
      <c r="H37" s="307" t="s">
        <v>567</v>
      </c>
      <c r="I37" s="20" t="s">
        <v>15</v>
      </c>
      <c r="J37" s="307" t="str">
        <f>'113.9月菜單'!Q46</f>
        <v>青花蝦仁毛豆(海)</v>
      </c>
      <c r="K37" s="307" t="s">
        <v>632</v>
      </c>
      <c r="L37" s="20" t="s">
        <v>15</v>
      </c>
      <c r="M37" s="307" t="str">
        <f>'113.9月菜單'!Q47</f>
        <v>可可麻糬包(冷)</v>
      </c>
      <c r="N37" s="307" t="s">
        <v>660</v>
      </c>
      <c r="O37" s="20" t="s">
        <v>15</v>
      </c>
      <c r="P37" s="19" t="str">
        <f>'113.9月菜單'!Q48</f>
        <v>深色蔬菜</v>
      </c>
      <c r="Q37" s="19" t="s">
        <v>42</v>
      </c>
      <c r="R37" s="20" t="s">
        <v>15</v>
      </c>
      <c r="S37" s="307" t="str">
        <f>'113.9月菜單'!Q49</f>
        <v>紫菜什錦湯</v>
      </c>
      <c r="T37" s="19" t="s">
        <v>16</v>
      </c>
      <c r="U37" s="20" t="s">
        <v>15</v>
      </c>
      <c r="V37" s="655"/>
      <c r="W37" s="123" t="s">
        <v>7</v>
      </c>
      <c r="X37" s="72" t="s">
        <v>17</v>
      </c>
      <c r="Y37" s="104">
        <v>6</v>
      </c>
      <c r="Z37" s="2"/>
      <c r="AA37" s="2"/>
      <c r="AB37" s="3"/>
      <c r="AC37" s="2" t="s">
        <v>18</v>
      </c>
      <c r="AD37" s="2" t="s">
        <v>19</v>
      </c>
      <c r="AE37" s="2" t="s">
        <v>20</v>
      </c>
      <c r="AF37" s="2" t="s">
        <v>21</v>
      </c>
    </row>
    <row r="38" spans="2:32" ht="27.95" customHeight="1">
      <c r="B38" s="22" t="s">
        <v>8</v>
      </c>
      <c r="C38" s="669"/>
      <c r="D38" s="23" t="s">
        <v>100</v>
      </c>
      <c r="E38" s="23"/>
      <c r="F38" s="23">
        <v>120</v>
      </c>
      <c r="G38" s="23" t="s">
        <v>689</v>
      </c>
      <c r="H38" s="23"/>
      <c r="I38" s="23">
        <v>40</v>
      </c>
      <c r="J38" s="286" t="s">
        <v>630</v>
      </c>
      <c r="K38" s="251" t="s">
        <v>631</v>
      </c>
      <c r="L38" s="251">
        <v>30</v>
      </c>
      <c r="M38" s="251" t="s">
        <v>727</v>
      </c>
      <c r="N38" s="251" t="s">
        <v>560</v>
      </c>
      <c r="O38" s="251">
        <v>30</v>
      </c>
      <c r="P38" s="251" t="str">
        <f>P37</f>
        <v>深色蔬菜</v>
      </c>
      <c r="Q38" s="251"/>
      <c r="R38" s="251">
        <v>100</v>
      </c>
      <c r="S38" s="283" t="s">
        <v>543</v>
      </c>
      <c r="T38" s="251"/>
      <c r="U38" s="251">
        <v>10</v>
      </c>
      <c r="V38" s="656"/>
      <c r="W38" s="124">
        <f>(Y37*15)+(Y39*5)+(Y41*15)+(Y42*12)</f>
        <v>100</v>
      </c>
      <c r="X38" s="75" t="s">
        <v>22</v>
      </c>
      <c r="Y38" s="105">
        <v>2.5</v>
      </c>
      <c r="Z38" s="9"/>
      <c r="AA38" s="3" t="s">
        <v>23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5" customHeight="1">
      <c r="B39" s="22">
        <v>27</v>
      </c>
      <c r="C39" s="669"/>
      <c r="D39" s="23" t="s">
        <v>524</v>
      </c>
      <c r="E39" s="23"/>
      <c r="F39" s="23">
        <v>10</v>
      </c>
      <c r="G39" s="23" t="s">
        <v>641</v>
      </c>
      <c r="H39" s="23"/>
      <c r="I39" s="23">
        <v>1</v>
      </c>
      <c r="J39" s="251" t="s">
        <v>688</v>
      </c>
      <c r="K39" s="251" t="s">
        <v>566</v>
      </c>
      <c r="L39" s="251">
        <v>30</v>
      </c>
      <c r="M39" s="251"/>
      <c r="N39" s="251"/>
      <c r="O39" s="251"/>
      <c r="P39" s="283"/>
      <c r="Q39" s="251"/>
      <c r="R39" s="251"/>
      <c r="S39" s="251" t="s">
        <v>544</v>
      </c>
      <c r="T39" s="251"/>
      <c r="U39" s="251">
        <v>10</v>
      </c>
      <c r="V39" s="656"/>
      <c r="W39" s="125" t="s">
        <v>9</v>
      </c>
      <c r="X39" s="76" t="s">
        <v>24</v>
      </c>
      <c r="Y39" s="105">
        <v>2</v>
      </c>
      <c r="AA39" s="25" t="s">
        <v>25</v>
      </c>
      <c r="AB39" s="3">
        <v>2.4</v>
      </c>
      <c r="AC39" s="26">
        <f>AB39*7</f>
        <v>16.8</v>
      </c>
      <c r="AD39" s="3">
        <f>AB39*5</f>
        <v>12</v>
      </c>
      <c r="AE39" s="3" t="s">
        <v>26</v>
      </c>
      <c r="AF39" s="27">
        <f>AC39*4+AD39*9</f>
        <v>175.2</v>
      </c>
    </row>
    <row r="40" spans="2:32" ht="27.95" customHeight="1">
      <c r="B40" s="22" t="s">
        <v>10</v>
      </c>
      <c r="C40" s="669"/>
      <c r="D40" s="23" t="s">
        <v>525</v>
      </c>
      <c r="E40" s="23"/>
      <c r="F40" s="23">
        <v>10</v>
      </c>
      <c r="G40" s="23"/>
      <c r="H40" s="23"/>
      <c r="I40" s="23"/>
      <c r="J40" s="251" t="s">
        <v>568</v>
      </c>
      <c r="K40" s="309"/>
      <c r="L40" s="251">
        <v>30</v>
      </c>
      <c r="M40" s="251"/>
      <c r="N40" s="309"/>
      <c r="O40" s="251"/>
      <c r="P40" s="283"/>
      <c r="Q40" s="251"/>
      <c r="R40" s="251"/>
      <c r="S40" s="283" t="s">
        <v>525</v>
      </c>
      <c r="T40" s="251"/>
      <c r="U40" s="251">
        <v>10</v>
      </c>
      <c r="V40" s="656"/>
      <c r="W40" s="124">
        <f>(Y38*5)+(Y40*5)+(Y42*8)</f>
        <v>25.5</v>
      </c>
      <c r="X40" s="76" t="s">
        <v>27</v>
      </c>
      <c r="Y40" s="105">
        <v>2.6</v>
      </c>
      <c r="Z40" s="9"/>
      <c r="AA40" s="2" t="s">
        <v>28</v>
      </c>
      <c r="AB40" s="3">
        <v>2.1</v>
      </c>
      <c r="AC40" s="3">
        <f>AB40*1</f>
        <v>2.1</v>
      </c>
      <c r="AD40" s="3" t="s">
        <v>26</v>
      </c>
      <c r="AE40" s="3">
        <f>AB40*5</f>
        <v>10.5</v>
      </c>
      <c r="AF40" s="3">
        <f>AC40*4+AE40*4</f>
        <v>50.4</v>
      </c>
    </row>
    <row r="41" spans="2:32" ht="27.95" customHeight="1">
      <c r="B41" s="667" t="s">
        <v>418</v>
      </c>
      <c r="C41" s="669"/>
      <c r="D41" s="23" t="s">
        <v>526</v>
      </c>
      <c r="E41" s="23"/>
      <c r="F41" s="23">
        <v>10</v>
      </c>
      <c r="G41" s="24"/>
      <c r="H41" s="80"/>
      <c r="I41" s="23"/>
      <c r="J41" s="251" t="s">
        <v>469</v>
      </c>
      <c r="K41" s="309"/>
      <c r="L41" s="251">
        <v>10</v>
      </c>
      <c r="M41" s="251"/>
      <c r="N41" s="309"/>
      <c r="O41" s="251"/>
      <c r="P41" s="251"/>
      <c r="Q41" s="251"/>
      <c r="R41" s="251"/>
      <c r="S41" s="251"/>
      <c r="T41" s="251"/>
      <c r="U41" s="251"/>
      <c r="V41" s="656"/>
      <c r="W41" s="125" t="s">
        <v>11</v>
      </c>
      <c r="X41" s="76" t="s">
        <v>30</v>
      </c>
      <c r="Y41" s="105">
        <v>0</v>
      </c>
      <c r="AA41" s="2" t="s">
        <v>31</v>
      </c>
      <c r="AB41" s="3">
        <v>2.6</v>
      </c>
      <c r="AC41" s="3"/>
      <c r="AD41" s="3">
        <f>AB41*5</f>
        <v>13</v>
      </c>
      <c r="AE41" s="3" t="s">
        <v>26</v>
      </c>
      <c r="AF41" s="3">
        <f>AD41*9</f>
        <v>117</v>
      </c>
    </row>
    <row r="42" spans="2:32" ht="27.95" customHeight="1">
      <c r="B42" s="667"/>
      <c r="C42" s="670"/>
      <c r="D42" s="23" t="s">
        <v>527</v>
      </c>
      <c r="E42" s="23"/>
      <c r="F42" s="23">
        <v>2</v>
      </c>
      <c r="G42" s="24"/>
      <c r="H42" s="80"/>
      <c r="I42" s="24"/>
      <c r="J42" s="251" t="s">
        <v>671</v>
      </c>
      <c r="K42" s="310"/>
      <c r="L42" s="251">
        <v>20</v>
      </c>
      <c r="M42" s="450"/>
      <c r="N42" s="316"/>
      <c r="O42" s="251"/>
      <c r="P42" s="251"/>
      <c r="Q42" s="309"/>
      <c r="R42" s="251"/>
      <c r="S42" s="251"/>
      <c r="T42" s="309"/>
      <c r="U42" s="251"/>
      <c r="V42" s="656"/>
      <c r="W42" s="124">
        <f>(Y37*2)+(Y38*7)+(Y39*1)+(Y42*8)</f>
        <v>31.5</v>
      </c>
      <c r="X42" s="116" t="s">
        <v>39</v>
      </c>
      <c r="Y42" s="105">
        <v>0</v>
      </c>
      <c r="Z42" s="9"/>
      <c r="AA42" s="2" t="s">
        <v>32</v>
      </c>
      <c r="AE42" s="2">
        <f>AB42*15</f>
        <v>0</v>
      </c>
    </row>
    <row r="43" spans="2:32" ht="27.95" customHeight="1">
      <c r="B43" s="311" t="s">
        <v>33</v>
      </c>
      <c r="C43" s="312"/>
      <c r="D43" s="283"/>
      <c r="E43" s="300"/>
      <c r="F43" s="251"/>
      <c r="G43" s="283"/>
      <c r="H43" s="300"/>
      <c r="I43" s="315"/>
      <c r="J43" s="283"/>
      <c r="K43" s="300"/>
      <c r="L43" s="251"/>
      <c r="M43" s="317"/>
      <c r="N43" s="318"/>
      <c r="O43" s="251"/>
      <c r="P43" s="251"/>
      <c r="Q43" s="309"/>
      <c r="R43" s="251"/>
      <c r="S43" s="251"/>
      <c r="T43" s="309"/>
      <c r="U43" s="251"/>
      <c r="V43" s="656"/>
      <c r="W43" s="125" t="s">
        <v>12</v>
      </c>
      <c r="X43" s="84"/>
      <c r="Y43" s="105"/>
      <c r="AC43" s="2">
        <f>SUM(AC38:AC42)</f>
        <v>30.900000000000002</v>
      </c>
      <c r="AD43" s="2">
        <f>SUM(AD38:AD42)</f>
        <v>25</v>
      </c>
      <c r="AE43" s="2">
        <f>SUM(AE38:AE42)</f>
        <v>100.5</v>
      </c>
      <c r="AF43" s="2">
        <f>AC43*4+AD43*9+AE43*4</f>
        <v>750.6</v>
      </c>
    </row>
    <row r="44" spans="2:32" ht="27.95" customHeight="1" thickBot="1">
      <c r="B44" s="319"/>
      <c r="C44" s="314"/>
      <c r="D44" s="320"/>
      <c r="E44" s="321"/>
      <c r="F44" s="322"/>
      <c r="G44" s="323"/>
      <c r="H44" s="321"/>
      <c r="I44" s="322"/>
      <c r="J44" s="283"/>
      <c r="K44" s="300"/>
      <c r="L44" s="251"/>
      <c r="M44" s="283"/>
      <c r="N44" s="321"/>
      <c r="O44" s="322"/>
      <c r="P44" s="322"/>
      <c r="Q44" s="324"/>
      <c r="R44" s="322"/>
      <c r="S44" s="322"/>
      <c r="T44" s="324"/>
      <c r="U44" s="322"/>
      <c r="V44" s="657"/>
      <c r="W44" s="124">
        <f>(W38*4)+(W40*9)+(W42*4)</f>
        <v>755.5</v>
      </c>
      <c r="X44" s="126"/>
      <c r="Y44" s="109"/>
      <c r="Z44" s="9"/>
      <c r="AC44" s="33">
        <f>AC43*4/AF43</f>
        <v>0.16466826538768986</v>
      </c>
      <c r="AD44" s="33">
        <f>AD43*9/AF43</f>
        <v>0.29976019184652275</v>
      </c>
      <c r="AE44" s="33">
        <f>AE43*4/AF43</f>
        <v>0.53557154276578733</v>
      </c>
    </row>
    <row r="45" spans="2:32" ht="21.75" customHeight="1">
      <c r="J45" s="672"/>
      <c r="K45" s="672"/>
      <c r="L45" s="672"/>
      <c r="M45" s="672"/>
      <c r="N45" s="672"/>
      <c r="O45" s="672"/>
      <c r="P45" s="672"/>
      <c r="Q45" s="672"/>
      <c r="R45" s="672"/>
      <c r="S45" s="672"/>
      <c r="T45" s="672"/>
      <c r="U45" s="672"/>
      <c r="V45" s="672"/>
      <c r="W45" s="672"/>
      <c r="X45" s="672"/>
      <c r="Y45" s="672"/>
      <c r="Z45" s="42"/>
    </row>
    <row r="46" spans="2:32">
      <c r="D46" s="658"/>
      <c r="E46" s="658"/>
      <c r="F46" s="659"/>
      <c r="G46" s="659"/>
      <c r="H46" s="43"/>
      <c r="K46" s="43"/>
      <c r="N46" s="43"/>
      <c r="Q46" s="43"/>
      <c r="T46" s="43"/>
    </row>
  </sheetData>
  <mergeCells count="20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  <mergeCell ref="R2:Z2"/>
  </mergeCells>
  <phoneticPr fontId="19" type="noConversion"/>
  <pageMargins left="1.28" right="0.17" top="0.18" bottom="0.17" header="0.5" footer="0.23"/>
  <pageSetup paperSize="9" scale="4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5"/>
  <sheetViews>
    <sheetView view="pageBreakPreview" zoomScale="20" zoomScaleNormal="20" zoomScaleSheetLayoutView="20" workbookViewId="0">
      <selection activeCell="AI26" sqref="AI26:AL26"/>
    </sheetView>
  </sheetViews>
  <sheetFormatPr defaultColWidth="9" defaultRowHeight="16.5"/>
  <cols>
    <col min="1" max="3" width="25.625" style="138" customWidth="1"/>
    <col min="4" max="4" width="33" style="138" customWidth="1"/>
    <col min="5" max="7" width="25.625" style="138" customWidth="1"/>
    <col min="8" max="8" width="36" style="138" customWidth="1"/>
    <col min="9" max="11" width="25.625" style="138" customWidth="1"/>
    <col min="12" max="12" width="30.75" style="138" customWidth="1"/>
    <col min="13" max="15" width="25.625" style="138" customWidth="1"/>
    <col min="16" max="16" width="31.125" style="138" customWidth="1"/>
    <col min="17" max="19" width="25.625" style="138" customWidth="1"/>
    <col min="20" max="20" width="33" style="138" customWidth="1"/>
    <col min="21" max="16384" width="9" style="138"/>
  </cols>
  <sheetData>
    <row r="1" spans="1:28" ht="39" customHeight="1">
      <c r="A1" s="751" t="s">
        <v>106</v>
      </c>
      <c r="B1" s="751"/>
      <c r="C1" s="751"/>
      <c r="D1" s="751"/>
      <c r="E1" s="751"/>
      <c r="F1" s="751"/>
      <c r="G1" s="751"/>
      <c r="H1" s="751"/>
      <c r="O1" s="753" t="s">
        <v>71</v>
      </c>
      <c r="P1" s="753"/>
      <c r="Q1" s="754"/>
      <c r="R1" s="754"/>
    </row>
    <row r="2" spans="1:28" ht="34.5" customHeight="1">
      <c r="A2" s="751"/>
      <c r="B2" s="751"/>
      <c r="C2" s="751"/>
      <c r="D2" s="751"/>
      <c r="E2" s="751"/>
      <c r="F2" s="751"/>
      <c r="G2" s="751"/>
      <c r="H2" s="751"/>
      <c r="O2" s="755" t="s">
        <v>53</v>
      </c>
      <c r="P2" s="755"/>
      <c r="Q2" s="248"/>
      <c r="R2" s="248"/>
    </row>
    <row r="3" spans="1:28" ht="21" customHeight="1" thickBot="1">
      <c r="A3" s="752"/>
      <c r="B3" s="752"/>
      <c r="C3" s="752"/>
      <c r="D3" s="752"/>
      <c r="E3" s="752"/>
      <c r="F3" s="752"/>
      <c r="G3" s="752"/>
      <c r="H3" s="752"/>
      <c r="O3" s="756"/>
      <c r="P3" s="756"/>
    </row>
    <row r="4" spans="1:28" s="139" customFormat="1" ht="60" customHeight="1" thickBot="1">
      <c r="A4" s="715" t="s">
        <v>227</v>
      </c>
      <c r="B4" s="716"/>
      <c r="C4" s="716"/>
      <c r="D4" s="717"/>
      <c r="E4" s="712" t="s">
        <v>248</v>
      </c>
      <c r="F4" s="713"/>
      <c r="G4" s="713"/>
      <c r="H4" s="714"/>
      <c r="I4" s="715" t="s">
        <v>228</v>
      </c>
      <c r="J4" s="716"/>
      <c r="K4" s="716"/>
      <c r="L4" s="717"/>
      <c r="M4" s="712" t="s">
        <v>229</v>
      </c>
      <c r="N4" s="713"/>
      <c r="O4" s="713"/>
      <c r="P4" s="714"/>
      <c r="Q4" s="712" t="s">
        <v>230</v>
      </c>
      <c r="R4" s="713"/>
      <c r="S4" s="713"/>
      <c r="T4" s="714"/>
      <c r="U4" s="138"/>
      <c r="V4" s="138"/>
    </row>
    <row r="5" spans="1:28" s="140" customFormat="1" ht="57.95" customHeight="1">
      <c r="A5" s="703" t="s">
        <v>79</v>
      </c>
      <c r="B5" s="704"/>
      <c r="C5" s="704"/>
      <c r="D5" s="705"/>
      <c r="E5" s="703" t="s">
        <v>80</v>
      </c>
      <c r="F5" s="704"/>
      <c r="G5" s="704"/>
      <c r="H5" s="705"/>
      <c r="I5" s="703" t="s">
        <v>79</v>
      </c>
      <c r="J5" s="704"/>
      <c r="K5" s="704"/>
      <c r="L5" s="705"/>
      <c r="M5" s="703" t="s">
        <v>113</v>
      </c>
      <c r="N5" s="704"/>
      <c r="O5" s="704"/>
      <c r="P5" s="705"/>
      <c r="Q5" s="703" t="s">
        <v>241</v>
      </c>
      <c r="R5" s="704"/>
      <c r="S5" s="704"/>
      <c r="T5" s="705"/>
      <c r="U5" s="138"/>
      <c r="V5" s="138"/>
    </row>
    <row r="6" spans="1:28" s="140" customFormat="1" ht="57.95" customHeight="1">
      <c r="A6" s="700" t="s">
        <v>332</v>
      </c>
      <c r="B6" s="701"/>
      <c r="C6" s="701"/>
      <c r="D6" s="702"/>
      <c r="E6" s="700" t="s">
        <v>201</v>
      </c>
      <c r="F6" s="701"/>
      <c r="G6" s="701"/>
      <c r="H6" s="702"/>
      <c r="I6" s="690" t="s">
        <v>242</v>
      </c>
      <c r="J6" s="691"/>
      <c r="K6" s="691"/>
      <c r="L6" s="692"/>
      <c r="M6" s="690" t="s">
        <v>116</v>
      </c>
      <c r="N6" s="691"/>
      <c r="O6" s="691"/>
      <c r="P6" s="692"/>
      <c r="Q6" s="700" t="s">
        <v>87</v>
      </c>
      <c r="R6" s="701"/>
      <c r="S6" s="701"/>
      <c r="T6" s="702"/>
      <c r="U6" s="138"/>
      <c r="V6" s="138"/>
    </row>
    <row r="7" spans="1:28" s="141" customFormat="1" ht="57.95" customHeight="1">
      <c r="A7" s="690" t="s">
        <v>85</v>
      </c>
      <c r="B7" s="691"/>
      <c r="C7" s="691"/>
      <c r="D7" s="692"/>
      <c r="E7" s="690" t="s">
        <v>231</v>
      </c>
      <c r="F7" s="691"/>
      <c r="G7" s="691"/>
      <c r="H7" s="692"/>
      <c r="I7" s="690" t="s">
        <v>243</v>
      </c>
      <c r="J7" s="691"/>
      <c r="K7" s="691"/>
      <c r="L7" s="692"/>
      <c r="M7" s="690" t="s">
        <v>122</v>
      </c>
      <c r="N7" s="691"/>
      <c r="O7" s="691"/>
      <c r="P7" s="692"/>
      <c r="Q7" s="690" t="s">
        <v>245</v>
      </c>
      <c r="R7" s="691"/>
      <c r="S7" s="691"/>
      <c r="T7" s="692"/>
      <c r="U7" s="138"/>
      <c r="V7" s="138"/>
    </row>
    <row r="8" spans="1:28" s="141" customFormat="1" ht="57.95" customHeight="1">
      <c r="A8" s="690" t="s">
        <v>247</v>
      </c>
      <c r="B8" s="691"/>
      <c r="C8" s="691"/>
      <c r="D8" s="692"/>
      <c r="E8" s="690" t="s">
        <v>244</v>
      </c>
      <c r="F8" s="691"/>
      <c r="G8" s="691"/>
      <c r="H8" s="692"/>
      <c r="I8" s="690" t="s">
        <v>238</v>
      </c>
      <c r="J8" s="691"/>
      <c r="K8" s="691"/>
      <c r="L8" s="692"/>
      <c r="M8" s="690" t="s">
        <v>249</v>
      </c>
      <c r="N8" s="691"/>
      <c r="O8" s="691"/>
      <c r="P8" s="692"/>
      <c r="Q8" s="693" t="s">
        <v>246</v>
      </c>
      <c r="R8" s="694"/>
      <c r="S8" s="694"/>
      <c r="T8" s="695"/>
      <c r="U8" s="138"/>
      <c r="V8" s="138"/>
    </row>
    <row r="9" spans="1:28" s="141" customFormat="1" ht="61.5" customHeight="1">
      <c r="A9" s="693" t="s">
        <v>343</v>
      </c>
      <c r="B9" s="694"/>
      <c r="C9" s="694"/>
      <c r="D9" s="695"/>
      <c r="E9" s="693" t="s">
        <v>344</v>
      </c>
      <c r="F9" s="694"/>
      <c r="G9" s="694"/>
      <c r="H9" s="695"/>
      <c r="I9" s="693" t="s">
        <v>214</v>
      </c>
      <c r="J9" s="694"/>
      <c r="K9" s="694"/>
      <c r="L9" s="695"/>
      <c r="M9" s="693" t="s">
        <v>345</v>
      </c>
      <c r="N9" s="694"/>
      <c r="O9" s="694"/>
      <c r="P9" s="695"/>
      <c r="Q9" s="690" t="s">
        <v>232</v>
      </c>
      <c r="R9" s="691"/>
      <c r="S9" s="691"/>
      <c r="T9" s="692"/>
      <c r="U9" s="138"/>
      <c r="V9" s="138"/>
    </row>
    <row r="10" spans="1:28" s="141" customFormat="1" ht="57.95" customHeight="1" thickBot="1">
      <c r="A10" s="684" t="s">
        <v>317</v>
      </c>
      <c r="B10" s="685"/>
      <c r="C10" s="685"/>
      <c r="D10" s="686"/>
      <c r="E10" s="684" t="s">
        <v>128</v>
      </c>
      <c r="F10" s="685"/>
      <c r="G10" s="685"/>
      <c r="H10" s="686"/>
      <c r="I10" s="684" t="s">
        <v>250</v>
      </c>
      <c r="J10" s="685"/>
      <c r="K10" s="685"/>
      <c r="L10" s="686"/>
      <c r="M10" s="684" t="s">
        <v>251</v>
      </c>
      <c r="N10" s="685"/>
      <c r="O10" s="685"/>
      <c r="P10" s="686"/>
      <c r="Q10" s="684" t="s">
        <v>252</v>
      </c>
      <c r="R10" s="685"/>
      <c r="S10" s="685"/>
      <c r="T10" s="686"/>
      <c r="U10" s="138"/>
      <c r="V10" s="138"/>
    </row>
    <row r="11" spans="1:28" s="142" customFormat="1" ht="31.5" hidden="1" customHeight="1" thickBot="1">
      <c r="A11" s="742"/>
      <c r="B11" s="743"/>
      <c r="C11" s="743"/>
      <c r="D11" s="744"/>
      <c r="E11" s="745"/>
      <c r="F11" s="746"/>
      <c r="G11" s="746"/>
      <c r="H11" s="747"/>
      <c r="I11" s="742"/>
      <c r="J11" s="743"/>
      <c r="K11" s="743"/>
      <c r="L11" s="744"/>
      <c r="M11" s="742"/>
      <c r="N11" s="743"/>
      <c r="O11" s="743"/>
      <c r="P11" s="744"/>
      <c r="Q11" s="742"/>
      <c r="R11" s="743"/>
      <c r="S11" s="743"/>
      <c r="T11" s="744"/>
      <c r="U11" s="138"/>
      <c r="V11" s="138"/>
    </row>
    <row r="12" spans="1:28" s="142" customFormat="1" ht="25.5" customHeight="1" thickBot="1">
      <c r="A12" s="204" t="s">
        <v>130</v>
      </c>
      <c r="B12" s="205">
        <f>第一週明細!W12</f>
        <v>736.4</v>
      </c>
      <c r="C12" s="205" t="s">
        <v>9</v>
      </c>
      <c r="D12" s="207">
        <f>第一週明細!W8</f>
        <v>24</v>
      </c>
      <c r="E12" s="212" t="s">
        <v>130</v>
      </c>
      <c r="F12" s="205">
        <f>第一週明細!W20</f>
        <v>0</v>
      </c>
      <c r="G12" s="205" t="s">
        <v>9</v>
      </c>
      <c r="H12" s="207">
        <f>第一週明細!W16</f>
        <v>0</v>
      </c>
      <c r="I12" s="204" t="s">
        <v>130</v>
      </c>
      <c r="J12" s="205">
        <f>第一週明細!W28</f>
        <v>0</v>
      </c>
      <c r="K12" s="205" t="s">
        <v>9</v>
      </c>
      <c r="L12" s="207">
        <f>第一週明細!W24</f>
        <v>0</v>
      </c>
      <c r="M12" s="204" t="s">
        <v>130</v>
      </c>
      <c r="N12" s="205">
        <f>第一週明細!W36</f>
        <v>0</v>
      </c>
      <c r="O12" s="205" t="s">
        <v>9</v>
      </c>
      <c r="P12" s="207">
        <f>第一週明細!W32</f>
        <v>0</v>
      </c>
      <c r="Q12" s="213" t="s">
        <v>130</v>
      </c>
      <c r="R12" s="214">
        <f>第一週明細!W44</f>
        <v>766.2</v>
      </c>
      <c r="S12" s="214" t="s">
        <v>9</v>
      </c>
      <c r="T12" s="215">
        <f>第一週明細!W40</f>
        <v>27</v>
      </c>
      <c r="U12" s="138"/>
      <c r="V12" s="138"/>
    </row>
    <row r="13" spans="1:28" s="142" customFormat="1" ht="30.75" customHeight="1" thickBot="1">
      <c r="A13" s="206" t="s">
        <v>7</v>
      </c>
      <c r="B13" s="135">
        <f>第一週明細!W6</f>
        <v>100</v>
      </c>
      <c r="C13" s="135" t="s">
        <v>11</v>
      </c>
      <c r="D13" s="136">
        <f>第一週明細!W10</f>
        <v>30.099999999999998</v>
      </c>
      <c r="E13" s="216" t="s">
        <v>54</v>
      </c>
      <c r="F13" s="135">
        <f>第一週明細!W14</f>
        <v>0</v>
      </c>
      <c r="G13" s="135" t="s">
        <v>256</v>
      </c>
      <c r="H13" s="136">
        <f>第一週明細!W18</f>
        <v>0</v>
      </c>
      <c r="I13" s="206" t="s">
        <v>54</v>
      </c>
      <c r="J13" s="135">
        <f>第一週明細!W22</f>
        <v>0</v>
      </c>
      <c r="K13" s="135" t="s">
        <v>11</v>
      </c>
      <c r="L13" s="136">
        <f>第一週明細!W26</f>
        <v>0</v>
      </c>
      <c r="M13" s="206" t="s">
        <v>54</v>
      </c>
      <c r="N13" s="135">
        <f>第一週明細!W30</f>
        <v>0</v>
      </c>
      <c r="O13" s="135" t="s">
        <v>11</v>
      </c>
      <c r="P13" s="136">
        <f>第一週明細!W34</f>
        <v>0</v>
      </c>
      <c r="Q13" s="217" t="s">
        <v>54</v>
      </c>
      <c r="R13" s="218">
        <f>第一週明細!W38</f>
        <v>100</v>
      </c>
      <c r="S13" s="218" t="s">
        <v>11</v>
      </c>
      <c r="T13" s="219">
        <f>第一週明細!W42</f>
        <v>30.8</v>
      </c>
      <c r="U13" s="138"/>
      <c r="V13" s="138"/>
    </row>
    <row r="14" spans="1:28" s="143" customFormat="1" ht="60" customHeight="1" thickBot="1">
      <c r="A14" s="748" t="s">
        <v>297</v>
      </c>
      <c r="B14" s="749"/>
      <c r="C14" s="749"/>
      <c r="D14" s="750"/>
      <c r="E14" s="712" t="s">
        <v>298</v>
      </c>
      <c r="F14" s="713"/>
      <c r="G14" s="713"/>
      <c r="H14" s="714"/>
      <c r="I14" s="715" t="s">
        <v>299</v>
      </c>
      <c r="J14" s="716"/>
      <c r="K14" s="716"/>
      <c r="L14" s="717"/>
      <c r="M14" s="712" t="s">
        <v>300</v>
      </c>
      <c r="N14" s="713"/>
      <c r="O14" s="713"/>
      <c r="P14" s="714"/>
      <c r="Q14" s="715" t="s">
        <v>301</v>
      </c>
      <c r="R14" s="716"/>
      <c r="S14" s="716"/>
      <c r="T14" s="717"/>
      <c r="U14" s="138"/>
      <c r="V14" s="138"/>
      <c r="AB14" s="143" t="s">
        <v>26</v>
      </c>
    </row>
    <row r="15" spans="1:28" s="141" customFormat="1" ht="57.95" customHeight="1">
      <c r="A15" s="703" t="s">
        <v>79</v>
      </c>
      <c r="B15" s="704"/>
      <c r="C15" s="704"/>
      <c r="D15" s="705"/>
      <c r="E15" s="703" t="s">
        <v>302</v>
      </c>
      <c r="F15" s="704"/>
      <c r="G15" s="704"/>
      <c r="H15" s="705"/>
      <c r="I15" s="703" t="s">
        <v>79</v>
      </c>
      <c r="J15" s="704"/>
      <c r="K15" s="704"/>
      <c r="L15" s="705"/>
      <c r="M15" s="703" t="s">
        <v>113</v>
      </c>
      <c r="N15" s="704"/>
      <c r="O15" s="704"/>
      <c r="P15" s="705"/>
      <c r="Q15" s="703" t="s">
        <v>303</v>
      </c>
      <c r="R15" s="704"/>
      <c r="S15" s="704"/>
      <c r="T15" s="705"/>
      <c r="U15" s="138"/>
      <c r="V15" s="138"/>
    </row>
    <row r="16" spans="1:28" s="141" customFormat="1" ht="57.95" customHeight="1">
      <c r="A16" s="690" t="s">
        <v>337</v>
      </c>
      <c r="B16" s="691"/>
      <c r="C16" s="691"/>
      <c r="D16" s="692"/>
      <c r="E16" s="690" t="s">
        <v>340</v>
      </c>
      <c r="F16" s="691"/>
      <c r="G16" s="691"/>
      <c r="H16" s="692"/>
      <c r="I16" s="690" t="s">
        <v>304</v>
      </c>
      <c r="J16" s="691"/>
      <c r="K16" s="691"/>
      <c r="L16" s="692"/>
      <c r="M16" s="690" t="s">
        <v>346</v>
      </c>
      <c r="N16" s="691"/>
      <c r="O16" s="691"/>
      <c r="P16" s="692"/>
      <c r="Q16" s="690" t="s">
        <v>305</v>
      </c>
      <c r="R16" s="691"/>
      <c r="S16" s="691"/>
      <c r="T16" s="692"/>
      <c r="U16" s="138"/>
      <c r="V16" s="138"/>
    </row>
    <row r="17" spans="1:38" s="141" customFormat="1" ht="57.95" customHeight="1">
      <c r="A17" s="690" t="s">
        <v>338</v>
      </c>
      <c r="B17" s="691"/>
      <c r="C17" s="691"/>
      <c r="D17" s="692"/>
      <c r="E17" s="690" t="s">
        <v>341</v>
      </c>
      <c r="F17" s="691"/>
      <c r="G17" s="691"/>
      <c r="H17" s="692"/>
      <c r="I17" s="690" t="s">
        <v>306</v>
      </c>
      <c r="J17" s="691"/>
      <c r="K17" s="691"/>
      <c r="L17" s="692"/>
      <c r="M17" s="690" t="s">
        <v>307</v>
      </c>
      <c r="N17" s="691"/>
      <c r="O17" s="691"/>
      <c r="P17" s="692"/>
      <c r="Q17" s="700" t="s">
        <v>333</v>
      </c>
      <c r="R17" s="701"/>
      <c r="S17" s="701"/>
      <c r="T17" s="702"/>
      <c r="U17" s="138"/>
      <c r="V17" s="138"/>
    </row>
    <row r="18" spans="1:38" s="141" customFormat="1" ht="57.95" customHeight="1">
      <c r="A18" s="690" t="s">
        <v>339</v>
      </c>
      <c r="B18" s="691"/>
      <c r="C18" s="691"/>
      <c r="D18" s="692"/>
      <c r="E18" s="693" t="s">
        <v>342</v>
      </c>
      <c r="F18" s="694"/>
      <c r="G18" s="694"/>
      <c r="H18" s="695"/>
      <c r="I18" s="690" t="s">
        <v>308</v>
      </c>
      <c r="J18" s="691"/>
      <c r="K18" s="691"/>
      <c r="L18" s="692"/>
      <c r="M18" s="690" t="s">
        <v>309</v>
      </c>
      <c r="N18" s="691"/>
      <c r="O18" s="691"/>
      <c r="P18" s="692"/>
      <c r="Q18" s="700" t="s">
        <v>334</v>
      </c>
      <c r="R18" s="701"/>
      <c r="S18" s="701"/>
      <c r="T18" s="702"/>
    </row>
    <row r="19" spans="1:38" s="141" customFormat="1" ht="57.95" customHeight="1">
      <c r="A19" s="693" t="s">
        <v>310</v>
      </c>
      <c r="B19" s="694"/>
      <c r="C19" s="694"/>
      <c r="D19" s="695"/>
      <c r="E19" s="693" t="s">
        <v>124</v>
      </c>
      <c r="F19" s="694"/>
      <c r="G19" s="694"/>
      <c r="H19" s="695"/>
      <c r="I19" s="693" t="s">
        <v>83</v>
      </c>
      <c r="J19" s="694"/>
      <c r="K19" s="694"/>
      <c r="L19" s="695"/>
      <c r="M19" s="693" t="s">
        <v>156</v>
      </c>
      <c r="N19" s="694"/>
      <c r="O19" s="694"/>
      <c r="P19" s="695"/>
      <c r="Q19" s="693" t="s">
        <v>90</v>
      </c>
      <c r="R19" s="694"/>
      <c r="S19" s="694"/>
      <c r="T19" s="695"/>
    </row>
    <row r="20" spans="1:38" s="141" customFormat="1" ht="57.95" customHeight="1">
      <c r="A20" s="684" t="s">
        <v>311</v>
      </c>
      <c r="B20" s="685"/>
      <c r="C20" s="685"/>
      <c r="D20" s="686"/>
      <c r="E20" s="684" t="s">
        <v>160</v>
      </c>
      <c r="F20" s="685"/>
      <c r="G20" s="685"/>
      <c r="H20" s="686"/>
      <c r="I20" s="684" t="s">
        <v>312</v>
      </c>
      <c r="J20" s="685"/>
      <c r="K20" s="685"/>
      <c r="L20" s="686"/>
      <c r="M20" s="684" t="s">
        <v>315</v>
      </c>
      <c r="N20" s="685"/>
      <c r="O20" s="685"/>
      <c r="P20" s="686"/>
      <c r="Q20" s="684" t="s">
        <v>314</v>
      </c>
      <c r="R20" s="685"/>
      <c r="S20" s="685"/>
      <c r="T20" s="686"/>
    </row>
    <row r="21" spans="1:38" s="142" customFormat="1" ht="1.5" customHeight="1" thickBot="1">
      <c r="A21" s="220" t="s">
        <v>130</v>
      </c>
      <c r="B21" s="221"/>
      <c r="C21" s="221" t="s">
        <v>9</v>
      </c>
      <c r="D21" s="222" t="str">
        <f>第一週明細!W17</f>
        <v>蛋白質：</v>
      </c>
      <c r="E21" s="730"/>
      <c r="F21" s="731"/>
      <c r="G21" s="731"/>
      <c r="H21" s="732"/>
      <c r="I21" s="733"/>
      <c r="J21" s="734"/>
      <c r="K21" s="734"/>
      <c r="L21" s="735"/>
      <c r="M21" s="733"/>
      <c r="N21" s="734"/>
      <c r="O21" s="734"/>
      <c r="P21" s="735"/>
      <c r="Q21" s="739" t="s">
        <v>163</v>
      </c>
      <c r="R21" s="740"/>
      <c r="S21" s="740"/>
      <c r="T21" s="741"/>
      <c r="U21" s="141"/>
      <c r="V21" s="141"/>
      <c r="W21" s="141"/>
      <c r="X21" s="141"/>
      <c r="Y21" s="141"/>
    </row>
    <row r="22" spans="1:38" s="142" customFormat="1" ht="29.25" customHeight="1">
      <c r="A22" s="220" t="s">
        <v>130</v>
      </c>
      <c r="B22" s="221">
        <f>第二週明細!W12</f>
        <v>737.4</v>
      </c>
      <c r="C22" s="221" t="s">
        <v>9</v>
      </c>
      <c r="D22" s="222">
        <f>第二週明細!W8</f>
        <v>25</v>
      </c>
      <c r="E22" s="223" t="s">
        <v>130</v>
      </c>
      <c r="F22" s="145">
        <f>第二週明細!W20</f>
        <v>769.6</v>
      </c>
      <c r="G22" s="145" t="s">
        <v>9</v>
      </c>
      <c r="H22" s="146">
        <f>第二週明細!W16</f>
        <v>26</v>
      </c>
      <c r="I22" s="144" t="s">
        <v>130</v>
      </c>
      <c r="J22" s="145">
        <f>第二週明細!W28</f>
        <v>743</v>
      </c>
      <c r="K22" s="145" t="s">
        <v>9</v>
      </c>
      <c r="L22" s="146">
        <f>第二週明細!W24</f>
        <v>25</v>
      </c>
      <c r="M22" s="144" t="s">
        <v>130</v>
      </c>
      <c r="N22" s="145">
        <f>第二週明細!W36</f>
        <v>726.6</v>
      </c>
      <c r="O22" s="145" t="s">
        <v>9</v>
      </c>
      <c r="P22" s="146">
        <f>第二週明細!W32</f>
        <v>23</v>
      </c>
      <c r="Q22" s="144" t="s">
        <v>130</v>
      </c>
      <c r="R22" s="145">
        <f>第二週明細!W44</f>
        <v>736</v>
      </c>
      <c r="S22" s="145" t="s">
        <v>9</v>
      </c>
      <c r="T22" s="146">
        <f>第二週明細!W40</f>
        <v>24</v>
      </c>
      <c r="U22" s="138"/>
      <c r="V22" s="138"/>
    </row>
    <row r="23" spans="1:38" s="142" customFormat="1" ht="39.75" customHeight="1" thickBot="1">
      <c r="A23" s="224" t="s">
        <v>54</v>
      </c>
      <c r="B23" s="136">
        <f>第二週明細!W6</f>
        <v>97</v>
      </c>
      <c r="C23" s="135" t="s">
        <v>11</v>
      </c>
      <c r="D23" s="136">
        <f>第二週明細!W10</f>
        <v>31.1</v>
      </c>
      <c r="E23" s="225" t="s">
        <v>54</v>
      </c>
      <c r="F23" s="147">
        <f>第二週明細!W14</f>
        <v>101.5</v>
      </c>
      <c r="G23" s="147" t="s">
        <v>11</v>
      </c>
      <c r="H23" s="148">
        <f>第二週明細!W18</f>
        <v>32.4</v>
      </c>
      <c r="I23" s="225" t="s">
        <v>54</v>
      </c>
      <c r="J23" s="147">
        <f>第二週明細!W22</f>
        <v>99.5</v>
      </c>
      <c r="K23" s="147" t="s">
        <v>11</v>
      </c>
      <c r="L23" s="147">
        <f>第二週明細!W26</f>
        <v>29.999999999999996</v>
      </c>
      <c r="M23" s="147" t="s">
        <v>54</v>
      </c>
      <c r="N23" s="147">
        <f>第二週明細!W30</f>
        <v>101</v>
      </c>
      <c r="O23" s="147" t="s">
        <v>11</v>
      </c>
      <c r="P23" s="148">
        <f>第二週明細!W34</f>
        <v>28.900000000000002</v>
      </c>
      <c r="Q23" s="225" t="s">
        <v>54</v>
      </c>
      <c r="R23" s="147">
        <f>第二週明細!W38</f>
        <v>100.5</v>
      </c>
      <c r="S23" s="147" t="s">
        <v>11</v>
      </c>
      <c r="T23" s="148">
        <f>第二週明細!W42</f>
        <v>29.500000000000004</v>
      </c>
      <c r="U23" s="138"/>
      <c r="V23" s="138"/>
    </row>
    <row r="24" spans="1:38" s="143" customFormat="1" ht="52.5" customHeight="1" thickBot="1">
      <c r="A24" s="712" t="s">
        <v>258</v>
      </c>
      <c r="B24" s="713"/>
      <c r="C24" s="713"/>
      <c r="D24" s="714"/>
      <c r="E24" s="715" t="s">
        <v>259</v>
      </c>
      <c r="F24" s="716"/>
      <c r="G24" s="716"/>
      <c r="H24" s="717"/>
      <c r="I24" s="715" t="s">
        <v>260</v>
      </c>
      <c r="J24" s="716"/>
      <c r="K24" s="716"/>
      <c r="L24" s="717"/>
      <c r="M24" s="712" t="s">
        <v>261</v>
      </c>
      <c r="N24" s="713"/>
      <c r="O24" s="713"/>
      <c r="P24" s="714"/>
      <c r="Q24" s="715" t="s">
        <v>262</v>
      </c>
      <c r="R24" s="716"/>
      <c r="S24" s="716"/>
      <c r="T24" s="717"/>
      <c r="U24" s="138"/>
      <c r="V24" s="138"/>
    </row>
    <row r="25" spans="1:38" s="141" customFormat="1" ht="57.95" customHeight="1">
      <c r="A25" s="703" t="s">
        <v>79</v>
      </c>
      <c r="B25" s="704"/>
      <c r="C25" s="704"/>
      <c r="D25" s="705"/>
      <c r="E25" s="703" t="s">
        <v>264</v>
      </c>
      <c r="F25" s="704"/>
      <c r="G25" s="704"/>
      <c r="H25" s="705"/>
      <c r="I25" s="703" t="s">
        <v>79</v>
      </c>
      <c r="J25" s="704"/>
      <c r="K25" s="704"/>
      <c r="L25" s="705"/>
      <c r="M25" s="706" t="s">
        <v>113</v>
      </c>
      <c r="N25" s="707"/>
      <c r="O25" s="707"/>
      <c r="P25" s="708"/>
      <c r="Q25" s="736" t="s">
        <v>349</v>
      </c>
      <c r="R25" s="737"/>
      <c r="S25" s="737"/>
      <c r="T25" s="738"/>
      <c r="U25" s="138"/>
      <c r="V25" s="138"/>
      <c r="AE25" s="683"/>
      <c r="AF25" s="699"/>
      <c r="AG25" s="699"/>
      <c r="AH25" s="699"/>
      <c r="AI25" s="683"/>
      <c r="AJ25" s="699"/>
      <c r="AK25" s="699"/>
      <c r="AL25" s="699"/>
    </row>
    <row r="26" spans="1:38" s="141" customFormat="1" ht="57.95" customHeight="1">
      <c r="A26" s="700" t="s">
        <v>174</v>
      </c>
      <c r="B26" s="701"/>
      <c r="C26" s="701"/>
      <c r="D26" s="702"/>
      <c r="E26" s="690" t="s">
        <v>266</v>
      </c>
      <c r="F26" s="691"/>
      <c r="G26" s="691"/>
      <c r="H26" s="692"/>
      <c r="I26" s="693" t="s">
        <v>267</v>
      </c>
      <c r="J26" s="694"/>
      <c r="K26" s="694"/>
      <c r="L26" s="695"/>
      <c r="M26" s="690" t="s">
        <v>268</v>
      </c>
      <c r="N26" s="691"/>
      <c r="O26" s="691"/>
      <c r="P26" s="692"/>
      <c r="Q26" s="700" t="s">
        <v>350</v>
      </c>
      <c r="R26" s="701"/>
      <c r="S26" s="701"/>
      <c r="T26" s="702"/>
      <c r="U26" s="138"/>
      <c r="V26" s="138"/>
      <c r="AE26" s="683"/>
      <c r="AF26" s="683"/>
      <c r="AG26" s="683"/>
      <c r="AH26" s="683"/>
      <c r="AI26" s="683"/>
      <c r="AJ26" s="683"/>
      <c r="AK26" s="683"/>
      <c r="AL26" s="683"/>
    </row>
    <row r="27" spans="1:38" s="141" customFormat="1" ht="57.95" customHeight="1">
      <c r="A27" s="690" t="s">
        <v>313</v>
      </c>
      <c r="B27" s="691"/>
      <c r="C27" s="691"/>
      <c r="D27" s="692"/>
      <c r="E27" s="693" t="s">
        <v>269</v>
      </c>
      <c r="F27" s="694"/>
      <c r="G27" s="694"/>
      <c r="H27" s="695"/>
      <c r="I27" s="700" t="s">
        <v>335</v>
      </c>
      <c r="J27" s="701"/>
      <c r="K27" s="701"/>
      <c r="L27" s="702"/>
      <c r="M27" s="690" t="s">
        <v>270</v>
      </c>
      <c r="N27" s="691"/>
      <c r="O27" s="691"/>
      <c r="P27" s="692"/>
      <c r="Q27" s="693" t="s">
        <v>271</v>
      </c>
      <c r="R27" s="694"/>
      <c r="S27" s="694"/>
      <c r="T27" s="695"/>
      <c r="U27" s="138"/>
      <c r="V27" s="138"/>
      <c r="AA27" s="143"/>
      <c r="AB27" s="143"/>
      <c r="AC27" s="143"/>
      <c r="AD27" s="143"/>
      <c r="AE27" s="683"/>
      <c r="AF27" s="699"/>
      <c r="AG27" s="699"/>
      <c r="AH27" s="699"/>
      <c r="AI27" s="683"/>
      <c r="AJ27" s="683"/>
      <c r="AK27" s="683"/>
      <c r="AL27" s="683"/>
    </row>
    <row r="28" spans="1:38" s="141" customFormat="1" ht="57.95" customHeight="1">
      <c r="A28" s="690" t="s">
        <v>272</v>
      </c>
      <c r="B28" s="691"/>
      <c r="C28" s="691"/>
      <c r="D28" s="692"/>
      <c r="E28" s="693" t="s">
        <v>327</v>
      </c>
      <c r="F28" s="694"/>
      <c r="G28" s="694"/>
      <c r="H28" s="695"/>
      <c r="I28" s="693" t="s">
        <v>328</v>
      </c>
      <c r="J28" s="694"/>
      <c r="K28" s="694"/>
      <c r="L28" s="695"/>
      <c r="M28" s="690" t="s">
        <v>273</v>
      </c>
      <c r="N28" s="691"/>
      <c r="O28" s="691"/>
      <c r="P28" s="692"/>
      <c r="Q28" s="690" t="s">
        <v>274</v>
      </c>
      <c r="R28" s="691"/>
      <c r="S28" s="691"/>
      <c r="T28" s="692"/>
      <c r="U28" s="138"/>
      <c r="V28" s="138"/>
      <c r="AE28" s="683"/>
      <c r="AF28" s="699"/>
      <c r="AG28" s="699"/>
      <c r="AH28" s="699"/>
      <c r="AI28" s="683"/>
      <c r="AJ28" s="683"/>
      <c r="AK28" s="683"/>
      <c r="AL28" s="683"/>
    </row>
    <row r="29" spans="1:38" s="141" customFormat="1" ht="57.95" customHeight="1">
      <c r="A29" s="693" t="s">
        <v>98</v>
      </c>
      <c r="B29" s="694"/>
      <c r="C29" s="694"/>
      <c r="D29" s="695"/>
      <c r="E29" s="693" t="s">
        <v>82</v>
      </c>
      <c r="F29" s="694"/>
      <c r="G29" s="694"/>
      <c r="H29" s="695"/>
      <c r="I29" s="693" t="s">
        <v>83</v>
      </c>
      <c r="J29" s="694"/>
      <c r="K29" s="694"/>
      <c r="L29" s="695"/>
      <c r="M29" s="693" t="s">
        <v>126</v>
      </c>
      <c r="N29" s="694"/>
      <c r="O29" s="694"/>
      <c r="P29" s="695"/>
      <c r="Q29" s="693" t="s">
        <v>326</v>
      </c>
      <c r="R29" s="694"/>
      <c r="S29" s="694"/>
      <c r="T29" s="695"/>
      <c r="U29" s="138"/>
      <c r="V29" s="138"/>
      <c r="AE29" s="683"/>
      <c r="AF29" s="683"/>
      <c r="AG29" s="683"/>
      <c r="AH29" s="683"/>
      <c r="AI29" s="683"/>
      <c r="AJ29" s="683"/>
      <c r="AK29" s="683"/>
      <c r="AL29" s="683"/>
    </row>
    <row r="30" spans="1:38" s="141" customFormat="1" ht="57.95" customHeight="1">
      <c r="A30" s="684" t="s">
        <v>316</v>
      </c>
      <c r="B30" s="685"/>
      <c r="C30" s="685"/>
      <c r="D30" s="686"/>
      <c r="E30" s="700" t="s">
        <v>347</v>
      </c>
      <c r="F30" s="701"/>
      <c r="G30" s="701"/>
      <c r="H30" s="702"/>
      <c r="I30" s="700" t="s">
        <v>348</v>
      </c>
      <c r="J30" s="701"/>
      <c r="K30" s="701"/>
      <c r="L30" s="702"/>
      <c r="M30" s="687" t="s">
        <v>336</v>
      </c>
      <c r="N30" s="688"/>
      <c r="O30" s="688"/>
      <c r="P30" s="689"/>
      <c r="Q30" s="684" t="s">
        <v>318</v>
      </c>
      <c r="R30" s="685"/>
      <c r="S30" s="685"/>
      <c r="T30" s="686"/>
      <c r="U30" s="138"/>
      <c r="V30" s="138"/>
      <c r="AE30" s="683"/>
      <c r="AF30" s="683"/>
      <c r="AG30" s="683"/>
      <c r="AH30" s="683"/>
      <c r="AI30" s="683"/>
      <c r="AJ30" s="683"/>
      <c r="AK30" s="683"/>
      <c r="AL30" s="683"/>
    </row>
    <row r="31" spans="1:38" s="142" customFormat="1" ht="2.25" customHeight="1" thickBot="1">
      <c r="A31" s="730"/>
      <c r="B31" s="731"/>
      <c r="C31" s="731"/>
      <c r="D31" s="732"/>
      <c r="E31" s="733"/>
      <c r="F31" s="734"/>
      <c r="G31" s="734"/>
      <c r="H31" s="735"/>
      <c r="I31" s="733"/>
      <c r="J31" s="734"/>
      <c r="K31" s="734"/>
      <c r="L31" s="735"/>
      <c r="M31" s="733"/>
      <c r="N31" s="734"/>
      <c r="O31" s="734"/>
      <c r="P31" s="735"/>
      <c r="Q31" s="733"/>
      <c r="R31" s="734"/>
      <c r="S31" s="734"/>
      <c r="T31" s="735"/>
      <c r="U31" s="138"/>
      <c r="V31" s="138"/>
    </row>
    <row r="32" spans="1:38" s="142" customFormat="1" ht="25.5" customHeight="1">
      <c r="A32" s="144" t="s">
        <v>130</v>
      </c>
      <c r="B32" s="145">
        <f>第三週明細!W12</f>
        <v>730.8</v>
      </c>
      <c r="C32" s="145" t="s">
        <v>9</v>
      </c>
      <c r="D32" s="226">
        <f>第三週明細!W8</f>
        <v>24</v>
      </c>
      <c r="E32" s="144" t="s">
        <v>130</v>
      </c>
      <c r="F32" s="145">
        <f>第三週明細!W20</f>
        <v>759.9</v>
      </c>
      <c r="G32" s="145" t="s">
        <v>9</v>
      </c>
      <c r="H32" s="146">
        <f>第三週明細!W16</f>
        <v>25.5</v>
      </c>
      <c r="I32" s="144" t="s">
        <v>130</v>
      </c>
      <c r="J32" s="145">
        <f>第三週明細!W28</f>
        <v>747</v>
      </c>
      <c r="K32" s="145" t="s">
        <v>9</v>
      </c>
      <c r="L32" s="146">
        <f>第三週明細!W24</f>
        <v>25.8</v>
      </c>
      <c r="M32" s="144" t="s">
        <v>130</v>
      </c>
      <c r="N32" s="145">
        <v>735</v>
      </c>
      <c r="O32" s="145" t="s">
        <v>9</v>
      </c>
      <c r="P32" s="146" t="s">
        <v>277</v>
      </c>
      <c r="Q32" s="144" t="s">
        <v>130</v>
      </c>
      <c r="R32" s="145">
        <f>第三週明細!W44</f>
        <v>755</v>
      </c>
      <c r="S32" s="145" t="s">
        <v>9</v>
      </c>
      <c r="T32" s="146">
        <f>第三週明細!W40</f>
        <v>27</v>
      </c>
      <c r="U32" s="138"/>
      <c r="V32" s="138"/>
    </row>
    <row r="33" spans="1:37" s="142" customFormat="1" ht="28.5" customHeight="1" thickBot="1">
      <c r="A33" s="227" t="s">
        <v>54</v>
      </c>
      <c r="B33" s="148">
        <f>第三週明細!W6</f>
        <v>100</v>
      </c>
      <c r="C33" s="147" t="s">
        <v>11</v>
      </c>
      <c r="D33" s="148">
        <f>第三週明細!W10</f>
        <v>28.700000000000003</v>
      </c>
      <c r="E33" s="225" t="s">
        <v>54</v>
      </c>
      <c r="F33" s="147">
        <f>第三週明細!W14</f>
        <v>100.5</v>
      </c>
      <c r="G33" s="147" t="s">
        <v>11</v>
      </c>
      <c r="H33" s="148">
        <f>第三週明細!W18</f>
        <v>32.1</v>
      </c>
      <c r="I33" s="225" t="s">
        <v>54</v>
      </c>
      <c r="J33" s="147">
        <f>第三週明細!W22</f>
        <v>98.2</v>
      </c>
      <c r="K33" s="147" t="s">
        <v>11</v>
      </c>
      <c r="L33" s="148">
        <f>第三週明細!W26</f>
        <v>30.499999999999996</v>
      </c>
      <c r="M33" s="225" t="s">
        <v>54</v>
      </c>
      <c r="N33" s="147">
        <v>103</v>
      </c>
      <c r="O33" s="147" t="s">
        <v>11</v>
      </c>
      <c r="P33" s="148" t="s">
        <v>278</v>
      </c>
      <c r="Q33" s="225" t="s">
        <v>54</v>
      </c>
      <c r="R33" s="147">
        <f>第三週明細!W38</f>
        <v>97.5</v>
      </c>
      <c r="S33" s="147" t="s">
        <v>11</v>
      </c>
      <c r="T33" s="148">
        <f>第三週明細!W42</f>
        <v>30.5</v>
      </c>
      <c r="U33" s="138"/>
      <c r="V33" s="138"/>
    </row>
    <row r="34" spans="1:37" s="143" customFormat="1" ht="60" customHeight="1" thickBot="1">
      <c r="A34" s="712" t="s">
        <v>279</v>
      </c>
      <c r="B34" s="713"/>
      <c r="C34" s="713"/>
      <c r="D34" s="714"/>
      <c r="E34" s="715" t="s">
        <v>355</v>
      </c>
      <c r="F34" s="716"/>
      <c r="G34" s="716"/>
      <c r="H34" s="717"/>
      <c r="I34" s="715" t="s">
        <v>280</v>
      </c>
      <c r="J34" s="716"/>
      <c r="K34" s="716"/>
      <c r="L34" s="717"/>
      <c r="M34" s="715" t="s">
        <v>324</v>
      </c>
      <c r="N34" s="716"/>
      <c r="O34" s="716"/>
      <c r="P34" s="717"/>
      <c r="Q34" s="712" t="s">
        <v>325</v>
      </c>
      <c r="R34" s="713"/>
      <c r="S34" s="713"/>
      <c r="T34" s="714"/>
      <c r="U34" s="138"/>
      <c r="V34" s="138"/>
      <c r="AB34" s="683"/>
      <c r="AC34" s="699"/>
      <c r="AD34" s="699"/>
      <c r="AE34" s="699"/>
      <c r="AH34" s="683"/>
      <c r="AI34" s="699"/>
      <c r="AJ34" s="699"/>
      <c r="AK34" s="699"/>
    </row>
    <row r="35" spans="1:37" s="141" customFormat="1" ht="57.95" customHeight="1">
      <c r="A35" s="703" t="s">
        <v>79</v>
      </c>
      <c r="B35" s="704"/>
      <c r="C35" s="704"/>
      <c r="D35" s="705"/>
      <c r="E35" s="703" t="s">
        <v>281</v>
      </c>
      <c r="F35" s="704"/>
      <c r="G35" s="704"/>
      <c r="H35" s="705"/>
      <c r="I35" s="703" t="s">
        <v>79</v>
      </c>
      <c r="J35" s="704"/>
      <c r="K35" s="704"/>
      <c r="L35" s="705"/>
      <c r="M35" s="706"/>
      <c r="N35" s="707"/>
      <c r="O35" s="707"/>
      <c r="P35" s="708"/>
      <c r="Q35" s="727" t="s">
        <v>79</v>
      </c>
      <c r="R35" s="728"/>
      <c r="S35" s="728"/>
      <c r="T35" s="729"/>
      <c r="U35" s="138"/>
      <c r="V35" s="138"/>
      <c r="AB35" s="683"/>
      <c r="AC35" s="683"/>
      <c r="AD35" s="683"/>
      <c r="AE35" s="683"/>
      <c r="AH35" s="683"/>
      <c r="AI35" s="683"/>
      <c r="AJ35" s="683"/>
      <c r="AK35" s="683"/>
    </row>
    <row r="36" spans="1:37" s="141" customFormat="1" ht="57.95" customHeight="1">
      <c r="A36" s="693" t="s">
        <v>282</v>
      </c>
      <c r="B36" s="694"/>
      <c r="C36" s="694"/>
      <c r="D36" s="695"/>
      <c r="E36" s="700" t="s">
        <v>356</v>
      </c>
      <c r="F36" s="701"/>
      <c r="G36" s="701"/>
      <c r="H36" s="702"/>
      <c r="I36" s="690" t="s">
        <v>330</v>
      </c>
      <c r="J36" s="691"/>
      <c r="K36" s="691"/>
      <c r="L36" s="692"/>
      <c r="M36" s="693"/>
      <c r="N36" s="694"/>
      <c r="O36" s="694"/>
      <c r="P36" s="695"/>
      <c r="Q36" s="724" t="s">
        <v>283</v>
      </c>
      <c r="R36" s="725"/>
      <c r="S36" s="725"/>
      <c r="T36" s="726"/>
      <c r="U36" s="138"/>
      <c r="V36" s="138"/>
      <c r="AB36" s="683"/>
      <c r="AC36" s="699"/>
      <c r="AD36" s="699"/>
      <c r="AE36" s="699"/>
      <c r="AH36" s="683"/>
      <c r="AI36" s="683"/>
      <c r="AJ36" s="683"/>
      <c r="AK36" s="683"/>
    </row>
    <row r="37" spans="1:37" s="141" customFormat="1" ht="57.95" customHeight="1">
      <c r="A37" s="690" t="s">
        <v>284</v>
      </c>
      <c r="B37" s="691"/>
      <c r="C37" s="691"/>
      <c r="D37" s="692"/>
      <c r="E37" s="690" t="s">
        <v>285</v>
      </c>
      <c r="F37" s="691"/>
      <c r="G37" s="691"/>
      <c r="H37" s="692"/>
      <c r="I37" s="690" t="s">
        <v>144</v>
      </c>
      <c r="J37" s="691"/>
      <c r="K37" s="691"/>
      <c r="L37" s="692"/>
      <c r="M37" s="693" t="s">
        <v>329</v>
      </c>
      <c r="N37" s="694"/>
      <c r="O37" s="694"/>
      <c r="P37" s="695"/>
      <c r="Q37" s="725" t="s">
        <v>351</v>
      </c>
      <c r="R37" s="725"/>
      <c r="S37" s="725"/>
      <c r="T37" s="725"/>
      <c r="U37" s="138"/>
      <c r="V37" s="138"/>
      <c r="AB37" s="683"/>
      <c r="AC37" s="699"/>
      <c r="AD37" s="699"/>
      <c r="AE37" s="699"/>
      <c r="AH37" s="683"/>
      <c r="AI37" s="683"/>
      <c r="AJ37" s="683"/>
      <c r="AK37" s="683"/>
    </row>
    <row r="38" spans="1:37" s="141" customFormat="1" ht="57.95" customHeight="1">
      <c r="A38" s="693" t="s">
        <v>286</v>
      </c>
      <c r="B38" s="694"/>
      <c r="C38" s="694"/>
      <c r="D38" s="695"/>
      <c r="E38" s="690" t="s">
        <v>237</v>
      </c>
      <c r="F38" s="691"/>
      <c r="G38" s="691"/>
      <c r="H38" s="692"/>
      <c r="I38" s="690" t="s">
        <v>331</v>
      </c>
      <c r="J38" s="691"/>
      <c r="K38" s="691"/>
      <c r="L38" s="692"/>
      <c r="M38" s="693"/>
      <c r="N38" s="694"/>
      <c r="O38" s="694"/>
      <c r="P38" s="695"/>
      <c r="Q38" s="724" t="s">
        <v>149</v>
      </c>
      <c r="R38" s="725"/>
      <c r="S38" s="725"/>
      <c r="T38" s="726"/>
      <c r="U38" s="138"/>
      <c r="V38" s="138"/>
      <c r="AB38" s="683"/>
      <c r="AC38" s="683"/>
      <c r="AD38" s="683"/>
      <c r="AE38" s="683"/>
      <c r="AH38" s="683"/>
      <c r="AI38" s="683"/>
      <c r="AJ38" s="683"/>
      <c r="AK38" s="683"/>
    </row>
    <row r="39" spans="1:37" s="141" customFormat="1" ht="57.95" customHeight="1">
      <c r="A39" s="690" t="s">
        <v>275</v>
      </c>
      <c r="B39" s="691"/>
      <c r="C39" s="691"/>
      <c r="D39" s="692"/>
      <c r="E39" s="690" t="s">
        <v>287</v>
      </c>
      <c r="F39" s="691"/>
      <c r="G39" s="691"/>
      <c r="H39" s="692"/>
      <c r="I39" s="690" t="s">
        <v>276</v>
      </c>
      <c r="J39" s="691"/>
      <c r="K39" s="691"/>
      <c r="L39" s="692"/>
      <c r="M39" s="693"/>
      <c r="N39" s="694"/>
      <c r="O39" s="694"/>
      <c r="P39" s="695"/>
      <c r="Q39" s="724" t="s">
        <v>156</v>
      </c>
      <c r="R39" s="725"/>
      <c r="S39" s="725"/>
      <c r="T39" s="726"/>
      <c r="U39" s="138"/>
      <c r="V39" s="138"/>
      <c r="AB39" s="683"/>
      <c r="AC39" s="683"/>
      <c r="AD39" s="683"/>
      <c r="AE39" s="683"/>
      <c r="AH39" s="683"/>
      <c r="AI39" s="683"/>
      <c r="AJ39" s="683"/>
      <c r="AK39" s="683"/>
    </row>
    <row r="40" spans="1:37" s="141" customFormat="1" ht="57.95" customHeight="1">
      <c r="A40" s="684" t="s">
        <v>288</v>
      </c>
      <c r="B40" s="685"/>
      <c r="C40" s="685"/>
      <c r="D40" s="686"/>
      <c r="E40" s="684" t="s">
        <v>289</v>
      </c>
      <c r="F40" s="685"/>
      <c r="G40" s="685"/>
      <c r="H40" s="686"/>
      <c r="I40" s="684" t="s">
        <v>290</v>
      </c>
      <c r="J40" s="685"/>
      <c r="K40" s="685"/>
      <c r="L40" s="686"/>
      <c r="M40" s="687"/>
      <c r="N40" s="688"/>
      <c r="O40" s="688"/>
      <c r="P40" s="689"/>
      <c r="Q40" s="721" t="s">
        <v>128</v>
      </c>
      <c r="R40" s="722"/>
      <c r="S40" s="722"/>
      <c r="T40" s="723"/>
      <c r="U40" s="138"/>
      <c r="V40" s="138"/>
      <c r="AB40" s="683"/>
      <c r="AC40" s="683"/>
      <c r="AD40" s="683"/>
      <c r="AE40" s="683"/>
      <c r="AH40" s="683"/>
      <c r="AI40" s="683"/>
      <c r="AJ40" s="683"/>
      <c r="AK40" s="683"/>
    </row>
    <row r="41" spans="1:37" s="142" customFormat="1" ht="25.5" customHeight="1" thickBot="1">
      <c r="A41" s="144" t="s">
        <v>130</v>
      </c>
      <c r="B41" s="145">
        <f>第四周明細!W12</f>
        <v>720.2</v>
      </c>
      <c r="C41" s="145" t="s">
        <v>9</v>
      </c>
      <c r="D41" s="146">
        <f>第四周明細!W8</f>
        <v>23</v>
      </c>
      <c r="E41" s="144" t="s">
        <v>130</v>
      </c>
      <c r="F41" s="145">
        <f>第四周明細!W20</f>
        <v>0</v>
      </c>
      <c r="G41" s="145" t="s">
        <v>9</v>
      </c>
      <c r="H41" s="146">
        <f>第四周明細!W16</f>
        <v>0</v>
      </c>
      <c r="I41" s="144" t="s">
        <v>130</v>
      </c>
      <c r="J41" s="145">
        <f>第四周明細!W28</f>
        <v>738.6</v>
      </c>
      <c r="K41" s="145" t="s">
        <v>9</v>
      </c>
      <c r="L41" s="146">
        <f>第四周明細!W24</f>
        <v>25</v>
      </c>
      <c r="M41" s="188" t="s">
        <v>130</v>
      </c>
      <c r="N41" s="189">
        <f>第四周明細!W36</f>
        <v>752.8</v>
      </c>
      <c r="O41" s="178" t="s">
        <v>291</v>
      </c>
      <c r="P41" s="145">
        <f>第四周明細!W32</f>
        <v>27.200000000000003</v>
      </c>
      <c r="Q41" s="149" t="s">
        <v>130</v>
      </c>
      <c r="R41" s="150">
        <f>第四周明細!W44</f>
        <v>741.4</v>
      </c>
      <c r="S41" s="150" t="s">
        <v>9</v>
      </c>
      <c r="T41" s="151">
        <f>第四周明細!W40</f>
        <v>27</v>
      </c>
      <c r="U41" s="138"/>
      <c r="V41" s="138"/>
    </row>
    <row r="42" spans="1:37" s="142" customFormat="1" ht="24.75" customHeight="1" thickBot="1">
      <c r="A42" s="225" t="s">
        <v>54</v>
      </c>
      <c r="B42" s="147">
        <f>第四周明細!W6</f>
        <v>99</v>
      </c>
      <c r="C42" s="147" t="s">
        <v>11</v>
      </c>
      <c r="D42" s="148">
        <f>第四周明細!W10</f>
        <v>29.300000000000004</v>
      </c>
      <c r="E42" s="147" t="s">
        <v>54</v>
      </c>
      <c r="F42" s="147">
        <f>第四周明細!W14</f>
        <v>0</v>
      </c>
      <c r="G42" s="147" t="s">
        <v>11</v>
      </c>
      <c r="H42" s="148">
        <f>第四周明細!W18</f>
        <v>0</v>
      </c>
      <c r="I42" s="225" t="s">
        <v>7</v>
      </c>
      <c r="J42" s="147">
        <f>第四周明細!W22</f>
        <v>98.5</v>
      </c>
      <c r="K42" s="147" t="s">
        <v>11</v>
      </c>
      <c r="L42" s="148">
        <f>第四周明細!W26</f>
        <v>29.9</v>
      </c>
      <c r="M42" s="242" t="s">
        <v>7</v>
      </c>
      <c r="N42" s="243">
        <f>第四周明細!W30</f>
        <v>98.5</v>
      </c>
      <c r="O42" s="243" t="s">
        <v>11</v>
      </c>
      <c r="P42" s="230">
        <f>第四周明細!W34</f>
        <v>28.5</v>
      </c>
      <c r="Q42" s="228" t="s">
        <v>7</v>
      </c>
      <c r="R42" s="229">
        <f>第四周明細!W38</f>
        <v>97</v>
      </c>
      <c r="S42" s="229" t="s">
        <v>11</v>
      </c>
      <c r="T42" s="230">
        <f>第四周明細!W42</f>
        <v>27.6</v>
      </c>
      <c r="U42" s="138"/>
      <c r="V42" s="138"/>
    </row>
    <row r="43" spans="1:37" s="143" customFormat="1" ht="52.5" customHeight="1" thickBot="1">
      <c r="A43" s="712" t="s">
        <v>354</v>
      </c>
      <c r="B43" s="713"/>
      <c r="C43" s="713"/>
      <c r="D43" s="714"/>
      <c r="E43" s="712" t="s">
        <v>292</v>
      </c>
      <c r="F43" s="713"/>
      <c r="G43" s="713"/>
      <c r="H43" s="714"/>
      <c r="I43" s="715"/>
      <c r="J43" s="716"/>
      <c r="K43" s="716"/>
      <c r="L43" s="717"/>
      <c r="M43" s="718"/>
      <c r="N43" s="719"/>
      <c r="O43" s="719"/>
      <c r="P43" s="720"/>
      <c r="Q43" s="715"/>
      <c r="R43" s="716"/>
      <c r="S43" s="716"/>
      <c r="T43" s="717"/>
      <c r="U43" s="138"/>
      <c r="V43" s="138"/>
      <c r="AB43" s="683"/>
      <c r="AC43" s="699"/>
      <c r="AD43" s="699"/>
      <c r="AE43" s="699"/>
      <c r="AH43" s="683"/>
      <c r="AI43" s="699"/>
      <c r="AJ43" s="699"/>
      <c r="AK43" s="699"/>
    </row>
    <row r="44" spans="1:37" s="141" customFormat="1" ht="57.95" customHeight="1">
      <c r="A44" s="703" t="s">
        <v>79</v>
      </c>
      <c r="B44" s="704"/>
      <c r="C44" s="704"/>
      <c r="D44" s="705"/>
      <c r="E44" s="703" t="s">
        <v>293</v>
      </c>
      <c r="F44" s="704"/>
      <c r="G44" s="704"/>
      <c r="H44" s="705"/>
      <c r="I44" s="703"/>
      <c r="J44" s="704"/>
      <c r="K44" s="704"/>
      <c r="L44" s="705"/>
      <c r="M44" s="706"/>
      <c r="N44" s="707"/>
      <c r="O44" s="707"/>
      <c r="P44" s="708"/>
      <c r="Q44" s="709" t="s">
        <v>320</v>
      </c>
      <c r="R44" s="710"/>
      <c r="S44" s="710"/>
      <c r="T44" s="711"/>
      <c r="U44" s="138"/>
      <c r="V44" s="138"/>
      <c r="AB44" s="683"/>
      <c r="AC44" s="683"/>
      <c r="AD44" s="683"/>
      <c r="AE44" s="683"/>
      <c r="AH44" s="683"/>
      <c r="AI44" s="683"/>
      <c r="AJ44" s="683"/>
      <c r="AK44" s="683"/>
    </row>
    <row r="45" spans="1:37" s="141" customFormat="1" ht="57.95" customHeight="1">
      <c r="A45" s="700" t="s">
        <v>353</v>
      </c>
      <c r="B45" s="701"/>
      <c r="C45" s="701"/>
      <c r="D45" s="702"/>
      <c r="E45" s="690" t="s">
        <v>236</v>
      </c>
      <c r="F45" s="691"/>
      <c r="G45" s="691"/>
      <c r="H45" s="692"/>
      <c r="I45" s="690"/>
      <c r="J45" s="691"/>
      <c r="K45" s="691"/>
      <c r="L45" s="692"/>
      <c r="M45" s="693"/>
      <c r="N45" s="694"/>
      <c r="O45" s="694"/>
      <c r="P45" s="695"/>
      <c r="Q45" s="696" t="s">
        <v>321</v>
      </c>
      <c r="R45" s="697"/>
      <c r="S45" s="697"/>
      <c r="T45" s="698"/>
      <c r="U45" s="138"/>
      <c r="V45" s="138"/>
      <c r="AB45" s="683"/>
      <c r="AC45" s="699"/>
      <c r="AD45" s="699"/>
      <c r="AE45" s="699"/>
      <c r="AH45" s="683"/>
      <c r="AI45" s="683"/>
      <c r="AJ45" s="683"/>
      <c r="AK45" s="683"/>
    </row>
    <row r="46" spans="1:37" s="141" customFormat="1" ht="57.95" customHeight="1">
      <c r="A46" s="690" t="s">
        <v>294</v>
      </c>
      <c r="B46" s="691"/>
      <c r="C46" s="691"/>
      <c r="D46" s="692"/>
      <c r="E46" s="690" t="s">
        <v>319</v>
      </c>
      <c r="F46" s="691"/>
      <c r="G46" s="691"/>
      <c r="H46" s="692"/>
      <c r="I46" s="690"/>
      <c r="J46" s="691"/>
      <c r="K46" s="691"/>
      <c r="L46" s="692"/>
      <c r="M46" s="693"/>
      <c r="N46" s="694"/>
      <c r="O46" s="694"/>
      <c r="P46" s="695"/>
      <c r="Q46" s="696" t="s">
        <v>322</v>
      </c>
      <c r="R46" s="697"/>
      <c r="S46" s="697"/>
      <c r="T46" s="698"/>
      <c r="U46" s="138"/>
      <c r="V46" s="138"/>
      <c r="AB46" s="683"/>
      <c r="AC46" s="699"/>
      <c r="AD46" s="699"/>
      <c r="AE46" s="699"/>
      <c r="AH46" s="683"/>
      <c r="AI46" s="683"/>
      <c r="AJ46" s="683"/>
      <c r="AK46" s="683"/>
    </row>
    <row r="47" spans="1:37" s="141" customFormat="1" ht="57.95" customHeight="1">
      <c r="A47" s="690" t="s">
        <v>211</v>
      </c>
      <c r="B47" s="691"/>
      <c r="C47" s="691"/>
      <c r="D47" s="692"/>
      <c r="E47" s="690" t="s">
        <v>295</v>
      </c>
      <c r="F47" s="691"/>
      <c r="G47" s="691"/>
      <c r="H47" s="692"/>
      <c r="I47" s="690"/>
      <c r="J47" s="691"/>
      <c r="K47" s="691"/>
      <c r="L47" s="692"/>
      <c r="M47" s="693"/>
      <c r="N47" s="694"/>
      <c r="O47" s="694"/>
      <c r="P47" s="695"/>
      <c r="Q47" s="696" t="s">
        <v>323</v>
      </c>
      <c r="R47" s="697"/>
      <c r="S47" s="697"/>
      <c r="T47" s="698"/>
      <c r="U47" s="138"/>
      <c r="V47" s="138"/>
      <c r="AB47" s="683"/>
      <c r="AC47" s="683"/>
      <c r="AD47" s="683"/>
      <c r="AE47" s="683"/>
      <c r="AH47" s="683"/>
      <c r="AI47" s="683"/>
      <c r="AJ47" s="683"/>
      <c r="AK47" s="683"/>
    </row>
    <row r="48" spans="1:37" s="141" customFormat="1" ht="57.95" customHeight="1">
      <c r="A48" s="690" t="s">
        <v>296</v>
      </c>
      <c r="B48" s="691"/>
      <c r="C48" s="691"/>
      <c r="D48" s="692"/>
      <c r="E48" s="690" t="s">
        <v>275</v>
      </c>
      <c r="F48" s="691"/>
      <c r="G48" s="691"/>
      <c r="H48" s="692"/>
      <c r="I48" s="690"/>
      <c r="J48" s="691"/>
      <c r="K48" s="691"/>
      <c r="L48" s="692"/>
      <c r="M48" s="693"/>
      <c r="N48" s="694"/>
      <c r="O48" s="694"/>
      <c r="P48" s="695"/>
      <c r="Q48" s="690"/>
      <c r="R48" s="691"/>
      <c r="S48" s="691"/>
      <c r="T48" s="692"/>
      <c r="U48" s="138"/>
      <c r="V48" s="138"/>
      <c r="AB48" s="683"/>
      <c r="AC48" s="683"/>
      <c r="AD48" s="683"/>
      <c r="AE48" s="683"/>
      <c r="AH48" s="683"/>
      <c r="AI48" s="683"/>
      <c r="AJ48" s="683"/>
      <c r="AK48" s="683"/>
    </row>
    <row r="49" spans="1:37" s="141" customFormat="1" ht="57.95" customHeight="1">
      <c r="A49" s="684" t="s">
        <v>352</v>
      </c>
      <c r="B49" s="685"/>
      <c r="C49" s="685"/>
      <c r="D49" s="686"/>
      <c r="E49" s="684" t="s">
        <v>357</v>
      </c>
      <c r="F49" s="685"/>
      <c r="G49" s="685"/>
      <c r="H49" s="686"/>
      <c r="I49" s="684"/>
      <c r="J49" s="685"/>
      <c r="K49" s="685"/>
      <c r="L49" s="686"/>
      <c r="M49" s="687"/>
      <c r="N49" s="688"/>
      <c r="O49" s="688"/>
      <c r="P49" s="689"/>
      <c r="Q49" s="684"/>
      <c r="R49" s="685"/>
      <c r="S49" s="685"/>
      <c r="T49" s="686"/>
      <c r="U49" s="138"/>
      <c r="V49" s="138"/>
      <c r="AB49" s="683"/>
      <c r="AC49" s="683"/>
      <c r="AD49" s="683"/>
      <c r="AE49" s="683"/>
      <c r="AH49" s="683"/>
      <c r="AI49" s="683"/>
      <c r="AJ49" s="683"/>
      <c r="AK49" s="683"/>
    </row>
    <row r="50" spans="1:37" s="142" customFormat="1" ht="25.5" customHeight="1" thickBot="1">
      <c r="A50" s="144" t="s">
        <v>130</v>
      </c>
      <c r="B50" s="145">
        <f>第四周明細!W22</f>
        <v>98.5</v>
      </c>
      <c r="C50" s="145" t="s">
        <v>9</v>
      </c>
      <c r="D50" s="146">
        <f>第四周明細!W18</f>
        <v>0</v>
      </c>
      <c r="E50" s="144" t="s">
        <v>130</v>
      </c>
      <c r="F50" s="145">
        <f>第四周明細!W30</f>
        <v>98.5</v>
      </c>
      <c r="G50" s="145" t="s">
        <v>9</v>
      </c>
      <c r="H50" s="146">
        <f>第四周明細!W26</f>
        <v>29.9</v>
      </c>
      <c r="I50" s="144" t="s">
        <v>130</v>
      </c>
      <c r="J50" s="145">
        <f>第四周明細!W38</f>
        <v>97</v>
      </c>
      <c r="K50" s="145" t="s">
        <v>9</v>
      </c>
      <c r="L50" s="146">
        <f>第四周明細!W34</f>
        <v>28.5</v>
      </c>
      <c r="M50" s="149" t="s">
        <v>130</v>
      </c>
      <c r="N50" s="150">
        <f>第四周明細!W46</f>
        <v>0</v>
      </c>
      <c r="O50" s="145" t="s">
        <v>291</v>
      </c>
      <c r="P50" s="145">
        <f>第四周明細!W42</f>
        <v>27.6</v>
      </c>
      <c r="Q50" s="149" t="s">
        <v>130</v>
      </c>
      <c r="R50" s="150">
        <f>第四周明細!W54</f>
        <v>0</v>
      </c>
      <c r="S50" s="150" t="s">
        <v>9</v>
      </c>
      <c r="T50" s="151">
        <f>第四周明細!W50</f>
        <v>0</v>
      </c>
      <c r="U50" s="138"/>
      <c r="V50" s="138"/>
    </row>
    <row r="51" spans="1:37" s="142" customFormat="1" ht="24.75" customHeight="1" thickBot="1">
      <c r="A51" s="225" t="s">
        <v>54</v>
      </c>
      <c r="B51" s="147">
        <f>第四周明細!W16</f>
        <v>0</v>
      </c>
      <c r="C51" s="147" t="s">
        <v>11</v>
      </c>
      <c r="D51" s="148">
        <f>第四周明細!W20</f>
        <v>0</v>
      </c>
      <c r="E51" s="147" t="s">
        <v>54</v>
      </c>
      <c r="F51" s="147">
        <f>第四周明細!W24</f>
        <v>25</v>
      </c>
      <c r="G51" s="147" t="s">
        <v>11</v>
      </c>
      <c r="H51" s="148">
        <f>第四周明細!W28</f>
        <v>738.6</v>
      </c>
      <c r="I51" s="225" t="s">
        <v>7</v>
      </c>
      <c r="J51" s="147">
        <f>第四周明細!W32</f>
        <v>27.200000000000003</v>
      </c>
      <c r="K51" s="147" t="s">
        <v>11</v>
      </c>
      <c r="L51" s="148">
        <f>第四周明細!W36</f>
        <v>752.8</v>
      </c>
      <c r="M51" s="228" t="s">
        <v>7</v>
      </c>
      <c r="N51" s="229">
        <f>第四周明細!W40</f>
        <v>27</v>
      </c>
      <c r="O51" s="229" t="s">
        <v>11</v>
      </c>
      <c r="P51" s="230">
        <f>第四周明細!W44</f>
        <v>741.4</v>
      </c>
      <c r="Q51" s="228" t="s">
        <v>7</v>
      </c>
      <c r="R51" s="229">
        <f>第四周明細!W48</f>
        <v>0</v>
      </c>
      <c r="S51" s="229" t="s">
        <v>11</v>
      </c>
      <c r="T51" s="230">
        <f>第四周明細!W52</f>
        <v>0</v>
      </c>
      <c r="U51" s="138"/>
      <c r="V51" s="138"/>
    </row>
    <row r="52" spans="1:37" ht="24.75" customHeight="1">
      <c r="A52" s="231"/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</row>
    <row r="53" spans="1:37" ht="45.75" hidden="1" customHeight="1">
      <c r="A53" s="673"/>
      <c r="B53" s="674"/>
      <c r="C53" s="674"/>
      <c r="D53" s="675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31"/>
      <c r="T53" s="231"/>
    </row>
    <row r="54" spans="1:37" ht="45.75" hidden="1" customHeight="1">
      <c r="A54" s="676"/>
      <c r="B54" s="677"/>
      <c r="C54" s="677"/>
      <c r="D54" s="678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</row>
    <row r="55" spans="1:37" ht="45.75" hidden="1" customHeight="1">
      <c r="A55" s="676"/>
      <c r="B55" s="677"/>
      <c r="C55" s="677"/>
      <c r="D55" s="678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/>
    </row>
    <row r="56" spans="1:37" ht="45.75" hidden="1" customHeight="1">
      <c r="A56" s="676"/>
      <c r="B56" s="677"/>
      <c r="C56" s="677"/>
      <c r="D56" s="678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</row>
    <row r="57" spans="1:37" ht="46.5" hidden="1" customHeight="1" thickBot="1">
      <c r="A57" s="679"/>
      <c r="B57" s="680"/>
      <c r="C57" s="680"/>
      <c r="D57" s="68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</row>
    <row r="58" spans="1:37" ht="25.5" hidden="1" customHeight="1">
      <c r="A58" s="232"/>
      <c r="B58" s="233"/>
      <c r="C58" s="234"/>
      <c r="D58" s="235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</row>
    <row r="59" spans="1:37" ht="26.25" hidden="1" customHeight="1" thickBot="1">
      <c r="A59" s="236"/>
      <c r="B59" s="237"/>
      <c r="C59" s="238"/>
      <c r="D59" s="239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</row>
    <row r="60" spans="1:37" ht="16.5" hidden="1" customHeight="1">
      <c r="A60" s="231"/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</row>
    <row r="61" spans="1:37">
      <c r="A61" s="231"/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</row>
    <row r="62" spans="1:37">
      <c r="A62" s="231"/>
      <c r="B62" s="231"/>
      <c r="C62" s="231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31"/>
      <c r="Q62" s="231"/>
      <c r="R62" s="231"/>
      <c r="S62" s="231"/>
      <c r="T62" s="231"/>
    </row>
    <row r="63" spans="1:37">
      <c r="A63" s="231"/>
      <c r="B63" s="231"/>
      <c r="C63" s="231"/>
      <c r="D63" s="231"/>
      <c r="E63" s="231"/>
      <c r="F63" s="231"/>
      <c r="G63" s="231"/>
      <c r="H63" s="231"/>
      <c r="I63" s="240"/>
      <c r="J63" s="240"/>
      <c r="K63" s="231"/>
      <c r="L63" s="231"/>
      <c r="M63" s="231"/>
      <c r="N63" s="231"/>
      <c r="O63" s="231"/>
      <c r="P63" s="231"/>
      <c r="Q63" s="231"/>
      <c r="R63" s="231"/>
      <c r="S63" s="231"/>
      <c r="T63" s="231"/>
    </row>
    <row r="64" spans="1:37">
      <c r="A64" s="231"/>
      <c r="B64" s="231"/>
      <c r="C64" s="682"/>
      <c r="D64" s="682"/>
      <c r="E64" s="682"/>
      <c r="F64" s="682"/>
      <c r="G64" s="682"/>
      <c r="H64" s="682"/>
      <c r="I64" s="682"/>
      <c r="J64" s="682"/>
      <c r="K64" s="682"/>
      <c r="L64" s="682"/>
      <c r="M64" s="682"/>
      <c r="N64" s="231"/>
      <c r="O64" s="231"/>
      <c r="P64" s="231"/>
      <c r="Q64" s="231"/>
      <c r="R64" s="231"/>
      <c r="S64" s="231"/>
      <c r="T64" s="231"/>
    </row>
    <row r="65" spans="1:20">
      <c r="A65" s="231"/>
      <c r="B65" s="231"/>
      <c r="C65" s="682"/>
      <c r="D65" s="682"/>
      <c r="E65" s="682"/>
      <c r="F65" s="682"/>
      <c r="G65" s="682"/>
      <c r="H65" s="682"/>
      <c r="I65" s="682"/>
      <c r="J65" s="682"/>
      <c r="K65" s="682"/>
      <c r="L65" s="682"/>
      <c r="M65" s="682"/>
      <c r="N65" s="231"/>
      <c r="O65" s="231"/>
      <c r="P65" s="231"/>
      <c r="Q65" s="231"/>
      <c r="R65" s="231"/>
      <c r="S65" s="231"/>
      <c r="T65" s="231"/>
    </row>
    <row r="66" spans="1:20">
      <c r="A66" s="231"/>
      <c r="B66" s="231"/>
      <c r="C66" s="682"/>
      <c r="D66" s="682"/>
      <c r="E66" s="682"/>
      <c r="F66" s="682"/>
      <c r="G66" s="682"/>
      <c r="H66" s="682"/>
      <c r="I66" s="682"/>
      <c r="J66" s="682"/>
      <c r="K66" s="682"/>
      <c r="L66" s="682"/>
      <c r="M66" s="682"/>
      <c r="N66" s="231"/>
      <c r="O66" s="231"/>
      <c r="P66" s="231"/>
      <c r="Q66" s="231"/>
      <c r="R66" s="231"/>
      <c r="S66" s="231"/>
      <c r="T66" s="231"/>
    </row>
    <row r="67" spans="1:20">
      <c r="A67" s="231"/>
      <c r="B67" s="231"/>
      <c r="C67" s="682"/>
      <c r="D67" s="682"/>
      <c r="E67" s="682"/>
      <c r="F67" s="682"/>
      <c r="G67" s="682"/>
      <c r="H67" s="682"/>
      <c r="I67" s="682"/>
      <c r="J67" s="682"/>
      <c r="K67" s="682"/>
      <c r="L67" s="682"/>
      <c r="M67" s="682"/>
      <c r="N67" s="231"/>
      <c r="O67" s="231"/>
      <c r="P67" s="231"/>
      <c r="Q67" s="231"/>
      <c r="R67" s="231"/>
      <c r="S67" s="231"/>
      <c r="T67" s="231"/>
    </row>
    <row r="68" spans="1:20">
      <c r="A68" s="231"/>
      <c r="B68" s="231"/>
      <c r="C68" s="682"/>
      <c r="D68" s="682"/>
      <c r="E68" s="682"/>
      <c r="F68" s="682"/>
      <c r="G68" s="682"/>
      <c r="H68" s="682"/>
      <c r="I68" s="682"/>
      <c r="J68" s="682"/>
      <c r="K68" s="682"/>
      <c r="L68" s="682"/>
      <c r="M68" s="682"/>
      <c r="N68" s="231"/>
      <c r="O68" s="231"/>
      <c r="P68" s="231"/>
      <c r="Q68" s="231"/>
      <c r="R68" s="231"/>
      <c r="S68" s="231"/>
      <c r="T68" s="231"/>
    </row>
    <row r="69" spans="1:20">
      <c r="A69" s="231"/>
      <c r="B69" s="231"/>
      <c r="C69" s="682"/>
      <c r="D69" s="682"/>
      <c r="E69" s="682"/>
      <c r="F69" s="682"/>
      <c r="G69" s="682"/>
      <c r="H69" s="682"/>
      <c r="I69" s="682"/>
      <c r="J69" s="682"/>
      <c r="K69" s="682"/>
      <c r="L69" s="682"/>
      <c r="M69" s="682"/>
      <c r="N69" s="231"/>
      <c r="O69" s="231"/>
      <c r="P69" s="231"/>
      <c r="Q69" s="231"/>
      <c r="R69" s="231"/>
      <c r="S69" s="231"/>
      <c r="T69" s="231"/>
    </row>
    <row r="70" spans="1:20">
      <c r="A70" s="231"/>
      <c r="B70" s="231"/>
      <c r="C70" s="231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  <c r="P70" s="231"/>
      <c r="Q70" s="231"/>
      <c r="R70" s="231"/>
      <c r="S70" s="231"/>
      <c r="T70" s="231"/>
    </row>
    <row r="71" spans="1:20">
      <c r="A71" s="231"/>
      <c r="B71" s="231"/>
      <c r="C71" s="231"/>
      <c r="D71" s="231"/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31"/>
      <c r="P71" s="231"/>
      <c r="Q71" s="231"/>
      <c r="R71" s="231"/>
      <c r="S71" s="231"/>
      <c r="T71" s="231"/>
    </row>
    <row r="72" spans="1:20">
      <c r="A72" s="231"/>
      <c r="B72" s="231"/>
      <c r="C72" s="231"/>
      <c r="D72" s="231"/>
      <c r="E72" s="231"/>
      <c r="F72" s="231"/>
      <c r="G72" s="231"/>
      <c r="H72" s="231"/>
      <c r="I72" s="231"/>
      <c r="J72" s="231"/>
      <c r="K72" s="231"/>
      <c r="L72" s="231"/>
      <c r="M72" s="231"/>
      <c r="N72" s="231"/>
      <c r="O72" s="231"/>
      <c r="P72" s="231"/>
      <c r="Q72" s="231"/>
      <c r="R72" s="231"/>
      <c r="S72" s="231"/>
      <c r="T72" s="231"/>
    </row>
    <row r="73" spans="1:20">
      <c r="A73" s="231"/>
      <c r="B73" s="231"/>
      <c r="C73" s="231"/>
      <c r="D73" s="231"/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31"/>
      <c r="P73" s="231"/>
      <c r="Q73" s="231"/>
      <c r="R73" s="231"/>
      <c r="S73" s="231"/>
      <c r="T73" s="231"/>
    </row>
    <row r="74" spans="1:20">
      <c r="A74" s="231"/>
      <c r="B74" s="231"/>
      <c r="C74" s="231"/>
      <c r="D74" s="231"/>
      <c r="E74" s="231"/>
      <c r="F74" s="231"/>
      <c r="G74" s="231"/>
      <c r="H74" s="231"/>
      <c r="I74" s="231"/>
      <c r="J74" s="231"/>
      <c r="K74" s="231"/>
      <c r="L74" s="231"/>
      <c r="M74" s="231"/>
      <c r="N74" s="231"/>
      <c r="O74" s="231"/>
      <c r="P74" s="231"/>
      <c r="Q74" s="231"/>
      <c r="R74" s="231"/>
      <c r="S74" s="231"/>
      <c r="T74" s="231"/>
    </row>
    <row r="75" spans="1:20">
      <c r="A75" s="231"/>
      <c r="B75" s="231"/>
      <c r="C75" s="231"/>
      <c r="D75" s="231"/>
      <c r="E75" s="231"/>
      <c r="F75" s="231"/>
      <c r="G75" s="231"/>
      <c r="H75" s="231"/>
      <c r="I75" s="231"/>
      <c r="J75" s="231"/>
      <c r="K75" s="231"/>
      <c r="L75" s="231"/>
      <c r="M75" s="231"/>
      <c r="N75" s="231"/>
      <c r="O75" s="231"/>
      <c r="P75" s="231"/>
      <c r="Q75" s="231"/>
      <c r="R75" s="231"/>
      <c r="S75" s="231"/>
      <c r="T75" s="231"/>
    </row>
    <row r="76" spans="1:20">
      <c r="A76" s="231"/>
      <c r="B76" s="231"/>
      <c r="C76" s="231"/>
      <c r="D76" s="231"/>
      <c r="E76" s="231"/>
      <c r="F76" s="231"/>
      <c r="G76" s="231"/>
      <c r="H76" s="231"/>
      <c r="I76" s="231"/>
      <c r="J76" s="231"/>
      <c r="K76" s="231"/>
      <c r="L76" s="231"/>
      <c r="M76" s="231"/>
      <c r="N76" s="231"/>
      <c r="O76" s="231"/>
      <c r="P76" s="231"/>
      <c r="Q76" s="231"/>
      <c r="R76" s="231"/>
      <c r="S76" s="231"/>
      <c r="T76" s="231"/>
    </row>
    <row r="77" spans="1:20">
      <c r="A77" s="231"/>
      <c r="B77" s="231"/>
      <c r="C77" s="231"/>
      <c r="D77" s="231"/>
      <c r="E77" s="231"/>
      <c r="F77" s="231"/>
      <c r="G77" s="231"/>
      <c r="H77" s="231"/>
      <c r="I77" s="231"/>
      <c r="J77" s="231"/>
      <c r="K77" s="231"/>
      <c r="L77" s="231"/>
      <c r="M77" s="231"/>
      <c r="N77" s="231"/>
      <c r="O77" s="231"/>
      <c r="P77" s="231"/>
      <c r="Q77" s="231"/>
      <c r="R77" s="231"/>
      <c r="S77" s="231"/>
      <c r="T77" s="231"/>
    </row>
    <row r="78" spans="1:20">
      <c r="A78" s="231"/>
      <c r="B78" s="231"/>
      <c r="C78" s="231"/>
      <c r="D78" s="231"/>
      <c r="E78" s="231"/>
      <c r="F78" s="231"/>
      <c r="G78" s="231"/>
      <c r="H78" s="231"/>
      <c r="I78" s="231"/>
      <c r="J78" s="231"/>
      <c r="K78" s="231"/>
      <c r="L78" s="231"/>
      <c r="M78" s="231"/>
      <c r="N78" s="231"/>
      <c r="O78" s="231"/>
      <c r="P78" s="231"/>
      <c r="Q78" s="231"/>
      <c r="R78" s="231"/>
      <c r="S78" s="231"/>
      <c r="T78" s="231"/>
    </row>
    <row r="79" spans="1:20">
      <c r="A79" s="231"/>
      <c r="B79" s="231"/>
      <c r="C79" s="231"/>
      <c r="D79" s="231"/>
      <c r="E79" s="231"/>
      <c r="F79" s="231"/>
      <c r="G79" s="231"/>
      <c r="H79" s="231"/>
      <c r="I79" s="231"/>
      <c r="J79" s="231"/>
      <c r="K79" s="231"/>
      <c r="L79" s="231"/>
      <c r="M79" s="231"/>
      <c r="N79" s="231"/>
      <c r="O79" s="231"/>
      <c r="P79" s="231"/>
      <c r="Q79" s="231"/>
      <c r="R79" s="231"/>
      <c r="S79" s="231"/>
      <c r="T79" s="231"/>
    </row>
    <row r="80" spans="1:20">
      <c r="A80" s="231"/>
      <c r="B80" s="231"/>
      <c r="C80" s="231"/>
      <c r="D80" s="231"/>
      <c r="E80" s="231"/>
      <c r="F80" s="231"/>
      <c r="G80" s="231"/>
      <c r="H80" s="231"/>
      <c r="I80" s="231"/>
      <c r="J80" s="231"/>
      <c r="K80" s="231"/>
      <c r="L80" s="231"/>
      <c r="M80" s="231"/>
      <c r="N80" s="231"/>
      <c r="O80" s="231"/>
      <c r="P80" s="231"/>
      <c r="Q80" s="231"/>
      <c r="R80" s="231"/>
      <c r="S80" s="231"/>
      <c r="T80" s="231"/>
    </row>
    <row r="81" spans="1:20">
      <c r="A81" s="231"/>
      <c r="B81" s="231"/>
      <c r="C81" s="231"/>
      <c r="D81" s="231"/>
      <c r="E81" s="231"/>
      <c r="F81" s="231"/>
      <c r="G81" s="231"/>
      <c r="H81" s="231"/>
      <c r="I81" s="231"/>
      <c r="J81" s="231"/>
      <c r="K81" s="231"/>
      <c r="L81" s="231"/>
      <c r="M81" s="231"/>
      <c r="N81" s="231"/>
      <c r="O81" s="231"/>
      <c r="P81" s="231"/>
      <c r="Q81" s="231"/>
      <c r="R81" s="231"/>
      <c r="S81" s="231"/>
      <c r="T81" s="231"/>
    </row>
    <row r="82" spans="1:20">
      <c r="A82" s="231"/>
      <c r="B82" s="231"/>
      <c r="C82" s="231"/>
      <c r="D82" s="231"/>
      <c r="E82" s="231"/>
      <c r="F82" s="231"/>
      <c r="G82" s="231"/>
      <c r="H82" s="231"/>
      <c r="I82" s="231"/>
      <c r="J82" s="231"/>
      <c r="K82" s="231"/>
      <c r="L82" s="231"/>
      <c r="M82" s="231"/>
      <c r="N82" s="231"/>
      <c r="O82" s="231"/>
      <c r="P82" s="231"/>
      <c r="Q82" s="231"/>
      <c r="R82" s="231"/>
      <c r="S82" s="231"/>
      <c r="T82" s="231"/>
    </row>
    <row r="83" spans="1:20">
      <c r="A83" s="231"/>
      <c r="B83" s="231"/>
      <c r="C83" s="231"/>
      <c r="D83" s="231"/>
      <c r="E83" s="231"/>
      <c r="F83" s="231"/>
      <c r="G83" s="231"/>
      <c r="H83" s="231"/>
      <c r="I83" s="231"/>
      <c r="J83" s="231"/>
      <c r="K83" s="231"/>
      <c r="L83" s="231"/>
      <c r="M83" s="231"/>
      <c r="N83" s="231"/>
      <c r="O83" s="231"/>
      <c r="P83" s="231"/>
      <c r="Q83" s="231"/>
      <c r="R83" s="231"/>
      <c r="S83" s="231"/>
      <c r="T83" s="231"/>
    </row>
    <row r="84" spans="1:20">
      <c r="A84" s="231"/>
      <c r="B84" s="231"/>
      <c r="C84" s="231"/>
      <c r="D84" s="231"/>
      <c r="E84" s="231"/>
      <c r="F84" s="231"/>
      <c r="G84" s="231"/>
      <c r="H84" s="231"/>
      <c r="I84" s="231"/>
      <c r="J84" s="231"/>
      <c r="K84" s="231"/>
      <c r="L84" s="231"/>
      <c r="M84" s="231"/>
      <c r="N84" s="231"/>
      <c r="O84" s="231"/>
      <c r="P84" s="231"/>
      <c r="Q84" s="231"/>
      <c r="R84" s="231"/>
      <c r="S84" s="231"/>
      <c r="T84" s="231"/>
    </row>
    <row r="85" spans="1:20">
      <c r="A85" s="231"/>
      <c r="B85" s="231"/>
      <c r="C85" s="231"/>
      <c r="D85" s="231"/>
      <c r="E85" s="231"/>
      <c r="F85" s="231"/>
      <c r="G85" s="231"/>
      <c r="H85" s="231"/>
      <c r="I85" s="231"/>
      <c r="J85" s="231"/>
      <c r="K85" s="231"/>
      <c r="L85" s="231"/>
      <c r="M85" s="231"/>
      <c r="N85" s="231"/>
      <c r="O85" s="231"/>
      <c r="P85" s="231"/>
      <c r="Q85" s="231"/>
      <c r="R85" s="231"/>
      <c r="S85" s="231"/>
      <c r="T85" s="231"/>
    </row>
    <row r="86" spans="1:20">
      <c r="A86" s="231"/>
      <c r="B86" s="231"/>
      <c r="C86" s="231"/>
      <c r="D86" s="231"/>
      <c r="E86" s="231"/>
      <c r="F86" s="231"/>
      <c r="G86" s="231"/>
      <c r="H86" s="231"/>
      <c r="I86" s="231"/>
      <c r="J86" s="231"/>
      <c r="K86" s="231"/>
      <c r="L86" s="231"/>
      <c r="M86" s="231"/>
      <c r="N86" s="231"/>
      <c r="O86" s="231"/>
      <c r="P86" s="231"/>
      <c r="Q86" s="231"/>
      <c r="R86" s="231"/>
      <c r="S86" s="231"/>
      <c r="T86" s="231"/>
    </row>
    <row r="87" spans="1:20">
      <c r="A87" s="231"/>
      <c r="B87" s="231"/>
      <c r="C87" s="231"/>
      <c r="D87" s="231"/>
      <c r="E87" s="231"/>
      <c r="F87" s="231"/>
      <c r="G87" s="231"/>
      <c r="H87" s="231"/>
      <c r="I87" s="231"/>
      <c r="J87" s="231"/>
      <c r="K87" s="231"/>
      <c r="L87" s="231"/>
      <c r="M87" s="231"/>
      <c r="N87" s="231"/>
      <c r="O87" s="231"/>
      <c r="P87" s="231"/>
      <c r="Q87" s="231"/>
      <c r="R87" s="231"/>
      <c r="S87" s="231"/>
      <c r="T87" s="231"/>
    </row>
    <row r="88" spans="1:20">
      <c r="A88" s="231"/>
      <c r="B88" s="231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1"/>
      <c r="Q88" s="231"/>
      <c r="R88" s="231"/>
      <c r="S88" s="231"/>
      <c r="T88" s="231"/>
    </row>
    <row r="89" spans="1:20">
      <c r="A89" s="231"/>
      <c r="B89" s="231"/>
      <c r="C89" s="231"/>
      <c r="D89" s="231"/>
      <c r="E89" s="231"/>
      <c r="F89" s="231"/>
      <c r="G89" s="231"/>
      <c r="H89" s="231"/>
      <c r="I89" s="231"/>
      <c r="J89" s="231"/>
      <c r="K89" s="231"/>
      <c r="L89" s="231"/>
      <c r="M89" s="231"/>
      <c r="N89" s="231"/>
      <c r="O89" s="231"/>
      <c r="P89" s="231"/>
      <c r="Q89" s="231"/>
      <c r="R89" s="231"/>
      <c r="S89" s="231"/>
      <c r="T89" s="231"/>
    </row>
    <row r="90" spans="1:20">
      <c r="A90" s="231"/>
      <c r="B90" s="231"/>
      <c r="C90" s="231"/>
      <c r="D90" s="231"/>
      <c r="E90" s="231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231"/>
      <c r="Q90" s="231"/>
      <c r="R90" s="231"/>
      <c r="S90" s="231"/>
      <c r="T90" s="231"/>
    </row>
    <row r="91" spans="1:20">
      <c r="A91" s="231"/>
      <c r="B91" s="231"/>
      <c r="C91" s="231"/>
      <c r="D91" s="231"/>
      <c r="E91" s="231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231"/>
      <c r="Q91" s="231"/>
      <c r="R91" s="231"/>
      <c r="S91" s="231"/>
      <c r="T91" s="231"/>
    </row>
    <row r="92" spans="1:20">
      <c r="A92" s="231"/>
      <c r="B92" s="231"/>
      <c r="C92" s="231"/>
      <c r="D92" s="231"/>
      <c r="E92" s="231"/>
      <c r="F92" s="231"/>
      <c r="G92" s="231"/>
      <c r="H92" s="231"/>
      <c r="I92" s="231"/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</row>
    <row r="93" spans="1:20">
      <c r="A93" s="231"/>
      <c r="B93" s="231"/>
      <c r="C93" s="231"/>
      <c r="D93" s="231"/>
      <c r="E93" s="231"/>
      <c r="F93" s="231"/>
      <c r="G93" s="231"/>
      <c r="H93" s="231"/>
      <c r="I93" s="231"/>
      <c r="J93" s="231"/>
      <c r="K93" s="231"/>
      <c r="L93" s="231"/>
      <c r="M93" s="231"/>
      <c r="N93" s="231"/>
      <c r="O93" s="231"/>
      <c r="P93" s="231"/>
      <c r="Q93" s="231"/>
      <c r="R93" s="231"/>
      <c r="S93" s="231"/>
      <c r="T93" s="231"/>
    </row>
    <row r="94" spans="1:20">
      <c r="A94" s="231"/>
      <c r="B94" s="231"/>
      <c r="C94" s="231"/>
      <c r="D94" s="231"/>
      <c r="E94" s="231"/>
      <c r="F94" s="231"/>
      <c r="G94" s="231"/>
      <c r="H94" s="231"/>
      <c r="I94" s="231"/>
      <c r="J94" s="231"/>
      <c r="K94" s="231"/>
      <c r="L94" s="231"/>
      <c r="M94" s="231"/>
      <c r="N94" s="231"/>
      <c r="O94" s="231"/>
      <c r="P94" s="231"/>
      <c r="Q94" s="231"/>
      <c r="R94" s="231"/>
      <c r="S94" s="231"/>
      <c r="T94" s="231"/>
    </row>
    <row r="95" spans="1:20">
      <c r="A95" s="231"/>
      <c r="B95" s="231"/>
      <c r="C95" s="231"/>
      <c r="D95" s="231"/>
      <c r="E95" s="231"/>
      <c r="F95" s="231"/>
      <c r="G95" s="231"/>
      <c r="H95" s="231"/>
      <c r="I95" s="231"/>
      <c r="J95" s="231"/>
      <c r="K95" s="231"/>
      <c r="L95" s="231"/>
      <c r="M95" s="231"/>
      <c r="N95" s="231"/>
      <c r="O95" s="231"/>
      <c r="P95" s="231"/>
      <c r="Q95" s="231"/>
      <c r="R95" s="231"/>
      <c r="S95" s="231"/>
      <c r="T95" s="231"/>
    </row>
    <row r="96" spans="1:20">
      <c r="A96" s="231"/>
      <c r="B96" s="231"/>
      <c r="C96" s="231"/>
      <c r="D96" s="231"/>
      <c r="E96" s="231"/>
      <c r="F96" s="231"/>
      <c r="G96" s="231"/>
      <c r="H96" s="231"/>
      <c r="I96" s="231"/>
      <c r="J96" s="231"/>
      <c r="K96" s="231"/>
      <c r="L96" s="231"/>
      <c r="M96" s="231"/>
      <c r="N96" s="231"/>
      <c r="O96" s="231"/>
      <c r="P96" s="231"/>
      <c r="Q96" s="231"/>
      <c r="R96" s="231"/>
      <c r="S96" s="231"/>
      <c r="T96" s="231"/>
    </row>
    <row r="97" spans="1:20">
      <c r="A97" s="231"/>
      <c r="B97" s="231"/>
      <c r="C97" s="231"/>
      <c r="D97" s="231"/>
      <c r="E97" s="231"/>
      <c r="F97" s="231"/>
      <c r="G97" s="231"/>
      <c r="H97" s="231"/>
      <c r="I97" s="231"/>
      <c r="J97" s="231"/>
      <c r="K97" s="231"/>
      <c r="L97" s="231"/>
      <c r="M97" s="231"/>
      <c r="N97" s="231"/>
      <c r="O97" s="231"/>
      <c r="P97" s="231"/>
      <c r="Q97" s="231"/>
      <c r="R97" s="231"/>
      <c r="S97" s="231"/>
      <c r="T97" s="231"/>
    </row>
    <row r="98" spans="1:20">
      <c r="A98" s="231"/>
      <c r="B98" s="231"/>
      <c r="C98" s="231"/>
      <c r="D98" s="231"/>
      <c r="E98" s="231"/>
      <c r="F98" s="231"/>
      <c r="G98" s="231"/>
      <c r="H98" s="231"/>
      <c r="I98" s="231"/>
      <c r="J98" s="231"/>
      <c r="K98" s="231"/>
      <c r="L98" s="231"/>
      <c r="M98" s="231"/>
      <c r="N98" s="231"/>
      <c r="O98" s="231"/>
      <c r="P98" s="231"/>
      <c r="Q98" s="231"/>
      <c r="R98" s="231"/>
      <c r="S98" s="231"/>
      <c r="T98" s="231"/>
    </row>
    <row r="99" spans="1:20">
      <c r="A99" s="231"/>
      <c r="B99" s="231"/>
      <c r="C99" s="231"/>
      <c r="D99" s="231"/>
      <c r="E99" s="231"/>
      <c r="F99" s="231"/>
      <c r="G99" s="231"/>
      <c r="H99" s="231"/>
      <c r="I99" s="231"/>
      <c r="J99" s="231"/>
      <c r="K99" s="231"/>
      <c r="L99" s="231"/>
      <c r="M99" s="231"/>
      <c r="N99" s="231"/>
      <c r="O99" s="231"/>
      <c r="P99" s="231"/>
      <c r="Q99" s="231"/>
      <c r="R99" s="231"/>
      <c r="S99" s="231"/>
      <c r="T99" s="231"/>
    </row>
    <row r="100" spans="1:20">
      <c r="A100" s="231"/>
      <c r="B100" s="231"/>
      <c r="C100" s="231"/>
      <c r="D100" s="231"/>
      <c r="E100" s="231"/>
      <c r="F100" s="231"/>
      <c r="G100" s="231"/>
      <c r="H100" s="231"/>
      <c r="I100" s="231"/>
      <c r="J100" s="231"/>
      <c r="K100" s="231"/>
      <c r="L100" s="231"/>
      <c r="M100" s="231"/>
      <c r="N100" s="231"/>
      <c r="O100" s="231"/>
      <c r="P100" s="231"/>
      <c r="Q100" s="231"/>
      <c r="R100" s="231"/>
      <c r="S100" s="231"/>
      <c r="T100" s="231"/>
    </row>
    <row r="101" spans="1:20">
      <c r="A101" s="231"/>
      <c r="B101" s="231"/>
      <c r="C101" s="231"/>
      <c r="D101" s="231"/>
      <c r="E101" s="231"/>
      <c r="F101" s="231"/>
      <c r="G101" s="231"/>
      <c r="H101" s="231"/>
      <c r="I101" s="231"/>
      <c r="J101" s="231"/>
      <c r="K101" s="231"/>
      <c r="L101" s="231"/>
      <c r="M101" s="231"/>
      <c r="N101" s="231"/>
      <c r="O101" s="231"/>
      <c r="P101" s="231"/>
      <c r="Q101" s="231"/>
      <c r="R101" s="231"/>
      <c r="S101" s="231"/>
      <c r="T101" s="231"/>
    </row>
    <row r="102" spans="1:20">
      <c r="A102" s="231"/>
      <c r="B102" s="231"/>
      <c r="C102" s="231"/>
      <c r="D102" s="231"/>
      <c r="E102" s="231"/>
      <c r="F102" s="231"/>
      <c r="G102" s="231"/>
      <c r="H102" s="231"/>
      <c r="I102" s="231"/>
      <c r="J102" s="231"/>
      <c r="K102" s="231"/>
      <c r="L102" s="231"/>
      <c r="M102" s="231"/>
      <c r="N102" s="231"/>
      <c r="O102" s="231"/>
      <c r="P102" s="231"/>
      <c r="Q102" s="231"/>
      <c r="R102" s="231"/>
      <c r="S102" s="231"/>
      <c r="T102" s="231"/>
    </row>
    <row r="103" spans="1:20">
      <c r="A103" s="231"/>
      <c r="B103" s="231"/>
      <c r="C103" s="231"/>
      <c r="D103" s="231"/>
      <c r="E103" s="231"/>
      <c r="F103" s="231"/>
      <c r="G103" s="231"/>
      <c r="H103" s="231"/>
      <c r="I103" s="231"/>
      <c r="J103" s="231"/>
      <c r="K103" s="231"/>
      <c r="L103" s="231"/>
      <c r="M103" s="231"/>
      <c r="N103" s="231"/>
      <c r="O103" s="231"/>
      <c r="P103" s="231"/>
      <c r="Q103" s="231"/>
      <c r="R103" s="231"/>
      <c r="S103" s="231"/>
      <c r="T103" s="231"/>
    </row>
    <row r="104" spans="1:20">
      <c r="A104" s="231"/>
      <c r="B104" s="231"/>
      <c r="C104" s="231"/>
      <c r="D104" s="231"/>
      <c r="E104" s="231"/>
      <c r="F104" s="231"/>
      <c r="G104" s="231"/>
      <c r="H104" s="231"/>
      <c r="I104" s="231"/>
      <c r="J104" s="231"/>
      <c r="K104" s="231"/>
      <c r="L104" s="231"/>
      <c r="M104" s="231"/>
      <c r="N104" s="231"/>
      <c r="O104" s="231"/>
      <c r="P104" s="231"/>
      <c r="Q104" s="231"/>
      <c r="R104" s="231"/>
      <c r="S104" s="231"/>
      <c r="T104" s="231"/>
    </row>
    <row r="105" spans="1:20">
      <c r="A105" s="231"/>
      <c r="B105" s="231"/>
      <c r="C105" s="231"/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31"/>
      <c r="P105" s="231"/>
      <c r="Q105" s="231"/>
      <c r="R105" s="231"/>
      <c r="S105" s="231"/>
      <c r="T105" s="231"/>
    </row>
    <row r="106" spans="1:20">
      <c r="A106" s="231"/>
      <c r="B106" s="231"/>
      <c r="C106" s="231"/>
      <c r="D106" s="231"/>
      <c r="E106" s="231"/>
      <c r="F106" s="231"/>
      <c r="G106" s="231"/>
      <c r="H106" s="231"/>
      <c r="I106" s="231"/>
      <c r="J106" s="231"/>
      <c r="K106" s="231"/>
      <c r="L106" s="231"/>
      <c r="M106" s="231"/>
      <c r="N106" s="231"/>
      <c r="O106" s="231"/>
      <c r="P106" s="231"/>
      <c r="Q106" s="231"/>
      <c r="R106" s="231"/>
      <c r="S106" s="231"/>
      <c r="T106" s="231"/>
    </row>
    <row r="107" spans="1:20">
      <c r="A107" s="231"/>
      <c r="B107" s="231"/>
      <c r="C107" s="231"/>
      <c r="D107" s="231"/>
      <c r="E107" s="231"/>
      <c r="F107" s="231"/>
      <c r="G107" s="231"/>
      <c r="H107" s="231"/>
      <c r="I107" s="231"/>
      <c r="J107" s="231"/>
      <c r="K107" s="231"/>
      <c r="L107" s="231"/>
      <c r="M107" s="231"/>
      <c r="N107" s="231"/>
      <c r="O107" s="231"/>
      <c r="P107" s="231"/>
      <c r="Q107" s="231"/>
      <c r="R107" s="231"/>
      <c r="S107" s="231"/>
      <c r="T107" s="231"/>
    </row>
    <row r="108" spans="1:20">
      <c r="A108" s="231"/>
      <c r="B108" s="231"/>
      <c r="C108" s="231"/>
      <c r="D108" s="231"/>
      <c r="E108" s="231"/>
      <c r="F108" s="231"/>
      <c r="G108" s="231"/>
      <c r="H108" s="231"/>
      <c r="I108" s="231"/>
      <c r="J108" s="231"/>
      <c r="K108" s="231"/>
      <c r="L108" s="231"/>
      <c r="M108" s="231"/>
      <c r="N108" s="231"/>
      <c r="O108" s="231"/>
      <c r="P108" s="231"/>
      <c r="Q108" s="231"/>
      <c r="R108" s="231"/>
      <c r="S108" s="231"/>
      <c r="T108" s="231"/>
    </row>
    <row r="109" spans="1:20">
      <c r="A109" s="231"/>
      <c r="B109" s="231"/>
      <c r="C109" s="231"/>
      <c r="D109" s="231"/>
      <c r="E109" s="231"/>
      <c r="F109" s="231"/>
      <c r="G109" s="231"/>
      <c r="H109" s="231"/>
      <c r="I109" s="231"/>
      <c r="J109" s="231"/>
      <c r="K109" s="231"/>
      <c r="L109" s="231"/>
      <c r="M109" s="231"/>
      <c r="N109" s="231"/>
      <c r="O109" s="231"/>
      <c r="P109" s="231"/>
      <c r="Q109" s="231"/>
      <c r="R109" s="231"/>
      <c r="S109" s="231"/>
      <c r="T109" s="231"/>
    </row>
    <row r="110" spans="1:20">
      <c r="A110" s="231"/>
      <c r="B110" s="231"/>
      <c r="C110" s="231"/>
      <c r="D110" s="231"/>
      <c r="E110" s="231"/>
      <c r="F110" s="231"/>
      <c r="G110" s="231"/>
      <c r="H110" s="231"/>
      <c r="I110" s="231"/>
      <c r="J110" s="231"/>
      <c r="K110" s="231"/>
      <c r="L110" s="231"/>
      <c r="M110" s="231"/>
      <c r="N110" s="231"/>
      <c r="O110" s="231"/>
      <c r="P110" s="231"/>
      <c r="Q110" s="231"/>
      <c r="R110" s="231"/>
      <c r="S110" s="231"/>
      <c r="T110" s="231"/>
    </row>
    <row r="111" spans="1:20">
      <c r="A111" s="231"/>
      <c r="B111" s="231"/>
      <c r="C111" s="231"/>
      <c r="D111" s="231"/>
      <c r="E111" s="231"/>
      <c r="F111" s="231"/>
      <c r="G111" s="231"/>
      <c r="H111" s="231"/>
      <c r="I111" s="231"/>
      <c r="J111" s="231"/>
      <c r="K111" s="231"/>
      <c r="L111" s="231"/>
      <c r="M111" s="231"/>
      <c r="N111" s="231"/>
      <c r="O111" s="231"/>
      <c r="P111" s="231"/>
      <c r="Q111" s="231"/>
      <c r="R111" s="231"/>
      <c r="S111" s="231"/>
      <c r="T111" s="231"/>
    </row>
    <row r="112" spans="1:20">
      <c r="A112" s="231"/>
      <c r="B112" s="231"/>
      <c r="C112" s="231"/>
      <c r="D112" s="231"/>
      <c r="E112" s="231"/>
      <c r="F112" s="231"/>
      <c r="G112" s="231"/>
      <c r="H112" s="231"/>
      <c r="I112" s="231"/>
      <c r="J112" s="231"/>
      <c r="K112" s="231"/>
      <c r="L112" s="231"/>
      <c r="M112" s="231"/>
      <c r="N112" s="231"/>
      <c r="O112" s="231"/>
      <c r="P112" s="231"/>
      <c r="Q112" s="231"/>
      <c r="R112" s="231"/>
      <c r="S112" s="231"/>
      <c r="T112" s="231"/>
    </row>
    <row r="113" spans="1:20">
      <c r="A113" s="231"/>
      <c r="B113" s="231"/>
      <c r="C113" s="231"/>
      <c r="D113" s="231"/>
      <c r="E113" s="231"/>
      <c r="F113" s="231"/>
      <c r="G113" s="231"/>
      <c r="H113" s="231"/>
      <c r="I113" s="231"/>
      <c r="J113" s="231"/>
      <c r="K113" s="231"/>
      <c r="L113" s="231"/>
      <c r="M113" s="231"/>
      <c r="N113" s="231"/>
      <c r="O113" s="231"/>
      <c r="P113" s="231"/>
      <c r="Q113" s="231"/>
      <c r="R113" s="231"/>
      <c r="S113" s="231"/>
      <c r="T113" s="231"/>
    </row>
    <row r="114" spans="1:20">
      <c r="A114" s="231"/>
      <c r="B114" s="231"/>
      <c r="C114" s="231"/>
      <c r="D114" s="231"/>
      <c r="E114" s="231"/>
      <c r="F114" s="231"/>
      <c r="G114" s="231"/>
      <c r="H114" s="231"/>
      <c r="I114" s="231"/>
      <c r="J114" s="231"/>
      <c r="K114" s="231"/>
      <c r="L114" s="231"/>
      <c r="M114" s="231"/>
      <c r="N114" s="231"/>
      <c r="O114" s="231"/>
      <c r="P114" s="231"/>
      <c r="Q114" s="231"/>
      <c r="R114" s="231"/>
      <c r="S114" s="231"/>
      <c r="T114" s="231"/>
    </row>
    <row r="115" spans="1:20">
      <c r="A115" s="231"/>
      <c r="B115" s="231"/>
      <c r="C115" s="231"/>
      <c r="D115" s="231"/>
      <c r="E115" s="231"/>
      <c r="F115" s="231"/>
      <c r="G115" s="231"/>
      <c r="H115" s="231"/>
      <c r="I115" s="231"/>
      <c r="J115" s="231"/>
      <c r="K115" s="231"/>
      <c r="L115" s="231"/>
      <c r="M115" s="231"/>
      <c r="N115" s="231"/>
      <c r="O115" s="231"/>
      <c r="P115" s="231"/>
      <c r="Q115" s="231"/>
      <c r="R115" s="231"/>
      <c r="S115" s="231"/>
      <c r="T115" s="231"/>
    </row>
    <row r="116" spans="1:20">
      <c r="A116" s="231"/>
      <c r="B116" s="231"/>
      <c r="C116" s="231"/>
      <c r="D116" s="231"/>
      <c r="E116" s="231"/>
      <c r="F116" s="231"/>
      <c r="G116" s="231"/>
      <c r="H116" s="231"/>
      <c r="I116" s="231"/>
      <c r="J116" s="231"/>
      <c r="K116" s="231"/>
      <c r="L116" s="231"/>
      <c r="M116" s="231"/>
      <c r="N116" s="231"/>
      <c r="O116" s="231"/>
      <c r="P116" s="231"/>
      <c r="Q116" s="231"/>
      <c r="R116" s="231"/>
      <c r="S116" s="231"/>
      <c r="T116" s="231"/>
    </row>
    <row r="117" spans="1:20">
      <c r="A117" s="231"/>
      <c r="B117" s="231"/>
      <c r="C117" s="231"/>
      <c r="D117" s="231"/>
      <c r="E117" s="231"/>
      <c r="F117" s="231"/>
      <c r="G117" s="231"/>
      <c r="H117" s="231"/>
      <c r="I117" s="231"/>
      <c r="J117" s="231"/>
      <c r="K117" s="231"/>
      <c r="L117" s="231"/>
      <c r="M117" s="231"/>
      <c r="N117" s="231"/>
      <c r="O117" s="231"/>
      <c r="P117" s="231"/>
      <c r="Q117" s="231"/>
      <c r="R117" s="231"/>
      <c r="S117" s="231"/>
      <c r="T117" s="231"/>
    </row>
    <row r="118" spans="1:20">
      <c r="A118" s="231"/>
      <c r="B118" s="231"/>
      <c r="C118" s="231"/>
      <c r="D118" s="231"/>
      <c r="E118" s="231"/>
      <c r="F118" s="231"/>
      <c r="G118" s="231"/>
      <c r="H118" s="231"/>
      <c r="I118" s="231"/>
      <c r="J118" s="231"/>
      <c r="K118" s="231"/>
      <c r="L118" s="231"/>
      <c r="M118" s="231"/>
      <c r="N118" s="231"/>
      <c r="O118" s="231"/>
      <c r="P118" s="231"/>
      <c r="Q118" s="231"/>
      <c r="R118" s="231"/>
      <c r="S118" s="231"/>
      <c r="T118" s="231"/>
    </row>
    <row r="119" spans="1:20">
      <c r="A119" s="231"/>
      <c r="B119" s="231"/>
      <c r="C119" s="231"/>
      <c r="D119" s="231"/>
      <c r="E119" s="231"/>
      <c r="F119" s="231"/>
      <c r="G119" s="231"/>
      <c r="H119" s="231"/>
      <c r="I119" s="231"/>
      <c r="J119" s="231"/>
      <c r="K119" s="231"/>
      <c r="L119" s="231"/>
      <c r="M119" s="231"/>
      <c r="N119" s="231"/>
      <c r="O119" s="231"/>
      <c r="P119" s="231"/>
      <c r="Q119" s="231"/>
      <c r="R119" s="231"/>
      <c r="S119" s="231"/>
      <c r="T119" s="231"/>
    </row>
    <row r="120" spans="1:20">
      <c r="A120" s="231"/>
      <c r="B120" s="231"/>
      <c r="C120" s="231"/>
      <c r="D120" s="231"/>
      <c r="E120" s="231"/>
      <c r="F120" s="231"/>
      <c r="G120" s="231"/>
      <c r="H120" s="231"/>
      <c r="I120" s="231"/>
      <c r="J120" s="231"/>
      <c r="K120" s="231"/>
      <c r="L120" s="231"/>
      <c r="M120" s="231"/>
      <c r="N120" s="231"/>
      <c r="O120" s="231"/>
      <c r="P120" s="231"/>
      <c r="Q120" s="231"/>
      <c r="R120" s="231"/>
      <c r="S120" s="231"/>
      <c r="T120" s="231"/>
    </row>
    <row r="121" spans="1:20">
      <c r="A121" s="231"/>
      <c r="B121" s="231"/>
      <c r="C121" s="231"/>
      <c r="D121" s="231"/>
      <c r="E121" s="231"/>
      <c r="F121" s="231"/>
      <c r="G121" s="231"/>
      <c r="H121" s="231"/>
      <c r="I121" s="231"/>
      <c r="J121" s="231"/>
      <c r="K121" s="231"/>
      <c r="L121" s="231"/>
      <c r="M121" s="231"/>
      <c r="N121" s="231"/>
      <c r="O121" s="231"/>
      <c r="P121" s="231"/>
      <c r="Q121" s="231"/>
      <c r="R121" s="231"/>
      <c r="S121" s="231"/>
      <c r="T121" s="231"/>
    </row>
    <row r="122" spans="1:20">
      <c r="A122" s="231"/>
      <c r="B122" s="231"/>
      <c r="C122" s="231"/>
      <c r="D122" s="231"/>
      <c r="E122" s="231"/>
      <c r="F122" s="231"/>
      <c r="G122" s="231"/>
      <c r="H122" s="231"/>
      <c r="I122" s="231"/>
      <c r="J122" s="231"/>
      <c r="K122" s="231"/>
      <c r="L122" s="231"/>
      <c r="M122" s="231"/>
      <c r="N122" s="231"/>
      <c r="O122" s="231"/>
      <c r="P122" s="231"/>
      <c r="Q122" s="231"/>
      <c r="R122" s="231"/>
      <c r="S122" s="231"/>
      <c r="T122" s="231"/>
    </row>
    <row r="123" spans="1:20">
      <c r="A123" s="231"/>
      <c r="B123" s="231"/>
      <c r="C123" s="231"/>
      <c r="D123" s="231"/>
      <c r="E123" s="231"/>
      <c r="F123" s="231"/>
      <c r="G123" s="231"/>
      <c r="H123" s="231"/>
      <c r="I123" s="231"/>
      <c r="J123" s="231"/>
      <c r="K123" s="231"/>
      <c r="L123" s="231"/>
      <c r="M123" s="231"/>
      <c r="N123" s="231"/>
      <c r="O123" s="231"/>
      <c r="P123" s="231"/>
      <c r="Q123" s="231"/>
      <c r="R123" s="231"/>
      <c r="S123" s="231"/>
      <c r="T123" s="231"/>
    </row>
    <row r="124" spans="1:20">
      <c r="A124" s="231"/>
      <c r="B124" s="231"/>
      <c r="C124" s="231"/>
      <c r="D124" s="231"/>
      <c r="E124" s="231"/>
      <c r="F124" s="231"/>
      <c r="G124" s="231"/>
      <c r="H124" s="231"/>
      <c r="I124" s="231"/>
      <c r="J124" s="231"/>
      <c r="K124" s="231"/>
      <c r="L124" s="231"/>
      <c r="M124" s="231"/>
      <c r="N124" s="231"/>
      <c r="O124" s="231"/>
      <c r="P124" s="231"/>
      <c r="Q124" s="231"/>
      <c r="R124" s="231"/>
      <c r="S124" s="231"/>
      <c r="T124" s="231"/>
    </row>
    <row r="125" spans="1:20">
      <c r="A125" s="231"/>
      <c r="B125" s="231"/>
      <c r="C125" s="231"/>
      <c r="D125" s="231"/>
      <c r="E125" s="231"/>
      <c r="F125" s="231"/>
      <c r="G125" s="231"/>
      <c r="H125" s="231"/>
      <c r="I125" s="231"/>
      <c r="J125" s="231"/>
      <c r="K125" s="231"/>
      <c r="L125" s="231"/>
      <c r="M125" s="231"/>
      <c r="N125" s="231"/>
      <c r="O125" s="231"/>
      <c r="P125" s="231"/>
      <c r="Q125" s="231"/>
      <c r="R125" s="231"/>
      <c r="S125" s="231"/>
      <c r="T125" s="231"/>
    </row>
    <row r="126" spans="1:20">
      <c r="A126" s="231"/>
      <c r="B126" s="231"/>
      <c r="C126" s="231"/>
      <c r="D126" s="231"/>
      <c r="E126" s="231"/>
      <c r="F126" s="231"/>
      <c r="G126" s="231"/>
      <c r="H126" s="231"/>
      <c r="I126" s="231"/>
      <c r="J126" s="231"/>
      <c r="K126" s="231"/>
      <c r="L126" s="231"/>
      <c r="M126" s="231"/>
      <c r="N126" s="231"/>
      <c r="O126" s="231"/>
      <c r="P126" s="231"/>
      <c r="Q126" s="231"/>
      <c r="R126" s="231"/>
      <c r="S126" s="231"/>
      <c r="T126" s="231"/>
    </row>
    <row r="127" spans="1:20">
      <c r="A127" s="231"/>
      <c r="B127" s="231"/>
      <c r="C127" s="231"/>
      <c r="D127" s="231"/>
      <c r="E127" s="231"/>
      <c r="F127" s="231"/>
      <c r="G127" s="231"/>
      <c r="H127" s="231"/>
      <c r="I127" s="231"/>
      <c r="J127" s="231"/>
      <c r="K127" s="231"/>
      <c r="L127" s="231"/>
      <c r="M127" s="231"/>
      <c r="N127" s="231"/>
      <c r="O127" s="231"/>
      <c r="P127" s="231"/>
      <c r="Q127" s="231"/>
      <c r="R127" s="231"/>
      <c r="S127" s="231"/>
      <c r="T127" s="231"/>
    </row>
    <row r="128" spans="1:20">
      <c r="A128" s="231"/>
      <c r="B128" s="231"/>
      <c r="C128" s="231"/>
      <c r="D128" s="231"/>
      <c r="E128" s="231"/>
      <c r="F128" s="231"/>
      <c r="G128" s="231"/>
      <c r="H128" s="231"/>
      <c r="I128" s="231"/>
      <c r="J128" s="231"/>
      <c r="K128" s="231"/>
      <c r="L128" s="231"/>
      <c r="M128" s="231"/>
      <c r="N128" s="231"/>
      <c r="O128" s="231"/>
      <c r="P128" s="231"/>
      <c r="Q128" s="231"/>
      <c r="R128" s="231"/>
      <c r="S128" s="231"/>
      <c r="T128" s="231"/>
    </row>
    <row r="129" spans="1:20">
      <c r="A129" s="231"/>
      <c r="B129" s="231"/>
      <c r="C129" s="231"/>
      <c r="D129" s="231"/>
      <c r="E129" s="231"/>
      <c r="F129" s="231"/>
      <c r="G129" s="231"/>
      <c r="H129" s="231"/>
      <c r="I129" s="231"/>
      <c r="J129" s="231"/>
      <c r="K129" s="231"/>
      <c r="L129" s="231"/>
      <c r="M129" s="231"/>
      <c r="N129" s="231"/>
      <c r="O129" s="231"/>
      <c r="P129" s="231"/>
      <c r="Q129" s="231"/>
      <c r="R129" s="231"/>
      <c r="S129" s="231"/>
      <c r="T129" s="231"/>
    </row>
    <row r="130" spans="1:20">
      <c r="A130" s="231"/>
      <c r="B130" s="231"/>
      <c r="C130" s="231"/>
      <c r="D130" s="231"/>
      <c r="E130" s="231"/>
      <c r="F130" s="231"/>
      <c r="G130" s="231"/>
      <c r="H130" s="231"/>
      <c r="I130" s="231"/>
      <c r="J130" s="231"/>
      <c r="K130" s="231"/>
      <c r="L130" s="231"/>
      <c r="M130" s="231"/>
      <c r="N130" s="231"/>
      <c r="O130" s="231"/>
      <c r="P130" s="231"/>
      <c r="Q130" s="231"/>
      <c r="R130" s="231"/>
      <c r="S130" s="231"/>
      <c r="T130" s="231"/>
    </row>
    <row r="131" spans="1:20">
      <c r="A131" s="231"/>
      <c r="B131" s="231"/>
      <c r="C131" s="231"/>
      <c r="D131" s="231"/>
      <c r="E131" s="231"/>
      <c r="F131" s="231"/>
      <c r="G131" s="231"/>
      <c r="H131" s="231"/>
      <c r="I131" s="231"/>
      <c r="J131" s="231"/>
      <c r="K131" s="231"/>
      <c r="L131" s="231"/>
      <c r="M131" s="231"/>
      <c r="N131" s="231"/>
      <c r="O131" s="231"/>
      <c r="P131" s="231"/>
      <c r="Q131" s="231"/>
      <c r="R131" s="231"/>
      <c r="S131" s="231"/>
      <c r="T131" s="231"/>
    </row>
    <row r="132" spans="1:20">
      <c r="A132" s="231"/>
      <c r="B132" s="231"/>
      <c r="C132" s="231"/>
      <c r="D132" s="231"/>
      <c r="E132" s="231"/>
      <c r="F132" s="231"/>
      <c r="G132" s="231"/>
      <c r="H132" s="231"/>
      <c r="I132" s="231"/>
      <c r="J132" s="231"/>
      <c r="K132" s="231"/>
      <c r="L132" s="231"/>
      <c r="M132" s="231"/>
      <c r="N132" s="231"/>
      <c r="O132" s="231"/>
      <c r="P132" s="231"/>
      <c r="Q132" s="231"/>
      <c r="R132" s="231"/>
      <c r="S132" s="231"/>
      <c r="T132" s="231"/>
    </row>
    <row r="133" spans="1:20">
      <c r="A133" s="231"/>
      <c r="B133" s="231"/>
      <c r="C133" s="231"/>
      <c r="D133" s="231"/>
      <c r="E133" s="231"/>
      <c r="F133" s="231"/>
      <c r="G133" s="231"/>
      <c r="H133" s="231"/>
      <c r="I133" s="231"/>
      <c r="J133" s="231"/>
      <c r="K133" s="231"/>
      <c r="L133" s="231"/>
      <c r="M133" s="231"/>
      <c r="N133" s="231"/>
      <c r="O133" s="231"/>
      <c r="P133" s="231"/>
      <c r="Q133" s="231"/>
      <c r="R133" s="231"/>
      <c r="S133" s="231"/>
      <c r="T133" s="231"/>
    </row>
    <row r="134" spans="1:20">
      <c r="A134" s="231"/>
      <c r="B134" s="231"/>
      <c r="C134" s="231"/>
      <c r="D134" s="231"/>
      <c r="E134" s="231"/>
      <c r="F134" s="231"/>
      <c r="G134" s="231"/>
      <c r="H134" s="231"/>
      <c r="I134" s="231"/>
      <c r="J134" s="231"/>
      <c r="K134" s="231"/>
      <c r="L134" s="231"/>
      <c r="M134" s="231"/>
      <c r="N134" s="231"/>
      <c r="O134" s="231"/>
      <c r="P134" s="231"/>
      <c r="Q134" s="231"/>
      <c r="R134" s="231"/>
      <c r="S134" s="231"/>
      <c r="T134" s="231"/>
    </row>
    <row r="135" spans="1:20">
      <c r="A135" s="231"/>
      <c r="B135" s="231"/>
      <c r="C135" s="231"/>
      <c r="D135" s="231"/>
      <c r="E135" s="231"/>
      <c r="F135" s="231"/>
      <c r="G135" s="231"/>
      <c r="H135" s="231"/>
      <c r="I135" s="231"/>
      <c r="J135" s="231"/>
      <c r="K135" s="231"/>
      <c r="L135" s="231"/>
      <c r="M135" s="231"/>
      <c r="N135" s="231"/>
      <c r="O135" s="231"/>
      <c r="P135" s="231"/>
      <c r="Q135" s="231"/>
      <c r="R135" s="231"/>
      <c r="S135" s="231"/>
      <c r="T135" s="231"/>
    </row>
    <row r="136" spans="1:20">
      <c r="A136" s="231"/>
      <c r="B136" s="231"/>
      <c r="C136" s="231"/>
      <c r="D136" s="231"/>
      <c r="E136" s="231"/>
      <c r="F136" s="231"/>
      <c r="G136" s="231"/>
      <c r="H136" s="231"/>
      <c r="I136" s="231"/>
      <c r="J136" s="231"/>
      <c r="K136" s="231"/>
      <c r="L136" s="231"/>
      <c r="M136" s="231"/>
      <c r="N136" s="231"/>
      <c r="O136" s="231"/>
      <c r="P136" s="231"/>
      <c r="Q136" s="231"/>
      <c r="R136" s="231"/>
      <c r="S136" s="231"/>
      <c r="T136" s="231"/>
    </row>
    <row r="137" spans="1:20">
      <c r="A137" s="231"/>
      <c r="B137" s="231"/>
      <c r="C137" s="231"/>
      <c r="D137" s="231"/>
      <c r="E137" s="231"/>
      <c r="F137" s="231"/>
      <c r="G137" s="231"/>
      <c r="H137" s="231"/>
      <c r="I137" s="231"/>
      <c r="J137" s="231"/>
      <c r="K137" s="231"/>
      <c r="L137" s="231"/>
      <c r="M137" s="231"/>
      <c r="N137" s="231"/>
      <c r="O137" s="231"/>
      <c r="P137" s="231"/>
      <c r="Q137" s="231"/>
      <c r="R137" s="231"/>
      <c r="S137" s="231"/>
      <c r="T137" s="231"/>
    </row>
    <row r="138" spans="1:20">
      <c r="A138" s="231"/>
      <c r="B138" s="231"/>
      <c r="C138" s="231"/>
      <c r="D138" s="231"/>
      <c r="E138" s="231"/>
      <c r="F138" s="231"/>
      <c r="G138" s="231"/>
      <c r="H138" s="231"/>
      <c r="I138" s="231"/>
      <c r="J138" s="231"/>
      <c r="K138" s="231"/>
      <c r="L138" s="231"/>
      <c r="M138" s="231"/>
      <c r="N138" s="231"/>
      <c r="O138" s="231"/>
      <c r="P138" s="231"/>
      <c r="Q138" s="231"/>
      <c r="R138" s="231"/>
      <c r="S138" s="231"/>
      <c r="T138" s="231"/>
    </row>
    <row r="139" spans="1:20">
      <c r="A139" s="231"/>
      <c r="B139" s="231"/>
      <c r="C139" s="231"/>
      <c r="D139" s="231"/>
      <c r="E139" s="231"/>
      <c r="F139" s="231"/>
      <c r="G139" s="231"/>
      <c r="H139" s="231"/>
      <c r="I139" s="231"/>
      <c r="J139" s="231"/>
      <c r="K139" s="231"/>
      <c r="L139" s="231"/>
      <c r="M139" s="231"/>
      <c r="N139" s="231"/>
      <c r="O139" s="231"/>
      <c r="P139" s="231"/>
      <c r="Q139" s="231"/>
      <c r="R139" s="231"/>
      <c r="S139" s="231"/>
      <c r="T139" s="231"/>
    </row>
    <row r="140" spans="1:20">
      <c r="A140" s="231"/>
      <c r="B140" s="231"/>
      <c r="C140" s="231"/>
      <c r="D140" s="231"/>
      <c r="E140" s="231"/>
      <c r="F140" s="231"/>
      <c r="G140" s="231"/>
      <c r="H140" s="231"/>
      <c r="I140" s="231"/>
      <c r="J140" s="231"/>
      <c r="K140" s="231"/>
      <c r="L140" s="231"/>
      <c r="M140" s="231"/>
      <c r="N140" s="231"/>
      <c r="O140" s="231"/>
      <c r="P140" s="231"/>
      <c r="Q140" s="231"/>
      <c r="R140" s="231"/>
      <c r="S140" s="231"/>
      <c r="T140" s="231"/>
    </row>
    <row r="141" spans="1:20">
      <c r="A141" s="231"/>
      <c r="B141" s="231"/>
      <c r="C141" s="231"/>
      <c r="D141" s="231"/>
      <c r="E141" s="231"/>
      <c r="F141" s="231"/>
      <c r="G141" s="231"/>
      <c r="H141" s="231"/>
      <c r="I141" s="231"/>
      <c r="J141" s="231"/>
      <c r="K141" s="231"/>
      <c r="L141" s="231"/>
      <c r="M141" s="231"/>
      <c r="N141" s="231"/>
      <c r="O141" s="231"/>
      <c r="P141" s="231"/>
      <c r="Q141" s="231"/>
      <c r="R141" s="231"/>
      <c r="S141" s="231"/>
      <c r="T141" s="231"/>
    </row>
    <row r="142" spans="1:20">
      <c r="A142" s="231"/>
      <c r="B142" s="231"/>
      <c r="C142" s="231"/>
      <c r="D142" s="231"/>
      <c r="E142" s="231"/>
      <c r="F142" s="231"/>
      <c r="G142" s="231"/>
      <c r="H142" s="231"/>
      <c r="I142" s="231"/>
      <c r="J142" s="231"/>
      <c r="K142" s="231"/>
      <c r="L142" s="231"/>
      <c r="M142" s="231"/>
      <c r="N142" s="231"/>
      <c r="O142" s="231"/>
      <c r="P142" s="231"/>
      <c r="Q142" s="231"/>
      <c r="R142" s="231"/>
      <c r="S142" s="231"/>
      <c r="T142" s="231"/>
    </row>
    <row r="143" spans="1:20">
      <c r="A143" s="231"/>
      <c r="B143" s="231"/>
      <c r="C143" s="231"/>
      <c r="D143" s="231"/>
      <c r="E143" s="231"/>
      <c r="F143" s="231"/>
      <c r="G143" s="231"/>
      <c r="H143" s="231"/>
      <c r="I143" s="231"/>
      <c r="J143" s="231"/>
      <c r="K143" s="231"/>
      <c r="L143" s="231"/>
      <c r="M143" s="231"/>
      <c r="N143" s="231"/>
      <c r="O143" s="231"/>
      <c r="P143" s="231"/>
      <c r="Q143" s="231"/>
      <c r="R143" s="231"/>
      <c r="S143" s="231"/>
      <c r="T143" s="231"/>
    </row>
    <row r="144" spans="1:20">
      <c r="A144" s="231"/>
      <c r="B144" s="231"/>
      <c r="C144" s="231"/>
      <c r="D144" s="231"/>
      <c r="E144" s="231"/>
      <c r="F144" s="231"/>
      <c r="G144" s="231"/>
      <c r="H144" s="231"/>
      <c r="I144" s="231"/>
      <c r="J144" s="231"/>
      <c r="K144" s="231"/>
      <c r="L144" s="231"/>
      <c r="M144" s="231"/>
      <c r="N144" s="231"/>
      <c r="O144" s="231"/>
      <c r="P144" s="231"/>
      <c r="Q144" s="231"/>
      <c r="R144" s="231"/>
      <c r="S144" s="231"/>
      <c r="T144" s="231"/>
    </row>
    <row r="145" spans="1:20">
      <c r="A145" s="231"/>
      <c r="B145" s="231"/>
      <c r="C145" s="231"/>
      <c r="D145" s="231"/>
      <c r="E145" s="231"/>
      <c r="F145" s="231"/>
      <c r="G145" s="231"/>
      <c r="H145" s="231"/>
      <c r="I145" s="231"/>
      <c r="J145" s="231"/>
      <c r="K145" s="231"/>
      <c r="L145" s="231"/>
      <c r="M145" s="231"/>
      <c r="N145" s="231"/>
      <c r="O145" s="231"/>
      <c r="P145" s="231"/>
      <c r="Q145" s="231"/>
      <c r="R145" s="231"/>
      <c r="S145" s="231"/>
      <c r="T145" s="231"/>
    </row>
    <row r="146" spans="1:20">
      <c r="A146" s="231"/>
      <c r="B146" s="231"/>
      <c r="C146" s="231"/>
      <c r="D146" s="231"/>
      <c r="E146" s="231"/>
      <c r="F146" s="231"/>
      <c r="G146" s="231"/>
      <c r="H146" s="231"/>
      <c r="I146" s="231"/>
      <c r="J146" s="231"/>
      <c r="K146" s="231"/>
      <c r="L146" s="231"/>
      <c r="M146" s="231"/>
      <c r="N146" s="231"/>
      <c r="O146" s="231"/>
      <c r="P146" s="231"/>
      <c r="Q146" s="231"/>
      <c r="R146" s="231"/>
      <c r="S146" s="231"/>
      <c r="T146" s="231"/>
    </row>
    <row r="147" spans="1:20">
      <c r="A147" s="231"/>
      <c r="B147" s="231"/>
      <c r="C147" s="231"/>
      <c r="D147" s="231"/>
      <c r="E147" s="231"/>
      <c r="F147" s="231"/>
      <c r="G147" s="231"/>
      <c r="H147" s="231"/>
      <c r="I147" s="231"/>
      <c r="J147" s="231"/>
      <c r="K147" s="231"/>
      <c r="L147" s="231"/>
      <c r="M147" s="231"/>
      <c r="N147" s="231"/>
      <c r="O147" s="231"/>
      <c r="P147" s="231"/>
      <c r="Q147" s="231"/>
      <c r="R147" s="231"/>
      <c r="S147" s="231"/>
      <c r="T147" s="231"/>
    </row>
    <row r="148" spans="1:20">
      <c r="A148" s="231"/>
      <c r="B148" s="231"/>
      <c r="C148" s="231"/>
      <c r="D148" s="231"/>
      <c r="E148" s="231"/>
      <c r="F148" s="231"/>
      <c r="G148" s="231"/>
      <c r="H148" s="231"/>
      <c r="I148" s="231"/>
      <c r="J148" s="231"/>
      <c r="K148" s="231"/>
      <c r="L148" s="231"/>
      <c r="M148" s="231"/>
      <c r="N148" s="231"/>
      <c r="O148" s="231"/>
      <c r="P148" s="231"/>
      <c r="Q148" s="231"/>
      <c r="R148" s="231"/>
      <c r="S148" s="231"/>
      <c r="T148" s="231"/>
    </row>
    <row r="149" spans="1:20">
      <c r="A149" s="231"/>
      <c r="B149" s="231"/>
      <c r="C149" s="231"/>
      <c r="D149" s="231"/>
      <c r="E149" s="231"/>
      <c r="F149" s="231"/>
      <c r="G149" s="231"/>
      <c r="H149" s="231"/>
      <c r="I149" s="231"/>
      <c r="J149" s="231"/>
      <c r="K149" s="231"/>
      <c r="L149" s="231"/>
      <c r="M149" s="231"/>
      <c r="N149" s="231"/>
      <c r="O149" s="231"/>
      <c r="P149" s="231"/>
      <c r="Q149" s="231"/>
      <c r="R149" s="231"/>
      <c r="S149" s="231"/>
      <c r="T149" s="231"/>
    </row>
    <row r="150" spans="1:20">
      <c r="A150" s="231"/>
      <c r="B150" s="231"/>
      <c r="C150" s="231"/>
      <c r="D150" s="231"/>
      <c r="E150" s="231"/>
      <c r="F150" s="231"/>
      <c r="G150" s="231"/>
      <c r="H150" s="231"/>
      <c r="I150" s="231"/>
      <c r="J150" s="231"/>
      <c r="K150" s="231"/>
      <c r="L150" s="231"/>
      <c r="M150" s="231"/>
      <c r="N150" s="231"/>
      <c r="O150" s="231"/>
      <c r="P150" s="231"/>
      <c r="Q150" s="231"/>
      <c r="R150" s="231"/>
      <c r="S150" s="231"/>
      <c r="T150" s="231"/>
    </row>
    <row r="151" spans="1:20">
      <c r="A151" s="231"/>
      <c r="B151" s="231"/>
      <c r="C151" s="231"/>
      <c r="D151" s="231"/>
      <c r="E151" s="231"/>
      <c r="F151" s="231"/>
      <c r="G151" s="231"/>
      <c r="H151" s="231"/>
      <c r="I151" s="231"/>
      <c r="J151" s="231"/>
      <c r="K151" s="231"/>
      <c r="L151" s="231"/>
      <c r="M151" s="231"/>
      <c r="N151" s="231"/>
      <c r="O151" s="231"/>
      <c r="P151" s="231"/>
      <c r="Q151" s="231"/>
      <c r="R151" s="231"/>
      <c r="S151" s="231"/>
      <c r="T151" s="231"/>
    </row>
    <row r="152" spans="1:20">
      <c r="A152" s="231"/>
      <c r="B152" s="231"/>
      <c r="C152" s="231"/>
      <c r="D152" s="231"/>
      <c r="E152" s="231"/>
      <c r="F152" s="231"/>
      <c r="G152" s="231"/>
      <c r="H152" s="231"/>
      <c r="I152" s="231"/>
      <c r="J152" s="231"/>
      <c r="K152" s="231"/>
      <c r="L152" s="231"/>
      <c r="M152" s="231"/>
      <c r="N152" s="231"/>
      <c r="O152" s="231"/>
      <c r="P152" s="231"/>
      <c r="Q152" s="231"/>
      <c r="R152" s="231"/>
      <c r="S152" s="231"/>
      <c r="T152" s="231"/>
    </row>
    <row r="153" spans="1:20">
      <c r="A153" s="231"/>
      <c r="B153" s="231"/>
      <c r="C153" s="231"/>
      <c r="D153" s="231"/>
      <c r="E153" s="231"/>
      <c r="F153" s="231"/>
      <c r="G153" s="231"/>
      <c r="H153" s="231"/>
      <c r="I153" s="231"/>
      <c r="J153" s="231"/>
      <c r="K153" s="231"/>
      <c r="L153" s="231"/>
      <c r="M153" s="231"/>
      <c r="N153" s="231"/>
      <c r="O153" s="231"/>
      <c r="P153" s="231"/>
      <c r="Q153" s="231"/>
      <c r="R153" s="231"/>
      <c r="S153" s="231"/>
      <c r="T153" s="231"/>
    </row>
    <row r="154" spans="1:20">
      <c r="A154" s="231"/>
      <c r="B154" s="231"/>
      <c r="C154" s="231"/>
      <c r="D154" s="231"/>
      <c r="E154" s="231"/>
      <c r="F154" s="231"/>
      <c r="G154" s="231"/>
      <c r="H154" s="231"/>
      <c r="I154" s="231"/>
      <c r="J154" s="231"/>
      <c r="K154" s="231"/>
      <c r="L154" s="231"/>
      <c r="M154" s="231"/>
      <c r="N154" s="231"/>
      <c r="O154" s="231"/>
      <c r="P154" s="231"/>
      <c r="Q154" s="231"/>
      <c r="R154" s="231"/>
      <c r="S154" s="231"/>
      <c r="T154" s="231"/>
    </row>
    <row r="155" spans="1:20">
      <c r="A155" s="231"/>
      <c r="B155" s="231"/>
      <c r="C155" s="231"/>
      <c r="D155" s="231"/>
      <c r="E155" s="231"/>
      <c r="F155" s="231"/>
      <c r="G155" s="231"/>
      <c r="H155" s="231"/>
      <c r="I155" s="231"/>
      <c r="J155" s="231"/>
      <c r="K155" s="231"/>
      <c r="L155" s="231"/>
      <c r="M155" s="231"/>
      <c r="N155" s="231"/>
      <c r="O155" s="231"/>
      <c r="P155" s="231"/>
      <c r="Q155" s="231"/>
      <c r="R155" s="231"/>
      <c r="S155" s="231"/>
      <c r="T155" s="231"/>
    </row>
    <row r="156" spans="1:20">
      <c r="A156" s="231"/>
      <c r="B156" s="231"/>
      <c r="C156" s="231"/>
      <c r="D156" s="231"/>
      <c r="E156" s="231"/>
      <c r="F156" s="231"/>
      <c r="G156" s="231"/>
      <c r="H156" s="231"/>
      <c r="I156" s="231"/>
      <c r="J156" s="231"/>
      <c r="K156" s="231"/>
      <c r="L156" s="231"/>
      <c r="M156" s="231"/>
      <c r="N156" s="231"/>
      <c r="O156" s="231"/>
      <c r="P156" s="231"/>
      <c r="Q156" s="231"/>
      <c r="R156" s="231"/>
      <c r="S156" s="231"/>
      <c r="T156" s="231"/>
    </row>
    <row r="157" spans="1:20">
      <c r="A157" s="231"/>
      <c r="B157" s="231"/>
      <c r="C157" s="231"/>
      <c r="D157" s="231"/>
      <c r="E157" s="231"/>
      <c r="F157" s="231"/>
      <c r="G157" s="231"/>
      <c r="H157" s="231"/>
      <c r="I157" s="231"/>
      <c r="J157" s="231"/>
      <c r="K157" s="231"/>
      <c r="L157" s="231"/>
      <c r="M157" s="231"/>
      <c r="N157" s="231"/>
      <c r="O157" s="231"/>
      <c r="P157" s="231"/>
      <c r="Q157" s="231"/>
      <c r="R157" s="231"/>
      <c r="S157" s="231"/>
      <c r="T157" s="231"/>
    </row>
    <row r="158" spans="1:20">
      <c r="A158" s="231"/>
      <c r="B158" s="231"/>
      <c r="C158" s="231"/>
      <c r="D158" s="231"/>
      <c r="E158" s="231"/>
      <c r="F158" s="231"/>
      <c r="G158" s="231"/>
      <c r="H158" s="231"/>
      <c r="I158" s="231"/>
      <c r="J158" s="231"/>
      <c r="K158" s="231"/>
      <c r="L158" s="231"/>
      <c r="M158" s="231"/>
      <c r="N158" s="231"/>
      <c r="O158" s="231"/>
      <c r="P158" s="231"/>
      <c r="Q158" s="231"/>
      <c r="R158" s="231"/>
      <c r="S158" s="231"/>
      <c r="T158" s="231"/>
    </row>
    <row r="159" spans="1:20">
      <c r="A159" s="231"/>
      <c r="B159" s="231"/>
      <c r="C159" s="231"/>
      <c r="D159" s="231"/>
      <c r="E159" s="231"/>
      <c r="F159" s="231"/>
      <c r="G159" s="231"/>
      <c r="H159" s="231"/>
      <c r="I159" s="231"/>
      <c r="J159" s="231"/>
      <c r="K159" s="231"/>
      <c r="L159" s="231"/>
      <c r="M159" s="231"/>
      <c r="N159" s="231"/>
      <c r="O159" s="231"/>
      <c r="P159" s="231"/>
      <c r="Q159" s="231"/>
      <c r="R159" s="231"/>
      <c r="S159" s="231"/>
      <c r="T159" s="231"/>
    </row>
    <row r="160" spans="1:20">
      <c r="A160" s="231"/>
      <c r="B160" s="231"/>
      <c r="C160" s="231"/>
      <c r="D160" s="231"/>
      <c r="E160" s="231"/>
      <c r="F160" s="231"/>
      <c r="G160" s="231"/>
      <c r="H160" s="231"/>
      <c r="I160" s="231"/>
      <c r="J160" s="231"/>
      <c r="K160" s="231"/>
      <c r="L160" s="231"/>
      <c r="M160" s="231"/>
      <c r="N160" s="231"/>
      <c r="O160" s="231"/>
      <c r="P160" s="231"/>
      <c r="Q160" s="231"/>
      <c r="R160" s="231"/>
      <c r="S160" s="231"/>
      <c r="T160" s="231"/>
    </row>
    <row r="161" spans="1:20">
      <c r="A161" s="231"/>
      <c r="B161" s="231"/>
      <c r="C161" s="231"/>
      <c r="D161" s="231"/>
      <c r="E161" s="231"/>
      <c r="F161" s="231"/>
      <c r="G161" s="231"/>
      <c r="H161" s="231"/>
      <c r="I161" s="231"/>
      <c r="J161" s="231"/>
      <c r="K161" s="231"/>
      <c r="L161" s="231"/>
      <c r="M161" s="231"/>
      <c r="N161" s="231"/>
      <c r="O161" s="231"/>
      <c r="P161" s="231"/>
      <c r="Q161" s="231"/>
      <c r="R161" s="231"/>
      <c r="S161" s="231"/>
      <c r="T161" s="231"/>
    </row>
    <row r="162" spans="1:20">
      <c r="A162" s="231"/>
      <c r="B162" s="231"/>
      <c r="C162" s="231"/>
      <c r="D162" s="231"/>
      <c r="E162" s="231"/>
      <c r="F162" s="231"/>
      <c r="G162" s="231"/>
      <c r="H162" s="231"/>
      <c r="I162" s="231"/>
      <c r="J162" s="231"/>
      <c r="K162" s="231"/>
      <c r="L162" s="231"/>
      <c r="M162" s="231"/>
      <c r="N162" s="231"/>
      <c r="O162" s="231"/>
      <c r="P162" s="231"/>
      <c r="Q162" s="231"/>
      <c r="R162" s="231"/>
      <c r="S162" s="231"/>
      <c r="T162" s="231"/>
    </row>
    <row r="163" spans="1:20">
      <c r="A163" s="231"/>
      <c r="B163" s="231"/>
      <c r="C163" s="231"/>
      <c r="D163" s="231"/>
      <c r="E163" s="231"/>
      <c r="F163" s="231"/>
      <c r="G163" s="231"/>
      <c r="H163" s="231"/>
      <c r="I163" s="231"/>
      <c r="J163" s="231"/>
      <c r="K163" s="231"/>
      <c r="L163" s="231"/>
      <c r="M163" s="231"/>
      <c r="N163" s="231"/>
      <c r="O163" s="231"/>
      <c r="P163" s="231"/>
      <c r="Q163" s="231"/>
      <c r="R163" s="231"/>
      <c r="S163" s="231"/>
      <c r="T163" s="231"/>
    </row>
    <row r="164" spans="1:20">
      <c r="A164" s="231"/>
      <c r="B164" s="231"/>
      <c r="C164" s="231"/>
      <c r="D164" s="231"/>
      <c r="E164" s="231"/>
      <c r="F164" s="231"/>
      <c r="G164" s="231"/>
      <c r="H164" s="231"/>
      <c r="I164" s="231"/>
      <c r="J164" s="231"/>
      <c r="K164" s="231"/>
      <c r="L164" s="231"/>
      <c r="M164" s="231"/>
      <c r="N164" s="231"/>
      <c r="O164" s="231"/>
      <c r="P164" s="231"/>
      <c r="Q164" s="231"/>
      <c r="R164" s="231"/>
      <c r="S164" s="231"/>
      <c r="T164" s="231"/>
    </row>
    <row r="165" spans="1:20">
      <c r="A165" s="231"/>
      <c r="B165" s="231"/>
      <c r="C165" s="231"/>
      <c r="D165" s="231"/>
      <c r="E165" s="231"/>
      <c r="F165" s="231"/>
      <c r="G165" s="231"/>
      <c r="H165" s="231"/>
      <c r="I165" s="231"/>
      <c r="J165" s="231"/>
      <c r="K165" s="231"/>
      <c r="L165" s="231"/>
      <c r="M165" s="231"/>
      <c r="N165" s="231"/>
      <c r="O165" s="231"/>
      <c r="P165" s="231"/>
      <c r="Q165" s="231"/>
      <c r="R165" s="231"/>
      <c r="S165" s="231"/>
      <c r="T165" s="231"/>
    </row>
    <row r="166" spans="1:20">
      <c r="A166" s="231"/>
      <c r="B166" s="231"/>
      <c r="C166" s="231"/>
      <c r="D166" s="231"/>
      <c r="E166" s="231"/>
      <c r="F166" s="231"/>
      <c r="G166" s="231"/>
      <c r="H166" s="231"/>
      <c r="I166" s="231"/>
      <c r="J166" s="231"/>
      <c r="K166" s="231"/>
      <c r="L166" s="231"/>
      <c r="M166" s="231"/>
      <c r="N166" s="231"/>
      <c r="O166" s="231"/>
      <c r="P166" s="231"/>
      <c r="Q166" s="231"/>
      <c r="R166" s="231"/>
      <c r="S166" s="231"/>
      <c r="T166" s="231"/>
    </row>
    <row r="167" spans="1:20">
      <c r="A167" s="231"/>
      <c r="B167" s="231"/>
      <c r="C167" s="231"/>
      <c r="D167" s="231"/>
      <c r="E167" s="231"/>
      <c r="F167" s="231"/>
      <c r="G167" s="231"/>
      <c r="H167" s="231"/>
      <c r="I167" s="231"/>
      <c r="J167" s="231"/>
      <c r="K167" s="231"/>
      <c r="L167" s="231"/>
      <c r="M167" s="231"/>
      <c r="N167" s="231"/>
      <c r="O167" s="231"/>
      <c r="P167" s="231"/>
      <c r="Q167" s="231"/>
      <c r="R167" s="231"/>
      <c r="S167" s="231"/>
      <c r="T167" s="231"/>
    </row>
    <row r="168" spans="1:20">
      <c r="A168" s="231"/>
      <c r="B168" s="231"/>
      <c r="C168" s="231"/>
      <c r="D168" s="231"/>
      <c r="E168" s="231"/>
      <c r="F168" s="231"/>
      <c r="G168" s="231"/>
      <c r="H168" s="231"/>
      <c r="I168" s="231"/>
      <c r="J168" s="231"/>
      <c r="K168" s="231"/>
      <c r="L168" s="231"/>
      <c r="M168" s="231"/>
      <c r="N168" s="231"/>
      <c r="O168" s="231"/>
      <c r="P168" s="231"/>
      <c r="Q168" s="231"/>
      <c r="R168" s="231"/>
      <c r="S168" s="231"/>
      <c r="T168" s="231"/>
    </row>
    <row r="169" spans="1:20">
      <c r="A169" s="231"/>
      <c r="B169" s="231"/>
      <c r="C169" s="231"/>
      <c r="D169" s="231"/>
      <c r="E169" s="231"/>
      <c r="F169" s="231"/>
      <c r="G169" s="231"/>
      <c r="H169" s="231"/>
      <c r="I169" s="231"/>
      <c r="J169" s="231"/>
      <c r="K169" s="231"/>
      <c r="L169" s="231"/>
      <c r="M169" s="231"/>
      <c r="N169" s="231"/>
      <c r="O169" s="231"/>
      <c r="P169" s="231"/>
      <c r="Q169" s="231"/>
      <c r="R169" s="231"/>
      <c r="S169" s="231"/>
      <c r="T169" s="231"/>
    </row>
    <row r="170" spans="1:20">
      <c r="A170" s="231"/>
      <c r="B170" s="231"/>
      <c r="C170" s="231"/>
      <c r="D170" s="231"/>
      <c r="E170" s="231"/>
      <c r="F170" s="231"/>
      <c r="G170" s="231"/>
      <c r="H170" s="231"/>
      <c r="I170" s="231"/>
      <c r="J170" s="231"/>
      <c r="K170" s="231"/>
      <c r="L170" s="231"/>
      <c r="M170" s="231"/>
      <c r="N170" s="231"/>
      <c r="O170" s="231"/>
      <c r="P170" s="231"/>
      <c r="Q170" s="231"/>
      <c r="R170" s="231"/>
      <c r="S170" s="231"/>
      <c r="T170" s="231"/>
    </row>
    <row r="171" spans="1:20">
      <c r="A171" s="231"/>
      <c r="B171" s="231"/>
      <c r="C171" s="231"/>
      <c r="D171" s="231"/>
      <c r="E171" s="231"/>
      <c r="F171" s="231"/>
      <c r="G171" s="231"/>
      <c r="H171" s="231"/>
      <c r="I171" s="231"/>
      <c r="J171" s="231"/>
      <c r="K171" s="231"/>
      <c r="L171" s="231"/>
      <c r="M171" s="231"/>
      <c r="N171" s="231"/>
      <c r="O171" s="231"/>
      <c r="P171" s="231"/>
      <c r="Q171" s="231"/>
      <c r="R171" s="231"/>
      <c r="S171" s="231"/>
      <c r="T171" s="231"/>
    </row>
    <row r="172" spans="1:20">
      <c r="A172" s="231"/>
      <c r="B172" s="231"/>
      <c r="C172" s="231"/>
      <c r="D172" s="231"/>
      <c r="E172" s="231"/>
      <c r="F172" s="231"/>
      <c r="G172" s="231"/>
      <c r="H172" s="231"/>
      <c r="I172" s="231"/>
      <c r="J172" s="231"/>
      <c r="K172" s="231"/>
      <c r="L172" s="231"/>
      <c r="M172" s="231"/>
      <c r="N172" s="231"/>
      <c r="O172" s="231"/>
      <c r="P172" s="231"/>
      <c r="Q172" s="231"/>
      <c r="R172" s="231"/>
      <c r="S172" s="231"/>
      <c r="T172" s="231"/>
    </row>
    <row r="173" spans="1:20">
      <c r="A173" s="231"/>
      <c r="B173" s="231"/>
      <c r="C173" s="231"/>
      <c r="D173" s="231"/>
      <c r="E173" s="231"/>
      <c r="F173" s="231"/>
      <c r="G173" s="231"/>
      <c r="H173" s="231"/>
      <c r="I173" s="231"/>
      <c r="J173" s="231"/>
      <c r="K173" s="231"/>
      <c r="L173" s="231"/>
      <c r="M173" s="231"/>
      <c r="N173" s="231"/>
      <c r="O173" s="231"/>
      <c r="P173" s="231"/>
      <c r="Q173" s="231"/>
      <c r="R173" s="231"/>
      <c r="S173" s="231"/>
      <c r="T173" s="231"/>
    </row>
    <row r="174" spans="1:20">
      <c r="A174" s="231"/>
      <c r="B174" s="231"/>
      <c r="C174" s="231"/>
      <c r="D174" s="231"/>
      <c r="E174" s="231"/>
      <c r="F174" s="231"/>
      <c r="G174" s="231"/>
      <c r="H174" s="231"/>
      <c r="I174" s="231"/>
      <c r="J174" s="231"/>
      <c r="K174" s="231"/>
      <c r="L174" s="231"/>
      <c r="M174" s="231"/>
      <c r="N174" s="231"/>
      <c r="O174" s="231"/>
      <c r="P174" s="231"/>
      <c r="Q174" s="231"/>
      <c r="R174" s="231"/>
      <c r="S174" s="231"/>
      <c r="T174" s="231"/>
    </row>
    <row r="175" spans="1:20">
      <c r="A175" s="231"/>
      <c r="B175" s="231"/>
      <c r="C175" s="231"/>
      <c r="D175" s="231"/>
      <c r="E175" s="231"/>
      <c r="F175" s="231"/>
      <c r="G175" s="231"/>
      <c r="H175" s="231"/>
      <c r="I175" s="231"/>
      <c r="J175" s="231"/>
      <c r="K175" s="231"/>
      <c r="L175" s="231"/>
      <c r="M175" s="231"/>
      <c r="N175" s="231"/>
      <c r="O175" s="231"/>
      <c r="P175" s="231"/>
      <c r="Q175" s="231"/>
      <c r="R175" s="231"/>
      <c r="S175" s="231"/>
      <c r="T175" s="231"/>
    </row>
    <row r="176" spans="1:20">
      <c r="A176" s="231"/>
      <c r="B176" s="231"/>
      <c r="C176" s="231"/>
      <c r="D176" s="231"/>
      <c r="E176" s="231"/>
      <c r="F176" s="231"/>
      <c r="G176" s="231"/>
      <c r="H176" s="231"/>
      <c r="I176" s="231"/>
      <c r="J176" s="231"/>
      <c r="K176" s="231"/>
      <c r="L176" s="231"/>
      <c r="M176" s="231"/>
      <c r="N176" s="231"/>
      <c r="O176" s="231"/>
      <c r="P176" s="231"/>
      <c r="Q176" s="231"/>
      <c r="R176" s="231"/>
      <c r="S176" s="231"/>
      <c r="T176" s="231"/>
    </row>
    <row r="177" spans="1:20">
      <c r="A177" s="231"/>
      <c r="B177" s="231"/>
      <c r="C177" s="231"/>
      <c r="D177" s="231"/>
      <c r="E177" s="231"/>
      <c r="F177" s="231"/>
      <c r="G177" s="231"/>
      <c r="H177" s="231"/>
      <c r="I177" s="231"/>
      <c r="J177" s="231"/>
      <c r="K177" s="231"/>
      <c r="L177" s="231"/>
      <c r="M177" s="231"/>
      <c r="N177" s="231"/>
      <c r="O177" s="231"/>
      <c r="P177" s="231"/>
      <c r="Q177" s="231"/>
      <c r="R177" s="231"/>
      <c r="S177" s="231"/>
      <c r="T177" s="231"/>
    </row>
    <row r="178" spans="1:20">
      <c r="A178" s="231"/>
      <c r="B178" s="231"/>
      <c r="C178" s="231"/>
      <c r="D178" s="231"/>
      <c r="E178" s="231"/>
      <c r="F178" s="231"/>
      <c r="G178" s="231"/>
      <c r="H178" s="231"/>
      <c r="I178" s="231"/>
      <c r="J178" s="231"/>
      <c r="K178" s="231"/>
      <c r="L178" s="231"/>
      <c r="M178" s="231"/>
      <c r="N178" s="231"/>
      <c r="O178" s="231"/>
      <c r="P178" s="231"/>
      <c r="Q178" s="231"/>
      <c r="R178" s="231"/>
      <c r="S178" s="231"/>
      <c r="T178" s="231"/>
    </row>
    <row r="179" spans="1:20">
      <c r="A179" s="231"/>
      <c r="B179" s="231"/>
      <c r="C179" s="231"/>
      <c r="D179" s="231"/>
      <c r="E179" s="231"/>
      <c r="F179" s="231"/>
      <c r="G179" s="231"/>
      <c r="H179" s="231"/>
      <c r="I179" s="231"/>
      <c r="J179" s="231"/>
      <c r="K179" s="231"/>
      <c r="L179" s="231"/>
      <c r="M179" s="231"/>
      <c r="N179" s="231"/>
      <c r="O179" s="231"/>
      <c r="P179" s="231"/>
      <c r="Q179" s="231"/>
      <c r="R179" s="231"/>
      <c r="S179" s="231"/>
      <c r="T179" s="231"/>
    </row>
    <row r="180" spans="1:20">
      <c r="A180" s="231"/>
      <c r="B180" s="231"/>
      <c r="C180" s="231"/>
      <c r="D180" s="231"/>
      <c r="E180" s="231"/>
      <c r="F180" s="231"/>
      <c r="G180" s="231"/>
      <c r="H180" s="231"/>
      <c r="I180" s="231"/>
      <c r="J180" s="231"/>
      <c r="K180" s="231"/>
      <c r="L180" s="231"/>
      <c r="M180" s="231"/>
      <c r="N180" s="231"/>
      <c r="O180" s="231"/>
      <c r="P180" s="231"/>
      <c r="Q180" s="231"/>
      <c r="R180" s="231"/>
      <c r="S180" s="231"/>
      <c r="T180" s="231"/>
    </row>
    <row r="181" spans="1:20">
      <c r="A181" s="231"/>
      <c r="B181" s="231"/>
      <c r="C181" s="231"/>
      <c r="D181" s="231"/>
      <c r="E181" s="231"/>
      <c r="F181" s="231"/>
      <c r="G181" s="231"/>
      <c r="H181" s="231"/>
      <c r="I181" s="231"/>
      <c r="J181" s="231"/>
      <c r="K181" s="231"/>
      <c r="L181" s="231"/>
      <c r="M181" s="231"/>
      <c r="N181" s="231"/>
      <c r="O181" s="231"/>
      <c r="P181" s="231"/>
      <c r="Q181" s="231"/>
      <c r="R181" s="231"/>
      <c r="S181" s="231"/>
      <c r="T181" s="231"/>
    </row>
    <row r="182" spans="1:20">
      <c r="A182" s="231"/>
      <c r="B182" s="231"/>
      <c r="C182" s="231"/>
      <c r="D182" s="231"/>
      <c r="E182" s="231"/>
      <c r="F182" s="231"/>
      <c r="G182" s="231"/>
      <c r="H182" s="231"/>
      <c r="I182" s="231"/>
      <c r="J182" s="231"/>
      <c r="K182" s="231"/>
      <c r="L182" s="231"/>
      <c r="M182" s="231"/>
      <c r="N182" s="231"/>
      <c r="O182" s="231"/>
      <c r="P182" s="231"/>
      <c r="Q182" s="231"/>
      <c r="R182" s="231"/>
      <c r="S182" s="231"/>
      <c r="T182" s="231"/>
    </row>
    <row r="183" spans="1:20">
      <c r="A183" s="231"/>
      <c r="B183" s="231"/>
      <c r="C183" s="231"/>
      <c r="D183" s="231"/>
      <c r="E183" s="231"/>
      <c r="F183" s="231"/>
      <c r="G183" s="231"/>
      <c r="H183" s="231"/>
      <c r="I183" s="231"/>
      <c r="J183" s="231"/>
      <c r="K183" s="231"/>
      <c r="L183" s="231"/>
      <c r="M183" s="231"/>
      <c r="N183" s="231"/>
      <c r="O183" s="231"/>
      <c r="P183" s="231"/>
      <c r="Q183" s="231"/>
      <c r="R183" s="231"/>
      <c r="S183" s="231"/>
      <c r="T183" s="231"/>
    </row>
    <row r="184" spans="1:20">
      <c r="A184" s="231"/>
      <c r="B184" s="231"/>
      <c r="C184" s="231"/>
      <c r="D184" s="231"/>
      <c r="E184" s="231"/>
      <c r="F184" s="231"/>
      <c r="G184" s="231"/>
      <c r="H184" s="231"/>
      <c r="I184" s="231"/>
      <c r="J184" s="231"/>
      <c r="K184" s="231"/>
      <c r="L184" s="231"/>
      <c r="M184" s="231"/>
      <c r="N184" s="231"/>
      <c r="O184" s="231"/>
      <c r="P184" s="231"/>
      <c r="Q184" s="231"/>
      <c r="R184" s="231"/>
      <c r="S184" s="231"/>
      <c r="T184" s="231"/>
    </row>
    <row r="185" spans="1:20">
      <c r="A185" s="231"/>
      <c r="B185" s="231"/>
      <c r="C185" s="231"/>
      <c r="D185" s="231"/>
      <c r="E185" s="231"/>
      <c r="F185" s="231"/>
      <c r="G185" s="231"/>
      <c r="H185" s="231"/>
      <c r="I185" s="231"/>
      <c r="J185" s="231"/>
      <c r="K185" s="231"/>
      <c r="L185" s="231"/>
      <c r="M185" s="231"/>
      <c r="N185" s="231"/>
      <c r="O185" s="231"/>
      <c r="P185" s="231"/>
      <c r="Q185" s="231"/>
      <c r="R185" s="231"/>
      <c r="S185" s="231"/>
      <c r="T185" s="231"/>
    </row>
    <row r="186" spans="1:20">
      <c r="A186" s="231"/>
      <c r="B186" s="231"/>
      <c r="C186" s="231"/>
      <c r="D186" s="231"/>
      <c r="E186" s="231"/>
      <c r="F186" s="231"/>
      <c r="G186" s="231"/>
      <c r="H186" s="231"/>
      <c r="I186" s="231"/>
      <c r="J186" s="231"/>
      <c r="K186" s="231"/>
      <c r="L186" s="231"/>
      <c r="M186" s="231"/>
      <c r="N186" s="231"/>
      <c r="O186" s="231"/>
      <c r="P186" s="231"/>
      <c r="Q186" s="231"/>
      <c r="R186" s="231"/>
      <c r="S186" s="231"/>
      <c r="T186" s="231"/>
    </row>
    <row r="187" spans="1:20">
      <c r="A187" s="231"/>
      <c r="B187" s="231"/>
      <c r="C187" s="231"/>
      <c r="D187" s="231"/>
      <c r="E187" s="231"/>
      <c r="F187" s="231"/>
      <c r="G187" s="231"/>
      <c r="H187" s="231"/>
      <c r="I187" s="231"/>
      <c r="J187" s="231"/>
      <c r="K187" s="231"/>
      <c r="L187" s="231"/>
      <c r="M187" s="231"/>
      <c r="N187" s="231"/>
      <c r="O187" s="231"/>
      <c r="P187" s="231"/>
      <c r="Q187" s="231"/>
      <c r="R187" s="231"/>
      <c r="S187" s="231"/>
      <c r="T187" s="231"/>
    </row>
    <row r="188" spans="1:20">
      <c r="A188" s="231"/>
      <c r="B188" s="231"/>
      <c r="C188" s="231"/>
      <c r="D188" s="231"/>
      <c r="E188" s="231"/>
      <c r="F188" s="231"/>
      <c r="G188" s="231"/>
      <c r="H188" s="231"/>
      <c r="I188" s="231"/>
      <c r="J188" s="231"/>
      <c r="K188" s="231"/>
      <c r="L188" s="231"/>
      <c r="M188" s="231"/>
      <c r="N188" s="231"/>
      <c r="O188" s="231"/>
      <c r="P188" s="231"/>
      <c r="Q188" s="231"/>
      <c r="R188" s="231"/>
      <c r="S188" s="231"/>
      <c r="T188" s="231"/>
    </row>
    <row r="189" spans="1:20">
      <c r="A189" s="231"/>
      <c r="B189" s="231"/>
      <c r="C189" s="231"/>
      <c r="D189" s="231"/>
      <c r="E189" s="231"/>
      <c r="F189" s="231"/>
      <c r="G189" s="231"/>
      <c r="H189" s="231"/>
      <c r="I189" s="231"/>
      <c r="J189" s="231"/>
      <c r="K189" s="231"/>
      <c r="L189" s="231"/>
      <c r="M189" s="231"/>
      <c r="N189" s="231"/>
      <c r="O189" s="231"/>
      <c r="P189" s="231"/>
      <c r="Q189" s="231"/>
      <c r="R189" s="231"/>
      <c r="S189" s="231"/>
      <c r="T189" s="231"/>
    </row>
    <row r="190" spans="1:20">
      <c r="A190" s="231"/>
      <c r="B190" s="231"/>
      <c r="C190" s="231"/>
      <c r="D190" s="231"/>
      <c r="E190" s="231"/>
      <c r="F190" s="231"/>
      <c r="G190" s="231"/>
      <c r="H190" s="231"/>
      <c r="I190" s="231"/>
      <c r="J190" s="231"/>
      <c r="K190" s="231"/>
      <c r="L190" s="231"/>
      <c r="M190" s="231"/>
      <c r="N190" s="231"/>
      <c r="O190" s="231"/>
      <c r="P190" s="231"/>
      <c r="Q190" s="231"/>
      <c r="R190" s="231"/>
      <c r="S190" s="231"/>
      <c r="T190" s="231"/>
    </row>
    <row r="191" spans="1:20">
      <c r="A191" s="231"/>
      <c r="B191" s="231"/>
      <c r="C191" s="231"/>
      <c r="D191" s="231"/>
      <c r="E191" s="231"/>
      <c r="F191" s="231"/>
      <c r="G191" s="231"/>
      <c r="H191" s="231"/>
      <c r="I191" s="231"/>
      <c r="J191" s="231"/>
      <c r="K191" s="231"/>
      <c r="L191" s="231"/>
      <c r="M191" s="231"/>
      <c r="N191" s="231"/>
      <c r="O191" s="231"/>
      <c r="P191" s="231"/>
      <c r="Q191" s="231"/>
      <c r="R191" s="231"/>
      <c r="S191" s="231"/>
      <c r="T191" s="231"/>
    </row>
    <row r="192" spans="1:20">
      <c r="A192" s="231"/>
      <c r="B192" s="231"/>
      <c r="C192" s="231"/>
      <c r="D192" s="231"/>
      <c r="E192" s="231"/>
      <c r="F192" s="231"/>
      <c r="G192" s="231"/>
      <c r="H192" s="231"/>
      <c r="I192" s="231"/>
      <c r="J192" s="231"/>
      <c r="K192" s="231"/>
      <c r="L192" s="231"/>
      <c r="M192" s="231"/>
      <c r="N192" s="231"/>
      <c r="O192" s="231"/>
      <c r="P192" s="231"/>
      <c r="Q192" s="231"/>
      <c r="R192" s="231"/>
      <c r="S192" s="231"/>
      <c r="T192" s="231"/>
    </row>
    <row r="193" spans="1:20">
      <c r="A193" s="231"/>
      <c r="B193" s="231"/>
      <c r="C193" s="231"/>
      <c r="D193" s="231"/>
      <c r="E193" s="231"/>
      <c r="F193" s="231"/>
      <c r="G193" s="231"/>
      <c r="H193" s="231"/>
      <c r="I193" s="231"/>
      <c r="J193" s="231"/>
      <c r="K193" s="231"/>
      <c r="L193" s="231"/>
      <c r="M193" s="231"/>
      <c r="N193" s="231"/>
      <c r="O193" s="231"/>
      <c r="P193" s="231"/>
      <c r="Q193" s="231"/>
      <c r="R193" s="231"/>
      <c r="S193" s="231"/>
      <c r="T193" s="231"/>
    </row>
    <row r="194" spans="1:20">
      <c r="A194" s="231"/>
      <c r="B194" s="231"/>
      <c r="C194" s="231"/>
      <c r="D194" s="231"/>
      <c r="E194" s="231"/>
      <c r="F194" s="231"/>
      <c r="G194" s="231"/>
      <c r="H194" s="231"/>
      <c r="I194" s="231"/>
      <c r="J194" s="231"/>
      <c r="K194" s="231"/>
      <c r="L194" s="231"/>
      <c r="M194" s="231"/>
      <c r="N194" s="231"/>
      <c r="O194" s="231"/>
      <c r="P194" s="231"/>
      <c r="Q194" s="231"/>
      <c r="R194" s="231"/>
      <c r="S194" s="231"/>
      <c r="T194" s="231"/>
    </row>
    <row r="195" spans="1:20">
      <c r="A195" s="231"/>
      <c r="B195" s="231"/>
      <c r="C195" s="231"/>
      <c r="D195" s="231"/>
      <c r="E195" s="231"/>
      <c r="F195" s="231"/>
      <c r="G195" s="231"/>
      <c r="H195" s="231"/>
      <c r="I195" s="231"/>
      <c r="J195" s="231"/>
      <c r="K195" s="231"/>
      <c r="L195" s="231"/>
      <c r="M195" s="231"/>
      <c r="N195" s="231"/>
      <c r="O195" s="231"/>
      <c r="P195" s="231"/>
      <c r="Q195" s="231"/>
      <c r="R195" s="231"/>
      <c r="S195" s="231"/>
      <c r="T195" s="231"/>
    </row>
    <row r="196" spans="1:20">
      <c r="A196" s="231"/>
      <c r="B196" s="231"/>
      <c r="C196" s="231"/>
      <c r="D196" s="231"/>
      <c r="E196" s="231"/>
      <c r="F196" s="231"/>
      <c r="G196" s="231"/>
      <c r="H196" s="231"/>
      <c r="I196" s="231"/>
      <c r="J196" s="231"/>
      <c r="K196" s="231"/>
      <c r="L196" s="231"/>
      <c r="M196" s="231"/>
      <c r="N196" s="231"/>
      <c r="O196" s="231"/>
      <c r="P196" s="231"/>
      <c r="Q196" s="231"/>
      <c r="R196" s="231"/>
      <c r="S196" s="231"/>
      <c r="T196" s="231"/>
    </row>
    <row r="197" spans="1:20">
      <c r="A197" s="231"/>
      <c r="B197" s="231"/>
      <c r="C197" s="231"/>
      <c r="D197" s="231"/>
      <c r="E197" s="231"/>
      <c r="F197" s="231"/>
      <c r="G197" s="231"/>
      <c r="H197" s="231"/>
      <c r="I197" s="231"/>
      <c r="J197" s="231"/>
      <c r="K197" s="231"/>
      <c r="L197" s="231"/>
      <c r="M197" s="231"/>
      <c r="N197" s="231"/>
      <c r="O197" s="231"/>
      <c r="P197" s="231"/>
      <c r="Q197" s="231"/>
      <c r="R197" s="231"/>
      <c r="S197" s="231"/>
      <c r="T197" s="231"/>
    </row>
    <row r="198" spans="1:20">
      <c r="A198" s="231"/>
      <c r="B198" s="231"/>
      <c r="C198" s="231"/>
      <c r="D198" s="231"/>
      <c r="E198" s="231"/>
      <c r="F198" s="231"/>
      <c r="G198" s="231"/>
      <c r="H198" s="231"/>
      <c r="I198" s="231"/>
      <c r="J198" s="231"/>
      <c r="K198" s="231"/>
      <c r="L198" s="231"/>
      <c r="M198" s="231"/>
      <c r="N198" s="231"/>
      <c r="O198" s="231"/>
      <c r="P198" s="231"/>
      <c r="Q198" s="231"/>
      <c r="R198" s="231"/>
      <c r="S198" s="231"/>
      <c r="T198" s="231"/>
    </row>
    <row r="199" spans="1:20">
      <c r="A199" s="231"/>
      <c r="B199" s="231"/>
      <c r="C199" s="231"/>
      <c r="D199" s="231"/>
      <c r="E199" s="231"/>
      <c r="F199" s="231"/>
      <c r="G199" s="231"/>
      <c r="H199" s="231"/>
      <c r="I199" s="231"/>
      <c r="J199" s="231"/>
      <c r="K199" s="231"/>
      <c r="L199" s="231"/>
      <c r="M199" s="231"/>
      <c r="N199" s="231"/>
      <c r="O199" s="231"/>
      <c r="P199" s="231"/>
      <c r="Q199" s="231"/>
      <c r="R199" s="231"/>
      <c r="S199" s="231"/>
      <c r="T199" s="231"/>
    </row>
    <row r="200" spans="1:20">
      <c r="A200" s="231"/>
      <c r="B200" s="231"/>
      <c r="C200" s="231"/>
      <c r="D200" s="231"/>
      <c r="E200" s="231"/>
      <c r="F200" s="231"/>
      <c r="G200" s="231"/>
      <c r="H200" s="231"/>
      <c r="I200" s="231"/>
      <c r="J200" s="231"/>
      <c r="K200" s="231"/>
      <c r="L200" s="231"/>
      <c r="M200" s="231"/>
      <c r="N200" s="231"/>
      <c r="O200" s="231"/>
      <c r="P200" s="231"/>
      <c r="Q200" s="231"/>
      <c r="R200" s="231"/>
      <c r="S200" s="231"/>
      <c r="T200" s="231"/>
    </row>
    <row r="201" spans="1:20">
      <c r="A201" s="231"/>
      <c r="B201" s="231"/>
      <c r="C201" s="231"/>
      <c r="D201" s="231"/>
      <c r="E201" s="231"/>
      <c r="F201" s="231"/>
      <c r="G201" s="231"/>
      <c r="H201" s="231"/>
      <c r="I201" s="231"/>
      <c r="J201" s="231"/>
      <c r="K201" s="231"/>
      <c r="L201" s="231"/>
      <c r="M201" s="231"/>
      <c r="N201" s="231"/>
      <c r="O201" s="231"/>
      <c r="P201" s="231"/>
      <c r="Q201" s="231"/>
      <c r="R201" s="231"/>
      <c r="S201" s="231"/>
      <c r="T201" s="231"/>
    </row>
    <row r="202" spans="1:20">
      <c r="A202" s="231"/>
      <c r="B202" s="231"/>
      <c r="C202" s="231"/>
      <c r="D202" s="231"/>
      <c r="E202" s="231"/>
      <c r="F202" s="231"/>
      <c r="G202" s="231"/>
      <c r="H202" s="231"/>
      <c r="I202" s="231"/>
      <c r="J202" s="231"/>
      <c r="K202" s="231"/>
      <c r="L202" s="231"/>
      <c r="M202" s="231"/>
      <c r="N202" s="231"/>
      <c r="O202" s="231"/>
      <c r="P202" s="231"/>
      <c r="Q202" s="231"/>
      <c r="R202" s="231"/>
      <c r="S202" s="231"/>
      <c r="T202" s="231"/>
    </row>
    <row r="203" spans="1:20">
      <c r="A203" s="231"/>
      <c r="B203" s="231"/>
      <c r="C203" s="231"/>
      <c r="D203" s="231"/>
      <c r="E203" s="231"/>
      <c r="F203" s="231"/>
      <c r="G203" s="231"/>
      <c r="H203" s="231"/>
      <c r="I203" s="231"/>
      <c r="J203" s="231"/>
      <c r="K203" s="231"/>
      <c r="L203" s="231"/>
      <c r="M203" s="231"/>
      <c r="N203" s="231"/>
      <c r="O203" s="231"/>
      <c r="P203" s="231"/>
      <c r="Q203" s="231"/>
      <c r="R203" s="231"/>
      <c r="S203" s="231"/>
      <c r="T203" s="231"/>
    </row>
    <row r="204" spans="1:20">
      <c r="A204" s="231"/>
      <c r="B204" s="231"/>
      <c r="C204" s="231"/>
      <c r="D204" s="231"/>
      <c r="E204" s="231"/>
      <c r="F204" s="231"/>
      <c r="G204" s="231"/>
      <c r="H204" s="231"/>
      <c r="I204" s="231"/>
      <c r="J204" s="231"/>
      <c r="K204" s="231"/>
      <c r="L204" s="231"/>
      <c r="M204" s="231"/>
      <c r="N204" s="231"/>
      <c r="O204" s="231"/>
      <c r="P204" s="231"/>
      <c r="Q204" s="231"/>
      <c r="R204" s="231"/>
      <c r="S204" s="231"/>
      <c r="T204" s="231"/>
    </row>
    <row r="205" spans="1:20">
      <c r="A205" s="231"/>
      <c r="B205" s="231"/>
      <c r="C205" s="231"/>
      <c r="D205" s="231"/>
      <c r="E205" s="231"/>
      <c r="F205" s="231"/>
      <c r="G205" s="231"/>
      <c r="H205" s="231"/>
      <c r="I205" s="231"/>
      <c r="J205" s="231"/>
      <c r="K205" s="231"/>
      <c r="L205" s="231"/>
      <c r="M205" s="231"/>
      <c r="N205" s="231"/>
      <c r="O205" s="231"/>
      <c r="P205" s="231"/>
      <c r="Q205" s="231"/>
      <c r="R205" s="231"/>
      <c r="S205" s="231"/>
      <c r="T205" s="231"/>
    </row>
  </sheetData>
  <mergeCells count="240">
    <mergeCell ref="A1:H3"/>
    <mergeCell ref="O1:P1"/>
    <mergeCell ref="Q1:R1"/>
    <mergeCell ref="O2:P2"/>
    <mergeCell ref="O3:P3"/>
    <mergeCell ref="A4:D4"/>
    <mergeCell ref="E4:H4"/>
    <mergeCell ref="I4:L4"/>
    <mergeCell ref="M4:P4"/>
    <mergeCell ref="Q4:T4"/>
    <mergeCell ref="A5:D5"/>
    <mergeCell ref="E5:H5"/>
    <mergeCell ref="I5:L5"/>
    <mergeCell ref="M5:P5"/>
    <mergeCell ref="Q5:T5"/>
    <mergeCell ref="A6:D6"/>
    <mergeCell ref="E6:H6"/>
    <mergeCell ref="I6:L6"/>
    <mergeCell ref="M6:P6"/>
    <mergeCell ref="Q6:T6"/>
    <mergeCell ref="A7:D7"/>
    <mergeCell ref="E7:H7"/>
    <mergeCell ref="I7:L7"/>
    <mergeCell ref="M7:P7"/>
    <mergeCell ref="Q7:T7"/>
    <mergeCell ref="A8:D8"/>
    <mergeCell ref="E8:H8"/>
    <mergeCell ref="I8:L8"/>
    <mergeCell ref="M8:P8"/>
    <mergeCell ref="Q8:T8"/>
    <mergeCell ref="A9:D9"/>
    <mergeCell ref="E9:H9"/>
    <mergeCell ref="I9:L9"/>
    <mergeCell ref="M9:P9"/>
    <mergeCell ref="Q9:T9"/>
    <mergeCell ref="A10:D10"/>
    <mergeCell ref="E10:H10"/>
    <mergeCell ref="I10:L10"/>
    <mergeCell ref="M10:P10"/>
    <mergeCell ref="Q10:T10"/>
    <mergeCell ref="A11:D11"/>
    <mergeCell ref="E11:H11"/>
    <mergeCell ref="I11:L11"/>
    <mergeCell ref="M11:P11"/>
    <mergeCell ref="Q11:T11"/>
    <mergeCell ref="A14:D14"/>
    <mergeCell ref="E14:H14"/>
    <mergeCell ref="I14:L14"/>
    <mergeCell ref="M14:P14"/>
    <mergeCell ref="Q14:T14"/>
    <mergeCell ref="A15:D15"/>
    <mergeCell ref="E15:H15"/>
    <mergeCell ref="I15:L15"/>
    <mergeCell ref="M15:P15"/>
    <mergeCell ref="Q15:T15"/>
    <mergeCell ref="A16:D16"/>
    <mergeCell ref="E16:H16"/>
    <mergeCell ref="I16:L16"/>
    <mergeCell ref="M16:P16"/>
    <mergeCell ref="Q16:T16"/>
    <mergeCell ref="A17:D17"/>
    <mergeCell ref="E17:H17"/>
    <mergeCell ref="I17:L17"/>
    <mergeCell ref="M17:P17"/>
    <mergeCell ref="Q17:T17"/>
    <mergeCell ref="A18:D18"/>
    <mergeCell ref="E18:H18"/>
    <mergeCell ref="I18:L18"/>
    <mergeCell ref="M18:P18"/>
    <mergeCell ref="Q18:T18"/>
    <mergeCell ref="A19:D19"/>
    <mergeCell ref="E19:H19"/>
    <mergeCell ref="I19:L19"/>
    <mergeCell ref="M19:P19"/>
    <mergeCell ref="Q19:T19"/>
    <mergeCell ref="A20:D20"/>
    <mergeCell ref="E20:H20"/>
    <mergeCell ref="I20:L20"/>
    <mergeCell ref="M20:P20"/>
    <mergeCell ref="Q20:T20"/>
    <mergeCell ref="E21:H21"/>
    <mergeCell ref="I21:L21"/>
    <mergeCell ref="M21:P21"/>
    <mergeCell ref="Q21:T21"/>
    <mergeCell ref="A24:D24"/>
    <mergeCell ref="E24:H24"/>
    <mergeCell ref="I24:L24"/>
    <mergeCell ref="M24:P24"/>
    <mergeCell ref="Q24:T24"/>
    <mergeCell ref="AI25:AL25"/>
    <mergeCell ref="A26:D26"/>
    <mergeCell ref="E26:H26"/>
    <mergeCell ref="I26:L26"/>
    <mergeCell ref="M26:P26"/>
    <mergeCell ref="Q26:T26"/>
    <mergeCell ref="AE26:AH26"/>
    <mergeCell ref="AI26:AL26"/>
    <mergeCell ref="A25:D25"/>
    <mergeCell ref="E25:H25"/>
    <mergeCell ref="I25:L25"/>
    <mergeCell ref="M25:P25"/>
    <mergeCell ref="Q25:T25"/>
    <mergeCell ref="AE25:AH25"/>
    <mergeCell ref="AI27:AL27"/>
    <mergeCell ref="A28:D28"/>
    <mergeCell ref="E28:H28"/>
    <mergeCell ref="I28:L28"/>
    <mergeCell ref="M28:P28"/>
    <mergeCell ref="Q28:T28"/>
    <mergeCell ref="AE28:AH28"/>
    <mergeCell ref="AI28:AL28"/>
    <mergeCell ref="A27:D27"/>
    <mergeCell ref="E27:H27"/>
    <mergeCell ref="I27:L27"/>
    <mergeCell ref="M27:P27"/>
    <mergeCell ref="Q27:T27"/>
    <mergeCell ref="AE27:AH27"/>
    <mergeCell ref="AI29:AL29"/>
    <mergeCell ref="A30:D30"/>
    <mergeCell ref="E30:H30"/>
    <mergeCell ref="I30:L30"/>
    <mergeCell ref="M30:P30"/>
    <mergeCell ref="Q30:T30"/>
    <mergeCell ref="AE30:AH30"/>
    <mergeCell ref="AI30:AL30"/>
    <mergeCell ref="A29:D29"/>
    <mergeCell ref="E29:H29"/>
    <mergeCell ref="I29:L29"/>
    <mergeCell ref="M29:P29"/>
    <mergeCell ref="Q29:T29"/>
    <mergeCell ref="AE29:AH29"/>
    <mergeCell ref="A31:D31"/>
    <mergeCell ref="E31:H31"/>
    <mergeCell ref="I31:L31"/>
    <mergeCell ref="M31:P31"/>
    <mergeCell ref="Q31:T31"/>
    <mergeCell ref="A34:D34"/>
    <mergeCell ref="E34:H34"/>
    <mergeCell ref="I34:L34"/>
    <mergeCell ref="M34:P34"/>
    <mergeCell ref="Q34:T34"/>
    <mergeCell ref="AB34:AE34"/>
    <mergeCell ref="AH34:AK34"/>
    <mergeCell ref="A35:D35"/>
    <mergeCell ref="E35:H35"/>
    <mergeCell ref="I35:L35"/>
    <mergeCell ref="M35:P35"/>
    <mergeCell ref="Q35:T35"/>
    <mergeCell ref="AB35:AE35"/>
    <mergeCell ref="AH35:AK35"/>
    <mergeCell ref="AH36:AK36"/>
    <mergeCell ref="A37:D37"/>
    <mergeCell ref="E37:H37"/>
    <mergeCell ref="I37:L37"/>
    <mergeCell ref="M37:P37"/>
    <mergeCell ref="Q37:T37"/>
    <mergeCell ref="AB37:AE37"/>
    <mergeCell ref="AH37:AK37"/>
    <mergeCell ref="A36:D36"/>
    <mergeCell ref="E36:H36"/>
    <mergeCell ref="I36:L36"/>
    <mergeCell ref="M36:P36"/>
    <mergeCell ref="Q36:T36"/>
    <mergeCell ref="AB36:AE36"/>
    <mergeCell ref="AH38:AK38"/>
    <mergeCell ref="A39:D39"/>
    <mergeCell ref="E39:H39"/>
    <mergeCell ref="I39:L39"/>
    <mergeCell ref="M39:P39"/>
    <mergeCell ref="Q39:T39"/>
    <mergeCell ref="AB39:AE39"/>
    <mergeCell ref="AH39:AK39"/>
    <mergeCell ref="A38:D38"/>
    <mergeCell ref="E38:H38"/>
    <mergeCell ref="I38:L38"/>
    <mergeCell ref="M38:P38"/>
    <mergeCell ref="Q38:T38"/>
    <mergeCell ref="AB38:AE38"/>
    <mergeCell ref="AH40:AK40"/>
    <mergeCell ref="A43:D43"/>
    <mergeCell ref="E43:H43"/>
    <mergeCell ref="I43:L43"/>
    <mergeCell ref="M43:P43"/>
    <mergeCell ref="Q43:T43"/>
    <mergeCell ref="AB43:AE43"/>
    <mergeCell ref="AH43:AK43"/>
    <mergeCell ref="A40:D40"/>
    <mergeCell ref="E40:H40"/>
    <mergeCell ref="I40:L40"/>
    <mergeCell ref="M40:P40"/>
    <mergeCell ref="Q40:T40"/>
    <mergeCell ref="AB40:AE40"/>
    <mergeCell ref="AH44:AK44"/>
    <mergeCell ref="A45:D45"/>
    <mergeCell ref="E45:H45"/>
    <mergeCell ref="I45:L45"/>
    <mergeCell ref="M45:P45"/>
    <mergeCell ref="Q45:T45"/>
    <mergeCell ref="AB45:AE45"/>
    <mergeCell ref="AH45:AK45"/>
    <mergeCell ref="A44:D44"/>
    <mergeCell ref="E44:H44"/>
    <mergeCell ref="I44:L44"/>
    <mergeCell ref="M44:P44"/>
    <mergeCell ref="Q44:T44"/>
    <mergeCell ref="AB44:AE44"/>
    <mergeCell ref="AH46:AK46"/>
    <mergeCell ref="A47:D47"/>
    <mergeCell ref="E47:H47"/>
    <mergeCell ref="I47:L47"/>
    <mergeCell ref="M47:P47"/>
    <mergeCell ref="Q47:T47"/>
    <mergeCell ref="AB47:AE47"/>
    <mergeCell ref="AH47:AK47"/>
    <mergeCell ref="A46:D46"/>
    <mergeCell ref="E46:H46"/>
    <mergeCell ref="I46:L46"/>
    <mergeCell ref="M46:P46"/>
    <mergeCell ref="Q46:T46"/>
    <mergeCell ref="AB46:AE46"/>
    <mergeCell ref="A53:D53"/>
    <mergeCell ref="A54:D54"/>
    <mergeCell ref="A55:D55"/>
    <mergeCell ref="A56:D56"/>
    <mergeCell ref="A57:D57"/>
    <mergeCell ref="C64:M69"/>
    <mergeCell ref="AH48:AK48"/>
    <mergeCell ref="A49:D49"/>
    <mergeCell ref="E49:H49"/>
    <mergeCell ref="I49:L49"/>
    <mergeCell ref="M49:P49"/>
    <mergeCell ref="Q49:T49"/>
    <mergeCell ref="AB49:AE49"/>
    <mergeCell ref="AH49:AK49"/>
    <mergeCell ref="A48:D48"/>
    <mergeCell ref="E48:H48"/>
    <mergeCell ref="I48:L48"/>
    <mergeCell ref="M48:P48"/>
    <mergeCell ref="Q48:T48"/>
    <mergeCell ref="AB48:AE48"/>
  </mergeCells>
  <phoneticPr fontId="19" type="noConversion"/>
  <pageMargins left="0.43307086614173229" right="0" top="0" bottom="0" header="0.31496062992125984" footer="0.31496062992125984"/>
  <pageSetup paperSize="9" scale="25" fitToWidth="0" orientation="landscape" r:id="rId1"/>
  <headerFooter alignWithMargins="0"/>
  <rowBreaks count="1" manualBreakCount="1">
    <brk id="51" max="2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1"/>
  <sheetViews>
    <sheetView zoomScale="20" zoomScaleNormal="20" workbookViewId="0">
      <selection activeCell="I17" sqref="I17:L17"/>
    </sheetView>
  </sheetViews>
  <sheetFormatPr defaultColWidth="9" defaultRowHeight="15.75"/>
  <cols>
    <col min="1" max="20" width="32.625" style="152" customWidth="1"/>
    <col min="21" max="16384" width="9" style="152"/>
  </cols>
  <sheetData>
    <row r="1" spans="1:28" ht="51.75" customHeight="1">
      <c r="A1" s="766" t="s">
        <v>226</v>
      </c>
      <c r="B1" s="766"/>
      <c r="C1" s="766"/>
      <c r="D1" s="766"/>
      <c r="E1" s="766"/>
      <c r="F1" s="766"/>
      <c r="G1" s="766"/>
      <c r="H1" s="766"/>
      <c r="O1" s="768" t="s">
        <v>107</v>
      </c>
      <c r="P1" s="768"/>
      <c r="Q1" s="769"/>
      <c r="R1" s="769"/>
    </row>
    <row r="2" spans="1:28" ht="51.75" customHeight="1">
      <c r="A2" s="766"/>
      <c r="B2" s="766"/>
      <c r="C2" s="766"/>
      <c r="D2" s="766"/>
      <c r="E2" s="766"/>
      <c r="F2" s="766"/>
      <c r="G2" s="766"/>
      <c r="H2" s="766"/>
      <c r="O2" s="768" t="s">
        <v>108</v>
      </c>
      <c r="P2" s="768"/>
      <c r="Q2" s="153"/>
      <c r="R2" s="153"/>
    </row>
    <row r="3" spans="1:28" ht="206.25" customHeight="1" thickBot="1">
      <c r="A3" s="767"/>
      <c r="B3" s="767"/>
      <c r="C3" s="767"/>
      <c r="D3" s="767"/>
      <c r="E3" s="767"/>
      <c r="F3" s="767"/>
      <c r="G3" s="767"/>
      <c r="H3" s="767"/>
      <c r="O3" s="770"/>
      <c r="P3" s="770"/>
    </row>
    <row r="4" spans="1:28" s="194" customFormat="1" ht="75" customHeight="1" thickBot="1">
      <c r="A4" s="771" t="s">
        <v>77</v>
      </c>
      <c r="B4" s="772"/>
      <c r="C4" s="772"/>
      <c r="D4" s="773"/>
      <c r="E4" s="771" t="s">
        <v>78</v>
      </c>
      <c r="F4" s="772"/>
      <c r="G4" s="772"/>
      <c r="H4" s="773"/>
      <c r="I4" s="771" t="s">
        <v>109</v>
      </c>
      <c r="J4" s="772"/>
      <c r="K4" s="772"/>
      <c r="L4" s="773"/>
      <c r="M4" s="771" t="s">
        <v>110</v>
      </c>
      <c r="N4" s="772"/>
      <c r="O4" s="772"/>
      <c r="P4" s="773"/>
      <c r="Q4" s="771" t="s">
        <v>111</v>
      </c>
      <c r="R4" s="772"/>
      <c r="S4" s="772"/>
      <c r="T4" s="773"/>
    </row>
    <row r="5" spans="1:28" s="194" customFormat="1" ht="75" customHeight="1">
      <c r="A5" s="757" t="s">
        <v>79</v>
      </c>
      <c r="B5" s="758"/>
      <c r="C5" s="758"/>
      <c r="D5" s="759"/>
      <c r="E5" s="760" t="s">
        <v>80</v>
      </c>
      <c r="F5" s="761"/>
      <c r="G5" s="761"/>
      <c r="H5" s="762"/>
      <c r="I5" s="757" t="s">
        <v>112</v>
      </c>
      <c r="J5" s="758"/>
      <c r="K5" s="758"/>
      <c r="L5" s="759"/>
      <c r="M5" s="757" t="s">
        <v>113</v>
      </c>
      <c r="N5" s="758"/>
      <c r="O5" s="758"/>
      <c r="P5" s="759"/>
      <c r="Q5" s="763" t="s">
        <v>114</v>
      </c>
      <c r="R5" s="764"/>
      <c r="S5" s="764"/>
      <c r="T5" s="765"/>
    </row>
    <row r="6" spans="1:28" s="194" customFormat="1" ht="75" customHeight="1">
      <c r="A6" s="763" t="s">
        <v>87</v>
      </c>
      <c r="B6" s="764"/>
      <c r="C6" s="764"/>
      <c r="D6" s="765"/>
      <c r="E6" s="763" t="s">
        <v>84</v>
      </c>
      <c r="F6" s="764"/>
      <c r="G6" s="764"/>
      <c r="H6" s="765"/>
      <c r="I6" s="763" t="s">
        <v>115</v>
      </c>
      <c r="J6" s="764"/>
      <c r="K6" s="764"/>
      <c r="L6" s="765"/>
      <c r="M6" s="763" t="s">
        <v>116</v>
      </c>
      <c r="N6" s="764"/>
      <c r="O6" s="764"/>
      <c r="P6" s="765"/>
      <c r="Q6" s="763" t="s">
        <v>117</v>
      </c>
      <c r="R6" s="764"/>
      <c r="S6" s="764"/>
      <c r="T6" s="765"/>
    </row>
    <row r="7" spans="1:28" s="195" customFormat="1" ht="75" customHeight="1">
      <c r="A7" s="763" t="s">
        <v>85</v>
      </c>
      <c r="B7" s="764"/>
      <c r="C7" s="764"/>
      <c r="D7" s="765"/>
      <c r="E7" s="763" t="s">
        <v>86</v>
      </c>
      <c r="F7" s="764"/>
      <c r="G7" s="764"/>
      <c r="H7" s="765"/>
      <c r="I7" s="763" t="s">
        <v>118</v>
      </c>
      <c r="J7" s="764"/>
      <c r="K7" s="764"/>
      <c r="L7" s="765"/>
      <c r="M7" s="763" t="s">
        <v>119</v>
      </c>
      <c r="N7" s="764"/>
      <c r="O7" s="764"/>
      <c r="P7" s="765"/>
      <c r="Q7" s="763" t="s">
        <v>120</v>
      </c>
      <c r="R7" s="764"/>
      <c r="S7" s="764"/>
      <c r="T7" s="765"/>
      <c r="U7" s="194"/>
      <c r="V7" s="194"/>
    </row>
    <row r="8" spans="1:28" s="195" customFormat="1" ht="75" customHeight="1">
      <c r="A8" s="763" t="s">
        <v>93</v>
      </c>
      <c r="B8" s="764"/>
      <c r="C8" s="764"/>
      <c r="D8" s="765"/>
      <c r="E8" s="763" t="s">
        <v>89</v>
      </c>
      <c r="F8" s="764"/>
      <c r="G8" s="764"/>
      <c r="H8" s="765"/>
      <c r="I8" s="763" t="s">
        <v>121</v>
      </c>
      <c r="J8" s="764"/>
      <c r="K8" s="764"/>
      <c r="L8" s="765"/>
      <c r="M8" s="763" t="s">
        <v>122</v>
      </c>
      <c r="N8" s="764"/>
      <c r="O8" s="764"/>
      <c r="P8" s="765"/>
      <c r="Q8" s="763" t="s">
        <v>123</v>
      </c>
      <c r="R8" s="764"/>
      <c r="S8" s="764"/>
      <c r="T8" s="765"/>
      <c r="U8" s="194"/>
      <c r="V8" s="194"/>
    </row>
    <row r="9" spans="1:28" s="195" customFormat="1" ht="75" customHeight="1">
      <c r="A9" s="763" t="s">
        <v>83</v>
      </c>
      <c r="B9" s="764"/>
      <c r="C9" s="764"/>
      <c r="D9" s="765"/>
      <c r="E9" s="763" t="s">
        <v>82</v>
      </c>
      <c r="F9" s="764"/>
      <c r="G9" s="764"/>
      <c r="H9" s="765"/>
      <c r="I9" s="763" t="s">
        <v>124</v>
      </c>
      <c r="J9" s="764"/>
      <c r="K9" s="764"/>
      <c r="L9" s="765"/>
      <c r="M9" s="763" t="s">
        <v>125</v>
      </c>
      <c r="N9" s="764"/>
      <c r="O9" s="764"/>
      <c r="P9" s="765"/>
      <c r="Q9" s="763" t="s">
        <v>126</v>
      </c>
      <c r="R9" s="764"/>
      <c r="S9" s="764"/>
      <c r="T9" s="765"/>
      <c r="U9" s="194"/>
      <c r="V9" s="194"/>
    </row>
    <row r="10" spans="1:28" s="195" customFormat="1" ht="75" customHeight="1" thickBot="1">
      <c r="A10" s="774" t="s">
        <v>88</v>
      </c>
      <c r="B10" s="775"/>
      <c r="C10" s="775"/>
      <c r="D10" s="776"/>
      <c r="E10" s="763" t="s">
        <v>105</v>
      </c>
      <c r="F10" s="764"/>
      <c r="G10" s="764"/>
      <c r="H10" s="765"/>
      <c r="I10" s="774" t="s">
        <v>127</v>
      </c>
      <c r="J10" s="775"/>
      <c r="K10" s="775"/>
      <c r="L10" s="776"/>
      <c r="M10" s="777" t="s">
        <v>128</v>
      </c>
      <c r="N10" s="778"/>
      <c r="O10" s="778"/>
      <c r="P10" s="779"/>
      <c r="Q10" s="763" t="s">
        <v>129</v>
      </c>
      <c r="R10" s="764"/>
      <c r="S10" s="764"/>
      <c r="T10" s="765"/>
      <c r="U10" s="194"/>
      <c r="V10" s="194"/>
    </row>
    <row r="11" spans="1:28" s="155" customFormat="1" ht="31.5" hidden="1" customHeight="1">
      <c r="A11" s="780"/>
      <c r="B11" s="781"/>
      <c r="C11" s="781"/>
      <c r="D11" s="782"/>
      <c r="E11" s="783"/>
      <c r="F11" s="784"/>
      <c r="G11" s="784"/>
      <c r="H11" s="785"/>
      <c r="I11" s="786"/>
      <c r="J11" s="787"/>
      <c r="K11" s="787"/>
      <c r="L11" s="788"/>
      <c r="M11" s="789"/>
      <c r="N11" s="790"/>
      <c r="O11" s="790"/>
      <c r="P11" s="791"/>
      <c r="Q11" s="786"/>
      <c r="R11" s="787"/>
      <c r="S11" s="787"/>
      <c r="T11" s="788"/>
      <c r="U11" s="152"/>
      <c r="V11" s="152"/>
    </row>
    <row r="12" spans="1:28" s="155" customFormat="1" ht="25.5" customHeight="1">
      <c r="A12" s="156" t="s">
        <v>130</v>
      </c>
      <c r="B12" s="157">
        <f>第一週明細!W12</f>
        <v>736.4</v>
      </c>
      <c r="C12" s="157" t="s">
        <v>9</v>
      </c>
      <c r="D12" s="158">
        <f>第一週明細!W8</f>
        <v>24</v>
      </c>
      <c r="E12" s="159" t="s">
        <v>130</v>
      </c>
      <c r="F12" s="160">
        <f>第一週明細!W20</f>
        <v>0</v>
      </c>
      <c r="G12" s="160" t="s">
        <v>9</v>
      </c>
      <c r="H12" s="161">
        <f>第一週明細!W16</f>
        <v>0</v>
      </c>
      <c r="I12" s="159" t="s">
        <v>130</v>
      </c>
      <c r="J12" s="162">
        <f>第一週明細!W28</f>
        <v>0</v>
      </c>
      <c r="K12" s="160" t="s">
        <v>9</v>
      </c>
      <c r="L12" s="163">
        <f>第一週明細!W24</f>
        <v>0</v>
      </c>
      <c r="M12" s="164" t="s">
        <v>130</v>
      </c>
      <c r="N12" s="165">
        <f>第一週明細!W36</f>
        <v>0</v>
      </c>
      <c r="O12" s="166" t="s">
        <v>9</v>
      </c>
      <c r="P12" s="167">
        <f>第一週明細!W32</f>
        <v>0</v>
      </c>
      <c r="Q12" s="159" t="s">
        <v>130</v>
      </c>
      <c r="R12" s="162">
        <f>第一週明細!W44</f>
        <v>766.2</v>
      </c>
      <c r="S12" s="160" t="s">
        <v>9</v>
      </c>
      <c r="T12" s="163">
        <f>第一週明細!W40</f>
        <v>27</v>
      </c>
      <c r="U12" s="152"/>
      <c r="V12" s="152"/>
    </row>
    <row r="13" spans="1:28" s="155" customFormat="1" ht="30.75" customHeight="1" thickBot="1">
      <c r="A13" s="168" t="s">
        <v>7</v>
      </c>
      <c r="B13" s="169">
        <f>第一週明細!W6</f>
        <v>100</v>
      </c>
      <c r="C13" s="169" t="s">
        <v>11</v>
      </c>
      <c r="D13" s="170">
        <f>第一週明細!W10</f>
        <v>30.099999999999998</v>
      </c>
      <c r="E13" s="132" t="s">
        <v>131</v>
      </c>
      <c r="F13" s="133">
        <f>第一週明細!W14</f>
        <v>0</v>
      </c>
      <c r="G13" s="133" t="s">
        <v>132</v>
      </c>
      <c r="H13" s="134">
        <f>第一週明細!W18</f>
        <v>0</v>
      </c>
      <c r="I13" s="132" t="s">
        <v>131</v>
      </c>
      <c r="J13" s="133">
        <f>第一週明細!W22</f>
        <v>0</v>
      </c>
      <c r="K13" s="133" t="s">
        <v>11</v>
      </c>
      <c r="L13" s="170">
        <f>第一週明細!W26</f>
        <v>0</v>
      </c>
      <c r="M13" s="171" t="s">
        <v>131</v>
      </c>
      <c r="N13" s="172">
        <f>第一週明細!W30</f>
        <v>0</v>
      </c>
      <c r="O13" s="135" t="s">
        <v>11</v>
      </c>
      <c r="P13" s="136">
        <f>第一週明細!W34</f>
        <v>0</v>
      </c>
      <c r="Q13" s="168" t="s">
        <v>131</v>
      </c>
      <c r="R13" s="169">
        <f>第一週明細!W38</f>
        <v>100</v>
      </c>
      <c r="S13" s="169" t="s">
        <v>11</v>
      </c>
      <c r="T13" s="170">
        <f>第一週明細!W42</f>
        <v>30.8</v>
      </c>
      <c r="U13" s="152"/>
      <c r="V13" s="152"/>
    </row>
    <row r="14" spans="1:28" s="195" customFormat="1" ht="75" customHeight="1" thickBot="1">
      <c r="A14" s="771" t="s">
        <v>133</v>
      </c>
      <c r="B14" s="772"/>
      <c r="C14" s="772"/>
      <c r="D14" s="773"/>
      <c r="E14" s="771" t="s">
        <v>134</v>
      </c>
      <c r="F14" s="772"/>
      <c r="G14" s="772"/>
      <c r="H14" s="773"/>
      <c r="I14" s="771" t="s">
        <v>135</v>
      </c>
      <c r="J14" s="772"/>
      <c r="K14" s="772"/>
      <c r="L14" s="773"/>
      <c r="M14" s="771" t="s">
        <v>136</v>
      </c>
      <c r="N14" s="772"/>
      <c r="O14" s="772"/>
      <c r="P14" s="773"/>
      <c r="Q14" s="771" t="s">
        <v>137</v>
      </c>
      <c r="R14" s="772"/>
      <c r="S14" s="772"/>
      <c r="T14" s="773"/>
      <c r="U14" s="194"/>
      <c r="V14" s="194"/>
      <c r="AB14" s="195" t="s">
        <v>138</v>
      </c>
    </row>
    <row r="15" spans="1:28" s="195" customFormat="1" ht="75" customHeight="1">
      <c r="A15" s="763" t="s">
        <v>112</v>
      </c>
      <c r="B15" s="764"/>
      <c r="C15" s="764"/>
      <c r="D15" s="765"/>
      <c r="E15" s="757" t="s">
        <v>139</v>
      </c>
      <c r="F15" s="758"/>
      <c r="G15" s="758"/>
      <c r="H15" s="759"/>
      <c r="I15" s="757" t="s">
        <v>112</v>
      </c>
      <c r="J15" s="758"/>
      <c r="K15" s="758"/>
      <c r="L15" s="759"/>
      <c r="M15" s="757" t="s">
        <v>113</v>
      </c>
      <c r="N15" s="758"/>
      <c r="O15" s="758"/>
      <c r="P15" s="759"/>
      <c r="Q15" s="763" t="s">
        <v>140</v>
      </c>
      <c r="R15" s="764"/>
      <c r="S15" s="764"/>
      <c r="T15" s="765"/>
      <c r="U15" s="194"/>
      <c r="V15" s="194"/>
    </row>
    <row r="16" spans="1:28" s="195" customFormat="1" ht="75" customHeight="1">
      <c r="A16" s="763" t="s">
        <v>141</v>
      </c>
      <c r="B16" s="764"/>
      <c r="C16" s="764"/>
      <c r="D16" s="765"/>
      <c r="E16" s="763" t="s">
        <v>142</v>
      </c>
      <c r="F16" s="764"/>
      <c r="G16" s="764"/>
      <c r="H16" s="765"/>
      <c r="I16" s="763" t="s">
        <v>143</v>
      </c>
      <c r="J16" s="764"/>
      <c r="K16" s="764"/>
      <c r="L16" s="765"/>
      <c r="M16" s="763" t="s">
        <v>144</v>
      </c>
      <c r="N16" s="764"/>
      <c r="O16" s="764"/>
      <c r="P16" s="765"/>
      <c r="Q16" s="763" t="s">
        <v>145</v>
      </c>
      <c r="R16" s="764"/>
      <c r="S16" s="764"/>
      <c r="T16" s="765"/>
      <c r="U16" s="194"/>
      <c r="V16" s="194"/>
    </row>
    <row r="17" spans="1:25" s="195" customFormat="1" ht="75" customHeight="1">
      <c r="A17" s="763" t="s">
        <v>146</v>
      </c>
      <c r="B17" s="764"/>
      <c r="C17" s="764"/>
      <c r="D17" s="765"/>
      <c r="E17" s="763" t="s">
        <v>147</v>
      </c>
      <c r="F17" s="764"/>
      <c r="G17" s="764"/>
      <c r="H17" s="765"/>
      <c r="I17" s="763" t="s">
        <v>148</v>
      </c>
      <c r="J17" s="764"/>
      <c r="K17" s="764"/>
      <c r="L17" s="765"/>
      <c r="M17" s="763" t="s">
        <v>149</v>
      </c>
      <c r="N17" s="764"/>
      <c r="O17" s="764"/>
      <c r="P17" s="765"/>
      <c r="Q17" s="763" t="s">
        <v>150</v>
      </c>
      <c r="R17" s="764"/>
      <c r="S17" s="764"/>
      <c r="T17" s="765"/>
      <c r="U17" s="194"/>
      <c r="V17" s="194"/>
    </row>
    <row r="18" spans="1:25" s="195" customFormat="1" ht="75" customHeight="1">
      <c r="A18" s="763" t="s">
        <v>151</v>
      </c>
      <c r="B18" s="764"/>
      <c r="C18" s="764"/>
      <c r="D18" s="765"/>
      <c r="E18" s="763" t="s">
        <v>152</v>
      </c>
      <c r="F18" s="764"/>
      <c r="G18" s="764"/>
      <c r="H18" s="765"/>
      <c r="I18" s="763" t="s">
        <v>153</v>
      </c>
      <c r="J18" s="764"/>
      <c r="K18" s="764"/>
      <c r="L18" s="765"/>
      <c r="M18" s="763" t="s">
        <v>154</v>
      </c>
      <c r="N18" s="764"/>
      <c r="O18" s="764"/>
      <c r="P18" s="765"/>
      <c r="Q18" s="763" t="s">
        <v>155</v>
      </c>
      <c r="R18" s="764"/>
      <c r="S18" s="764"/>
      <c r="T18" s="765"/>
    </row>
    <row r="19" spans="1:25" s="195" customFormat="1" ht="75" customHeight="1">
      <c r="A19" s="763" t="s">
        <v>124</v>
      </c>
      <c r="B19" s="764"/>
      <c r="C19" s="764"/>
      <c r="D19" s="765"/>
      <c r="E19" s="763" t="s">
        <v>156</v>
      </c>
      <c r="F19" s="764"/>
      <c r="G19" s="764"/>
      <c r="H19" s="765"/>
      <c r="I19" s="763" t="s">
        <v>157</v>
      </c>
      <c r="J19" s="764"/>
      <c r="K19" s="764"/>
      <c r="L19" s="765"/>
      <c r="M19" s="763" t="s">
        <v>125</v>
      </c>
      <c r="N19" s="764"/>
      <c r="O19" s="764"/>
      <c r="P19" s="765"/>
      <c r="Q19" s="763" t="s">
        <v>158</v>
      </c>
      <c r="R19" s="764"/>
      <c r="S19" s="764"/>
      <c r="T19" s="765"/>
    </row>
    <row r="20" spans="1:25" s="195" customFormat="1" ht="75" customHeight="1" thickBot="1">
      <c r="A20" s="763" t="s">
        <v>159</v>
      </c>
      <c r="B20" s="764"/>
      <c r="C20" s="764"/>
      <c r="D20" s="765"/>
      <c r="E20" s="763" t="s">
        <v>160</v>
      </c>
      <c r="F20" s="764"/>
      <c r="G20" s="764"/>
      <c r="H20" s="765"/>
      <c r="I20" s="763" t="s">
        <v>127</v>
      </c>
      <c r="J20" s="764"/>
      <c r="K20" s="764"/>
      <c r="L20" s="765"/>
      <c r="M20" s="774" t="s">
        <v>161</v>
      </c>
      <c r="N20" s="775"/>
      <c r="O20" s="775"/>
      <c r="P20" s="776"/>
      <c r="Q20" s="774" t="s">
        <v>162</v>
      </c>
      <c r="R20" s="775"/>
      <c r="S20" s="775"/>
      <c r="T20" s="776"/>
    </row>
    <row r="21" spans="1:25" s="155" customFormat="1" ht="1.5" customHeight="1" thickBot="1">
      <c r="A21" s="156" t="s">
        <v>130</v>
      </c>
      <c r="B21" s="157"/>
      <c r="C21" s="157" t="s">
        <v>9</v>
      </c>
      <c r="D21" s="158" t="str">
        <f>第一週明細!W17</f>
        <v>蛋白質：</v>
      </c>
      <c r="E21" s="792"/>
      <c r="F21" s="793"/>
      <c r="G21" s="793"/>
      <c r="H21" s="794"/>
      <c r="I21" s="795"/>
      <c r="J21" s="796"/>
      <c r="K21" s="796"/>
      <c r="L21" s="797"/>
      <c r="M21" s="798"/>
      <c r="N21" s="799"/>
      <c r="O21" s="799"/>
      <c r="P21" s="800"/>
      <c r="Q21" s="801" t="s">
        <v>163</v>
      </c>
      <c r="R21" s="802"/>
      <c r="S21" s="802"/>
      <c r="T21" s="803"/>
      <c r="U21" s="154"/>
      <c r="V21" s="154"/>
      <c r="W21" s="154"/>
      <c r="X21" s="154"/>
      <c r="Y21" s="154"/>
    </row>
    <row r="22" spans="1:25" s="155" customFormat="1" ht="29.25" customHeight="1">
      <c r="A22" s="156" t="s">
        <v>130</v>
      </c>
      <c r="B22" s="157">
        <f>第二週明細!W12</f>
        <v>737.4</v>
      </c>
      <c r="C22" s="157" t="s">
        <v>9</v>
      </c>
      <c r="D22" s="158">
        <f>第二週明細!W8</f>
        <v>25</v>
      </c>
      <c r="E22" s="173" t="s">
        <v>130</v>
      </c>
      <c r="F22" s="174">
        <f>第二週明細!W20</f>
        <v>769.6</v>
      </c>
      <c r="G22" s="174" t="s">
        <v>9</v>
      </c>
      <c r="H22" s="175">
        <f>第二週明細!W16</f>
        <v>26</v>
      </c>
      <c r="I22" s="176" t="s">
        <v>130</v>
      </c>
      <c r="J22" s="174">
        <f>第二週明細!W28</f>
        <v>743</v>
      </c>
      <c r="K22" s="174" t="s">
        <v>9</v>
      </c>
      <c r="L22" s="175">
        <f>第二週明細!W24</f>
        <v>25</v>
      </c>
      <c r="M22" s="177" t="s">
        <v>130</v>
      </c>
      <c r="N22" s="178">
        <f>第二週明細!W36</f>
        <v>726.6</v>
      </c>
      <c r="O22" s="178" t="s">
        <v>9</v>
      </c>
      <c r="P22" s="179">
        <f>第二週明細!W32</f>
        <v>23</v>
      </c>
      <c r="Q22" s="176" t="s">
        <v>130</v>
      </c>
      <c r="R22" s="174">
        <f>第二週明細!W44</f>
        <v>736</v>
      </c>
      <c r="S22" s="174" t="s">
        <v>9</v>
      </c>
      <c r="T22" s="175">
        <f>第二週明細!W40</f>
        <v>24</v>
      </c>
      <c r="U22" s="152"/>
      <c r="V22" s="152"/>
    </row>
    <row r="23" spans="1:25" s="155" customFormat="1" ht="28.5" customHeight="1" thickBot="1">
      <c r="A23" s="180" t="s">
        <v>131</v>
      </c>
      <c r="B23" s="170">
        <f>第二週明細!W6</f>
        <v>97</v>
      </c>
      <c r="C23" s="169" t="s">
        <v>11</v>
      </c>
      <c r="D23" s="170">
        <f>第二週明細!W10</f>
        <v>31.1</v>
      </c>
      <c r="E23" s="181" t="s">
        <v>131</v>
      </c>
      <c r="F23" s="182">
        <f>第二週明細!W14</f>
        <v>101.5</v>
      </c>
      <c r="G23" s="182" t="s">
        <v>11</v>
      </c>
      <c r="H23" s="183">
        <f>第二週明細!W18</f>
        <v>32.4</v>
      </c>
      <c r="I23" s="181" t="s">
        <v>131</v>
      </c>
      <c r="J23" s="182">
        <f>第二週明細!W22</f>
        <v>99.5</v>
      </c>
      <c r="K23" s="182" t="s">
        <v>11</v>
      </c>
      <c r="L23" s="182">
        <f>第二週明細!W26</f>
        <v>29.999999999999996</v>
      </c>
      <c r="M23" s="182" t="s">
        <v>131</v>
      </c>
      <c r="N23" s="182">
        <f>第二週明細!W30</f>
        <v>101</v>
      </c>
      <c r="O23" s="184" t="s">
        <v>11</v>
      </c>
      <c r="P23" s="185">
        <f>第二週明細!W34</f>
        <v>28.900000000000002</v>
      </c>
      <c r="Q23" s="181" t="s">
        <v>131</v>
      </c>
      <c r="R23" s="182">
        <f>第二週明細!W38</f>
        <v>100.5</v>
      </c>
      <c r="S23" s="182" t="s">
        <v>11</v>
      </c>
      <c r="T23" s="183">
        <f>第二週明細!W42</f>
        <v>29.500000000000004</v>
      </c>
      <c r="U23" s="152"/>
      <c r="V23" s="152"/>
    </row>
    <row r="24" spans="1:25" s="195" customFormat="1" ht="75" customHeight="1" thickBot="1">
      <c r="A24" s="771" t="s">
        <v>164</v>
      </c>
      <c r="B24" s="772"/>
      <c r="C24" s="772"/>
      <c r="D24" s="773"/>
      <c r="E24" s="771" t="s">
        <v>165</v>
      </c>
      <c r="F24" s="772"/>
      <c r="G24" s="772"/>
      <c r="H24" s="773"/>
      <c r="I24" s="771" t="s">
        <v>166</v>
      </c>
      <c r="J24" s="772"/>
      <c r="K24" s="772"/>
      <c r="L24" s="773"/>
      <c r="M24" s="771" t="s">
        <v>167</v>
      </c>
      <c r="N24" s="772"/>
      <c r="O24" s="772"/>
      <c r="P24" s="773"/>
      <c r="Q24" s="771" t="s">
        <v>168</v>
      </c>
      <c r="R24" s="772"/>
      <c r="S24" s="772"/>
      <c r="T24" s="773"/>
      <c r="U24" s="194"/>
      <c r="V24" s="194"/>
    </row>
    <row r="25" spans="1:25" s="195" customFormat="1" ht="75" customHeight="1">
      <c r="A25" s="757" t="s">
        <v>112</v>
      </c>
      <c r="B25" s="758"/>
      <c r="C25" s="758"/>
      <c r="D25" s="759"/>
      <c r="E25" s="763" t="s">
        <v>169</v>
      </c>
      <c r="F25" s="764"/>
      <c r="G25" s="764"/>
      <c r="H25" s="765"/>
      <c r="I25" s="757" t="s">
        <v>112</v>
      </c>
      <c r="J25" s="758"/>
      <c r="K25" s="758"/>
      <c r="L25" s="759"/>
      <c r="M25" s="757" t="s">
        <v>113</v>
      </c>
      <c r="N25" s="758"/>
      <c r="O25" s="758"/>
      <c r="P25" s="759"/>
      <c r="Q25" s="763" t="s">
        <v>170</v>
      </c>
      <c r="R25" s="764"/>
      <c r="S25" s="764"/>
      <c r="T25" s="765"/>
      <c r="U25" s="194"/>
      <c r="V25" s="194"/>
    </row>
    <row r="26" spans="1:25" s="195" customFormat="1" ht="75" customHeight="1">
      <c r="A26" s="763" t="s">
        <v>171</v>
      </c>
      <c r="B26" s="764"/>
      <c r="C26" s="764"/>
      <c r="D26" s="765"/>
      <c r="E26" s="763" t="s">
        <v>172</v>
      </c>
      <c r="F26" s="764"/>
      <c r="G26" s="764"/>
      <c r="H26" s="765"/>
      <c r="I26" s="763" t="s">
        <v>173</v>
      </c>
      <c r="J26" s="764"/>
      <c r="K26" s="764"/>
      <c r="L26" s="765"/>
      <c r="M26" s="763" t="s">
        <v>174</v>
      </c>
      <c r="N26" s="764"/>
      <c r="O26" s="764"/>
      <c r="P26" s="765"/>
      <c r="Q26" s="763" t="s">
        <v>175</v>
      </c>
      <c r="R26" s="764"/>
      <c r="S26" s="764"/>
      <c r="T26" s="765"/>
      <c r="U26" s="194"/>
      <c r="V26" s="194"/>
    </row>
    <row r="27" spans="1:25" s="195" customFormat="1" ht="75" customHeight="1">
      <c r="A27" s="763" t="s">
        <v>176</v>
      </c>
      <c r="B27" s="764"/>
      <c r="C27" s="764"/>
      <c r="D27" s="765"/>
      <c r="E27" s="763" t="s">
        <v>177</v>
      </c>
      <c r="F27" s="764"/>
      <c r="G27" s="764"/>
      <c r="H27" s="765"/>
      <c r="I27" s="763" t="s">
        <v>178</v>
      </c>
      <c r="J27" s="764"/>
      <c r="K27" s="764"/>
      <c r="L27" s="765"/>
      <c r="M27" s="763" t="s">
        <v>179</v>
      </c>
      <c r="N27" s="764"/>
      <c r="O27" s="764"/>
      <c r="P27" s="765"/>
      <c r="Q27" s="763" t="s">
        <v>180</v>
      </c>
      <c r="R27" s="764"/>
      <c r="S27" s="764"/>
      <c r="T27" s="765"/>
      <c r="U27" s="194"/>
      <c r="V27" s="194"/>
    </row>
    <row r="28" spans="1:25" s="195" customFormat="1" ht="75" customHeight="1">
      <c r="A28" s="763" t="s">
        <v>181</v>
      </c>
      <c r="B28" s="764"/>
      <c r="C28" s="764"/>
      <c r="D28" s="765"/>
      <c r="E28" s="763" t="s">
        <v>182</v>
      </c>
      <c r="F28" s="764"/>
      <c r="G28" s="764"/>
      <c r="H28" s="765"/>
      <c r="I28" s="763" t="s">
        <v>183</v>
      </c>
      <c r="J28" s="764"/>
      <c r="K28" s="764"/>
      <c r="L28" s="765"/>
      <c r="M28" s="763" t="s">
        <v>184</v>
      </c>
      <c r="N28" s="764"/>
      <c r="O28" s="764"/>
      <c r="P28" s="765"/>
      <c r="Q28" s="763" t="s">
        <v>185</v>
      </c>
      <c r="R28" s="764"/>
      <c r="S28" s="764"/>
      <c r="T28" s="765"/>
      <c r="U28" s="194"/>
      <c r="V28" s="194"/>
    </row>
    <row r="29" spans="1:25" s="195" customFormat="1" ht="75" customHeight="1">
      <c r="A29" s="763" t="s">
        <v>157</v>
      </c>
      <c r="B29" s="764"/>
      <c r="C29" s="764"/>
      <c r="D29" s="765"/>
      <c r="E29" s="763" t="s">
        <v>125</v>
      </c>
      <c r="F29" s="764"/>
      <c r="G29" s="764"/>
      <c r="H29" s="765"/>
      <c r="I29" s="763" t="s">
        <v>124</v>
      </c>
      <c r="J29" s="764"/>
      <c r="K29" s="764"/>
      <c r="L29" s="765"/>
      <c r="M29" s="763" t="s">
        <v>186</v>
      </c>
      <c r="N29" s="764"/>
      <c r="O29" s="764"/>
      <c r="P29" s="765"/>
      <c r="Q29" s="763" t="s">
        <v>126</v>
      </c>
      <c r="R29" s="764"/>
      <c r="S29" s="764"/>
      <c r="T29" s="765"/>
      <c r="U29" s="194"/>
      <c r="V29" s="194"/>
    </row>
    <row r="30" spans="1:25" s="195" customFormat="1" ht="75" customHeight="1" thickBot="1">
      <c r="A30" s="774" t="s">
        <v>128</v>
      </c>
      <c r="B30" s="775"/>
      <c r="C30" s="775"/>
      <c r="D30" s="776"/>
      <c r="E30" s="774" t="s">
        <v>187</v>
      </c>
      <c r="F30" s="775"/>
      <c r="G30" s="775"/>
      <c r="H30" s="776"/>
      <c r="I30" s="774" t="s">
        <v>188</v>
      </c>
      <c r="J30" s="775"/>
      <c r="K30" s="775"/>
      <c r="L30" s="776"/>
      <c r="M30" s="774" t="s">
        <v>162</v>
      </c>
      <c r="N30" s="775"/>
      <c r="O30" s="775"/>
      <c r="P30" s="776"/>
      <c r="Q30" s="774" t="s">
        <v>189</v>
      </c>
      <c r="R30" s="775"/>
      <c r="S30" s="775"/>
      <c r="T30" s="776"/>
      <c r="U30" s="194"/>
      <c r="V30" s="194"/>
    </row>
    <row r="31" spans="1:25" s="155" customFormat="1" ht="2.25" customHeight="1" thickBot="1">
      <c r="A31" s="792"/>
      <c r="B31" s="793"/>
      <c r="C31" s="793"/>
      <c r="D31" s="794"/>
      <c r="E31" s="795"/>
      <c r="F31" s="796"/>
      <c r="G31" s="796"/>
      <c r="H31" s="797"/>
      <c r="I31" s="795"/>
      <c r="J31" s="796"/>
      <c r="K31" s="796"/>
      <c r="L31" s="797"/>
      <c r="M31" s="795"/>
      <c r="N31" s="796"/>
      <c r="O31" s="796"/>
      <c r="P31" s="797"/>
      <c r="Q31" s="795"/>
      <c r="R31" s="796"/>
      <c r="S31" s="796"/>
      <c r="T31" s="797"/>
      <c r="U31" s="152"/>
      <c r="V31" s="152"/>
    </row>
    <row r="32" spans="1:25" s="155" customFormat="1" ht="25.5" customHeight="1">
      <c r="A32" s="176" t="s">
        <v>130</v>
      </c>
      <c r="B32" s="174">
        <f>第三週明細!W12</f>
        <v>730.8</v>
      </c>
      <c r="C32" s="174" t="s">
        <v>9</v>
      </c>
      <c r="D32" s="186">
        <f>第三週明細!W8</f>
        <v>24</v>
      </c>
      <c r="E32" s="176" t="s">
        <v>130</v>
      </c>
      <c r="F32" s="174">
        <f>第三週明細!W20</f>
        <v>759.9</v>
      </c>
      <c r="G32" s="174" t="s">
        <v>9</v>
      </c>
      <c r="H32" s="175">
        <f>第三週明細!W16</f>
        <v>25.5</v>
      </c>
      <c r="I32" s="176" t="s">
        <v>130</v>
      </c>
      <c r="J32" s="174">
        <f>第三週明細!W28</f>
        <v>747</v>
      </c>
      <c r="K32" s="174" t="s">
        <v>9</v>
      </c>
      <c r="L32" s="175">
        <f>第三週明細!W24</f>
        <v>25.8</v>
      </c>
      <c r="M32" s="176" t="s">
        <v>130</v>
      </c>
      <c r="N32" s="174">
        <v>735</v>
      </c>
      <c r="O32" s="174" t="s">
        <v>9</v>
      </c>
      <c r="P32" s="175" t="s">
        <v>190</v>
      </c>
      <c r="Q32" s="176" t="s">
        <v>130</v>
      </c>
      <c r="R32" s="174">
        <f>第三週明細!W44</f>
        <v>755</v>
      </c>
      <c r="S32" s="174" t="s">
        <v>9</v>
      </c>
      <c r="T32" s="175">
        <f>第三週明細!W40</f>
        <v>27</v>
      </c>
      <c r="U32" s="152"/>
      <c r="V32" s="152"/>
    </row>
    <row r="33" spans="1:22" s="155" customFormat="1" ht="28.5" customHeight="1" thickBot="1">
      <c r="A33" s="187" t="s">
        <v>131</v>
      </c>
      <c r="B33" s="183">
        <f>第三週明細!W6</f>
        <v>100</v>
      </c>
      <c r="C33" s="182" t="s">
        <v>11</v>
      </c>
      <c r="D33" s="183">
        <f>第三週明細!W10</f>
        <v>28.700000000000003</v>
      </c>
      <c r="E33" s="181" t="s">
        <v>131</v>
      </c>
      <c r="F33" s="182">
        <f>第三週明細!W14</f>
        <v>100.5</v>
      </c>
      <c r="G33" s="182" t="s">
        <v>11</v>
      </c>
      <c r="H33" s="183">
        <f>第三週明細!W18</f>
        <v>32.1</v>
      </c>
      <c r="I33" s="181" t="s">
        <v>131</v>
      </c>
      <c r="J33" s="182">
        <f>第三週明細!W22</f>
        <v>98.2</v>
      </c>
      <c r="K33" s="182" t="s">
        <v>11</v>
      </c>
      <c r="L33" s="183">
        <f>第三週明細!W26</f>
        <v>30.499999999999996</v>
      </c>
      <c r="M33" s="181" t="s">
        <v>131</v>
      </c>
      <c r="N33" s="182">
        <v>103</v>
      </c>
      <c r="O33" s="182" t="s">
        <v>11</v>
      </c>
      <c r="P33" s="183" t="s">
        <v>191</v>
      </c>
      <c r="Q33" s="181" t="s">
        <v>131</v>
      </c>
      <c r="R33" s="182">
        <f>第三週明細!W38</f>
        <v>97.5</v>
      </c>
      <c r="S33" s="182" t="s">
        <v>11</v>
      </c>
      <c r="T33" s="183">
        <f>第三週明細!W42</f>
        <v>30.5</v>
      </c>
      <c r="U33" s="152"/>
      <c r="V33" s="152"/>
    </row>
    <row r="34" spans="1:22" s="195" customFormat="1" ht="75" customHeight="1" thickBot="1">
      <c r="A34" s="771" t="s">
        <v>192</v>
      </c>
      <c r="B34" s="772"/>
      <c r="C34" s="772"/>
      <c r="D34" s="773"/>
      <c r="E34" s="771" t="s">
        <v>193</v>
      </c>
      <c r="F34" s="772"/>
      <c r="G34" s="772"/>
      <c r="H34" s="773"/>
      <c r="I34" s="771" t="s">
        <v>194</v>
      </c>
      <c r="J34" s="772"/>
      <c r="K34" s="772"/>
      <c r="L34" s="773"/>
      <c r="M34" s="771" t="s">
        <v>195</v>
      </c>
      <c r="N34" s="772"/>
      <c r="O34" s="772"/>
      <c r="P34" s="773"/>
      <c r="Q34" s="771" t="s">
        <v>196</v>
      </c>
      <c r="R34" s="772"/>
      <c r="S34" s="772"/>
      <c r="T34" s="773"/>
      <c r="U34" s="194"/>
      <c r="V34" s="194"/>
    </row>
    <row r="35" spans="1:22" s="195" customFormat="1" ht="75" customHeight="1">
      <c r="A35" s="757" t="s">
        <v>112</v>
      </c>
      <c r="B35" s="758"/>
      <c r="C35" s="758"/>
      <c r="D35" s="759"/>
      <c r="E35" s="763" t="s">
        <v>139</v>
      </c>
      <c r="F35" s="764"/>
      <c r="G35" s="764"/>
      <c r="H35" s="765"/>
      <c r="I35" s="757" t="s">
        <v>112</v>
      </c>
      <c r="J35" s="758"/>
      <c r="K35" s="758"/>
      <c r="L35" s="759"/>
      <c r="M35" s="757" t="s">
        <v>113</v>
      </c>
      <c r="N35" s="758"/>
      <c r="O35" s="758"/>
      <c r="P35" s="759"/>
      <c r="Q35" s="757" t="s">
        <v>197</v>
      </c>
      <c r="R35" s="758"/>
      <c r="S35" s="758"/>
      <c r="T35" s="759"/>
      <c r="U35" s="194"/>
      <c r="V35" s="194"/>
    </row>
    <row r="36" spans="1:22" s="195" customFormat="1" ht="75" customHeight="1">
      <c r="A36" s="763" t="s">
        <v>198</v>
      </c>
      <c r="B36" s="764"/>
      <c r="C36" s="764"/>
      <c r="D36" s="765"/>
      <c r="E36" s="763" t="s">
        <v>199</v>
      </c>
      <c r="F36" s="764"/>
      <c r="G36" s="764"/>
      <c r="H36" s="765"/>
      <c r="I36" s="763" t="s">
        <v>200</v>
      </c>
      <c r="J36" s="764"/>
      <c r="K36" s="764"/>
      <c r="L36" s="765"/>
      <c r="M36" s="763" t="s">
        <v>201</v>
      </c>
      <c r="N36" s="764"/>
      <c r="O36" s="764"/>
      <c r="P36" s="765"/>
      <c r="Q36" s="763" t="s">
        <v>202</v>
      </c>
      <c r="R36" s="764"/>
      <c r="S36" s="764"/>
      <c r="T36" s="765"/>
      <c r="U36" s="194"/>
      <c r="V36" s="194"/>
    </row>
    <row r="37" spans="1:22" s="195" customFormat="1" ht="75" customHeight="1">
      <c r="A37" s="763" t="s">
        <v>203</v>
      </c>
      <c r="B37" s="764"/>
      <c r="C37" s="764"/>
      <c r="D37" s="765"/>
      <c r="E37" s="763" t="s">
        <v>204</v>
      </c>
      <c r="F37" s="764"/>
      <c r="G37" s="764"/>
      <c r="H37" s="765"/>
      <c r="I37" s="763" t="s">
        <v>205</v>
      </c>
      <c r="J37" s="764"/>
      <c r="K37" s="764"/>
      <c r="L37" s="765"/>
      <c r="M37" s="763" t="s">
        <v>206</v>
      </c>
      <c r="N37" s="764"/>
      <c r="O37" s="764"/>
      <c r="P37" s="765"/>
      <c r="Q37" s="763" t="s">
        <v>207</v>
      </c>
      <c r="R37" s="764"/>
      <c r="S37" s="764"/>
      <c r="T37" s="765"/>
      <c r="U37" s="194"/>
      <c r="V37" s="194"/>
    </row>
    <row r="38" spans="1:22" s="195" customFormat="1" ht="75" customHeight="1">
      <c r="A38" s="760" t="s">
        <v>208</v>
      </c>
      <c r="B38" s="761"/>
      <c r="C38" s="761"/>
      <c r="D38" s="762"/>
      <c r="E38" s="763" t="s">
        <v>209</v>
      </c>
      <c r="F38" s="764"/>
      <c r="G38" s="764"/>
      <c r="H38" s="765"/>
      <c r="I38" s="760" t="s">
        <v>210</v>
      </c>
      <c r="J38" s="761"/>
      <c r="K38" s="761"/>
      <c r="L38" s="762"/>
      <c r="M38" s="763" t="s">
        <v>211</v>
      </c>
      <c r="N38" s="764"/>
      <c r="O38" s="764"/>
      <c r="P38" s="765"/>
      <c r="Q38" s="763" t="s">
        <v>212</v>
      </c>
      <c r="R38" s="764"/>
      <c r="S38" s="764"/>
      <c r="T38" s="765"/>
      <c r="U38" s="194"/>
      <c r="V38" s="194"/>
    </row>
    <row r="39" spans="1:22" s="195" customFormat="1" ht="75" customHeight="1">
      <c r="A39" s="763" t="s">
        <v>213</v>
      </c>
      <c r="B39" s="764"/>
      <c r="C39" s="764"/>
      <c r="D39" s="765"/>
      <c r="E39" s="763" t="s">
        <v>214</v>
      </c>
      <c r="F39" s="764"/>
      <c r="G39" s="764"/>
      <c r="H39" s="765"/>
      <c r="I39" s="763" t="s">
        <v>215</v>
      </c>
      <c r="J39" s="764"/>
      <c r="K39" s="764"/>
      <c r="L39" s="765"/>
      <c r="M39" s="763" t="s">
        <v>216</v>
      </c>
      <c r="N39" s="764"/>
      <c r="O39" s="764"/>
      <c r="P39" s="765"/>
      <c r="Q39" s="763" t="s">
        <v>217</v>
      </c>
      <c r="R39" s="764"/>
      <c r="S39" s="764"/>
      <c r="T39" s="765"/>
      <c r="U39" s="194"/>
      <c r="V39" s="194"/>
    </row>
    <row r="40" spans="1:22" s="195" customFormat="1" ht="75" customHeight="1" thickBot="1">
      <c r="A40" s="774" t="s">
        <v>218</v>
      </c>
      <c r="B40" s="775"/>
      <c r="C40" s="775"/>
      <c r="D40" s="776"/>
      <c r="E40" s="774" t="s">
        <v>219</v>
      </c>
      <c r="F40" s="775"/>
      <c r="G40" s="775"/>
      <c r="H40" s="776"/>
      <c r="I40" s="774" t="s">
        <v>220</v>
      </c>
      <c r="J40" s="775"/>
      <c r="K40" s="775"/>
      <c r="L40" s="776"/>
      <c r="M40" s="774" t="s">
        <v>221</v>
      </c>
      <c r="N40" s="775"/>
      <c r="O40" s="775"/>
      <c r="P40" s="776"/>
      <c r="Q40" s="763" t="s">
        <v>222</v>
      </c>
      <c r="R40" s="764"/>
      <c r="S40" s="764"/>
      <c r="T40" s="765"/>
      <c r="U40" s="194"/>
      <c r="V40" s="194"/>
    </row>
    <row r="41" spans="1:22" s="155" customFormat="1" ht="1.5" customHeight="1">
      <c r="A41" s="795"/>
      <c r="B41" s="796"/>
      <c r="C41" s="796"/>
      <c r="D41" s="797"/>
      <c r="E41" s="795"/>
      <c r="F41" s="796"/>
      <c r="G41" s="796"/>
      <c r="H41" s="797"/>
      <c r="I41" s="795"/>
      <c r="J41" s="796"/>
      <c r="K41" s="796"/>
      <c r="L41" s="797"/>
      <c r="M41" s="798"/>
      <c r="N41" s="799"/>
      <c r="O41" s="799"/>
      <c r="P41" s="800"/>
      <c r="Q41" s="798"/>
      <c r="R41" s="799"/>
      <c r="S41" s="799"/>
      <c r="T41" s="800"/>
      <c r="U41" s="152"/>
      <c r="V41" s="152"/>
    </row>
    <row r="42" spans="1:22" s="155" customFormat="1" ht="24" customHeight="1" thickBot="1">
      <c r="A42" s="176" t="s">
        <v>223</v>
      </c>
      <c r="B42" s="174">
        <f>第四周明細!W12</f>
        <v>720.2</v>
      </c>
      <c r="C42" s="174" t="s">
        <v>9</v>
      </c>
      <c r="D42" s="175">
        <f>第四周明細!W8</f>
        <v>23</v>
      </c>
      <c r="E42" s="176" t="s">
        <v>223</v>
      </c>
      <c r="F42" s="174">
        <f>第四周明細!W20</f>
        <v>0</v>
      </c>
      <c r="G42" s="174" t="s">
        <v>9</v>
      </c>
      <c r="H42" s="175">
        <f>第四周明細!W16</f>
        <v>0</v>
      </c>
      <c r="I42" s="176" t="s">
        <v>223</v>
      </c>
      <c r="J42" s="174">
        <f>第四周明細!W28</f>
        <v>738.6</v>
      </c>
      <c r="K42" s="174" t="s">
        <v>9</v>
      </c>
      <c r="L42" s="175">
        <f>第四周明細!W24</f>
        <v>25</v>
      </c>
      <c r="M42" s="188" t="s">
        <v>223</v>
      </c>
      <c r="N42" s="189">
        <f>第四周明細!W36</f>
        <v>752.8</v>
      </c>
      <c r="O42" s="174" t="s">
        <v>224</v>
      </c>
      <c r="P42" s="174">
        <f>第四周明細!W32</f>
        <v>27.200000000000003</v>
      </c>
      <c r="Q42" s="188" t="s">
        <v>223</v>
      </c>
      <c r="R42" s="189">
        <f>第四周明細!W44</f>
        <v>741.4</v>
      </c>
      <c r="S42" s="189" t="s">
        <v>9</v>
      </c>
      <c r="T42" s="190">
        <f>第四周明細!W40</f>
        <v>27</v>
      </c>
      <c r="U42" s="152"/>
      <c r="V42" s="152"/>
    </row>
    <row r="43" spans="1:22" s="155" customFormat="1" ht="24.75" customHeight="1" thickBot="1">
      <c r="A43" s="181" t="s">
        <v>225</v>
      </c>
      <c r="B43" s="182">
        <f>第四周明細!W6</f>
        <v>99</v>
      </c>
      <c r="C43" s="182" t="s">
        <v>11</v>
      </c>
      <c r="D43" s="183">
        <f>第四周明細!W10</f>
        <v>29.300000000000004</v>
      </c>
      <c r="E43" s="182" t="s">
        <v>225</v>
      </c>
      <c r="F43" s="182">
        <f>第四周明細!W14</f>
        <v>0</v>
      </c>
      <c r="G43" s="182" t="s">
        <v>11</v>
      </c>
      <c r="H43" s="183">
        <f>第四周明細!W18</f>
        <v>0</v>
      </c>
      <c r="I43" s="181" t="s">
        <v>7</v>
      </c>
      <c r="J43" s="182">
        <f>第四周明細!W22</f>
        <v>98.5</v>
      </c>
      <c r="K43" s="182" t="s">
        <v>11</v>
      </c>
      <c r="L43" s="183">
        <f>第四周明細!W26</f>
        <v>29.9</v>
      </c>
      <c r="M43" s="191" t="s">
        <v>7</v>
      </c>
      <c r="N43" s="192">
        <f>第四周明細!W30</f>
        <v>98.5</v>
      </c>
      <c r="O43" s="192" t="s">
        <v>11</v>
      </c>
      <c r="P43" s="193">
        <f>第四周明細!W34</f>
        <v>28.5</v>
      </c>
      <c r="Q43" s="191" t="s">
        <v>7</v>
      </c>
      <c r="R43" s="192">
        <f>第四周明細!W38</f>
        <v>97</v>
      </c>
      <c r="S43" s="192" t="s">
        <v>11</v>
      </c>
      <c r="T43" s="193">
        <f>第四周明細!W42</f>
        <v>27.6</v>
      </c>
      <c r="U43" s="152"/>
      <c r="V43" s="152"/>
    </row>
    <row r="44" spans="1:22" ht="24.75" customHeight="1"/>
    <row r="45" spans="1:22" ht="45.75" hidden="1" customHeight="1"/>
    <row r="46" spans="1:22" ht="45.75" hidden="1" customHeight="1"/>
    <row r="47" spans="1:22" ht="45.75" hidden="1" customHeight="1"/>
    <row r="48" spans="1:22" ht="45.75" hidden="1" customHeight="1"/>
    <row r="49" ht="46.5" hidden="1" customHeight="1"/>
    <row r="50" ht="25.5" hidden="1" customHeight="1"/>
    <row r="51" ht="26.25" hidden="1" customHeight="1"/>
    <row r="52" ht="16.5" hidden="1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</sheetData>
  <mergeCells count="164">
    <mergeCell ref="A41:D41"/>
    <mergeCell ref="E41:H41"/>
    <mergeCell ref="I41:L41"/>
    <mergeCell ref="M41:P41"/>
    <mergeCell ref="Q41:T41"/>
    <mergeCell ref="A39:D39"/>
    <mergeCell ref="E39:H39"/>
    <mergeCell ref="I39:L39"/>
    <mergeCell ref="M39:P39"/>
    <mergeCell ref="Q39:T39"/>
    <mergeCell ref="A40:D40"/>
    <mergeCell ref="E40:H40"/>
    <mergeCell ref="I40:L40"/>
    <mergeCell ref="M40:P40"/>
    <mergeCell ref="Q40:T40"/>
    <mergeCell ref="A37:D37"/>
    <mergeCell ref="E37:H37"/>
    <mergeCell ref="I37:L37"/>
    <mergeCell ref="M37:P37"/>
    <mergeCell ref="Q37:T37"/>
    <mergeCell ref="A38:D38"/>
    <mergeCell ref="E38:H38"/>
    <mergeCell ref="I38:L38"/>
    <mergeCell ref="M38:P38"/>
    <mergeCell ref="Q38:T38"/>
    <mergeCell ref="A35:D35"/>
    <mergeCell ref="E35:H35"/>
    <mergeCell ref="I35:L35"/>
    <mergeCell ref="M35:P35"/>
    <mergeCell ref="Q35:T35"/>
    <mergeCell ref="A36:D36"/>
    <mergeCell ref="E36:H36"/>
    <mergeCell ref="I36:L36"/>
    <mergeCell ref="M36:P36"/>
    <mergeCell ref="Q36:T36"/>
    <mergeCell ref="A31:D31"/>
    <mergeCell ref="E31:H31"/>
    <mergeCell ref="I31:L31"/>
    <mergeCell ref="M31:P31"/>
    <mergeCell ref="Q31:T31"/>
    <mergeCell ref="A34:D34"/>
    <mergeCell ref="E34:H34"/>
    <mergeCell ref="I34:L34"/>
    <mergeCell ref="M34:P34"/>
    <mergeCell ref="Q34:T34"/>
    <mergeCell ref="A29:D29"/>
    <mergeCell ref="E29:H29"/>
    <mergeCell ref="I29:L29"/>
    <mergeCell ref="M29:P29"/>
    <mergeCell ref="Q29:T29"/>
    <mergeCell ref="A30:D30"/>
    <mergeCell ref="E30:H30"/>
    <mergeCell ref="I30:L30"/>
    <mergeCell ref="M30:P30"/>
    <mergeCell ref="Q30:T30"/>
    <mergeCell ref="A27:D27"/>
    <mergeCell ref="E27:H27"/>
    <mergeCell ref="I27:L27"/>
    <mergeCell ref="M27:P27"/>
    <mergeCell ref="Q27:T27"/>
    <mergeCell ref="A28:D28"/>
    <mergeCell ref="E28:H28"/>
    <mergeCell ref="I28:L28"/>
    <mergeCell ref="M28:P28"/>
    <mergeCell ref="Q28:T28"/>
    <mergeCell ref="A25:D25"/>
    <mergeCell ref="E25:H25"/>
    <mergeCell ref="I25:L25"/>
    <mergeCell ref="M25:P25"/>
    <mergeCell ref="Q25:T25"/>
    <mergeCell ref="A26:D26"/>
    <mergeCell ref="E26:H26"/>
    <mergeCell ref="I26:L26"/>
    <mergeCell ref="M26:P26"/>
    <mergeCell ref="Q26:T26"/>
    <mergeCell ref="E21:H21"/>
    <mergeCell ref="I21:L21"/>
    <mergeCell ref="M21:P21"/>
    <mergeCell ref="Q21:T21"/>
    <mergeCell ref="A24:D24"/>
    <mergeCell ref="E24:H24"/>
    <mergeCell ref="I24:L24"/>
    <mergeCell ref="M24:P24"/>
    <mergeCell ref="Q24:T24"/>
    <mergeCell ref="A19:D19"/>
    <mergeCell ref="E19:H19"/>
    <mergeCell ref="I19:L19"/>
    <mergeCell ref="M19:P19"/>
    <mergeCell ref="Q19:T19"/>
    <mergeCell ref="A20:D20"/>
    <mergeCell ref="E20:H20"/>
    <mergeCell ref="I20:L20"/>
    <mergeCell ref="M20:P20"/>
    <mergeCell ref="Q20:T20"/>
    <mergeCell ref="A17:D17"/>
    <mergeCell ref="E17:H17"/>
    <mergeCell ref="I17:L17"/>
    <mergeCell ref="M17:P17"/>
    <mergeCell ref="Q17:T17"/>
    <mergeCell ref="A18:D18"/>
    <mergeCell ref="E18:H18"/>
    <mergeCell ref="I18:L18"/>
    <mergeCell ref="M18:P18"/>
    <mergeCell ref="Q18:T18"/>
    <mergeCell ref="A15:D15"/>
    <mergeCell ref="E15:H15"/>
    <mergeCell ref="I15:L15"/>
    <mergeCell ref="M15:P15"/>
    <mergeCell ref="Q15:T15"/>
    <mergeCell ref="A16:D16"/>
    <mergeCell ref="E16:H16"/>
    <mergeCell ref="I16:L16"/>
    <mergeCell ref="M16:P16"/>
    <mergeCell ref="Q16:T16"/>
    <mergeCell ref="A11:D11"/>
    <mergeCell ref="E11:H11"/>
    <mergeCell ref="I11:L11"/>
    <mergeCell ref="M11:P11"/>
    <mergeCell ref="Q11:T11"/>
    <mergeCell ref="A14:D14"/>
    <mergeCell ref="E14:H14"/>
    <mergeCell ref="I14:L14"/>
    <mergeCell ref="M14:P14"/>
    <mergeCell ref="Q14:T14"/>
    <mergeCell ref="A9:D9"/>
    <mergeCell ref="E9:H9"/>
    <mergeCell ref="I9:L9"/>
    <mergeCell ref="M9:P9"/>
    <mergeCell ref="Q9:T9"/>
    <mergeCell ref="A10:D10"/>
    <mergeCell ref="E10:H10"/>
    <mergeCell ref="I10:L10"/>
    <mergeCell ref="M10:P10"/>
    <mergeCell ref="Q10:T10"/>
    <mergeCell ref="A7:D7"/>
    <mergeCell ref="E7:H7"/>
    <mergeCell ref="I7:L7"/>
    <mergeCell ref="M7:P7"/>
    <mergeCell ref="Q7:T7"/>
    <mergeCell ref="A8:D8"/>
    <mergeCell ref="E8:H8"/>
    <mergeCell ref="I8:L8"/>
    <mergeCell ref="M8:P8"/>
    <mergeCell ref="Q8:T8"/>
    <mergeCell ref="A5:D5"/>
    <mergeCell ref="E5:H5"/>
    <mergeCell ref="I5:L5"/>
    <mergeCell ref="M5:P5"/>
    <mergeCell ref="Q5:T5"/>
    <mergeCell ref="A6:D6"/>
    <mergeCell ref="A1:H3"/>
    <mergeCell ref="O1:P1"/>
    <mergeCell ref="Q1:R1"/>
    <mergeCell ref="O2:P2"/>
    <mergeCell ref="O3:P3"/>
    <mergeCell ref="A4:D4"/>
    <mergeCell ref="E4:H4"/>
    <mergeCell ref="I4:L4"/>
    <mergeCell ref="M4:P4"/>
    <mergeCell ref="Q4:T4"/>
    <mergeCell ref="E6:H6"/>
    <mergeCell ref="I6:L6"/>
    <mergeCell ref="M6:P6"/>
    <mergeCell ref="Q6:T6"/>
  </mergeCells>
  <phoneticPr fontId="19" type="noConversion"/>
  <printOptions horizontalCentered="1" verticalCentered="1"/>
  <pageMargins left="0" right="0" top="0" bottom="0" header="0" footer="0"/>
  <pageSetup paperSize="9" scale="2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已命名的範圍</vt:lpstr>
      </vt:variant>
      <vt:variant>
        <vt:i4>8</vt:i4>
      </vt:variant>
    </vt:vector>
  </HeadingPairs>
  <TitlesOfParts>
    <vt:vector size="16" baseType="lpstr">
      <vt:lpstr>113.9月菜單</vt:lpstr>
      <vt:lpstr>第一週明細</vt:lpstr>
      <vt:lpstr>第二週明細</vt:lpstr>
      <vt:lpstr>第三週明細</vt:lpstr>
      <vt:lpstr>第四周明細</vt:lpstr>
      <vt:lpstr>第五周明細 </vt:lpstr>
      <vt:lpstr>108年6月菜單 (2)</vt:lpstr>
      <vt:lpstr>工作表1</vt:lpstr>
      <vt:lpstr>'108年6月菜單 (2)'!Print_Area</vt:lpstr>
      <vt:lpstr>'113.9月菜單'!Print_Area</vt:lpstr>
      <vt:lpstr>工作表1!Print_Area</vt:lpstr>
      <vt:lpstr>第一週明細!Print_Area</vt:lpstr>
      <vt:lpstr>第二週明細!Print_Area</vt:lpstr>
      <vt:lpstr>第三週明細!Print_Area</vt:lpstr>
      <vt:lpstr>'第五周明細 '!Print_Area</vt:lpstr>
      <vt:lpstr>第四周明細!Print_Area</vt:lpstr>
    </vt:vector>
  </TitlesOfParts>
  <Company>TEST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王秀惠</cp:lastModifiedBy>
  <cp:lastPrinted>2024-08-02T08:54:28Z</cp:lastPrinted>
  <dcterms:created xsi:type="dcterms:W3CDTF">2013-10-17T10:44:48Z</dcterms:created>
  <dcterms:modified xsi:type="dcterms:W3CDTF">2024-08-08T03:40:48Z</dcterms:modified>
</cp:coreProperties>
</file>