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F01910BD-35C4-4E5D-A3C4-65F758EA3F2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6月菜單 (2)" sheetId="8" r:id="rId1"/>
    <sheet name="6月菜單" sheetId="6" r:id="rId2"/>
    <sheet name="第一週明細" sheetId="4" r:id="rId3"/>
    <sheet name="第二周明細" sheetId="5" r:id="rId4"/>
    <sheet name="第三周明細" sheetId="7" r:id="rId5"/>
    <sheet name="第四週明細" sheetId="2" r:id="rId6"/>
  </sheets>
  <calcPr calcId="191029"/>
</workbook>
</file>

<file path=xl/calcChain.xml><?xml version="1.0" encoding="utf-8"?>
<calcChain xmlns="http://schemas.openxmlformats.org/spreadsheetml/2006/main">
  <c r="U37" i="8" l="1"/>
  <c r="S37" i="8"/>
  <c r="Q37" i="8"/>
  <c r="O37" i="8"/>
  <c r="M37" i="8"/>
  <c r="K37" i="8"/>
  <c r="I37" i="8"/>
  <c r="G37" i="8"/>
  <c r="E37" i="8"/>
  <c r="C37" i="8"/>
  <c r="U36" i="8"/>
  <c r="S36" i="8"/>
  <c r="Q36" i="8"/>
  <c r="O36" i="8"/>
  <c r="M36" i="8"/>
  <c r="K36" i="8"/>
  <c r="I36" i="8"/>
  <c r="G36" i="8"/>
  <c r="E36" i="8"/>
  <c r="C36" i="8"/>
  <c r="U28" i="8"/>
  <c r="S28" i="8"/>
  <c r="M28" i="8"/>
  <c r="K28" i="8"/>
  <c r="I28" i="8"/>
  <c r="G28" i="8"/>
  <c r="E28" i="8"/>
  <c r="C28" i="8"/>
  <c r="U27" i="8"/>
  <c r="S27" i="8"/>
  <c r="M27" i="8"/>
  <c r="K27" i="8"/>
  <c r="I27" i="8"/>
  <c r="G27" i="8"/>
  <c r="E27" i="8"/>
  <c r="C27" i="8"/>
  <c r="U19" i="8"/>
  <c r="S19" i="8"/>
  <c r="Q19" i="8"/>
  <c r="O19" i="8"/>
  <c r="M19" i="8"/>
  <c r="K19" i="8"/>
  <c r="I19" i="8"/>
  <c r="G19" i="8"/>
  <c r="E19" i="8"/>
  <c r="C19" i="8"/>
  <c r="U18" i="8"/>
  <c r="S18" i="8"/>
  <c r="Q18" i="8"/>
  <c r="O18" i="8"/>
  <c r="M18" i="8"/>
  <c r="K18" i="8"/>
  <c r="I18" i="8"/>
  <c r="G18" i="8"/>
  <c r="E18" i="8"/>
  <c r="C18" i="8"/>
  <c r="U10" i="8"/>
  <c r="S10" i="8"/>
  <c r="Q10" i="8"/>
  <c r="O10" i="8"/>
  <c r="M10" i="8"/>
  <c r="K10" i="8"/>
  <c r="I10" i="8"/>
  <c r="G10" i="8"/>
  <c r="E10" i="8"/>
  <c r="C10" i="8"/>
  <c r="U9" i="8"/>
  <c r="S9" i="8"/>
  <c r="Q9" i="8"/>
  <c r="O9" i="8"/>
  <c r="M9" i="8"/>
  <c r="K9" i="8"/>
  <c r="I9" i="8"/>
  <c r="G9" i="8"/>
  <c r="E9" i="8"/>
  <c r="C9" i="8"/>
  <c r="E10" i="6" l="1"/>
  <c r="P38" i="7" l="1"/>
  <c r="D37" i="7"/>
  <c r="G37" i="7"/>
  <c r="J37" i="7"/>
  <c r="M37" i="7"/>
  <c r="P37" i="7"/>
  <c r="S37" i="7"/>
  <c r="P30" i="7"/>
  <c r="U36" i="6"/>
  <c r="W42" i="2" l="1"/>
  <c r="U37" i="6" s="1"/>
  <c r="W40" i="2"/>
  <c r="W38" i="2"/>
  <c r="S37" i="6" s="1"/>
  <c r="W34" i="2"/>
  <c r="W32" i="2"/>
  <c r="W30" i="2"/>
  <c r="W24" i="2"/>
  <c r="W22" i="2"/>
  <c r="W16" i="2"/>
  <c r="W14" i="2"/>
  <c r="W20" i="2" l="1"/>
  <c r="W28" i="2"/>
  <c r="W36" i="2"/>
  <c r="W44" i="2"/>
  <c r="S36" i="6" s="1"/>
  <c r="W42" i="7"/>
  <c r="W40" i="7"/>
  <c r="W38" i="7"/>
  <c r="W24" i="7"/>
  <c r="W22" i="7"/>
  <c r="W16" i="7"/>
  <c r="W14" i="7"/>
  <c r="W10" i="7"/>
  <c r="W8" i="7"/>
  <c r="W42" i="5"/>
  <c r="W40" i="5"/>
  <c r="W38" i="5"/>
  <c r="W32" i="5"/>
  <c r="W30" i="5"/>
  <c r="W26" i="5"/>
  <c r="W24" i="5"/>
  <c r="W22" i="5"/>
  <c r="W16" i="5"/>
  <c r="W14" i="5"/>
  <c r="W8" i="5"/>
  <c r="W6" i="5"/>
  <c r="W42" i="4"/>
  <c r="W40" i="4"/>
  <c r="W38" i="4"/>
  <c r="W34" i="4"/>
  <c r="W32" i="4"/>
  <c r="W30" i="4"/>
  <c r="W26" i="4"/>
  <c r="W24" i="4"/>
  <c r="W22" i="4"/>
  <c r="W18" i="4"/>
  <c r="W16" i="4"/>
  <c r="W14" i="4"/>
  <c r="W8" i="4"/>
  <c r="E9" i="6" s="1"/>
  <c r="W6" i="4"/>
  <c r="C10" i="6" s="1"/>
  <c r="W12" i="5" l="1"/>
  <c r="W36" i="5"/>
  <c r="W28" i="5"/>
  <c r="W44" i="4"/>
  <c r="W28" i="4"/>
  <c r="W28" i="7"/>
  <c r="W44" i="7"/>
  <c r="W12" i="4"/>
  <c r="C9" i="6" s="1"/>
  <c r="W44" i="5"/>
  <c r="W20" i="5"/>
  <c r="W12" i="7"/>
  <c r="W20" i="7"/>
  <c r="W20" i="4"/>
  <c r="W36" i="4"/>
  <c r="Q36" i="6"/>
  <c r="O37" i="6"/>
  <c r="W8" i="2"/>
  <c r="W6" i="2"/>
  <c r="O36" i="6" l="1"/>
  <c r="W12" i="2"/>
  <c r="R48" i="7" l="1"/>
  <c r="O48" i="7"/>
  <c r="Q37" i="6"/>
  <c r="M37" i="6" l="1"/>
  <c r="M36" i="6"/>
  <c r="K37" i="6"/>
  <c r="K36" i="6"/>
  <c r="I37" i="6"/>
  <c r="I36" i="6"/>
  <c r="G37" i="6"/>
  <c r="G36" i="6"/>
  <c r="D21" i="2"/>
  <c r="G21" i="2"/>
  <c r="J21" i="2"/>
  <c r="M21" i="2"/>
  <c r="P21" i="2"/>
  <c r="P22" i="2" s="1"/>
  <c r="S21" i="2"/>
  <c r="S13" i="2"/>
  <c r="P13" i="2"/>
  <c r="P14" i="2" s="1"/>
  <c r="M13" i="2"/>
  <c r="J13" i="2"/>
  <c r="G13" i="2"/>
  <c r="D13" i="2"/>
  <c r="G5" i="5" l="1"/>
  <c r="J21" i="4"/>
  <c r="J29" i="4" l="1"/>
  <c r="S5" i="2" l="1"/>
  <c r="P5" i="2"/>
  <c r="P6" i="2" s="1"/>
  <c r="M5" i="2"/>
  <c r="J5" i="2"/>
  <c r="G5" i="2"/>
  <c r="D5" i="2"/>
  <c r="E37" i="6"/>
  <c r="C37" i="6"/>
  <c r="E36" i="6"/>
  <c r="C36" i="6"/>
  <c r="U28" i="6"/>
  <c r="U27" i="6"/>
  <c r="S28" i="6"/>
  <c r="S27" i="6"/>
  <c r="M28" i="6"/>
  <c r="M27" i="6"/>
  <c r="K28" i="6"/>
  <c r="K27" i="6"/>
  <c r="I28" i="6"/>
  <c r="I27" i="6"/>
  <c r="G28" i="6"/>
  <c r="G27" i="6"/>
  <c r="E28" i="6"/>
  <c r="E27" i="6"/>
  <c r="C28" i="6"/>
  <c r="C27" i="6"/>
  <c r="G29" i="4"/>
  <c r="S29" i="7"/>
  <c r="P29" i="7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F38" i="7" s="1"/>
  <c r="AE34" i="7"/>
  <c r="AD33" i="7"/>
  <c r="AF33" i="7" s="1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19" i="6"/>
  <c r="U18" i="6"/>
  <c r="S19" i="6"/>
  <c r="S18" i="6"/>
  <c r="Q19" i="6"/>
  <c r="Q18" i="6"/>
  <c r="O19" i="6"/>
  <c r="O18" i="6"/>
  <c r="M19" i="6"/>
  <c r="M18" i="6"/>
  <c r="K19" i="6"/>
  <c r="K18" i="6"/>
  <c r="I19" i="6"/>
  <c r="I18" i="6"/>
  <c r="G19" i="6"/>
  <c r="G18" i="6"/>
  <c r="E19" i="6"/>
  <c r="E18" i="6"/>
  <c r="C19" i="6"/>
  <c r="C18" i="6"/>
  <c r="U10" i="6"/>
  <c r="U9" i="6"/>
  <c r="S10" i="6"/>
  <c r="S9" i="6"/>
  <c r="Q10" i="6"/>
  <c r="Q9" i="6"/>
  <c r="O10" i="6"/>
  <c r="O9" i="6"/>
  <c r="M10" i="6"/>
  <c r="M9" i="6"/>
  <c r="K10" i="6"/>
  <c r="K9" i="6"/>
  <c r="I10" i="6"/>
  <c r="I9" i="6"/>
  <c r="G10" i="6"/>
  <c r="G9" i="6"/>
  <c r="S37" i="5"/>
  <c r="P37" i="5"/>
  <c r="P38" i="5" s="1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P22" i="5" s="1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P6" i="4" s="1"/>
  <c r="M5" i="4"/>
  <c r="J5" i="4"/>
  <c r="G5" i="4"/>
  <c r="D5" i="4"/>
  <c r="S37" i="2"/>
  <c r="P37" i="2"/>
  <c r="P38" i="2" s="1"/>
  <c r="M37" i="2"/>
  <c r="J37" i="2"/>
  <c r="G37" i="2"/>
  <c r="D37" i="2"/>
  <c r="S29" i="2"/>
  <c r="P29" i="2"/>
  <c r="P30" i="2" s="1"/>
  <c r="M29" i="2"/>
  <c r="J29" i="2"/>
  <c r="G29" i="2"/>
  <c r="D29" i="2"/>
  <c r="AC6" i="2"/>
  <c r="AE6" i="2"/>
  <c r="AC7" i="2"/>
  <c r="AC11" i="2" s="1"/>
  <c r="AD7" i="2"/>
  <c r="AC8" i="2"/>
  <c r="AE8" i="2"/>
  <c r="AD9" i="2"/>
  <c r="AF9" i="2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E34" i="2"/>
  <c r="AC38" i="2"/>
  <c r="AE38" i="2"/>
  <c r="AC39" i="2"/>
  <c r="AD39" i="2"/>
  <c r="AC40" i="2"/>
  <c r="AE40" i="2"/>
  <c r="AD41" i="2"/>
  <c r="AF41" i="2" s="1"/>
  <c r="AE42" i="2"/>
  <c r="AC6" i="4"/>
  <c r="AE6" i="4"/>
  <c r="AC7" i="4"/>
  <c r="AD7" i="4"/>
  <c r="AC8" i="4"/>
  <c r="AE8" i="4"/>
  <c r="AD9" i="4"/>
  <c r="AF9" i="4" s="1"/>
  <c r="AE10" i="4"/>
  <c r="AC14" i="4"/>
  <c r="AE14" i="4"/>
  <c r="AF14" i="4" s="1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6" i="4" l="1"/>
  <c r="AF16" i="2"/>
  <c r="AF23" i="5"/>
  <c r="AF15" i="5"/>
  <c r="AF14" i="5"/>
  <c r="AF7" i="7"/>
  <c r="AF15" i="7"/>
  <c r="AF39" i="7"/>
  <c r="AF7" i="4"/>
  <c r="AE35" i="7"/>
  <c r="AD27" i="4"/>
  <c r="AF39" i="2"/>
  <c r="AD19" i="7"/>
  <c r="AD43" i="7"/>
  <c r="AF30" i="5"/>
  <c r="AF22" i="2"/>
  <c r="AF14" i="2"/>
  <c r="AE11" i="5"/>
  <c r="AF40" i="2"/>
  <c r="AE11" i="2"/>
  <c r="AD43" i="2"/>
  <c r="AD43" i="5"/>
  <c r="AD35" i="5"/>
  <c r="AD19" i="4"/>
  <c r="AF7" i="5"/>
  <c r="AF23" i="4"/>
  <c r="AC11" i="5"/>
  <c r="AF30" i="4"/>
  <c r="AF7" i="2"/>
  <c r="AC27" i="5"/>
  <c r="AE19" i="5"/>
  <c r="AF16" i="5"/>
  <c r="AC27" i="2"/>
  <c r="AC43" i="7"/>
  <c r="AF6" i="5"/>
  <c r="AE43" i="4"/>
  <c r="AE35" i="4"/>
  <c r="AF30" i="2"/>
  <c r="AC35" i="4"/>
  <c r="AF39" i="5"/>
  <c r="AF31" i="5"/>
  <c r="AD35" i="2"/>
  <c r="AE43" i="5"/>
  <c r="AF40" i="4"/>
  <c r="AF24" i="4"/>
  <c r="AF24" i="2"/>
  <c r="AC19" i="5"/>
  <c r="AF39" i="4"/>
  <c r="AF8" i="4"/>
  <c r="AC11" i="4"/>
  <c r="AC19" i="2"/>
  <c r="AF31" i="4"/>
  <c r="AE27" i="4"/>
  <c r="AE19" i="4"/>
  <c r="AE11" i="4"/>
  <c r="AF22" i="7"/>
  <c r="AE27" i="5"/>
  <c r="AE35" i="5"/>
  <c r="AC43" i="4"/>
  <c r="AF32" i="2"/>
  <c r="AE27" i="2"/>
  <c r="AD19" i="5"/>
  <c r="AD35" i="4"/>
  <c r="AF8" i="5"/>
  <c r="AD11" i="5"/>
  <c r="AF16" i="4"/>
  <c r="AF31" i="2"/>
  <c r="AF8" i="7"/>
  <c r="AE19" i="7"/>
  <c r="AF32" i="7"/>
  <c r="AF40" i="7"/>
  <c r="AE43" i="2"/>
  <c r="AE35" i="2"/>
  <c r="AC43" i="5"/>
  <c r="AF24" i="5"/>
  <c r="AF32" i="4"/>
  <c r="AF15" i="4"/>
  <c r="AD19" i="2"/>
  <c r="AC11" i="7"/>
  <c r="AE43" i="7"/>
  <c r="AF23" i="7"/>
  <c r="AC27" i="7"/>
  <c r="AE27" i="7"/>
  <c r="AF6" i="7"/>
  <c r="AF30" i="7"/>
  <c r="AC35" i="5"/>
  <c r="AF40" i="5"/>
  <c r="AF22" i="4"/>
  <c r="AC27" i="4"/>
  <c r="AF15" i="2"/>
  <c r="AF8" i="2"/>
  <c r="AF16" i="7"/>
  <c r="AC35" i="7"/>
  <c r="AF31" i="7"/>
  <c r="AD43" i="4"/>
  <c r="AF32" i="5"/>
  <c r="AC19" i="4"/>
  <c r="AF38" i="2"/>
  <c r="AE19" i="2"/>
  <c r="AE11" i="7"/>
  <c r="AF14" i="7"/>
  <c r="AC19" i="7"/>
  <c r="AF38" i="5"/>
  <c r="AD27" i="7"/>
  <c r="AF33" i="2"/>
  <c r="AD27" i="2"/>
  <c r="AF23" i="2"/>
  <c r="AF6" i="2"/>
  <c r="AF22" i="5"/>
  <c r="AF38" i="4"/>
  <c r="AD11" i="4"/>
  <c r="AD11" i="7"/>
  <c r="AC43" i="2"/>
  <c r="AC35" i="2"/>
  <c r="AD27" i="5"/>
  <c r="AF24" i="7"/>
  <c r="AD11" i="2"/>
  <c r="AF43" i="7" l="1"/>
  <c r="AF35" i="4"/>
  <c r="AE36" i="4" s="1"/>
  <c r="AF11" i="5"/>
  <c r="AF11" i="4"/>
  <c r="AD12" i="4" s="1"/>
  <c r="AF27" i="2"/>
  <c r="AC28" i="2" s="1"/>
  <c r="AF27" i="7"/>
  <c r="AE28" i="7" s="1"/>
  <c r="AF19" i="2"/>
  <c r="AD20" i="2" s="1"/>
  <c r="AF11" i="7"/>
  <c r="AC12" i="7" s="1"/>
  <c r="AF43" i="5"/>
  <c r="AC44" i="5" s="1"/>
  <c r="AF19" i="5"/>
  <c r="AD44" i="7"/>
  <c r="AC44" i="7"/>
  <c r="AE44" i="7"/>
  <c r="AF43" i="4"/>
  <c r="AF35" i="5"/>
  <c r="AC36" i="5" s="1"/>
  <c r="AC12" i="5"/>
  <c r="AD12" i="5"/>
  <c r="AF35" i="7"/>
  <c r="AC36" i="7" s="1"/>
  <c r="AF27" i="5"/>
  <c r="AF43" i="2"/>
  <c r="AC44" i="2" s="1"/>
  <c r="AF27" i="4"/>
  <c r="AC28" i="4" s="1"/>
  <c r="AE12" i="5"/>
  <c r="AF19" i="7"/>
  <c r="AC20" i="7" s="1"/>
  <c r="AF19" i="4"/>
  <c r="AC20" i="4" s="1"/>
  <c r="AF35" i="2"/>
  <c r="AD36" i="4"/>
  <c r="AF11" i="2"/>
  <c r="AD12" i="2" s="1"/>
  <c r="AC12" i="4" l="1"/>
  <c r="AD28" i="2"/>
  <c r="AD28" i="7"/>
  <c r="AE28" i="2"/>
  <c r="AE12" i="4"/>
  <c r="AC36" i="4"/>
  <c r="AE44" i="5"/>
  <c r="AC20" i="2"/>
  <c r="AD44" i="5"/>
  <c r="AD12" i="7"/>
  <c r="AC28" i="7"/>
  <c r="AE20" i="2"/>
  <c r="AE20" i="5"/>
  <c r="AC20" i="5"/>
  <c r="AD20" i="5"/>
  <c r="AE12" i="7"/>
  <c r="AC28" i="5"/>
  <c r="AE28" i="5"/>
  <c r="AD36" i="5"/>
  <c r="AE36" i="5"/>
  <c r="AD28" i="5"/>
  <c r="AC44" i="4"/>
  <c r="AE44" i="4"/>
  <c r="AD44" i="4"/>
  <c r="AE36" i="2"/>
  <c r="AD36" i="2"/>
  <c r="AC36" i="2"/>
  <c r="AE12" i="2"/>
  <c r="AC12" i="2"/>
  <c r="AD20" i="4"/>
  <c r="AE20" i="4"/>
  <c r="AE44" i="2"/>
  <c r="AD44" i="2"/>
  <c r="AD28" i="4"/>
  <c r="AE28" i="4"/>
  <c r="AE20" i="7"/>
  <c r="AD20" i="7"/>
  <c r="AE36" i="7"/>
  <c r="AD36" i="7"/>
</calcChain>
</file>

<file path=xl/sharedStrings.xml><?xml version="1.0" encoding="utf-8"?>
<sst xmlns="http://schemas.openxmlformats.org/spreadsheetml/2006/main" count="1427" uniqueCount="486">
  <si>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</si>
  <si>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</si>
  <si>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</si>
  <si>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</si>
  <si>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</si>
  <si>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</si>
  <si>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</si>
  <si>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</si>
  <si>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</si>
  <si>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</si>
  <si>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</si>
  <si>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</si>
  <si>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</si>
  <si>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</si>
  <si>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</si>
  <si>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</si>
  <si>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</si>
  <si>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</si>
  <si>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</si>
  <si>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</si>
  <si>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</si>
  <si>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</si>
  <si>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</si>
  <si>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</si>
  <si>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</si>
  <si>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</si>
  <si>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</si>
  <si>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</si>
  <si>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</si>
  <si>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</si>
  <si>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</si>
  <si>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</si>
  <si>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</si>
  <si>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</si>
  <si>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</si>
  <si>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</si>
  <si>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</si>
  <si>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</si>
  <si>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</si>
  <si>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</si>
  <si>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</si>
  <si>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</si>
  <si>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</si>
  <si>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</si>
  <si>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</si>
  <si>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</si>
  <si>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</si>
  <si>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</si>
  <si>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</si>
  <si>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</si>
  <si>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烤</t>
    <phoneticPr fontId="19" type="noConversion"/>
  </si>
  <si>
    <t>116.4g</t>
  </si>
  <si>
    <t>854.0K</t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</si>
  <si>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</si>
  <si>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</si>
  <si>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</si>
  <si>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</si>
  <si>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</si>
  <si>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</si>
  <si>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</si>
  <si>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雞蛋</t>
    <phoneticPr fontId="19" type="noConversion"/>
  </si>
  <si>
    <t>冬瓜</t>
    <phoneticPr fontId="19" type="noConversion"/>
  </si>
  <si>
    <t>白米</t>
    <phoneticPr fontId="19" type="noConversion"/>
  </si>
  <si>
    <t>胚芽飯</t>
    <phoneticPr fontId="19" type="noConversion"/>
  </si>
  <si>
    <t>地瓜飯</t>
    <phoneticPr fontId="19" type="noConversion"/>
  </si>
  <si>
    <t>薑絲</t>
    <phoneticPr fontId="19" type="noConversion"/>
  </si>
  <si>
    <t>生鮮雞排</t>
    <phoneticPr fontId="19" type="noConversion"/>
  </si>
  <si>
    <t>生鮮豬排</t>
    <phoneticPr fontId="19" type="noConversion"/>
  </si>
  <si>
    <t>胚芽米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</si>
  <si>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</si>
  <si>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</si>
  <si>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</si>
  <si>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</si>
  <si>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</si>
  <si>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</si>
  <si>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</si>
  <si>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</si>
  <si>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寶島白飯</t>
    <phoneticPr fontId="19" type="noConversion"/>
  </si>
  <si>
    <t>米血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</si>
  <si>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</si>
  <si>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</si>
  <si>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</si>
  <si>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烤</t>
    <phoneticPr fontId="19" type="noConversion"/>
  </si>
  <si>
    <t>小米</t>
    <phoneticPr fontId="19" type="noConversion"/>
  </si>
  <si>
    <t>古早味油飯</t>
    <phoneticPr fontId="19" type="noConversion"/>
  </si>
  <si>
    <t>小米飯</t>
    <phoneticPr fontId="19" type="noConversion"/>
  </si>
  <si>
    <t>白米</t>
    <phoneticPr fontId="19" type="noConversion"/>
  </si>
  <si>
    <t>馬鈴薯</t>
    <phoneticPr fontId="19" type="noConversion"/>
  </si>
  <si>
    <t>紅蘿蔔</t>
    <phoneticPr fontId="19" type="noConversion"/>
  </si>
  <si>
    <t>滷</t>
    <phoneticPr fontId="19" type="noConversion"/>
  </si>
  <si>
    <t>豆腐</t>
    <phoneticPr fontId="19" type="noConversion"/>
  </si>
  <si>
    <t>三色丁</t>
    <phoneticPr fontId="19" type="noConversion"/>
  </si>
  <si>
    <t>青花菜</t>
    <phoneticPr fontId="19" type="noConversion"/>
  </si>
  <si>
    <t>地瓜</t>
    <phoneticPr fontId="19" type="noConversion"/>
  </si>
  <si>
    <t>玉米粒</t>
    <phoneticPr fontId="19" type="noConversion"/>
  </si>
  <si>
    <t>新鮮筍絲</t>
    <phoneticPr fontId="19" type="noConversion"/>
  </si>
  <si>
    <t>糯米</t>
    <phoneticPr fontId="19" type="noConversion"/>
  </si>
  <si>
    <t>香菇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</si>
  <si>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</si>
  <si>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</si>
  <si>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</si>
  <si>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地瓜飯</t>
    <phoneticPr fontId="19" type="noConversion"/>
  </si>
  <si>
    <t>寶島白飯</t>
    <phoneticPr fontId="19" type="noConversion"/>
  </si>
  <si>
    <t>紫米飯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</si>
  <si>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</si>
  <si>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</si>
  <si>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</si>
  <si>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塔香三杯雞</t>
    <phoneticPr fontId="19" type="noConversion"/>
  </si>
  <si>
    <t>黃瓜豚骨湯</t>
    <phoneticPr fontId="19" type="noConversion"/>
  </si>
  <si>
    <t>冬瓜排骨湯</t>
    <phoneticPr fontId="19" type="noConversion"/>
  </si>
  <si>
    <t>薑絲冬瓜湯</t>
    <phoneticPr fontId="19" type="noConversion"/>
  </si>
  <si>
    <t>玉米濃湯(芡)</t>
    <phoneticPr fontId="19" type="noConversion"/>
  </si>
  <si>
    <t>海芽蛋花湯</t>
    <phoneticPr fontId="19" type="noConversion"/>
  </si>
  <si>
    <t>味噌豆腐湯(豆)</t>
    <phoneticPr fontId="19" type="noConversion"/>
  </si>
  <si>
    <t>三絲湯</t>
    <phoneticPr fontId="19" type="noConversion"/>
  </si>
  <si>
    <t>馬鈴薯濃湯(芡)</t>
    <phoneticPr fontId="19" type="noConversion"/>
  </si>
  <si>
    <t>豆腐</t>
    <phoneticPr fontId="19" type="noConversion"/>
  </si>
  <si>
    <t>海帶芽</t>
    <phoneticPr fontId="19" type="noConversion"/>
  </si>
  <si>
    <t>紅蘿蔔</t>
    <phoneticPr fontId="19" type="noConversion"/>
  </si>
  <si>
    <t>彩椒</t>
    <phoneticPr fontId="19" type="noConversion"/>
  </si>
  <si>
    <t>馬鈴薯</t>
    <phoneticPr fontId="19" type="noConversion"/>
  </si>
  <si>
    <t>紅蘿蔔</t>
    <phoneticPr fontId="19" type="noConversion"/>
  </si>
  <si>
    <t>木耳</t>
    <phoneticPr fontId="19" type="noConversion"/>
  </si>
  <si>
    <t>木耳</t>
    <phoneticPr fontId="19" type="noConversion"/>
  </si>
  <si>
    <t>高麗菜</t>
    <phoneticPr fontId="19" type="noConversion"/>
  </si>
  <si>
    <t>豆皮</t>
    <phoneticPr fontId="19" type="noConversion"/>
  </si>
  <si>
    <t>金針菇</t>
    <phoneticPr fontId="19" type="noConversion"/>
  </si>
  <si>
    <t>冬瓜</t>
    <phoneticPr fontId="19" type="noConversion"/>
  </si>
  <si>
    <t>洋蔥</t>
    <phoneticPr fontId="19" type="noConversion"/>
  </si>
  <si>
    <t>新鮮豬絞肉</t>
    <phoneticPr fontId="19" type="noConversion"/>
  </si>
  <si>
    <t>脆瓜</t>
    <phoneticPr fontId="19" type="noConversion"/>
  </si>
  <si>
    <t>玉米粒</t>
    <phoneticPr fontId="19" type="noConversion"/>
  </si>
  <si>
    <t>雞蛋</t>
    <phoneticPr fontId="19" type="noConversion"/>
  </si>
  <si>
    <t>白花菜</t>
    <phoneticPr fontId="19" type="noConversion"/>
  </si>
  <si>
    <t>新鮮豬肉丁</t>
    <phoneticPr fontId="19" type="noConversion"/>
  </si>
  <si>
    <t>筍乾</t>
    <phoneticPr fontId="19" type="noConversion"/>
  </si>
  <si>
    <t>味噌</t>
    <phoneticPr fontId="19" type="noConversion"/>
  </si>
  <si>
    <t>大白菜</t>
    <phoneticPr fontId="19" type="noConversion"/>
  </si>
  <si>
    <t>蕃茄</t>
    <phoneticPr fontId="19" type="noConversion"/>
  </si>
  <si>
    <t>蒸</t>
    <phoneticPr fontId="19" type="noConversion"/>
  </si>
  <si>
    <t>白米</t>
    <phoneticPr fontId="19" type="noConversion"/>
  </si>
  <si>
    <t>大黃瓜</t>
    <phoneticPr fontId="19" type="noConversion"/>
  </si>
  <si>
    <t>白米</t>
    <phoneticPr fontId="19" type="noConversion"/>
  </si>
  <si>
    <t>地瓜</t>
    <phoneticPr fontId="19" type="noConversion"/>
  </si>
  <si>
    <t>炒</t>
    <phoneticPr fontId="19" type="noConversion"/>
  </si>
  <si>
    <t>生鮮雞丁</t>
    <phoneticPr fontId="19" type="noConversion"/>
  </si>
  <si>
    <t>杏鮑菇</t>
    <phoneticPr fontId="19" type="noConversion"/>
  </si>
  <si>
    <t>大白菜</t>
    <phoneticPr fontId="19" type="noConversion"/>
  </si>
  <si>
    <t>蝦皮</t>
    <phoneticPr fontId="19" type="noConversion"/>
  </si>
  <si>
    <t>紫米</t>
    <phoneticPr fontId="19" type="noConversion"/>
  </si>
  <si>
    <t>生鮮豬大骨</t>
    <phoneticPr fontId="19" type="noConversion"/>
  </si>
  <si>
    <t>生鮮豬排骨丁</t>
    <phoneticPr fontId="19" type="noConversion"/>
  </si>
  <si>
    <t>豆</t>
    <phoneticPr fontId="19" type="noConversion"/>
  </si>
  <si>
    <t>麻油鮮蔬豬肉鍋(豆)</t>
    <phoneticPr fontId="19" type="noConversion"/>
  </si>
  <si>
    <t>醃</t>
    <phoneticPr fontId="19" type="noConversion"/>
  </si>
  <si>
    <t>開陽大白菜(海)(豆)</t>
    <phoneticPr fontId="19" type="noConversion"/>
  </si>
  <si>
    <t>海</t>
    <phoneticPr fontId="19" type="noConversion"/>
  </si>
  <si>
    <t>佛蒙特咖哩豬</t>
    <phoneticPr fontId="19" type="noConversion"/>
  </si>
  <si>
    <t>茄汁豬排</t>
    <phoneticPr fontId="19" type="noConversion"/>
  </si>
  <si>
    <t>筍香排骨湯</t>
    <phoneticPr fontId="19" type="noConversion"/>
  </si>
  <si>
    <t>馬鈴薯</t>
    <phoneticPr fontId="19" type="noConversion"/>
  </si>
  <si>
    <t>洋蔥</t>
    <phoneticPr fontId="19" type="noConversion"/>
  </si>
  <si>
    <t>紅蘿蔔</t>
    <phoneticPr fontId="19" type="noConversion"/>
  </si>
  <si>
    <t>新鮮竹筍</t>
    <phoneticPr fontId="19" type="noConversion"/>
  </si>
  <si>
    <t>生鮮豬排骨丁</t>
    <phoneticPr fontId="19" type="noConversion"/>
  </si>
  <si>
    <t>新鮮雞丁</t>
    <phoneticPr fontId="19" type="noConversion"/>
  </si>
  <si>
    <t>日</t>
    <phoneticPr fontId="19" type="noConversion"/>
  </si>
  <si>
    <t>月</t>
    <phoneticPr fontId="19" type="noConversion"/>
  </si>
  <si>
    <t>紅蘿蔔</t>
    <phoneticPr fontId="19" type="noConversion"/>
  </si>
  <si>
    <t>木耳</t>
    <phoneticPr fontId="19" type="noConversion"/>
  </si>
  <si>
    <t>洋蔥</t>
    <phoneticPr fontId="19" type="noConversion"/>
  </si>
  <si>
    <t>生鮮豬絞肉</t>
    <phoneticPr fontId="19" type="noConversion"/>
  </si>
  <si>
    <t>生鮮竹筍絲</t>
    <phoneticPr fontId="19" type="noConversion"/>
  </si>
  <si>
    <t>新鮮雞蛋</t>
    <phoneticPr fontId="19" type="noConversion"/>
  </si>
  <si>
    <t>豆腐</t>
    <phoneticPr fontId="19" type="noConversion"/>
  </si>
  <si>
    <t>新鮮筍絲</t>
    <phoneticPr fontId="19" type="noConversion"/>
  </si>
  <si>
    <t>豬血</t>
    <phoneticPr fontId="19" type="noConversion"/>
  </si>
  <si>
    <t>酸辣湯(芡)(豆)</t>
    <phoneticPr fontId="19" type="noConversion"/>
  </si>
  <si>
    <t>九層塔</t>
    <phoneticPr fontId="19" type="noConversion"/>
  </si>
  <si>
    <t>芹菜</t>
    <phoneticPr fontId="19" type="noConversion"/>
  </si>
  <si>
    <t>地瓜飯+產履豆奶</t>
    <phoneticPr fontId="19" type="noConversion"/>
  </si>
  <si>
    <t>筍乾燒肉(醃)</t>
    <phoneticPr fontId="19" type="noConversion"/>
  </si>
  <si>
    <t>深色蔬菜</t>
    <phoneticPr fontId="19" type="noConversion"/>
  </si>
  <si>
    <t>彩繪雙花肉片</t>
    <phoneticPr fontId="19" type="noConversion"/>
  </si>
  <si>
    <t>麻婆豆腐(豆)</t>
    <phoneticPr fontId="19" type="noConversion"/>
  </si>
  <si>
    <t>蔥燒豬里肌</t>
    <phoneticPr fontId="19" type="noConversion"/>
  </si>
  <si>
    <t>蜜汁翅小腿</t>
    <phoneticPr fontId="19" type="noConversion"/>
  </si>
  <si>
    <t>蘿蔔排骨湯</t>
    <phoneticPr fontId="19" type="noConversion"/>
  </si>
  <si>
    <t>黑胡椒豬排</t>
    <phoneticPr fontId="19" type="noConversion"/>
  </si>
  <si>
    <t>蕃茄蛋豆腐(豆)</t>
    <phoneticPr fontId="19" type="noConversion"/>
  </si>
  <si>
    <t>客家小炒(豆)</t>
    <phoneticPr fontId="19" type="noConversion"/>
  </si>
  <si>
    <t>家常小菜</t>
    <phoneticPr fontId="19" type="noConversion"/>
  </si>
  <si>
    <t>蘿蔔豚骨湯</t>
    <phoneticPr fontId="19" type="noConversion"/>
  </si>
  <si>
    <t>海帶芽</t>
    <phoneticPr fontId="19" type="noConversion"/>
  </si>
  <si>
    <t>新鮮豬肉</t>
    <phoneticPr fontId="19" type="noConversion"/>
  </si>
  <si>
    <t>洋蔥</t>
    <phoneticPr fontId="19" type="noConversion"/>
  </si>
  <si>
    <t>白蘿蔔</t>
    <phoneticPr fontId="19" type="noConversion"/>
  </si>
  <si>
    <t>海帶結</t>
    <phoneticPr fontId="19" type="noConversion"/>
  </si>
  <si>
    <t>鮮筍絲</t>
    <phoneticPr fontId="19" type="noConversion"/>
  </si>
  <si>
    <t>新鮮雞蛋</t>
    <phoneticPr fontId="19" type="noConversion"/>
  </si>
  <si>
    <t>新鮮豬肉片</t>
    <phoneticPr fontId="19" type="noConversion"/>
  </si>
  <si>
    <t>生鮮豬排</t>
    <phoneticPr fontId="19" type="noConversion"/>
  </si>
  <si>
    <t>白米</t>
    <phoneticPr fontId="19" type="noConversion"/>
  </si>
  <si>
    <t>豆干片</t>
    <phoneticPr fontId="19" type="noConversion"/>
  </si>
  <si>
    <t>新鮮豬大骨</t>
    <phoneticPr fontId="19" type="noConversion"/>
  </si>
  <si>
    <t>煮</t>
    <phoneticPr fontId="19" type="noConversion"/>
  </si>
  <si>
    <t>新鮮豬絞肉</t>
    <phoneticPr fontId="19" type="noConversion"/>
  </si>
  <si>
    <t>海帶絲</t>
    <phoneticPr fontId="19" type="noConversion"/>
  </si>
  <si>
    <t>豆干絲</t>
    <phoneticPr fontId="19" type="noConversion"/>
  </si>
  <si>
    <t>生鮮翅小腿</t>
    <phoneticPr fontId="19" type="noConversion"/>
  </si>
  <si>
    <t>本公司所使用豬肉、牛肉及其原料產地皆來自台灣          菜單設計者:  鄧羽婷</t>
    <phoneticPr fontId="19" type="noConversion"/>
  </si>
  <si>
    <t>四寶肉燥(醃)</t>
    <phoneticPr fontId="19" type="noConversion"/>
  </si>
  <si>
    <t>椰香咖哩雞</t>
    <phoneticPr fontId="19" type="noConversion"/>
  </si>
  <si>
    <t>豆</t>
    <phoneticPr fontId="19" type="noConversion"/>
  </si>
  <si>
    <t>產履豆奶</t>
    <phoneticPr fontId="19" type="noConversion"/>
  </si>
  <si>
    <t>洋蔥</t>
    <phoneticPr fontId="19" type="noConversion"/>
  </si>
  <si>
    <t>三色丁</t>
    <phoneticPr fontId="19" type="noConversion"/>
  </si>
  <si>
    <t>馬鈴薯</t>
    <phoneticPr fontId="19" type="noConversion"/>
  </si>
  <si>
    <t>紅蘿蔔</t>
    <phoneticPr fontId="19" type="noConversion"/>
  </si>
  <si>
    <t>魷魚丸</t>
    <phoneticPr fontId="19" type="noConversion"/>
  </si>
  <si>
    <t>板豆腐</t>
    <phoneticPr fontId="19" type="noConversion"/>
  </si>
  <si>
    <t>四季豆</t>
    <phoneticPr fontId="19" type="noConversion"/>
  </si>
  <si>
    <t>紅蘿蔔</t>
    <phoneticPr fontId="19" type="noConversion"/>
  </si>
  <si>
    <t>木耳</t>
    <phoneticPr fontId="19" type="noConversion"/>
  </si>
  <si>
    <t>菇類</t>
    <phoneticPr fontId="19" type="noConversion"/>
  </si>
  <si>
    <t>生鮮豬肉</t>
    <phoneticPr fontId="19" type="noConversion"/>
  </si>
  <si>
    <t>6月3日(一)</t>
    <phoneticPr fontId="19" type="noConversion"/>
  </si>
  <si>
    <t>6月4日(二)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</si>
  <si>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</si>
  <si>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</si>
  <si>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</si>
  <si>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6月12日(三)</t>
    <phoneticPr fontId="19" type="noConversion"/>
  </si>
  <si>
    <t>6月11日(二)</t>
    <phoneticPr fontId="19" type="noConversion"/>
  </si>
  <si>
    <t>6月10日(一)</t>
    <phoneticPr fontId="19" type="noConversion"/>
  </si>
  <si>
    <t>端午節放假</t>
    <phoneticPr fontId="19" type="noConversion"/>
  </si>
  <si>
    <t>6月13日(四)</t>
    <phoneticPr fontId="19" type="noConversion"/>
  </si>
  <si>
    <t>6月14日(五)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</si>
  <si>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</si>
  <si>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</si>
  <si>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</si>
  <si>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</si>
  <si>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</si>
  <si>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</si>
  <si>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</si>
  <si>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</si>
  <si>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</si>
  <si>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</si>
  <si>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糙米飯</t>
    <phoneticPr fontId="19" type="noConversion"/>
  </si>
  <si>
    <t>什錦湯(豆)</t>
    <phoneticPr fontId="19" type="noConversion"/>
  </si>
  <si>
    <t>板烤雞腿排</t>
    <phoneticPr fontId="19" type="noConversion"/>
  </si>
  <si>
    <t>香草烤雞翅</t>
    <phoneticPr fontId="19" type="noConversion"/>
  </si>
  <si>
    <t>BBQ烤雞排</t>
    <phoneticPr fontId="19" type="noConversion"/>
  </si>
  <si>
    <t>日式黃金豬排(炸)</t>
    <phoneticPr fontId="19" type="noConversion"/>
  </si>
  <si>
    <t>卡拉雞腿排(加)(炸)</t>
    <phoneticPr fontId="19" type="noConversion"/>
  </si>
  <si>
    <t>壽喜燒肉</t>
    <phoneticPr fontId="19" type="noConversion"/>
  </si>
  <si>
    <t>淺色蔬菜</t>
    <phoneticPr fontId="19" type="noConversion"/>
  </si>
  <si>
    <t>冬瓜豚骨湯</t>
    <phoneticPr fontId="19" type="noConversion"/>
  </si>
  <si>
    <t>泰式咕咕雞</t>
    <phoneticPr fontId="19" type="noConversion"/>
  </si>
  <si>
    <t>泰式打拋豬(醃)</t>
    <phoneticPr fontId="19" type="noConversion"/>
  </si>
  <si>
    <t>普羅旺斯雞排</t>
    <phoneticPr fontId="19" type="noConversion"/>
  </si>
  <si>
    <t>沙茶雞粒炒飯</t>
    <phoneticPr fontId="19" type="noConversion"/>
  </si>
  <si>
    <t>茄汁豬排</t>
    <phoneticPr fontId="19" type="noConversion"/>
  </si>
  <si>
    <t>黃金魚排(炸)</t>
    <phoneticPr fontId="19" type="noConversion"/>
  </si>
  <si>
    <t>東坡燒肉(醃)</t>
    <phoneticPr fontId="19" type="noConversion"/>
  </si>
  <si>
    <t>瑤柱蝦香扁蒲</t>
    <phoneticPr fontId="19" type="noConversion"/>
  </si>
  <si>
    <t>蘑菇雞丁</t>
    <phoneticPr fontId="19" type="noConversion"/>
  </si>
  <si>
    <t>祖傳雙蘿燉肉</t>
    <phoneticPr fontId="19" type="noConversion"/>
  </si>
  <si>
    <t>日</t>
    <phoneticPr fontId="19" type="noConversion"/>
  </si>
  <si>
    <t>白米</t>
    <phoneticPr fontId="19" type="noConversion"/>
  </si>
  <si>
    <t>調理雞排</t>
    <phoneticPr fontId="19" type="noConversion"/>
  </si>
  <si>
    <t>水煮蛋</t>
    <phoneticPr fontId="19" type="noConversion"/>
  </si>
  <si>
    <t>新鮮豬絞肉</t>
    <phoneticPr fontId="19" type="noConversion"/>
  </si>
  <si>
    <t>新鮮雞排</t>
    <phoneticPr fontId="19" type="noConversion"/>
  </si>
  <si>
    <t>虱目魚柳</t>
    <phoneticPr fontId="19" type="noConversion"/>
  </si>
  <si>
    <t>白蘿蔔</t>
    <phoneticPr fontId="19" type="noConversion"/>
  </si>
  <si>
    <t>胡蘿蔔</t>
    <phoneticPr fontId="19" type="noConversion"/>
  </si>
  <si>
    <t>新鮮豬肉</t>
    <phoneticPr fontId="19" type="noConversion"/>
  </si>
  <si>
    <t>洋蔥</t>
    <phoneticPr fontId="19" type="noConversion"/>
  </si>
  <si>
    <t>彩椒</t>
    <phoneticPr fontId="19" type="noConversion"/>
  </si>
  <si>
    <t>糙米</t>
    <phoneticPr fontId="19" type="noConversion"/>
  </si>
  <si>
    <t>新鮮豬肉片</t>
    <phoneticPr fontId="19" type="noConversion"/>
  </si>
  <si>
    <t>金針菇</t>
    <phoneticPr fontId="19" type="noConversion"/>
  </si>
  <si>
    <t>大白菜</t>
    <phoneticPr fontId="19" type="noConversion"/>
  </si>
  <si>
    <t>木耳</t>
    <phoneticPr fontId="19" type="noConversion"/>
  </si>
  <si>
    <t>黃金炸雞堡(加)(炸)</t>
    <phoneticPr fontId="19" type="noConversion"/>
  </si>
  <si>
    <t>雞堡</t>
    <phoneticPr fontId="19" type="noConversion"/>
  </si>
  <si>
    <t>冬瓜</t>
    <phoneticPr fontId="19" type="noConversion"/>
  </si>
  <si>
    <t>新鮮豬大骨</t>
    <phoneticPr fontId="19" type="noConversion"/>
  </si>
  <si>
    <t>偽東山鴨頭(豆)</t>
    <phoneticPr fontId="19" type="noConversion"/>
  </si>
  <si>
    <t>四方乾</t>
    <phoneticPr fontId="19" type="noConversion"/>
  </si>
  <si>
    <t>胡蘿蔔</t>
    <phoneticPr fontId="19" type="noConversion"/>
  </si>
  <si>
    <t>玉米穗</t>
    <phoneticPr fontId="19" type="noConversion"/>
  </si>
  <si>
    <t>川燙</t>
    <phoneticPr fontId="19" type="noConversion"/>
  </si>
  <si>
    <t>新鮮雞丁</t>
    <phoneticPr fontId="19" type="noConversion"/>
  </si>
  <si>
    <t>馬鈴薯</t>
    <phoneticPr fontId="19" type="noConversion"/>
  </si>
  <si>
    <t>扁蒲</t>
    <phoneticPr fontId="19" type="noConversion"/>
  </si>
  <si>
    <t>蝦皮</t>
    <phoneticPr fontId="19" type="noConversion"/>
  </si>
  <si>
    <t>小干貝(乾)</t>
    <phoneticPr fontId="19" type="noConversion"/>
  </si>
  <si>
    <t>綠豆</t>
    <phoneticPr fontId="19" type="noConversion"/>
  </si>
  <si>
    <t>脆瓜</t>
    <phoneticPr fontId="19" type="noConversion"/>
  </si>
  <si>
    <t>蕃茄</t>
    <phoneticPr fontId="19" type="noConversion"/>
  </si>
  <si>
    <t>九層塔</t>
    <phoneticPr fontId="19" type="noConversion"/>
  </si>
  <si>
    <t>筍乾</t>
    <phoneticPr fontId="19" type="noConversion"/>
  </si>
  <si>
    <t>醃</t>
    <phoneticPr fontId="19" type="noConversion"/>
  </si>
  <si>
    <t>新鮮雞排</t>
    <phoneticPr fontId="19" type="noConversion"/>
  </si>
  <si>
    <t>生鮮雞腿</t>
    <phoneticPr fontId="19" type="noConversion"/>
  </si>
  <si>
    <t>員林國小 112年6月-豐成食品工廠</t>
    <phoneticPr fontId="19" type="noConversion"/>
  </si>
  <si>
    <t>碳烤香腸(加)</t>
    <phoneticPr fontId="19" type="noConversion"/>
  </si>
  <si>
    <t>快炒四季豆炒菇</t>
    <phoneticPr fontId="19" type="noConversion"/>
  </si>
  <si>
    <t>烏龍麵</t>
    <phoneticPr fontId="19" type="noConversion"/>
  </si>
  <si>
    <t>高麗菜</t>
    <phoneticPr fontId="19" type="noConversion"/>
  </si>
  <si>
    <t>胡蘿蔔</t>
    <phoneticPr fontId="19" type="noConversion"/>
  </si>
  <si>
    <t>木耳</t>
    <phoneticPr fontId="19" type="noConversion"/>
  </si>
  <si>
    <t>生鮮豬肉</t>
    <phoneticPr fontId="19" type="noConversion"/>
  </si>
  <si>
    <t>摩摩喳喳</t>
    <phoneticPr fontId="19" type="noConversion"/>
  </si>
  <si>
    <t>芋頭</t>
    <phoneticPr fontId="19" type="noConversion"/>
  </si>
  <si>
    <t>西谷米</t>
    <phoneticPr fontId="19" type="noConversion"/>
  </si>
  <si>
    <t>椰漿粉</t>
    <phoneticPr fontId="19" type="noConversion"/>
  </si>
  <si>
    <t>韓國麻藥滷蛋</t>
    <phoneticPr fontId="19" type="noConversion"/>
  </si>
  <si>
    <t>生鮮魷魚圈</t>
    <phoneticPr fontId="19" type="noConversion"/>
  </si>
  <si>
    <t>6月第一週菜單明細(員林國小-豐成食品工廠)</t>
    <phoneticPr fontId="19" type="noConversion"/>
  </si>
  <si>
    <t>6月第二週菜單明細(員林國小-豐成食品工廠)</t>
    <phoneticPr fontId="19" type="noConversion"/>
  </si>
  <si>
    <t>6月第三週菜單明細(員林國小-豐成食品工廠)</t>
    <phoneticPr fontId="19" type="noConversion"/>
  </si>
  <si>
    <t>6月第四週菜單明細(員林國小-豐成食品工廠)</t>
    <phoneticPr fontId="19" type="noConversion"/>
  </si>
  <si>
    <t>起司絲</t>
    <phoneticPr fontId="19" type="noConversion"/>
  </si>
  <si>
    <t>XO醬炒公仔麵</t>
    <phoneticPr fontId="19" type="noConversion"/>
  </si>
  <si>
    <t>柴香手工滑嫩布丁蒸蛋</t>
    <phoneticPr fontId="19" type="noConversion"/>
  </si>
  <si>
    <t>三杯魷魚圈(海)(豆)</t>
    <phoneticPr fontId="19" type="noConversion"/>
  </si>
  <si>
    <t>海鮮鮮筍總匯(海)</t>
    <phoneticPr fontId="19" type="noConversion"/>
  </si>
  <si>
    <t>迷迭香草轟炸大雞腿(炸)</t>
    <phoneticPr fontId="19" type="noConversion"/>
  </si>
  <si>
    <t>柴香偽章魚丸(加)(海)</t>
    <phoneticPr fontId="19" type="noConversion"/>
  </si>
  <si>
    <t>紅蔘炒蛋</t>
    <phoneticPr fontId="19" type="noConversion"/>
  </si>
  <si>
    <t>鮮蔬佐三角大薯餅(加)(炸)</t>
    <phoneticPr fontId="19" type="noConversion"/>
  </si>
  <si>
    <t>薯餅</t>
    <phoneticPr fontId="19" type="noConversion"/>
  </si>
  <si>
    <t>蒸煮麵</t>
    <phoneticPr fontId="19" type="noConversion"/>
  </si>
  <si>
    <t>魷魚圈</t>
    <phoneticPr fontId="19" type="noConversion"/>
  </si>
  <si>
    <t>豆干</t>
    <phoneticPr fontId="19" type="noConversion"/>
  </si>
  <si>
    <t>生鮮雞翅</t>
    <phoneticPr fontId="19" type="noConversion"/>
  </si>
  <si>
    <t>雞蛋</t>
    <phoneticPr fontId="19" type="noConversion"/>
  </si>
  <si>
    <t>生鮮豬排骨</t>
    <phoneticPr fontId="19" type="noConversion"/>
  </si>
  <si>
    <t>洋蔥</t>
    <phoneticPr fontId="19" type="noConversion"/>
  </si>
  <si>
    <t>秘製醬燒雞腿</t>
    <phoneticPr fontId="19" type="noConversion"/>
  </si>
  <si>
    <t>焗烤義式粉紅醬義大利麵</t>
    <phoneticPr fontId="19" type="noConversion"/>
  </si>
  <si>
    <t>麵</t>
    <phoneticPr fontId="19" type="noConversion"/>
  </si>
  <si>
    <t>三色丁</t>
    <phoneticPr fontId="19" type="noConversion"/>
  </si>
  <si>
    <t>絞肉</t>
    <phoneticPr fontId="19" type="noConversion"/>
  </si>
  <si>
    <t>消暑綠豆仙草汁</t>
    <phoneticPr fontId="19" type="noConversion"/>
  </si>
  <si>
    <t>仙草汁</t>
    <phoneticPr fontId="19" type="noConversion"/>
  </si>
  <si>
    <t>奶香通心麵</t>
    <phoneticPr fontId="19" type="noConversion"/>
  </si>
  <si>
    <t>通心麵</t>
    <phoneticPr fontId="19" type="noConversion"/>
  </si>
  <si>
    <t>五味虱目魚柳(過油)(海)</t>
    <phoneticPr fontId="19" type="noConversion"/>
  </si>
  <si>
    <t>蒜泥白肉</t>
    <phoneticPr fontId="19" type="noConversion"/>
  </si>
  <si>
    <t>豆芽菜</t>
    <phoneticPr fontId="19" type="noConversion"/>
  </si>
  <si>
    <t>洋蔥</t>
    <phoneticPr fontId="19" type="noConversion"/>
  </si>
  <si>
    <t>金門鍋貼(加)</t>
    <phoneticPr fontId="19" type="noConversion"/>
  </si>
  <si>
    <t>乾海芽</t>
    <phoneticPr fontId="19" type="noConversion"/>
  </si>
  <si>
    <t>焗烤什錦日式炒烏龍</t>
    <phoneticPr fontId="19" type="noConversion"/>
  </si>
  <si>
    <t>柴香菇扒高麗菜</t>
    <phoneticPr fontId="19" type="noConversion"/>
  </si>
  <si>
    <t>胡蘿蔔</t>
    <phoneticPr fontId="19" type="noConversion"/>
  </si>
  <si>
    <t>木耳</t>
    <phoneticPr fontId="19" type="noConversion"/>
  </si>
  <si>
    <t>菇類</t>
    <phoneticPr fontId="19" type="noConversion"/>
  </si>
  <si>
    <t>柴魚片</t>
    <phoneticPr fontId="19" type="noConversion"/>
  </si>
  <si>
    <t>日式茶碗蒸</t>
    <phoneticPr fontId="19" type="noConversion"/>
  </si>
  <si>
    <t>雞蛋</t>
    <phoneticPr fontId="19" type="noConversion"/>
  </si>
  <si>
    <t>生鮮魚片</t>
    <phoneticPr fontId="19" type="noConversion"/>
  </si>
  <si>
    <t>香腸</t>
    <phoneticPr fontId="19" type="noConversion"/>
  </si>
  <si>
    <t>奶皇包</t>
    <phoneticPr fontId="19" type="noConversion"/>
  </si>
  <si>
    <t>寶島白飯+爆漿奶皇包(冷主)</t>
    <phoneticPr fontId="19" type="noConversion"/>
  </si>
  <si>
    <t>寶島白飯+黃金小肉包(冷主)</t>
    <phoneticPr fontId="19" type="noConversion"/>
  </si>
  <si>
    <t>韓風麻糬包(加)</t>
    <phoneticPr fontId="19" type="noConversion"/>
  </si>
  <si>
    <t>麻糬包</t>
    <phoneticPr fontId="19" type="noConversion"/>
  </si>
  <si>
    <t>小肉包</t>
    <phoneticPr fontId="19" type="noConversion"/>
  </si>
  <si>
    <t>寶島白飯+如意水餃(冷主)</t>
    <phoneticPr fontId="19" type="noConversion"/>
  </si>
  <si>
    <t>水餃</t>
    <phoneticPr fontId="19" type="noConversion"/>
  </si>
  <si>
    <t>生鮮雞腿</t>
    <phoneticPr fontId="19" type="noConversion"/>
  </si>
  <si>
    <t>6月3日(一)</t>
  </si>
  <si>
    <t>6月4日(二)</t>
  </si>
  <si>
    <t>6月5日(三)</t>
  </si>
  <si>
    <t>6月6日(四)</t>
  </si>
  <si>
    <t>6月7日(五)</t>
  </si>
  <si>
    <t>寶島白飯+爆漿奶皇包(冷主)</t>
  </si>
  <si>
    <t>寶島白飯</t>
  </si>
  <si>
    <t>小米飯</t>
  </si>
  <si>
    <t>焗烤義式粉紅醬義大利麵</t>
  </si>
  <si>
    <t>板烤雞腿排</t>
  </si>
  <si>
    <t>佛蒙特咖哩豬</t>
  </si>
  <si>
    <t>四寶肉燥(醃)</t>
  </si>
  <si>
    <t>茄汁豬排</t>
  </si>
  <si>
    <t>卡拉雞腿排(加)(炸)</t>
  </si>
  <si>
    <t>麻油鮮蔬豬肉鍋(豆)</t>
  </si>
  <si>
    <t>泰式咕咕雞</t>
  </si>
  <si>
    <t>迷迭香草轟炸大雞腿(炸)</t>
  </si>
  <si>
    <t>冬瓜燒雞(豆)</t>
  </si>
  <si>
    <t>海鮮鮮筍總匯(海)</t>
  </si>
  <si>
    <t>柴香手工滑嫩布丁蒸蛋</t>
  </si>
  <si>
    <t>柴香偽章魚丸(加)(海)</t>
  </si>
  <si>
    <t>快炒四季豆炒菇</t>
  </si>
  <si>
    <t>彩繪雙花肉片</t>
  </si>
  <si>
    <t>韓國麻藥滷蛋</t>
  </si>
  <si>
    <t>深色蔬菜</t>
  </si>
  <si>
    <t>淺色蔬菜</t>
  </si>
  <si>
    <t>冬瓜排骨湯</t>
  </si>
  <si>
    <t>筍香排骨湯</t>
  </si>
  <si>
    <t>海芽蛋花湯</t>
  </si>
  <si>
    <t>玉米濃湯(芡)</t>
  </si>
  <si>
    <t>摩摩喳喳</t>
  </si>
  <si>
    <t>熱量:</t>
  </si>
  <si>
    <t>6月10日(一)</t>
  </si>
  <si>
    <t>6月11日(二)</t>
  </si>
  <si>
    <t>6月12日(三)</t>
  </si>
  <si>
    <t>6月13日(四)</t>
  </si>
  <si>
    <t>6月14日(五)</t>
  </si>
  <si>
    <t>端午節放假</t>
  </si>
  <si>
    <t>地瓜飯</t>
  </si>
  <si>
    <t>胚芽飯</t>
  </si>
  <si>
    <t>古早味油飯</t>
  </si>
  <si>
    <t>BBQ烤雞排</t>
  </si>
  <si>
    <t>蔥燒豬里肌</t>
  </si>
  <si>
    <t>日式黃金豬排(炸)</t>
  </si>
  <si>
    <t>三杯魷魚圈(海)(豆)</t>
  </si>
  <si>
    <t>筍乾燒肉(醃)</t>
  </si>
  <si>
    <t>蘑菇雞丁</t>
  </si>
  <si>
    <t>麻婆豆腐(豆)</t>
  </si>
  <si>
    <t>香草烤雞翅</t>
  </si>
  <si>
    <t>紅蔘炒蛋</t>
  </si>
  <si>
    <t>鮮蔬佐三角大薯餅(加)(炸)</t>
  </si>
  <si>
    <t>XO醬炒公仔麵</t>
  </si>
  <si>
    <t>韓風麻糬包(加)</t>
  </si>
  <si>
    <t>蘿蔔排骨湯</t>
  </si>
  <si>
    <t>味噌豆腐湯(豆)</t>
  </si>
  <si>
    <t>什錦湯(豆)</t>
  </si>
  <si>
    <t>6月17日(一)</t>
  </si>
  <si>
    <t>6月18日(二)</t>
  </si>
  <si>
    <t>6月19日(三)</t>
  </si>
  <si>
    <t>6月20日(四)</t>
  </si>
  <si>
    <t>6月21日(五)</t>
  </si>
  <si>
    <t>寶島白飯+黃金小肉包(冷主)</t>
  </si>
  <si>
    <t>糙米飯</t>
  </si>
  <si>
    <t>焗烤什錦日式炒烏龍</t>
  </si>
  <si>
    <t>黑胡椒豬排</t>
  </si>
  <si>
    <t>秘製醬燒雞腿</t>
  </si>
  <si>
    <t>壽喜燒肉</t>
  </si>
  <si>
    <t>五味虱目魚柳(過油)(海)</t>
  </si>
  <si>
    <t>椰香咖哩雞</t>
  </si>
  <si>
    <t>祖傳雙蘿燉肉</t>
  </si>
  <si>
    <t>蕃茄蛋豆腐(豆)</t>
  </si>
  <si>
    <t>奶香通心麵</t>
  </si>
  <si>
    <t>蜜汁翅小腿</t>
  </si>
  <si>
    <t>客家小炒(豆)</t>
  </si>
  <si>
    <t>金門鍋貼(加)</t>
  </si>
  <si>
    <t>柴香菇扒高麗菜</t>
  </si>
  <si>
    <t>黃金炸雞堡(加)(炸)</t>
  </si>
  <si>
    <t>偽東山鴨頭(豆)</t>
  </si>
  <si>
    <t>黃瓜豚骨湯</t>
  </si>
  <si>
    <t>酸辣湯(芡)(豆)</t>
  </si>
  <si>
    <t>三絲湯</t>
  </si>
  <si>
    <t>冬瓜豚骨湯</t>
  </si>
  <si>
    <t>消暑綠豆仙草汁</t>
  </si>
  <si>
    <t>6月24日(一)</t>
  </si>
  <si>
    <t>6月25日(二)</t>
  </si>
  <si>
    <t>6月26日(三)</t>
  </si>
  <si>
    <t>6月27日(四)</t>
  </si>
  <si>
    <t>6月28日(五)</t>
  </si>
  <si>
    <t>寶島白飯+如意水餃(冷主)</t>
  </si>
  <si>
    <t>紫米飯</t>
  </si>
  <si>
    <t>沙茶雞粒炒飯</t>
  </si>
  <si>
    <t>蒜泥白肉</t>
  </si>
  <si>
    <t>普羅旺斯雞排</t>
  </si>
  <si>
    <t>黃金魚排(炸)</t>
  </si>
  <si>
    <t>塔香三杯雞</t>
  </si>
  <si>
    <t>泰式打拋豬(醃)</t>
  </si>
  <si>
    <t>藥膳雞寶鍋(豆)</t>
  </si>
  <si>
    <t>東坡燒肉(醃)</t>
  </si>
  <si>
    <t>碳烤香腸(加)</t>
  </si>
  <si>
    <t>瑤柱蝦香扁蒲</t>
  </si>
  <si>
    <t>日式茶碗蒸</t>
  </si>
  <si>
    <t>開陽大白菜(海)(豆)</t>
  </si>
  <si>
    <t>家常小菜</t>
  </si>
  <si>
    <t>薑絲冬瓜湯</t>
  </si>
  <si>
    <t>馬鈴薯濃湯(芡)</t>
  </si>
  <si>
    <t>蘿蔔豚骨湯</t>
  </si>
  <si>
    <r>
      <rPr>
        <b/>
        <sz val="60"/>
        <color rgb="FFFF0000"/>
        <rFont val="雅坊美工12"/>
        <family val="3"/>
        <charset val="136"/>
      </rPr>
      <t>員</t>
    </r>
    <r>
      <rPr>
        <b/>
        <sz val="60"/>
        <color rgb="FF0070C0"/>
        <rFont val="雅坊美工12"/>
        <family val="3"/>
        <charset val="136"/>
      </rPr>
      <t>林</t>
    </r>
    <r>
      <rPr>
        <b/>
        <sz val="60"/>
        <color theme="6"/>
        <rFont val="雅坊美工12"/>
        <family val="3"/>
        <charset val="136"/>
      </rPr>
      <t>國</t>
    </r>
    <r>
      <rPr>
        <b/>
        <sz val="60"/>
        <color rgb="FFFC10CF"/>
        <rFont val="雅坊美工12"/>
        <family val="3"/>
        <charset val="136"/>
      </rPr>
      <t>小</t>
    </r>
    <r>
      <rPr>
        <b/>
        <sz val="60"/>
        <rFont val="雅坊美工12"/>
        <family val="3"/>
        <charset val="136"/>
      </rPr>
      <t xml:space="preserve"> </t>
    </r>
    <r>
      <rPr>
        <b/>
        <sz val="60"/>
        <color rgb="FF0825FC"/>
        <rFont val="雅坊美工12"/>
        <family val="3"/>
        <charset val="136"/>
      </rPr>
      <t>113年6月-</t>
    </r>
    <r>
      <rPr>
        <b/>
        <sz val="60"/>
        <color rgb="FFFF0000"/>
        <rFont val="雅坊美工12"/>
        <family val="3"/>
        <charset val="136"/>
      </rPr>
      <t>豐成食品工廠</t>
    </r>
    <phoneticPr fontId="19" type="noConversion"/>
  </si>
  <si>
    <t>特冬瓜燒雞</t>
    <phoneticPr fontId="19" type="noConversion"/>
  </si>
  <si>
    <t>特藥膳雞寶鍋</t>
    <phoneticPr fontId="19" type="noConversion"/>
  </si>
  <si>
    <t>鍋貼</t>
    <phoneticPr fontId="19" type="noConversion"/>
  </si>
  <si>
    <t>生豆皮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</si>
</sst>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86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0070C0"/>
      <name val="新細明體"/>
      <family val="1"/>
      <charset val="136"/>
    </font>
    <font>
      <b/>
      <sz val="20"/>
      <color rgb="FF00B050"/>
      <name val="新細明體"/>
      <family val="1"/>
      <charset val="136"/>
    </font>
    <font>
      <sz val="30"/>
      <name val="標楷體"/>
      <family val="4"/>
      <charset val="136"/>
    </font>
    <font>
      <sz val="30"/>
      <color theme="1"/>
      <name val="標楷體"/>
      <family val="4"/>
      <charset val="136"/>
    </font>
    <font>
      <b/>
      <sz val="40"/>
      <color theme="6"/>
      <name val="雅坊美工12"/>
      <family val="3"/>
      <charset val="136"/>
    </font>
    <font>
      <b/>
      <sz val="40"/>
      <color rgb="FFFF0000"/>
      <name val="雅坊美工12"/>
      <family val="3"/>
      <charset val="136"/>
    </font>
    <font>
      <b/>
      <sz val="30"/>
      <name val="雅坊美工12"/>
      <family val="3"/>
      <charset val="136"/>
    </font>
    <font>
      <b/>
      <sz val="40"/>
      <name val="雅坊美工12"/>
      <family val="3"/>
      <charset val="136"/>
    </font>
    <font>
      <b/>
      <sz val="40"/>
      <color rgb="FFFD91E8"/>
      <name val="雅坊美工12"/>
      <family val="3"/>
      <charset val="136"/>
    </font>
    <font>
      <b/>
      <sz val="40"/>
      <color rgb="FFFFC000"/>
      <name val="雅坊美工12"/>
      <family val="3"/>
      <charset val="136"/>
    </font>
    <font>
      <b/>
      <sz val="40"/>
      <color theme="0"/>
      <name val="雅坊美工12"/>
      <family val="3"/>
      <charset val="136"/>
    </font>
    <font>
      <b/>
      <sz val="40"/>
      <color rgb="FF0070C0"/>
      <name val="雅坊美工12"/>
      <family val="3"/>
      <charset val="136"/>
    </font>
    <font>
      <b/>
      <sz val="40"/>
      <color rgb="FFFFFF00"/>
      <name val="雅坊美工12"/>
      <family val="3"/>
      <charset val="136"/>
    </font>
    <font>
      <b/>
      <sz val="32"/>
      <color theme="9"/>
      <name val="雅坊美工12"/>
      <family val="3"/>
      <charset val="136"/>
    </font>
    <font>
      <b/>
      <sz val="40"/>
      <color rgb="FF7030A0"/>
      <name val="雅坊美工12"/>
      <family val="3"/>
      <charset val="136"/>
    </font>
    <font>
      <b/>
      <sz val="40"/>
      <color theme="9"/>
      <name val="雅坊美工12"/>
      <family val="3"/>
      <charset val="136"/>
    </font>
    <font>
      <b/>
      <sz val="40"/>
      <color rgb="FF00B050"/>
      <name val="雅坊美工12"/>
      <family val="3"/>
      <charset val="136"/>
    </font>
    <font>
      <b/>
      <sz val="60"/>
      <color rgb="FFFF0000"/>
      <name val="雅坊美工12"/>
      <family val="3"/>
      <charset val="136"/>
    </font>
    <font>
      <b/>
      <sz val="40"/>
      <color rgb="FF00B0F0"/>
      <name val="雅坊美工12"/>
      <family val="3"/>
      <charset val="136"/>
    </font>
    <font>
      <b/>
      <sz val="40"/>
      <color theme="5"/>
      <name val="雅坊美工12"/>
      <family val="3"/>
      <charset val="136"/>
    </font>
    <font>
      <b/>
      <sz val="40"/>
      <color rgb="FFFC10CF"/>
      <name val="雅坊美工12"/>
      <family val="3"/>
      <charset val="136"/>
    </font>
    <font>
      <b/>
      <sz val="40"/>
      <color theme="8"/>
      <name val="雅坊美工12"/>
      <family val="3"/>
      <charset val="136"/>
    </font>
    <font>
      <b/>
      <sz val="40"/>
      <color theme="3"/>
      <name val="雅坊美工12"/>
      <family val="3"/>
      <charset val="136"/>
    </font>
    <font>
      <b/>
      <sz val="40"/>
      <color rgb="FFFD67E0"/>
      <name val="雅坊美工12"/>
      <family val="3"/>
      <charset val="136"/>
    </font>
    <font>
      <b/>
      <sz val="40"/>
      <color theme="7"/>
      <name val="雅坊美工12"/>
      <family val="3"/>
      <charset val="136"/>
    </font>
    <font>
      <b/>
      <sz val="40"/>
      <color theme="8" tint="0.79998168889431442"/>
      <name val="雅坊美工12"/>
      <family val="3"/>
      <charset val="136"/>
    </font>
    <font>
      <b/>
      <sz val="40"/>
      <color theme="4" tint="0.79998168889431442"/>
      <name val="雅坊美工12"/>
      <family val="3"/>
      <charset val="136"/>
    </font>
    <font>
      <b/>
      <sz val="40"/>
      <color theme="9" tint="-0.499984740745262"/>
      <name val="雅坊美工12"/>
      <family val="3"/>
      <charset val="136"/>
    </font>
    <font>
      <b/>
      <sz val="40"/>
      <color theme="6" tint="0.79998168889431442"/>
      <name val="雅坊美工12"/>
      <family val="3"/>
      <charset val="136"/>
    </font>
    <font>
      <b/>
      <sz val="40"/>
      <color rgb="FF002060"/>
      <name val="雅坊美工12"/>
      <family val="3"/>
      <charset val="136"/>
    </font>
    <font>
      <b/>
      <sz val="60"/>
      <name val="雅坊美工12"/>
      <family val="3"/>
      <charset val="136"/>
    </font>
    <font>
      <b/>
      <sz val="60"/>
      <color rgb="FF0070C0"/>
      <name val="雅坊美工12"/>
      <family val="3"/>
      <charset val="136"/>
    </font>
    <font>
      <b/>
      <sz val="60"/>
      <color theme="6"/>
      <name val="雅坊美工12"/>
      <family val="3"/>
      <charset val="136"/>
    </font>
    <font>
      <b/>
      <sz val="60"/>
      <color rgb="FFFC10CF"/>
      <name val="雅坊美工12"/>
      <family val="3"/>
      <charset val="136"/>
    </font>
    <font>
      <b/>
      <sz val="60"/>
      <color rgb="FF0825FC"/>
      <name val="雅坊美工12"/>
      <family val="3"/>
      <charset val="136"/>
    </font>
    <font>
      <b/>
      <sz val="35"/>
      <color rgb="FFFF0000"/>
      <name val="雅坊美工12"/>
      <family val="3"/>
      <charset val="136"/>
    </font>
    <font>
      <b/>
      <sz val="36"/>
      <color rgb="FF00B050"/>
      <name val="雅坊美工12"/>
      <family val="3"/>
      <charset val="136"/>
    </font>
    <font>
      <b/>
      <sz val="40"/>
      <color theme="4"/>
      <name val="雅坊美工12"/>
      <family val="3"/>
      <charset val="136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C10C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7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7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48" xfId="0" applyFont="1" applyFill="1" applyBorder="1" applyAlignment="1">
      <alignment horizontal="center" vertical="center" shrinkToFit="1"/>
    </xf>
    <xf numFmtId="0" fontId="28" fillId="24" borderId="49" xfId="0" applyFont="1" applyFill="1" applyBorder="1" applyAlignment="1">
      <alignment horizontal="center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1" xfId="0" applyFont="1" applyBorder="1" applyAlignment="1">
      <alignment horizontal="center" vertical="center"/>
    </xf>
    <xf numFmtId="0" fontId="44" fillId="0" borderId="52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3" xfId="0" applyFont="1" applyBorder="1" applyAlignment="1">
      <alignment horizontal="center" vertical="top"/>
    </xf>
    <xf numFmtId="0" fontId="45" fillId="0" borderId="51" xfId="0" applyFont="1" applyBorder="1" applyAlignment="1">
      <alignment horizontal="center" vertical="center"/>
    </xf>
    <xf numFmtId="0" fontId="45" fillId="0" borderId="52" xfId="0" applyFont="1" applyBorder="1" applyAlignment="1">
      <alignment horizontal="right"/>
    </xf>
    <xf numFmtId="0" fontId="45" fillId="0" borderId="54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top"/>
    </xf>
    <xf numFmtId="0" fontId="44" fillId="0" borderId="54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2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wrapText="1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1" xfId="0" applyFont="1" applyBorder="1">
      <alignment vertical="center"/>
    </xf>
    <xf numFmtId="0" fontId="28" fillId="0" borderId="47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2" fillId="0" borderId="63" xfId="0" applyFont="1" applyBorder="1" applyAlignment="1">
      <alignment horizontal="left" vertical="center" shrinkToFit="1"/>
    </xf>
    <xf numFmtId="0" fontId="28" fillId="24" borderId="64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46" fillId="0" borderId="29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20" xfId="0" applyFont="1" applyFill="1" applyBorder="1" applyAlignment="1">
      <alignment vertical="center" textRotation="180" shrinkToFit="1"/>
    </xf>
    <xf numFmtId="0" fontId="46" fillId="0" borderId="61" xfId="0" applyFont="1" applyBorder="1" applyAlignment="1">
      <alignment horizontal="left" vertical="center" shrinkToFit="1"/>
    </xf>
    <xf numFmtId="0" fontId="27" fillId="0" borderId="60" xfId="0" applyFont="1" applyBorder="1" applyAlignment="1">
      <alignment vertical="top"/>
    </xf>
    <xf numFmtId="0" fontId="39" fillId="0" borderId="0" xfId="22" applyFont="1"/>
    <xf numFmtId="0" fontId="40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40" xfId="22" applyFont="1" applyBorder="1"/>
    <xf numFmtId="0" fontId="39" fillId="0" borderId="46" xfId="22" applyFont="1" applyBorder="1"/>
    <xf numFmtId="0" fontId="39" fillId="0" borderId="56" xfId="22" applyFont="1" applyBorder="1"/>
    <xf numFmtId="0" fontId="39" fillId="0" borderId="55" xfId="22" applyFont="1" applyBorder="1"/>
    <xf numFmtId="0" fontId="46" fillId="0" borderId="18" xfId="0" applyFont="1" applyBorder="1" applyAlignment="1">
      <alignment vertical="center" textRotation="180" shrinkToFit="1"/>
    </xf>
    <xf numFmtId="0" fontId="46" fillId="0" borderId="60" xfId="0" applyFont="1" applyBorder="1" applyAlignment="1">
      <alignment vertical="top"/>
    </xf>
    <xf numFmtId="0" fontId="49" fillId="0" borderId="18" xfId="0" applyFont="1" applyBorder="1" applyAlignment="1">
      <alignment horizontal="left" vertical="center" shrinkToFit="1"/>
    </xf>
    <xf numFmtId="0" fontId="50" fillId="0" borderId="0" xfId="22" applyFont="1"/>
    <xf numFmtId="0" fontId="54" fillId="0" borderId="0" xfId="22" applyFont="1"/>
    <xf numFmtId="0" fontId="55" fillId="0" borderId="0" xfId="22" applyFont="1"/>
    <xf numFmtId="0" fontId="78" fillId="0" borderId="44" xfId="0" applyFont="1" applyBorder="1">
      <alignment vertical="center"/>
    </xf>
    <xf numFmtId="0" fontId="40" fillId="0" borderId="44" xfId="22" applyFont="1" applyBorder="1" applyAlignment="1">
      <alignment horizontal="center" wrapText="1"/>
    </xf>
    <xf numFmtId="178" fontId="40" fillId="28" borderId="57" xfId="0" applyNumberFormat="1" applyFont="1" applyFill="1" applyBorder="1" applyAlignment="1">
      <alignment horizontal="center" vertical="center" wrapText="1"/>
    </xf>
    <xf numFmtId="178" fontId="40" fillId="28" borderId="58" xfId="0" applyNumberFormat="1" applyFont="1" applyFill="1" applyBorder="1" applyAlignment="1">
      <alignment horizontal="center" vertical="center" wrapText="1"/>
    </xf>
    <xf numFmtId="178" fontId="40" fillId="28" borderId="59" xfId="0" applyNumberFormat="1" applyFont="1" applyFill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52" fillId="0" borderId="42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85" fillId="25" borderId="41" xfId="0" applyFont="1" applyFill="1" applyBorder="1" applyAlignment="1">
      <alignment horizontal="center" vertical="center" shrinkToFit="1"/>
    </xf>
    <xf numFmtId="0" fontId="85" fillId="25" borderId="0" xfId="0" applyFont="1" applyFill="1" applyAlignment="1">
      <alignment horizontal="center" vertical="center" shrinkToFit="1"/>
    </xf>
    <xf numFmtId="0" fontId="85" fillId="25" borderId="42" xfId="0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2" fillId="39" borderId="65" xfId="0" applyFont="1" applyFill="1" applyBorder="1" applyAlignment="1">
      <alignment horizontal="center" vertical="center" shrinkToFit="1"/>
    </xf>
    <xf numFmtId="0" fontId="52" fillId="39" borderId="66" xfId="0" applyFont="1" applyFill="1" applyBorder="1" applyAlignment="1">
      <alignment horizontal="center" vertical="center" shrinkToFit="1"/>
    </xf>
    <xf numFmtId="0" fontId="52" fillId="39" borderId="67" xfId="0" applyFont="1" applyFill="1" applyBorder="1" applyAlignment="1">
      <alignment horizontal="center" vertical="center" shrinkToFit="1"/>
    </xf>
    <xf numFmtId="0" fontId="55" fillId="0" borderId="41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57" fillId="29" borderId="41" xfId="0" applyFont="1" applyFill="1" applyBorder="1" applyAlignment="1">
      <alignment horizontal="center" vertical="center"/>
    </xf>
    <xf numFmtId="0" fontId="57" fillId="29" borderId="0" xfId="0" applyFont="1" applyFill="1" applyAlignment="1">
      <alignment horizontal="center" vertical="center"/>
    </xf>
    <xf numFmtId="0" fontId="57" fillId="29" borderId="42" xfId="0" applyFont="1" applyFill="1" applyBorder="1" applyAlignment="1">
      <alignment horizontal="center" vertical="center"/>
    </xf>
    <xf numFmtId="0" fontId="55" fillId="46" borderId="41" xfId="0" applyFont="1" applyFill="1" applyBorder="1" applyAlignment="1">
      <alignment horizontal="center" vertical="center"/>
    </xf>
    <xf numFmtId="0" fontId="55" fillId="46" borderId="0" xfId="0" applyFont="1" applyFill="1" applyAlignment="1">
      <alignment horizontal="center" vertical="center"/>
    </xf>
    <xf numFmtId="0" fontId="55" fillId="46" borderId="42" xfId="0" applyFont="1" applyFill="1" applyBorder="1" applyAlignment="1">
      <alignment horizontal="center" vertical="center"/>
    </xf>
    <xf numFmtId="0" fontId="58" fillId="30" borderId="41" xfId="0" applyFont="1" applyFill="1" applyBorder="1" applyAlignment="1">
      <alignment horizontal="center" vertical="center" shrinkToFit="1"/>
    </xf>
    <xf numFmtId="0" fontId="58" fillId="30" borderId="0" xfId="0" applyFont="1" applyFill="1" applyAlignment="1">
      <alignment horizontal="center" vertical="center" shrinkToFit="1"/>
    </xf>
    <xf numFmtId="0" fontId="58" fillId="30" borderId="42" xfId="0" applyFont="1" applyFill="1" applyBorder="1" applyAlignment="1">
      <alignment horizontal="center" vertical="center" shrinkToFit="1"/>
    </xf>
    <xf numFmtId="0" fontId="59" fillId="31" borderId="41" xfId="0" applyFont="1" applyFill="1" applyBorder="1" applyAlignment="1">
      <alignment horizontal="center" vertical="center" shrinkToFit="1"/>
    </xf>
    <xf numFmtId="0" fontId="59" fillId="31" borderId="0" xfId="0" applyFont="1" applyFill="1" applyAlignment="1">
      <alignment horizontal="center" vertical="center" shrinkToFit="1"/>
    </xf>
    <xf numFmtId="0" fontId="59" fillId="31" borderId="42" xfId="0" applyFont="1" applyFill="1" applyBorder="1" applyAlignment="1">
      <alignment horizontal="center" vertical="center" shrinkToFit="1"/>
    </xf>
    <xf numFmtId="0" fontId="60" fillId="32" borderId="41" xfId="0" applyFont="1" applyFill="1" applyBorder="1" applyAlignment="1">
      <alignment horizontal="center" vertical="center" shrinkToFit="1"/>
    </xf>
    <xf numFmtId="0" fontId="60" fillId="32" borderId="0" xfId="0" applyFont="1" applyFill="1" applyAlignment="1">
      <alignment horizontal="center" vertical="center" shrinkToFit="1"/>
    </xf>
    <xf numFmtId="0" fontId="60" fillId="32" borderId="42" xfId="0" applyFont="1" applyFill="1" applyBorder="1" applyAlignment="1">
      <alignment horizontal="center" vertical="center" shrinkToFit="1"/>
    </xf>
    <xf numFmtId="0" fontId="58" fillId="30" borderId="41" xfId="0" applyFont="1" applyFill="1" applyBorder="1" applyAlignment="1">
      <alignment horizontal="center" vertical="center"/>
    </xf>
    <xf numFmtId="0" fontId="58" fillId="30" borderId="0" xfId="0" applyFont="1" applyFill="1" applyAlignment="1">
      <alignment horizontal="center" vertical="center"/>
    </xf>
    <xf numFmtId="0" fontId="58" fillId="30" borderId="42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61" fillId="0" borderId="42" xfId="0" applyFont="1" applyBorder="1" applyAlignment="1">
      <alignment horizontal="center" vertical="center" wrapText="1"/>
    </xf>
    <xf numFmtId="0" fontId="62" fillId="0" borderId="41" xfId="0" quotePrefix="1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42" xfId="0" applyFont="1" applyBorder="1" applyAlignment="1">
      <alignment horizontal="center" vertical="center" shrinkToFit="1"/>
    </xf>
    <xf numFmtId="0" fontId="53" fillId="25" borderId="41" xfId="0" applyFont="1" applyFill="1" applyBorder="1" applyAlignment="1">
      <alignment horizontal="center" vertical="center" shrinkToFit="1"/>
    </xf>
    <xf numFmtId="0" fontId="53" fillId="25" borderId="0" xfId="0" applyFont="1" applyFill="1" applyAlignment="1">
      <alignment horizontal="center" vertical="center" shrinkToFit="1"/>
    </xf>
    <xf numFmtId="0" fontId="53" fillId="25" borderId="42" xfId="0" applyFont="1" applyFill="1" applyBorder="1" applyAlignment="1">
      <alignment horizontal="center" vertical="center" shrinkToFit="1"/>
    </xf>
    <xf numFmtId="0" fontId="62" fillId="0" borderId="41" xfId="0" applyFont="1" applyBorder="1" applyAlignment="1">
      <alignment horizontal="center" vertical="center" shrinkToFit="1"/>
    </xf>
    <xf numFmtId="0" fontId="63" fillId="45" borderId="0" xfId="0" applyFont="1" applyFill="1" applyAlignment="1">
      <alignment horizontal="center" vertical="center" wrapText="1"/>
    </xf>
    <xf numFmtId="0" fontId="63" fillId="45" borderId="42" xfId="0" applyFont="1" applyFill="1" applyBorder="1" applyAlignment="1">
      <alignment horizontal="center" vertical="center" wrapText="1"/>
    </xf>
    <xf numFmtId="0" fontId="84" fillId="0" borderId="41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4" fillId="0" borderId="42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shrinkToFit="1"/>
    </xf>
    <xf numFmtId="0" fontId="56" fillId="0" borderId="44" xfId="0" applyFont="1" applyBorder="1" applyAlignment="1">
      <alignment horizontal="center" vertical="center" shrinkToFit="1"/>
    </xf>
    <xf numFmtId="0" fontId="56" fillId="0" borderId="45" xfId="0" applyFont="1" applyBorder="1" applyAlignment="1">
      <alignment horizontal="center" vertical="center" shrinkToFit="1"/>
    </xf>
    <xf numFmtId="0" fontId="57" fillId="0" borderId="43" xfId="0" applyFont="1" applyBorder="1" applyAlignment="1">
      <alignment horizontal="center" vertical="center" shrinkToFit="1"/>
    </xf>
    <xf numFmtId="0" fontId="57" fillId="0" borderId="44" xfId="0" applyFont="1" applyBorder="1" applyAlignment="1">
      <alignment horizontal="center" vertical="center" shrinkToFit="1"/>
    </xf>
    <xf numFmtId="0" fontId="57" fillId="0" borderId="45" xfId="0" applyFont="1" applyBorder="1" applyAlignment="1">
      <alignment horizontal="center" vertical="center" shrinkToFit="1"/>
    </xf>
    <xf numFmtId="0" fontId="56" fillId="27" borderId="43" xfId="0" applyFont="1" applyFill="1" applyBorder="1" applyAlignment="1">
      <alignment horizontal="center" vertical="center" shrinkToFit="1"/>
    </xf>
    <xf numFmtId="0" fontId="56" fillId="27" borderId="44" xfId="0" applyFont="1" applyFill="1" applyBorder="1" applyAlignment="1">
      <alignment horizontal="center" vertical="center" shrinkToFit="1"/>
    </xf>
    <xf numFmtId="0" fontId="56" fillId="27" borderId="45" xfId="0" applyFont="1" applyFill="1" applyBorder="1" applyAlignment="1">
      <alignment horizontal="center" vertical="center" shrinkToFit="1"/>
    </xf>
    <xf numFmtId="178" fontId="40" fillId="33" borderId="57" xfId="0" applyNumberFormat="1" applyFont="1" applyFill="1" applyBorder="1" applyAlignment="1">
      <alignment horizontal="center" vertical="center" wrapText="1"/>
    </xf>
    <xf numFmtId="178" fontId="40" fillId="33" borderId="58" xfId="0" applyNumberFormat="1" applyFont="1" applyFill="1" applyBorder="1" applyAlignment="1">
      <alignment horizontal="center" vertical="center" wrapText="1"/>
    </xf>
    <xf numFmtId="178" fontId="40" fillId="33" borderId="59" xfId="0" applyNumberFormat="1" applyFont="1" applyFill="1" applyBorder="1" applyAlignment="1">
      <alignment horizontal="center" vertical="center" wrapText="1"/>
    </xf>
    <xf numFmtId="0" fontId="65" fillId="0" borderId="65" xfId="0" applyFont="1" applyBorder="1" applyAlignment="1">
      <alignment horizontal="center" vertical="center" shrinkToFit="1"/>
    </xf>
    <xf numFmtId="0" fontId="65" fillId="0" borderId="66" xfId="0" applyFont="1" applyBorder="1" applyAlignment="1">
      <alignment horizontal="center" vertical="center" shrinkToFit="1"/>
    </xf>
    <xf numFmtId="0" fontId="65" fillId="0" borderId="67" xfId="0" applyFont="1" applyBorder="1" applyAlignment="1">
      <alignment horizontal="center" vertical="center" shrinkToFit="1"/>
    </xf>
    <xf numFmtId="0" fontId="65" fillId="0" borderId="41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65" fillId="0" borderId="42" xfId="0" applyFont="1" applyBorder="1" applyAlignment="1">
      <alignment horizontal="center" vertical="center" shrinkToFit="1"/>
    </xf>
    <xf numFmtId="0" fontId="65" fillId="0" borderId="69" xfId="0" applyFont="1" applyBorder="1" applyAlignment="1">
      <alignment horizontal="center" vertical="center" shrinkToFit="1"/>
    </xf>
    <xf numFmtId="0" fontId="65" fillId="0" borderId="70" xfId="0" applyFont="1" applyBorder="1" applyAlignment="1">
      <alignment horizontal="center" vertical="center" shrinkToFit="1"/>
    </xf>
    <xf numFmtId="0" fontId="65" fillId="0" borderId="71" xfId="0" applyFont="1" applyBorder="1" applyAlignment="1">
      <alignment horizontal="center" vertical="center" shrinkToFit="1"/>
    </xf>
    <xf numFmtId="0" fontId="56" fillId="0" borderId="41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6" fillId="0" borderId="42" xfId="0" applyFont="1" applyBorder="1" applyAlignment="1">
      <alignment horizontal="center" vertical="center" shrinkToFit="1"/>
    </xf>
    <xf numFmtId="0" fontId="64" fillId="25" borderId="41" xfId="0" applyFont="1" applyFill="1" applyBorder="1" applyAlignment="1">
      <alignment horizontal="center" vertical="center" shrinkToFit="1"/>
    </xf>
    <xf numFmtId="0" fontId="64" fillId="25" borderId="0" xfId="0" applyFont="1" applyFill="1" applyAlignment="1">
      <alignment horizontal="center" vertical="center" shrinkToFit="1"/>
    </xf>
    <xf numFmtId="0" fontId="64" fillId="25" borderId="42" xfId="0" applyFont="1" applyFill="1" applyBorder="1" applyAlignment="1">
      <alignment horizontal="center" vertical="center" shrinkToFit="1"/>
    </xf>
    <xf numFmtId="0" fontId="56" fillId="0" borderId="65" xfId="0" applyFont="1" applyBorder="1" applyAlignment="1">
      <alignment horizontal="center" vertical="center" shrinkToFit="1"/>
    </xf>
    <xf numFmtId="0" fontId="56" fillId="0" borderId="66" xfId="0" applyFont="1" applyBorder="1" applyAlignment="1">
      <alignment horizontal="center" vertical="center" shrinkToFit="1"/>
    </xf>
    <xf numFmtId="0" fontId="56" fillId="0" borderId="67" xfId="0" applyFont="1" applyBorder="1" applyAlignment="1">
      <alignment horizontal="center" vertical="center" shrinkToFit="1"/>
    </xf>
    <xf numFmtId="0" fontId="66" fillId="37" borderId="65" xfId="0" applyFont="1" applyFill="1" applyBorder="1" applyAlignment="1">
      <alignment horizontal="center" vertical="center" shrinkToFit="1"/>
    </xf>
    <xf numFmtId="0" fontId="66" fillId="37" borderId="66" xfId="0" applyFont="1" applyFill="1" applyBorder="1" applyAlignment="1">
      <alignment horizontal="center" vertical="center" shrinkToFit="1"/>
    </xf>
    <xf numFmtId="0" fontId="66" fillId="37" borderId="67" xfId="0" applyFont="1" applyFill="1" applyBorder="1" applyAlignment="1">
      <alignment horizontal="center" vertical="center" shrinkToFit="1"/>
    </xf>
    <xf numFmtId="0" fontId="68" fillId="0" borderId="41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42" xfId="0" applyFont="1" applyBorder="1" applyAlignment="1">
      <alignment horizontal="center" vertical="center" shrinkToFit="1"/>
    </xf>
    <xf numFmtId="0" fontId="62" fillId="27" borderId="41" xfId="0" applyFont="1" applyFill="1" applyBorder="1" applyAlignment="1">
      <alignment horizontal="center" vertical="center" shrinkToFit="1"/>
    </xf>
    <xf numFmtId="0" fontId="62" fillId="27" borderId="0" xfId="0" applyFont="1" applyFill="1" applyAlignment="1">
      <alignment horizontal="center" vertical="center" shrinkToFit="1"/>
    </xf>
    <xf numFmtId="0" fontId="62" fillId="27" borderId="42" xfId="0" applyFont="1" applyFill="1" applyBorder="1" applyAlignment="1">
      <alignment horizontal="center" vertical="center" shrinkToFit="1"/>
    </xf>
    <xf numFmtId="0" fontId="62" fillId="0" borderId="0" xfId="0" applyFont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9" fillId="27" borderId="41" xfId="0" applyFont="1" applyFill="1" applyBorder="1" applyAlignment="1">
      <alignment horizontal="center" vertical="center" shrinkToFit="1"/>
    </xf>
    <xf numFmtId="0" fontId="69" fillId="27" borderId="0" xfId="0" applyFont="1" applyFill="1" applyAlignment="1">
      <alignment horizontal="center" vertical="center" shrinkToFit="1"/>
    </xf>
    <xf numFmtId="0" fontId="69" fillId="27" borderId="42" xfId="0" applyFont="1" applyFill="1" applyBorder="1" applyAlignment="1">
      <alignment horizontal="center" vertical="center" shrinkToFit="1"/>
    </xf>
    <xf numFmtId="0" fontId="67" fillId="0" borderId="41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47" borderId="41" xfId="0" applyFont="1" applyFill="1" applyBorder="1" applyAlignment="1">
      <alignment horizontal="center" vertical="center"/>
    </xf>
    <xf numFmtId="0" fontId="68" fillId="47" borderId="0" xfId="0" applyFont="1" applyFill="1" applyAlignment="1">
      <alignment horizontal="center" vertical="center"/>
    </xf>
    <xf numFmtId="0" fontId="68" fillId="47" borderId="42" xfId="0" applyFont="1" applyFill="1" applyBorder="1" applyAlignment="1">
      <alignment horizontal="center" vertical="center"/>
    </xf>
    <xf numFmtId="0" fontId="58" fillId="29" borderId="41" xfId="0" applyFont="1" applyFill="1" applyBorder="1" applyAlignment="1">
      <alignment horizontal="center" vertical="center" shrinkToFit="1"/>
    </xf>
    <xf numFmtId="0" fontId="58" fillId="29" borderId="0" xfId="0" applyFont="1" applyFill="1" applyAlignment="1">
      <alignment horizontal="center" vertical="center" shrinkToFit="1"/>
    </xf>
    <xf numFmtId="0" fontId="58" fillId="29" borderId="42" xfId="0" applyFont="1" applyFill="1" applyBorder="1" applyAlignment="1">
      <alignment horizontal="center" vertical="center" shrinkToFit="1"/>
    </xf>
    <xf numFmtId="0" fontId="60" fillId="35" borderId="41" xfId="0" applyFont="1" applyFill="1" applyBorder="1" applyAlignment="1">
      <alignment horizontal="center" vertical="center" shrinkToFit="1"/>
    </xf>
    <xf numFmtId="0" fontId="60" fillId="35" borderId="0" xfId="0" applyFont="1" applyFill="1" applyAlignment="1">
      <alignment horizontal="center" vertical="center" shrinkToFit="1"/>
    </xf>
    <xf numFmtId="0" fontId="60" fillId="35" borderId="42" xfId="0" applyFont="1" applyFill="1" applyBorder="1" applyAlignment="1">
      <alignment horizontal="center" vertical="center" shrinkToFit="1"/>
    </xf>
    <xf numFmtId="0" fontId="53" fillId="34" borderId="41" xfId="0" applyFont="1" applyFill="1" applyBorder="1" applyAlignment="1">
      <alignment horizontal="center" vertical="center"/>
    </xf>
    <xf numFmtId="0" fontId="53" fillId="34" borderId="0" xfId="0" applyFont="1" applyFill="1" applyAlignment="1">
      <alignment horizontal="center" vertical="center"/>
    </xf>
    <xf numFmtId="0" fontId="53" fillId="34" borderId="42" xfId="0" applyFont="1" applyFill="1" applyBorder="1" applyAlignment="1">
      <alignment horizontal="center" vertical="center"/>
    </xf>
    <xf numFmtId="0" fontId="70" fillId="0" borderId="43" xfId="0" applyFont="1" applyBorder="1" applyAlignment="1">
      <alignment horizontal="center" vertical="center" shrinkToFit="1"/>
    </xf>
    <xf numFmtId="0" fontId="70" fillId="0" borderId="44" xfId="0" applyFont="1" applyBorder="1" applyAlignment="1">
      <alignment horizontal="center" vertical="center" shrinkToFit="1"/>
    </xf>
    <xf numFmtId="0" fontId="70" fillId="0" borderId="45" xfId="0" applyFont="1" applyBorder="1" applyAlignment="1">
      <alignment horizontal="center" vertical="center" shrinkToFit="1"/>
    </xf>
    <xf numFmtId="0" fontId="53" fillId="0" borderId="43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62" fillId="0" borderId="43" xfId="0" applyFont="1" applyBorder="1" applyAlignment="1">
      <alignment horizontal="center" vertical="center" shrinkToFit="1"/>
    </xf>
    <xf numFmtId="0" fontId="62" fillId="0" borderId="44" xfId="0" applyFont="1" applyBorder="1" applyAlignment="1">
      <alignment horizontal="center" vertical="center" shrinkToFit="1"/>
    </xf>
    <xf numFmtId="0" fontId="62" fillId="0" borderId="45" xfId="0" applyFont="1" applyBorder="1" applyAlignment="1">
      <alignment horizontal="center" vertical="center" shrinkToFit="1"/>
    </xf>
    <xf numFmtId="178" fontId="40" fillId="36" borderId="57" xfId="0" applyNumberFormat="1" applyFont="1" applyFill="1" applyBorder="1" applyAlignment="1">
      <alignment horizontal="center" vertical="center" wrapText="1"/>
    </xf>
    <xf numFmtId="178" fontId="40" fillId="36" borderId="58" xfId="0" applyNumberFormat="1" applyFont="1" applyFill="1" applyBorder="1" applyAlignment="1">
      <alignment horizontal="center" vertical="center" wrapText="1"/>
    </xf>
    <xf numFmtId="178" fontId="40" fillId="36" borderId="59" xfId="0" applyNumberFormat="1" applyFont="1" applyFill="1" applyBorder="1" applyAlignment="1">
      <alignment horizontal="center" vertical="center" wrapText="1"/>
    </xf>
    <xf numFmtId="0" fontId="71" fillId="0" borderId="41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42" xfId="0" applyFont="1" applyBorder="1" applyAlignment="1">
      <alignment horizontal="center" vertical="center" shrinkToFit="1"/>
    </xf>
    <xf numFmtId="0" fontId="72" fillId="0" borderId="41" xfId="0" applyFont="1" applyBorder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0" fontId="72" fillId="0" borderId="42" xfId="0" applyFont="1" applyBorder="1" applyAlignment="1">
      <alignment horizontal="center" vertical="center" shrinkToFit="1"/>
    </xf>
    <xf numFmtId="0" fontId="66" fillId="25" borderId="41" xfId="0" applyFont="1" applyFill="1" applyBorder="1" applyAlignment="1">
      <alignment horizontal="center" vertical="center" shrinkToFit="1"/>
    </xf>
    <xf numFmtId="0" fontId="66" fillId="25" borderId="0" xfId="0" applyFont="1" applyFill="1" applyAlignment="1">
      <alignment horizontal="center" vertical="center" shrinkToFit="1"/>
    </xf>
    <xf numFmtId="0" fontId="66" fillId="25" borderId="42" xfId="0" applyFont="1" applyFill="1" applyBorder="1" applyAlignment="1">
      <alignment horizontal="center" vertical="center" shrinkToFit="1"/>
    </xf>
    <xf numFmtId="0" fontId="72" fillId="0" borderId="65" xfId="0" applyFont="1" applyBorder="1" applyAlignment="1">
      <alignment horizontal="center" vertical="center" shrinkToFit="1"/>
    </xf>
    <xf numFmtId="0" fontId="72" fillId="0" borderId="66" xfId="0" applyFont="1" applyBorder="1" applyAlignment="1">
      <alignment horizontal="center" vertical="center" shrinkToFit="1"/>
    </xf>
    <xf numFmtId="0" fontId="72" fillId="0" borderId="67" xfId="0" applyFont="1" applyBorder="1" applyAlignment="1">
      <alignment horizontal="center" vertical="center" shrinkToFit="1"/>
    </xf>
    <xf numFmtId="0" fontId="71" fillId="27" borderId="65" xfId="0" applyFont="1" applyFill="1" applyBorder="1" applyAlignment="1">
      <alignment horizontal="center" vertical="center" shrinkToFit="1"/>
    </xf>
    <xf numFmtId="0" fontId="71" fillId="27" borderId="66" xfId="0" applyFont="1" applyFill="1" applyBorder="1" applyAlignment="1">
      <alignment horizontal="center" vertical="center" shrinkToFit="1"/>
    </xf>
    <xf numFmtId="0" fontId="71" fillId="27" borderId="67" xfId="0" applyFont="1" applyFill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42" xfId="0" applyFont="1" applyBorder="1" applyAlignment="1">
      <alignment horizontal="center" vertical="center"/>
    </xf>
    <xf numFmtId="0" fontId="83" fillId="37" borderId="0" xfId="0" applyFont="1" applyFill="1" applyAlignment="1">
      <alignment horizontal="center" vertical="center"/>
    </xf>
    <xf numFmtId="0" fontId="83" fillId="37" borderId="42" xfId="0" applyFont="1" applyFill="1" applyBorder="1" applyAlignment="1">
      <alignment horizontal="center" vertical="center"/>
    </xf>
    <xf numFmtId="0" fontId="60" fillId="38" borderId="41" xfId="0" applyFont="1" applyFill="1" applyBorder="1" applyAlignment="1">
      <alignment horizontal="center" vertical="center" shrinkToFit="1"/>
    </xf>
    <xf numFmtId="0" fontId="60" fillId="38" borderId="0" xfId="0" applyFont="1" applyFill="1" applyAlignment="1">
      <alignment horizontal="center" vertical="center" shrinkToFit="1"/>
    </xf>
    <xf numFmtId="0" fontId="60" fillId="38" borderId="42" xfId="0" applyFont="1" applyFill="1" applyBorder="1" applyAlignment="1">
      <alignment horizontal="center" vertical="center" shrinkToFit="1"/>
    </xf>
    <xf numFmtId="0" fontId="73" fillId="32" borderId="41" xfId="0" applyFont="1" applyFill="1" applyBorder="1" applyAlignment="1">
      <alignment horizontal="center" vertical="center" shrinkToFit="1"/>
    </xf>
    <xf numFmtId="0" fontId="73" fillId="32" borderId="0" xfId="0" applyFont="1" applyFill="1" applyAlignment="1">
      <alignment horizontal="center" vertical="center" shrinkToFit="1"/>
    </xf>
    <xf numFmtId="0" fontId="73" fillId="32" borderId="42" xfId="0" applyFont="1" applyFill="1" applyBorder="1" applyAlignment="1">
      <alignment horizontal="center" vertical="center" shrinkToFit="1"/>
    </xf>
    <xf numFmtId="0" fontId="74" fillId="39" borderId="41" xfId="0" applyFont="1" applyFill="1" applyBorder="1" applyAlignment="1">
      <alignment horizontal="center" vertical="center" shrinkToFit="1"/>
    </xf>
    <xf numFmtId="0" fontId="74" fillId="39" borderId="0" xfId="0" applyFont="1" applyFill="1" applyAlignment="1">
      <alignment horizontal="center" vertical="center" shrinkToFit="1"/>
    </xf>
    <xf numFmtId="0" fontId="74" fillId="39" borderId="42" xfId="0" applyFont="1" applyFill="1" applyBorder="1" applyAlignment="1">
      <alignment horizontal="center" vertical="center" shrinkToFit="1"/>
    </xf>
    <xf numFmtId="0" fontId="66" fillId="0" borderId="41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42" xfId="0" applyFont="1" applyBorder="1" applyAlignment="1">
      <alignment horizontal="center" vertical="center" shrinkToFit="1"/>
    </xf>
    <xf numFmtId="0" fontId="58" fillId="34" borderId="41" xfId="0" applyFont="1" applyFill="1" applyBorder="1" applyAlignment="1">
      <alignment horizontal="center" vertical="center" shrinkToFit="1"/>
    </xf>
    <xf numFmtId="0" fontId="58" fillId="34" borderId="0" xfId="0" applyFont="1" applyFill="1" applyAlignment="1">
      <alignment horizontal="center" vertical="center" shrinkToFit="1"/>
    </xf>
    <xf numFmtId="0" fontId="58" fillId="34" borderId="42" xfId="0" applyFont="1" applyFill="1" applyBorder="1" applyAlignment="1">
      <alignment horizontal="center" vertical="center" shrinkToFit="1"/>
    </xf>
    <xf numFmtId="0" fontId="72" fillId="0" borderId="43" xfId="0" applyFont="1" applyBorder="1" applyAlignment="1">
      <alignment horizontal="center" vertical="center" shrinkToFit="1"/>
    </xf>
    <xf numFmtId="0" fontId="72" fillId="0" borderId="44" xfId="0" applyFont="1" applyBorder="1" applyAlignment="1">
      <alignment horizontal="center" vertical="center" shrinkToFit="1"/>
    </xf>
    <xf numFmtId="0" fontId="72" fillId="0" borderId="45" xfId="0" applyFont="1" applyBorder="1" applyAlignment="1">
      <alignment horizontal="center" vertical="center" shrinkToFit="1"/>
    </xf>
    <xf numFmtId="0" fontId="66" fillId="0" borderId="43" xfId="0" applyFont="1" applyBorder="1" applyAlignment="1">
      <alignment horizontal="center" vertical="center" shrinkToFit="1"/>
    </xf>
    <xf numFmtId="0" fontId="66" fillId="0" borderId="44" xfId="0" applyFont="1" applyBorder="1" applyAlignment="1">
      <alignment horizontal="center" vertical="center" shrinkToFit="1"/>
    </xf>
    <xf numFmtId="0" fontId="66" fillId="0" borderId="45" xfId="0" applyFont="1" applyBorder="1" applyAlignment="1">
      <alignment horizontal="center" vertical="center" shrinkToFit="1"/>
    </xf>
    <xf numFmtId="0" fontId="58" fillId="40" borderId="43" xfId="0" applyFont="1" applyFill="1" applyBorder="1" applyAlignment="1">
      <alignment horizontal="center" vertical="center" shrinkToFit="1"/>
    </xf>
    <xf numFmtId="0" fontId="58" fillId="40" borderId="44" xfId="0" applyFont="1" applyFill="1" applyBorder="1" applyAlignment="1">
      <alignment horizontal="center" vertical="center" shrinkToFit="1"/>
    </xf>
    <xf numFmtId="0" fontId="58" fillId="40" borderId="45" xfId="0" applyFont="1" applyFill="1" applyBorder="1" applyAlignment="1">
      <alignment horizontal="center" vertical="center" shrinkToFit="1"/>
    </xf>
    <xf numFmtId="0" fontId="72" fillId="44" borderId="43" xfId="0" applyFont="1" applyFill="1" applyBorder="1" applyAlignment="1">
      <alignment horizontal="center" vertical="center" shrinkToFit="1"/>
    </xf>
    <xf numFmtId="0" fontId="72" fillId="44" borderId="44" xfId="0" applyFont="1" applyFill="1" applyBorder="1" applyAlignment="1">
      <alignment horizontal="center" vertical="center" shrinkToFit="1"/>
    </xf>
    <xf numFmtId="0" fontId="72" fillId="44" borderId="45" xfId="0" applyFont="1" applyFill="1" applyBorder="1" applyAlignment="1">
      <alignment horizontal="center" vertical="center" shrinkToFit="1"/>
    </xf>
    <xf numFmtId="178" fontId="40" fillId="41" borderId="57" xfId="0" applyNumberFormat="1" applyFont="1" applyFill="1" applyBorder="1" applyAlignment="1">
      <alignment horizontal="center" vertical="center" wrapText="1"/>
    </xf>
    <xf numFmtId="178" fontId="40" fillId="41" borderId="58" xfId="0" applyNumberFormat="1" applyFont="1" applyFill="1" applyBorder="1" applyAlignment="1">
      <alignment horizontal="center" vertical="center" wrapText="1"/>
    </xf>
    <xf numFmtId="178" fontId="40" fillId="41" borderId="59" xfId="0" applyNumberFormat="1" applyFont="1" applyFill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shrinkToFit="1"/>
    </xf>
    <xf numFmtId="0" fontId="63" fillId="0" borderId="0" xfId="0" applyFont="1" applyAlignment="1">
      <alignment horizontal="center" vertical="center" shrinkToFit="1"/>
    </xf>
    <xf numFmtId="0" fontId="63" fillId="0" borderId="42" xfId="0" applyFont="1" applyBorder="1" applyAlignment="1">
      <alignment horizontal="center" vertical="center" shrinkToFit="1"/>
    </xf>
    <xf numFmtId="0" fontId="69" fillId="0" borderId="41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42" xfId="0" applyFont="1" applyBorder="1" applyAlignment="1">
      <alignment horizontal="center" vertical="center" shrinkToFit="1"/>
    </xf>
    <xf numFmtId="0" fontId="69" fillId="0" borderId="65" xfId="0" applyFont="1" applyBorder="1" applyAlignment="1">
      <alignment horizontal="center" vertical="center" shrinkToFit="1"/>
    </xf>
    <xf numFmtId="0" fontId="69" fillId="0" borderId="66" xfId="0" applyFont="1" applyBorder="1" applyAlignment="1">
      <alignment horizontal="center" vertical="center" shrinkToFit="1"/>
    </xf>
    <xf numFmtId="0" fontId="69" fillId="0" borderId="67" xfId="0" applyFont="1" applyBorder="1" applyAlignment="1">
      <alignment horizontal="center" vertical="center" shrinkToFit="1"/>
    </xf>
    <xf numFmtId="0" fontId="63" fillId="43" borderId="41" xfId="0" applyFont="1" applyFill="1" applyBorder="1" applyAlignment="1">
      <alignment horizontal="center" vertical="center" shrinkToFit="1"/>
    </xf>
    <xf numFmtId="0" fontId="63" fillId="43" borderId="0" xfId="0" applyFont="1" applyFill="1" applyAlignment="1">
      <alignment horizontal="center" vertical="center" shrinkToFit="1"/>
    </xf>
    <xf numFmtId="0" fontId="63" fillId="43" borderId="42" xfId="0" applyFont="1" applyFill="1" applyBorder="1" applyAlignment="1">
      <alignment horizontal="center" vertical="center" shrinkToFit="1"/>
    </xf>
    <xf numFmtId="0" fontId="70" fillId="0" borderId="4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42" xfId="0" applyFont="1" applyBorder="1" applyAlignment="1">
      <alignment horizontal="center" vertical="center"/>
    </xf>
    <xf numFmtId="0" fontId="64" fillId="33" borderId="41" xfId="0" applyFont="1" applyFill="1" applyBorder="1" applyAlignment="1">
      <alignment horizontal="center" vertical="center"/>
    </xf>
    <xf numFmtId="0" fontId="64" fillId="33" borderId="0" xfId="0" applyFont="1" applyFill="1" applyAlignment="1">
      <alignment horizontal="center" vertical="center"/>
    </xf>
    <xf numFmtId="0" fontId="64" fillId="33" borderId="42" xfId="0" applyFont="1" applyFill="1" applyBorder="1" applyAlignment="1">
      <alignment horizontal="center" vertical="center"/>
    </xf>
    <xf numFmtId="0" fontId="63" fillId="42" borderId="41" xfId="0" applyFont="1" applyFill="1" applyBorder="1" applyAlignment="1">
      <alignment horizontal="center" vertical="center" shrinkToFit="1"/>
    </xf>
    <xf numFmtId="0" fontId="63" fillId="42" borderId="0" xfId="0" applyFont="1" applyFill="1" applyAlignment="1">
      <alignment horizontal="center" vertical="center" shrinkToFit="1"/>
    </xf>
    <xf numFmtId="0" fontId="63" fillId="42" borderId="42" xfId="0" applyFont="1" applyFill="1" applyBorder="1" applyAlignment="1">
      <alignment horizontal="center" vertical="center" shrinkToFit="1"/>
    </xf>
    <xf numFmtId="0" fontId="62" fillId="25" borderId="41" xfId="0" applyFont="1" applyFill="1" applyBorder="1" applyAlignment="1">
      <alignment horizontal="center" vertical="center" shrinkToFit="1"/>
    </xf>
    <xf numFmtId="0" fontId="62" fillId="25" borderId="0" xfId="0" applyFont="1" applyFill="1" applyAlignment="1">
      <alignment horizontal="center" vertical="center" shrinkToFit="1"/>
    </xf>
    <xf numFmtId="0" fontId="62" fillId="25" borderId="42" xfId="0" applyFont="1" applyFill="1" applyBorder="1" applyAlignment="1">
      <alignment horizontal="center" vertical="center" shrinkToFit="1"/>
    </xf>
    <xf numFmtId="0" fontId="77" fillId="0" borderId="43" xfId="0" applyFont="1" applyBorder="1" applyAlignment="1">
      <alignment horizontal="center" vertical="center" shrinkToFit="1"/>
    </xf>
    <xf numFmtId="0" fontId="77" fillId="0" borderId="44" xfId="0" applyFont="1" applyBorder="1" applyAlignment="1">
      <alignment horizontal="center" vertical="center" shrinkToFit="1"/>
    </xf>
    <xf numFmtId="0" fontId="77" fillId="0" borderId="45" xfId="0" applyFont="1" applyBorder="1" applyAlignment="1">
      <alignment horizontal="center" vertical="center" shrinkToFit="1"/>
    </xf>
    <xf numFmtId="0" fontId="68" fillId="0" borderId="43" xfId="0" applyFont="1" applyBorder="1" applyAlignment="1">
      <alignment horizontal="center" vertical="center" shrinkToFit="1"/>
    </xf>
    <xf numFmtId="0" fontId="68" fillId="0" borderId="44" xfId="0" applyFont="1" applyBorder="1" applyAlignment="1">
      <alignment horizontal="center" vertical="center" shrinkToFit="1"/>
    </xf>
    <xf numFmtId="0" fontId="68" fillId="0" borderId="45" xfId="0" applyFont="1" applyBorder="1" applyAlignment="1">
      <alignment horizontal="center" vertical="center" shrinkToFit="1"/>
    </xf>
    <xf numFmtId="0" fontId="77" fillId="31" borderId="43" xfId="0" applyFont="1" applyFill="1" applyBorder="1" applyAlignment="1">
      <alignment horizontal="center" vertical="center" shrinkToFit="1"/>
    </xf>
    <xf numFmtId="0" fontId="77" fillId="31" borderId="44" xfId="0" applyFont="1" applyFill="1" applyBorder="1" applyAlignment="1">
      <alignment horizontal="center" vertical="center" shrinkToFit="1"/>
    </xf>
    <xf numFmtId="0" fontId="77" fillId="31" borderId="45" xfId="0" applyFont="1" applyFill="1" applyBorder="1" applyAlignment="1">
      <alignment horizontal="center" vertical="center" shrinkToFit="1"/>
    </xf>
    <xf numFmtId="0" fontId="75" fillId="0" borderId="41" xfId="0" applyFont="1" applyBorder="1" applyAlignment="1">
      <alignment horizontal="center" vertical="center" shrinkToFit="1"/>
    </xf>
    <xf numFmtId="0" fontId="75" fillId="0" borderId="0" xfId="0" applyFont="1" applyAlignment="1">
      <alignment horizontal="center" vertical="center" shrinkToFit="1"/>
    </xf>
    <xf numFmtId="0" fontId="75" fillId="0" borderId="42" xfId="0" applyFont="1" applyBorder="1" applyAlignment="1">
      <alignment horizontal="center" vertical="center" shrinkToFit="1"/>
    </xf>
    <xf numFmtId="0" fontId="76" fillId="43" borderId="41" xfId="0" applyFont="1" applyFill="1" applyBorder="1" applyAlignment="1">
      <alignment horizontal="center" vertical="center" shrinkToFit="1"/>
    </xf>
    <xf numFmtId="0" fontId="76" fillId="43" borderId="0" xfId="0" applyFont="1" applyFill="1" applyAlignment="1">
      <alignment horizontal="center" vertical="center" shrinkToFit="1"/>
    </xf>
    <xf numFmtId="0" fontId="76" fillId="43" borderId="42" xfId="0" applyFont="1" applyFill="1" applyBorder="1" applyAlignment="1">
      <alignment horizontal="center" vertical="center" shrinkToFit="1"/>
    </xf>
    <xf numFmtId="178" fontId="40" fillId="0" borderId="57" xfId="0" applyNumberFormat="1" applyFont="1" applyBorder="1" applyAlignment="1">
      <alignment horizontal="center" vertical="center" wrapText="1"/>
    </xf>
    <xf numFmtId="178" fontId="40" fillId="0" borderId="58" xfId="0" applyNumberFormat="1" applyFont="1" applyBorder="1" applyAlignment="1">
      <alignment horizontal="center" vertical="center" wrapText="1"/>
    </xf>
    <xf numFmtId="178" fontId="40" fillId="0" borderId="59" xfId="0" applyNumberFormat="1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shrinkToFit="1"/>
    </xf>
    <xf numFmtId="0" fontId="50" fillId="0" borderId="44" xfId="0" applyFont="1" applyBorder="1" applyAlignment="1">
      <alignment horizontal="center" vertical="center" shrinkToFit="1"/>
    </xf>
    <xf numFmtId="0" fontId="50" fillId="0" borderId="45" xfId="0" applyFont="1" applyBorder="1" applyAlignment="1">
      <alignment horizontal="center" vertical="center" shrinkToFit="1"/>
    </xf>
    <xf numFmtId="0" fontId="50" fillId="0" borderId="41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42" xfId="0" applyFont="1" applyBorder="1" applyAlignment="1">
      <alignment horizontal="center" vertical="center" shrinkToFit="1"/>
    </xf>
    <xf numFmtId="0" fontId="50" fillId="0" borderId="4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27" borderId="41" xfId="0" applyFont="1" applyFill="1" applyBorder="1" applyAlignment="1">
      <alignment horizontal="center" vertical="center"/>
    </xf>
    <xf numFmtId="0" fontId="50" fillId="27" borderId="0" xfId="0" applyFont="1" applyFill="1" applyAlignment="1">
      <alignment horizontal="center" vertical="center"/>
    </xf>
    <xf numFmtId="0" fontId="50" fillId="27" borderId="42" xfId="0" applyFont="1" applyFill="1" applyBorder="1" applyAlignment="1">
      <alignment horizontal="center" vertical="center"/>
    </xf>
    <xf numFmtId="0" fontId="50" fillId="0" borderId="65" xfId="0" applyFont="1" applyBorder="1" applyAlignment="1">
      <alignment horizontal="center" vertical="center" shrinkToFit="1"/>
    </xf>
    <xf numFmtId="0" fontId="50" fillId="0" borderId="66" xfId="0" applyFont="1" applyBorder="1" applyAlignment="1">
      <alignment horizontal="center" vertical="center" shrinkToFit="1"/>
    </xf>
    <xf numFmtId="0" fontId="50" fillId="0" borderId="67" xfId="0" applyFont="1" applyBorder="1" applyAlignment="1">
      <alignment horizontal="center" vertical="center" shrinkToFit="1"/>
    </xf>
    <xf numFmtId="0" fontId="50" fillId="0" borderId="68" xfId="0" applyFont="1" applyBorder="1" applyAlignment="1">
      <alignment horizontal="center" vertical="center" wrapText="1"/>
    </xf>
    <xf numFmtId="0" fontId="50" fillId="27" borderId="41" xfId="0" quotePrefix="1" applyFont="1" applyFill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shrinkToFit="1"/>
    </xf>
    <xf numFmtId="0" fontId="50" fillId="27" borderId="42" xfId="0" applyFont="1" applyFill="1" applyBorder="1" applyAlignment="1">
      <alignment horizontal="center" vertical="center" shrinkToFit="1"/>
    </xf>
    <xf numFmtId="0" fontId="50" fillId="27" borderId="41" xfId="0" applyFont="1" applyFill="1" applyBorder="1" applyAlignment="1">
      <alignment horizontal="center" vertical="center" shrinkToFit="1"/>
    </xf>
    <xf numFmtId="0" fontId="41" fillId="0" borderId="4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60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60" xfId="0" applyFont="1" applyBorder="1" applyAlignment="1">
      <alignment horizontal="right" vertical="top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FCCFF"/>
      <color rgb="FFFC10CF"/>
      <color rgb="FFFD67E0"/>
      <color rgb="FFFD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1028716</xdr:colOff>
      <xdr:row>14</xdr:row>
      <xdr:rowOff>114941</xdr:rowOff>
    </xdr:from>
    <xdr:to>
      <xdr:col>5</xdr:col>
      <xdr:colOff>828104</xdr:colOff>
      <xdr:row>16</xdr:row>
      <xdr:rowOff>90984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FEB45EB-2704-44F8-89CA-33D117B72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" b="38323"/>
        <a:stretch/>
      </xdr:blipFill>
      <xdr:spPr>
        <a:xfrm rot="20971885">
          <a:off x="5057791" y="6715766"/>
          <a:ext cx="1009063" cy="985693"/>
        </a:xfrm>
        <a:prstGeom prst="rect">
          <a:avLst/>
        </a:prstGeom>
      </xdr:spPr>
    </xdr:pic>
    <xdr:clientData/>
  </xdr:twoCellAnchor>
  <xdr:twoCellAnchor editAs="oneCell">
    <xdr:from>
      <xdr:col>19</xdr:col>
      <xdr:colOff>904067</xdr:colOff>
      <xdr:row>0</xdr:row>
      <xdr:rowOff>258305</xdr:rowOff>
    </xdr:from>
    <xdr:to>
      <xdr:col>20</xdr:col>
      <xdr:colOff>1004475</xdr:colOff>
      <xdr:row>0</xdr:row>
      <xdr:rowOff>871780</xdr:rowOff>
    </xdr:to>
    <xdr:pic>
      <xdr:nvPicPr>
        <xdr:cNvPr id="3" name="圖片 2" descr="印章.jpg">
          <a:extLst>
            <a:ext uri="{FF2B5EF4-FFF2-40B4-BE49-F238E27FC236}">
              <a16:creationId xmlns:a16="http://schemas.microsoft.com/office/drawing/2014/main" id="{D954D766-A7CA-4BC6-B842-A0600063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30617" y="258305"/>
          <a:ext cx="1214833" cy="61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19050</xdr:rowOff>
    </xdr:from>
    <xdr:to>
      <xdr:col>5</xdr:col>
      <xdr:colOff>0</xdr:colOff>
      <xdr:row>18</xdr:row>
      <xdr:rowOff>209550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C9DC061-A1E9-4F05-ABAA-C3E14B674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105400"/>
          <a:ext cx="4533900" cy="3429000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685801</xdr:colOff>
      <xdr:row>1</xdr:row>
      <xdr:rowOff>19049</xdr:rowOff>
    </xdr:from>
    <xdr:to>
      <xdr:col>5</xdr:col>
      <xdr:colOff>838201</xdr:colOff>
      <xdr:row>3</xdr:row>
      <xdr:rowOff>173060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F3A59666-071F-448E-8ABA-1806CB0376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t="8000" b="20889"/>
        <a:stretch/>
      </xdr:blipFill>
      <xdr:spPr>
        <a:xfrm>
          <a:off x="4714876" y="942974"/>
          <a:ext cx="1362075" cy="1011261"/>
        </a:xfrm>
        <a:prstGeom prst="rect">
          <a:avLst/>
        </a:prstGeom>
      </xdr:spPr>
    </xdr:pic>
    <xdr:clientData/>
  </xdr:twoCellAnchor>
  <xdr:twoCellAnchor editAs="oneCell">
    <xdr:from>
      <xdr:col>16</xdr:col>
      <xdr:colOff>933451</xdr:colOff>
      <xdr:row>14</xdr:row>
      <xdr:rowOff>438151</xdr:rowOff>
    </xdr:from>
    <xdr:to>
      <xdr:col>17</xdr:col>
      <xdr:colOff>476250</xdr:colOff>
      <xdr:row>16</xdr:row>
      <xdr:rowOff>457200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73F65C08-5DF8-48C2-A68E-28F4DF72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8601" y="7162801"/>
          <a:ext cx="1047749" cy="1047749"/>
        </a:xfrm>
        <a:prstGeom prst="rect">
          <a:avLst/>
        </a:prstGeom>
      </xdr:spPr>
    </xdr:pic>
    <xdr:clientData/>
  </xdr:twoCellAnchor>
  <xdr:twoCellAnchor>
    <xdr:from>
      <xdr:col>7</xdr:col>
      <xdr:colOff>876301</xdr:colOff>
      <xdr:row>1</xdr:row>
      <xdr:rowOff>209549</xdr:rowOff>
    </xdr:from>
    <xdr:to>
      <xdr:col>9</xdr:col>
      <xdr:colOff>1033254</xdr:colOff>
      <xdr:row>3</xdr:row>
      <xdr:rowOff>155903</xdr:rowOff>
    </xdr:to>
    <xdr:sp macro="" textlink="">
      <xdr:nvSpPr>
        <xdr:cNvPr id="7" name="矩形: 圓角 6">
          <a:extLst>
            <a:ext uri="{FF2B5EF4-FFF2-40B4-BE49-F238E27FC236}">
              <a16:creationId xmlns:a16="http://schemas.microsoft.com/office/drawing/2014/main" id="{DE3C2EB6-7AF9-468E-BE41-288A04C0BB0D}"/>
            </a:ext>
          </a:extLst>
        </xdr:cNvPr>
        <xdr:cNvSpPr/>
      </xdr:nvSpPr>
      <xdr:spPr>
        <a:xfrm rot="1236623">
          <a:off x="8401051" y="1142999"/>
          <a:ext cx="2728703" cy="822654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4000">
              <a:solidFill>
                <a:srgbClr val="FFFF00"/>
              </a:solidFill>
              <a:ea typeface="雅坊美工12" panose="02010609000101010101" pitchFamily="49" charset="-120"/>
            </a:rPr>
            <a:t>產履豆奶</a:t>
          </a:r>
        </a:p>
      </xdr:txBody>
    </xdr:sp>
    <xdr:clientData/>
  </xdr:twoCellAnchor>
  <xdr:twoCellAnchor editAs="oneCell">
    <xdr:from>
      <xdr:col>4</xdr:col>
      <xdr:colOff>495301</xdr:colOff>
      <xdr:row>24</xdr:row>
      <xdr:rowOff>19050</xdr:rowOff>
    </xdr:from>
    <xdr:to>
      <xdr:col>5</xdr:col>
      <xdr:colOff>590551</xdr:colOff>
      <xdr:row>25</xdr:row>
      <xdr:rowOff>494344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7F5F2CEF-8BA0-4E10-A37D-5F0E56A6D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1" y="11144250"/>
          <a:ext cx="1314450" cy="989644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590550</xdr:colOff>
      <xdr:row>33</xdr:row>
      <xdr:rowOff>57151</xdr:rowOff>
    </xdr:from>
    <xdr:to>
      <xdr:col>9</xdr:col>
      <xdr:colOff>552450</xdr:colOff>
      <xdr:row>35</xdr:row>
      <xdr:rowOff>1962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36A3C775-5CAA-4C71-9DC6-D03FD776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4782801"/>
          <a:ext cx="1400175" cy="954461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685801</xdr:colOff>
      <xdr:row>8</xdr:row>
      <xdr:rowOff>38101</xdr:rowOff>
    </xdr:from>
    <xdr:to>
      <xdr:col>13</xdr:col>
      <xdr:colOff>819151</xdr:colOff>
      <xdr:row>11</xdr:row>
      <xdr:rowOff>351286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8E01A7B3-7E5C-4818-A635-4E5834A44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744"/>
        <a:stretch/>
      </xdr:blipFill>
      <xdr:spPr>
        <a:xfrm>
          <a:off x="14154151" y="4419601"/>
          <a:ext cx="1638300" cy="1113285"/>
        </a:xfrm>
        <a:prstGeom prst="rect">
          <a:avLst/>
        </a:prstGeom>
      </xdr:spPr>
    </xdr:pic>
    <xdr:clientData/>
  </xdr:twoCellAnchor>
  <xdr:twoCellAnchor editAs="oneCell">
    <xdr:from>
      <xdr:col>16</xdr:col>
      <xdr:colOff>994664</xdr:colOff>
      <xdr:row>24</xdr:row>
      <xdr:rowOff>76201</xdr:rowOff>
    </xdr:from>
    <xdr:to>
      <xdr:col>17</xdr:col>
      <xdr:colOff>400049</xdr:colOff>
      <xdr:row>25</xdr:row>
      <xdr:rowOff>476250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98981BEA-C001-4C3E-BCA6-3C7044852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9814" y="11201401"/>
          <a:ext cx="910335" cy="914399"/>
        </a:xfrm>
        <a:prstGeom prst="rect">
          <a:avLst/>
        </a:prstGeom>
      </xdr:spPr>
    </xdr:pic>
    <xdr:clientData/>
  </xdr:twoCellAnchor>
  <xdr:twoCellAnchor editAs="oneCell">
    <xdr:from>
      <xdr:col>12</xdr:col>
      <xdr:colOff>990600</xdr:colOff>
      <xdr:row>28</xdr:row>
      <xdr:rowOff>19050</xdr:rowOff>
    </xdr:from>
    <xdr:to>
      <xdr:col>13</xdr:col>
      <xdr:colOff>590550</xdr:colOff>
      <xdr:row>31</xdr:row>
      <xdr:rowOff>109194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FBF3FAED-AD50-4384-832F-4E691FBA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12611100"/>
          <a:ext cx="1104900" cy="1480794"/>
        </a:xfrm>
        <a:prstGeom prst="rect">
          <a:avLst/>
        </a:prstGeom>
      </xdr:spPr>
    </xdr:pic>
    <xdr:clientData/>
  </xdr:twoCellAnchor>
  <xdr:twoCellAnchor editAs="oneCell">
    <xdr:from>
      <xdr:col>16</xdr:col>
      <xdr:colOff>876771</xdr:colOff>
      <xdr:row>4</xdr:row>
      <xdr:rowOff>100848</xdr:rowOff>
    </xdr:from>
    <xdr:to>
      <xdr:col>17</xdr:col>
      <xdr:colOff>335844</xdr:colOff>
      <xdr:row>6</xdr:row>
      <xdr:rowOff>76891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7DC7CCE9-3A45-465F-A235-AA276E83D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" b="38323"/>
        <a:stretch/>
      </xdr:blipFill>
      <xdr:spPr>
        <a:xfrm rot="20971885">
          <a:off x="19221921" y="2424948"/>
          <a:ext cx="964023" cy="1004743"/>
        </a:xfrm>
        <a:prstGeom prst="rect">
          <a:avLst/>
        </a:prstGeom>
      </xdr:spPr>
    </xdr:pic>
    <xdr:clientData/>
  </xdr:twoCellAnchor>
  <xdr:twoCellAnchor editAs="oneCell">
    <xdr:from>
      <xdr:col>1</xdr:col>
      <xdr:colOff>146789</xdr:colOff>
      <xdr:row>0</xdr:row>
      <xdr:rowOff>66984</xdr:rowOff>
    </xdr:from>
    <xdr:to>
      <xdr:col>2</xdr:col>
      <xdr:colOff>77934</xdr:colOff>
      <xdr:row>1</xdr:row>
      <xdr:rowOff>263328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6266A935-3FB9-4624-B046-2A6DDE5FB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568" b="3460"/>
        <a:stretch/>
      </xdr:blipFill>
      <xdr:spPr>
        <a:xfrm rot="1110739">
          <a:off x="832589" y="66984"/>
          <a:ext cx="1055095" cy="1129794"/>
        </a:xfrm>
        <a:prstGeom prst="rect">
          <a:avLst/>
        </a:prstGeom>
      </xdr:spPr>
    </xdr:pic>
    <xdr:clientData/>
  </xdr:twoCellAnchor>
  <xdr:twoCellAnchor editAs="oneCell">
    <xdr:from>
      <xdr:col>8</xdr:col>
      <xdr:colOff>841657</xdr:colOff>
      <xdr:row>23</xdr:row>
      <xdr:rowOff>350933</xdr:rowOff>
    </xdr:from>
    <xdr:to>
      <xdr:col>9</xdr:col>
      <xdr:colOff>505101</xdr:colOff>
      <xdr:row>25</xdr:row>
      <xdr:rowOff>337796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FAD22F88-FFE9-4563-8FAC-B20EB913B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17" t="-98" r="30466" b="46064"/>
        <a:stretch/>
      </xdr:blipFill>
      <xdr:spPr>
        <a:xfrm rot="20597948">
          <a:off x="9490357" y="10961783"/>
          <a:ext cx="1111244" cy="1015563"/>
        </a:xfrm>
        <a:prstGeom prst="rect">
          <a:avLst/>
        </a:prstGeom>
      </xdr:spPr>
    </xdr:pic>
    <xdr:clientData/>
  </xdr:twoCellAnchor>
  <xdr:twoCellAnchor editAs="oneCell">
    <xdr:from>
      <xdr:col>4</xdr:col>
      <xdr:colOff>576557</xdr:colOff>
      <xdr:row>32</xdr:row>
      <xdr:rowOff>23441</xdr:rowOff>
    </xdr:from>
    <xdr:to>
      <xdr:col>5</xdr:col>
      <xdr:colOff>695438</xdr:colOff>
      <xdr:row>34</xdr:row>
      <xdr:rowOff>332822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9B6918A2-FE4D-41B3-95F8-4DD2E4EA3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7416">
          <a:off x="4634207" y="14520491"/>
          <a:ext cx="1338081" cy="1338081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514351</xdr:colOff>
      <xdr:row>6</xdr:row>
      <xdr:rowOff>57150</xdr:rowOff>
    </xdr:from>
    <xdr:to>
      <xdr:col>5</xdr:col>
      <xdr:colOff>857251</xdr:colOff>
      <xdr:row>11</xdr:row>
      <xdr:rowOff>133350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A8DF5ADB-5088-4A73-8F62-C099F4637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1" r="10000"/>
        <a:stretch/>
      </xdr:blipFill>
      <xdr:spPr>
        <a:xfrm>
          <a:off x="4543426" y="3352800"/>
          <a:ext cx="1552575" cy="1866900"/>
        </a:xfrm>
        <a:prstGeom prst="rect">
          <a:avLst/>
        </a:prstGeom>
      </xdr:spPr>
    </xdr:pic>
    <xdr:clientData/>
  </xdr:twoCellAnchor>
  <xdr:twoCellAnchor editAs="oneCell">
    <xdr:from>
      <xdr:col>16</xdr:col>
      <xdr:colOff>781051</xdr:colOff>
      <xdr:row>30</xdr:row>
      <xdr:rowOff>57150</xdr:rowOff>
    </xdr:from>
    <xdr:to>
      <xdr:col>17</xdr:col>
      <xdr:colOff>838201</xdr:colOff>
      <xdr:row>33</xdr:row>
      <xdr:rowOff>419100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E576111E-9BA6-4BF9-9F4D-362A164F0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1" r="10000"/>
        <a:stretch/>
      </xdr:blipFill>
      <xdr:spPr>
        <a:xfrm>
          <a:off x="18983326" y="13268325"/>
          <a:ext cx="1552575" cy="1876425"/>
        </a:xfrm>
        <a:prstGeom prst="rect">
          <a:avLst/>
        </a:prstGeom>
      </xdr:spPr>
    </xdr:pic>
    <xdr:clientData/>
  </xdr:twoCellAnchor>
  <xdr:twoCellAnchor editAs="oneCell">
    <xdr:from>
      <xdr:col>12</xdr:col>
      <xdr:colOff>1181570</xdr:colOff>
      <xdr:row>21</xdr:row>
      <xdr:rowOff>62749</xdr:rowOff>
    </xdr:from>
    <xdr:to>
      <xdr:col>13</xdr:col>
      <xdr:colOff>640643</xdr:colOff>
      <xdr:row>23</xdr:row>
      <xdr:rowOff>38792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72BC5395-6452-4F07-9AAA-0CFD47A2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" b="38323"/>
        <a:stretch/>
      </xdr:blipFill>
      <xdr:spPr>
        <a:xfrm rot="20971885">
          <a:off x="14649920" y="9644899"/>
          <a:ext cx="964023" cy="1004743"/>
        </a:xfrm>
        <a:prstGeom prst="rect">
          <a:avLst/>
        </a:prstGeom>
      </xdr:spPr>
    </xdr:pic>
    <xdr:clientData/>
  </xdr:twoCellAnchor>
  <xdr:twoCellAnchor editAs="oneCell">
    <xdr:from>
      <xdr:col>4</xdr:col>
      <xdr:colOff>1048220</xdr:colOff>
      <xdr:row>28</xdr:row>
      <xdr:rowOff>5599</xdr:rowOff>
    </xdr:from>
    <xdr:to>
      <xdr:col>5</xdr:col>
      <xdr:colOff>793043</xdr:colOff>
      <xdr:row>30</xdr:row>
      <xdr:rowOff>134042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75D5D19C-3513-48FB-A363-CEC887A6B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" b="38323"/>
        <a:stretch/>
      </xdr:blipFill>
      <xdr:spPr>
        <a:xfrm>
          <a:off x="5105870" y="12597649"/>
          <a:ext cx="964023" cy="100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401229</xdr:colOff>
      <xdr:row>32</xdr:row>
      <xdr:rowOff>171651</xdr:rowOff>
    </xdr:from>
    <xdr:to>
      <xdr:col>20</xdr:col>
      <xdr:colOff>1308542</xdr:colOff>
      <xdr:row>34</xdr:row>
      <xdr:rowOff>112723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C36D350B-CABC-40CB-A653-868955607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17" t="-98" r="37754" b="48501"/>
        <a:stretch/>
      </xdr:blipFill>
      <xdr:spPr>
        <a:xfrm rot="20597948">
          <a:off x="23442204" y="14392476"/>
          <a:ext cx="907313" cy="950722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1238251</xdr:colOff>
      <xdr:row>14</xdr:row>
      <xdr:rowOff>476250</xdr:rowOff>
    </xdr:from>
    <xdr:to>
      <xdr:col>13</xdr:col>
      <xdr:colOff>640614</xdr:colOff>
      <xdr:row>16</xdr:row>
      <xdr:rowOff>417322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210DBA2C-A00E-4F19-9D41-0E52BE39F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17" t="-98" r="37754" b="48501"/>
        <a:stretch/>
      </xdr:blipFill>
      <xdr:spPr>
        <a:xfrm rot="20597948">
          <a:off x="14601826" y="7077075"/>
          <a:ext cx="897788" cy="950722"/>
        </a:xfrm>
        <a:prstGeom prst="rect">
          <a:avLst/>
        </a:prstGeom>
      </xdr:spPr>
    </xdr:pic>
    <xdr:clientData/>
  </xdr:twoCellAnchor>
  <xdr:twoCellAnchor editAs="oneCell">
    <xdr:from>
      <xdr:col>8</xdr:col>
      <xdr:colOff>895350</xdr:colOff>
      <xdr:row>6</xdr:row>
      <xdr:rowOff>1</xdr:rowOff>
    </xdr:from>
    <xdr:to>
      <xdr:col>9</xdr:col>
      <xdr:colOff>354863</xdr:colOff>
      <xdr:row>7</xdr:row>
      <xdr:rowOff>455423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15678B2D-A06F-46E3-AFDD-79D057A8B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17" t="-98" r="37754" b="48501"/>
        <a:stretch/>
      </xdr:blipFill>
      <xdr:spPr>
        <a:xfrm rot="20597948">
          <a:off x="9544050" y="3352801"/>
          <a:ext cx="907313" cy="969772"/>
        </a:xfrm>
        <a:prstGeom prst="rect">
          <a:avLst/>
        </a:prstGeom>
      </xdr:spPr>
    </xdr:pic>
    <xdr:clientData/>
  </xdr:twoCellAnchor>
  <xdr:twoCellAnchor editAs="oneCell">
    <xdr:from>
      <xdr:col>8</xdr:col>
      <xdr:colOff>379254</xdr:colOff>
      <xdr:row>14</xdr:row>
      <xdr:rowOff>207599</xdr:rowOff>
    </xdr:from>
    <xdr:to>
      <xdr:col>8</xdr:col>
      <xdr:colOff>1416619</xdr:colOff>
      <xdr:row>16</xdr:row>
      <xdr:rowOff>306285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D4080BED-2D88-4A08-BB08-213F2F9B1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568" b="3460"/>
        <a:stretch/>
      </xdr:blipFill>
      <xdr:spPr>
        <a:xfrm rot="1110739">
          <a:off x="9027954" y="6932249"/>
          <a:ext cx="1037365" cy="1127386"/>
        </a:xfrm>
        <a:prstGeom prst="rect">
          <a:avLst/>
        </a:prstGeom>
      </xdr:spPr>
    </xdr:pic>
    <xdr:clientData/>
  </xdr:twoCellAnchor>
  <xdr:twoCellAnchor editAs="oneCell">
    <xdr:from>
      <xdr:col>12</xdr:col>
      <xdr:colOff>988854</xdr:colOff>
      <xdr:row>32</xdr:row>
      <xdr:rowOff>379049</xdr:rowOff>
    </xdr:from>
    <xdr:to>
      <xdr:col>13</xdr:col>
      <xdr:colOff>521269</xdr:colOff>
      <xdr:row>34</xdr:row>
      <xdr:rowOff>477735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D9E5743C-C083-4EF5-A57C-09D68FAFB1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568" b="3460"/>
        <a:stretch/>
      </xdr:blipFill>
      <xdr:spPr>
        <a:xfrm rot="1110739">
          <a:off x="14352429" y="14599874"/>
          <a:ext cx="1027840" cy="110833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37</xdr:row>
      <xdr:rowOff>85725</xdr:rowOff>
    </xdr:from>
    <xdr:to>
      <xdr:col>2</xdr:col>
      <xdr:colOff>152400</xdr:colOff>
      <xdr:row>40</xdr:row>
      <xdr:rowOff>104775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D670287A-3998-4CCA-86B7-C6E24498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624965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37</xdr:row>
      <xdr:rowOff>38101</xdr:rowOff>
    </xdr:from>
    <xdr:to>
      <xdr:col>2</xdr:col>
      <xdr:colOff>952500</xdr:colOff>
      <xdr:row>40</xdr:row>
      <xdr:rowOff>76200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BD460DC6-668F-46C6-B447-F3DA7A19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6" y="16202026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37</xdr:row>
      <xdr:rowOff>47625</xdr:rowOff>
    </xdr:from>
    <xdr:to>
      <xdr:col>4</xdr:col>
      <xdr:colOff>209550</xdr:colOff>
      <xdr:row>40</xdr:row>
      <xdr:rowOff>66675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F30EEEF1-04D1-4F7E-BE6B-2A0A7EF2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621155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342901</xdr:colOff>
      <xdr:row>37</xdr:row>
      <xdr:rowOff>1</xdr:rowOff>
    </xdr:from>
    <xdr:to>
      <xdr:col>4</xdr:col>
      <xdr:colOff>1009650</xdr:colOff>
      <xdr:row>40</xdr:row>
      <xdr:rowOff>38100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525B3192-C875-42D2-8B8E-730512191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16163926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1104900</xdr:colOff>
      <xdr:row>37</xdr:row>
      <xdr:rowOff>47625</xdr:rowOff>
    </xdr:from>
    <xdr:to>
      <xdr:col>6</xdr:col>
      <xdr:colOff>57150</xdr:colOff>
      <xdr:row>40</xdr:row>
      <xdr:rowOff>66675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EC39FB1-9BF5-407E-869C-7D4B91872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6211550"/>
          <a:ext cx="1276350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190501</xdr:colOff>
      <xdr:row>37</xdr:row>
      <xdr:rowOff>1</xdr:rowOff>
    </xdr:from>
    <xdr:to>
      <xdr:col>6</xdr:col>
      <xdr:colOff>857250</xdr:colOff>
      <xdr:row>40</xdr:row>
      <xdr:rowOff>38100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88DA028C-81BA-4B25-91EB-8C1E5746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16163926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971550</xdr:colOff>
      <xdr:row>37</xdr:row>
      <xdr:rowOff>66675</xdr:rowOff>
    </xdr:from>
    <xdr:to>
      <xdr:col>8</xdr:col>
      <xdr:colOff>19050</xdr:colOff>
      <xdr:row>40</xdr:row>
      <xdr:rowOff>85725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F841DABE-2824-466E-B2D5-41A82C433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6230600"/>
          <a:ext cx="1276350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152401</xdr:colOff>
      <xdr:row>37</xdr:row>
      <xdr:rowOff>19051</xdr:rowOff>
    </xdr:from>
    <xdr:to>
      <xdr:col>8</xdr:col>
      <xdr:colOff>819150</xdr:colOff>
      <xdr:row>40</xdr:row>
      <xdr:rowOff>57150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DECBC2F4-1764-4035-BF7A-C41A21805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6" y="16182976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8</xdr:col>
      <xdr:colOff>933450</xdr:colOff>
      <xdr:row>37</xdr:row>
      <xdr:rowOff>28575</xdr:rowOff>
    </xdr:from>
    <xdr:to>
      <xdr:col>9</xdr:col>
      <xdr:colOff>781050</xdr:colOff>
      <xdr:row>40</xdr:row>
      <xdr:rowOff>47625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77954396-4F11-4683-BBD2-2DD55F859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1619250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9</xdr:col>
      <xdr:colOff>914401</xdr:colOff>
      <xdr:row>36</xdr:row>
      <xdr:rowOff>209551</xdr:rowOff>
    </xdr:from>
    <xdr:to>
      <xdr:col>10</xdr:col>
      <xdr:colOff>457200</xdr:colOff>
      <xdr:row>40</xdr:row>
      <xdr:rowOff>19050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C17B1D65-6BB7-493C-9258-F2B2F45A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16154401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10</xdr:col>
      <xdr:colOff>628650</xdr:colOff>
      <xdr:row>37</xdr:row>
      <xdr:rowOff>28575</xdr:rowOff>
    </xdr:from>
    <xdr:to>
      <xdr:col>11</xdr:col>
      <xdr:colOff>800100</xdr:colOff>
      <xdr:row>40</xdr:row>
      <xdr:rowOff>47625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9DBADA18-D9E8-4EED-A859-AF133629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1619250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933451</xdr:colOff>
      <xdr:row>36</xdr:row>
      <xdr:rowOff>209551</xdr:rowOff>
    </xdr:from>
    <xdr:to>
      <xdr:col>12</xdr:col>
      <xdr:colOff>476250</xdr:colOff>
      <xdr:row>40</xdr:row>
      <xdr:rowOff>19050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051AAF9E-4A01-4B5F-97C5-1FBD8098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1" y="16154401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37</xdr:row>
      <xdr:rowOff>28575</xdr:rowOff>
    </xdr:from>
    <xdr:to>
      <xdr:col>13</xdr:col>
      <xdr:colOff>400050</xdr:colOff>
      <xdr:row>40</xdr:row>
      <xdr:rowOff>47625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D02BE177-9D4C-4676-B4C8-EE9E1005C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5" y="1619250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533401</xdr:colOff>
      <xdr:row>36</xdr:row>
      <xdr:rowOff>209551</xdr:rowOff>
    </xdr:from>
    <xdr:to>
      <xdr:col>14</xdr:col>
      <xdr:colOff>76200</xdr:colOff>
      <xdr:row>40</xdr:row>
      <xdr:rowOff>19050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F5D925C9-F946-4DD0-88B3-3B8173E6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1" y="16154401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36</xdr:row>
      <xdr:rowOff>219075</xdr:rowOff>
    </xdr:from>
    <xdr:to>
      <xdr:col>15</xdr:col>
      <xdr:colOff>361950</xdr:colOff>
      <xdr:row>40</xdr:row>
      <xdr:rowOff>9525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DB60E441-18A8-4859-8E85-DA592A37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925" y="16163925"/>
          <a:ext cx="1285875" cy="63817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495301</xdr:colOff>
      <xdr:row>36</xdr:row>
      <xdr:rowOff>171451</xdr:rowOff>
    </xdr:from>
    <xdr:to>
      <xdr:col>16</xdr:col>
      <xdr:colOff>38100</xdr:colOff>
      <xdr:row>39</xdr:row>
      <xdr:rowOff>190500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609ADC9C-FC90-43A2-86F4-1DA14D08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3151" y="16116301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36</xdr:row>
      <xdr:rowOff>200025</xdr:rowOff>
    </xdr:from>
    <xdr:to>
      <xdr:col>17</xdr:col>
      <xdr:colOff>0</xdr:colOff>
      <xdr:row>39</xdr:row>
      <xdr:rowOff>200025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CCEF023C-8DB5-452B-A56C-3C73574C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1825" y="16144875"/>
          <a:ext cx="1285875" cy="638175"/>
        </a:xfrm>
        <a:prstGeom prst="rect">
          <a:avLst/>
        </a:prstGeom>
      </xdr:spPr>
    </xdr:pic>
    <xdr:clientData/>
  </xdr:twoCellAnchor>
  <xdr:twoCellAnchor editAs="oneCell">
    <xdr:from>
      <xdr:col>17</xdr:col>
      <xdr:colOff>133351</xdr:colOff>
      <xdr:row>36</xdr:row>
      <xdr:rowOff>152401</xdr:rowOff>
    </xdr:from>
    <xdr:to>
      <xdr:col>17</xdr:col>
      <xdr:colOff>800100</xdr:colOff>
      <xdr:row>39</xdr:row>
      <xdr:rowOff>171450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331EE2DF-D0B2-4E45-8F19-56B494E9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1051" y="16097251"/>
          <a:ext cx="666749" cy="657224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857250</xdr:colOff>
      <xdr:row>36</xdr:row>
      <xdr:rowOff>180975</xdr:rowOff>
    </xdr:from>
    <xdr:to>
      <xdr:col>18</xdr:col>
      <xdr:colOff>1028700</xdr:colOff>
      <xdr:row>39</xdr:row>
      <xdr:rowOff>180975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38C3ABFE-52B8-4055-A5C8-02B6C19BF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54950" y="16125825"/>
          <a:ext cx="1285875" cy="638175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38101</xdr:colOff>
      <xdr:row>36</xdr:row>
      <xdr:rowOff>133351</xdr:rowOff>
    </xdr:from>
    <xdr:to>
      <xdr:col>19</xdr:col>
      <xdr:colOff>704850</xdr:colOff>
      <xdr:row>39</xdr:row>
      <xdr:rowOff>152400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F36C647B-1E07-40EF-B9BC-6318C3E1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4651" y="16078201"/>
          <a:ext cx="666749" cy="657224"/>
        </a:xfrm>
        <a:prstGeom prst="rect">
          <a:avLst/>
        </a:prstGeom>
      </xdr:spPr>
    </xdr:pic>
    <xdr:clientData/>
  </xdr:twoCellAnchor>
  <xdr:twoCellAnchor editAs="oneCell">
    <xdr:from>
      <xdr:col>19</xdr:col>
      <xdr:colOff>971550</xdr:colOff>
      <xdr:row>37</xdr:row>
      <xdr:rowOff>9525</xdr:rowOff>
    </xdr:from>
    <xdr:to>
      <xdr:col>20</xdr:col>
      <xdr:colOff>1143000</xdr:colOff>
      <xdr:row>40</xdr:row>
      <xdr:rowOff>28575</xdr:rowOff>
    </xdr:to>
    <xdr:pic>
      <xdr:nvPicPr>
        <xdr:cNvPr id="52" name="圖片 51">
          <a:extLst>
            <a:ext uri="{FF2B5EF4-FFF2-40B4-BE49-F238E27FC236}">
              <a16:creationId xmlns:a16="http://schemas.microsoft.com/office/drawing/2014/main" id="{DBC3BE5E-195D-4208-9352-22AD7FAB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98100" y="16173450"/>
          <a:ext cx="1285875" cy="647700"/>
        </a:xfrm>
        <a:prstGeom prst="rect">
          <a:avLst/>
        </a:prstGeom>
      </xdr:spPr>
    </xdr:pic>
    <xdr:clientData/>
  </xdr:twoCellAnchor>
  <xdr:twoCellAnchor editAs="oneCell">
    <xdr:from>
      <xdr:col>20</xdr:col>
      <xdr:colOff>356274</xdr:colOff>
      <xdr:row>6</xdr:row>
      <xdr:rowOff>109841</xdr:rowOff>
    </xdr:from>
    <xdr:to>
      <xdr:col>20</xdr:col>
      <xdr:colOff>1258262</xdr:colOff>
      <xdr:row>8</xdr:row>
      <xdr:rowOff>46988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41E83262-C9BD-4270-82FF-2C18B0C61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568" b="3460"/>
        <a:stretch/>
      </xdr:blipFill>
      <xdr:spPr>
        <a:xfrm rot="1506565">
          <a:off x="23578224" y="3462641"/>
          <a:ext cx="901988" cy="965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904067</xdr:colOff>
      <xdr:row>0</xdr:row>
      <xdr:rowOff>258305</xdr:rowOff>
    </xdr:from>
    <xdr:to>
      <xdr:col>20</xdr:col>
      <xdr:colOff>1004475</xdr:colOff>
      <xdr:row>0</xdr:row>
      <xdr:rowOff>871780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2B60-A6E0-48D5-A5DD-B96BCD51BB5E}">
  <dimension ref="B1:U37"/>
  <sheetViews>
    <sheetView zoomScale="50" zoomScaleNormal="50" workbookViewId="0">
      <selection activeCell="R24" sqref="R24:U24"/>
    </sheetView>
  </sheetViews>
  <sheetFormatPr defaultColWidth="9" defaultRowHeight="16.5" x14ac:dyDescent="0.25"/>
  <cols>
    <col min="1" max="1" width="9" style="204"/>
    <col min="2" max="4" width="14.625" style="204" customWidth="1"/>
    <col min="5" max="5" width="15.875" style="204" customWidth="1"/>
    <col min="6" max="8" width="14.625" style="204" customWidth="1"/>
    <col min="9" max="9" width="18.875" style="204" customWidth="1"/>
    <col min="10" max="12" width="14.625" style="204" customWidth="1"/>
    <col min="13" max="13" width="19.625" style="204" customWidth="1"/>
    <col min="14" max="16" width="14.625" style="204" customWidth="1"/>
    <col min="17" max="17" width="19.625" style="204" customWidth="1"/>
    <col min="18" max="20" width="14.625" style="204" customWidth="1"/>
    <col min="21" max="21" width="18.875" style="204" customWidth="1"/>
    <col min="22" max="16384" width="9" style="204"/>
  </cols>
  <sheetData>
    <row r="1" spans="2:21" ht="73.150000000000006" customHeight="1" thickBot="1" x14ac:dyDescent="0.5">
      <c r="D1" s="223" t="s">
        <v>481</v>
      </c>
      <c r="E1" s="223"/>
      <c r="F1" s="223"/>
      <c r="G1" s="223"/>
      <c r="H1" s="223"/>
      <c r="I1" s="223"/>
      <c r="J1" s="223"/>
      <c r="K1" s="223"/>
      <c r="L1" s="223"/>
      <c r="M1" s="223"/>
      <c r="N1" s="224" t="s">
        <v>210</v>
      </c>
      <c r="O1" s="224"/>
      <c r="P1" s="224"/>
      <c r="Q1" s="224"/>
      <c r="R1" s="224"/>
      <c r="S1" s="224"/>
      <c r="T1" s="224"/>
    </row>
    <row r="2" spans="2:21" s="205" customFormat="1" ht="27.95" customHeight="1" thickBot="1" x14ac:dyDescent="0.5">
      <c r="B2" s="225" t="s">
        <v>375</v>
      </c>
      <c r="C2" s="226"/>
      <c r="D2" s="226"/>
      <c r="E2" s="227"/>
      <c r="F2" s="225" t="s">
        <v>376</v>
      </c>
      <c r="G2" s="226"/>
      <c r="H2" s="226"/>
      <c r="I2" s="227"/>
      <c r="J2" s="225" t="s">
        <v>377</v>
      </c>
      <c r="K2" s="226"/>
      <c r="L2" s="226"/>
      <c r="M2" s="227"/>
      <c r="N2" s="225" t="s">
        <v>378</v>
      </c>
      <c r="O2" s="226"/>
      <c r="P2" s="226"/>
      <c r="Q2" s="227"/>
      <c r="R2" s="225" t="s">
        <v>379</v>
      </c>
      <c r="S2" s="226"/>
      <c r="T2" s="226"/>
      <c r="U2" s="227"/>
    </row>
    <row r="3" spans="2:21" s="221" customFormat="1" ht="39.950000000000003" customHeight="1" x14ac:dyDescent="0.6">
      <c r="B3" s="228" t="s">
        <v>380</v>
      </c>
      <c r="C3" s="229"/>
      <c r="D3" s="229"/>
      <c r="E3" s="230"/>
      <c r="F3" s="231" t="s">
        <v>64</v>
      </c>
      <c r="G3" s="232"/>
      <c r="H3" s="232"/>
      <c r="I3" s="233"/>
      <c r="J3" s="234" t="s">
        <v>381</v>
      </c>
      <c r="K3" s="235"/>
      <c r="L3" s="235"/>
      <c r="M3" s="236"/>
      <c r="N3" s="237" t="s">
        <v>382</v>
      </c>
      <c r="O3" s="238"/>
      <c r="P3" s="238"/>
      <c r="Q3" s="239"/>
      <c r="R3" s="240" t="s">
        <v>383</v>
      </c>
      <c r="S3" s="241"/>
      <c r="T3" s="241"/>
      <c r="U3" s="242"/>
    </row>
    <row r="4" spans="2:21" s="221" customFormat="1" ht="39.950000000000003" customHeight="1" x14ac:dyDescent="0.6">
      <c r="B4" s="243" t="s">
        <v>384</v>
      </c>
      <c r="C4" s="244"/>
      <c r="D4" s="244"/>
      <c r="E4" s="245"/>
      <c r="F4" s="246" t="s">
        <v>385</v>
      </c>
      <c r="G4" s="247"/>
      <c r="H4" s="247"/>
      <c r="I4" s="248"/>
      <c r="J4" s="249" t="s">
        <v>386</v>
      </c>
      <c r="K4" s="250"/>
      <c r="L4" s="250"/>
      <c r="M4" s="251"/>
      <c r="N4" s="246" t="s">
        <v>387</v>
      </c>
      <c r="O4" s="247"/>
      <c r="P4" s="247"/>
      <c r="Q4" s="248"/>
      <c r="R4" s="252" t="s">
        <v>388</v>
      </c>
      <c r="S4" s="253"/>
      <c r="T4" s="253"/>
      <c r="U4" s="254"/>
    </row>
    <row r="5" spans="2:21" s="221" customFormat="1" ht="39.950000000000003" customHeight="1" x14ac:dyDescent="0.6">
      <c r="B5" s="255" t="s">
        <v>389</v>
      </c>
      <c r="C5" s="256"/>
      <c r="D5" s="256"/>
      <c r="E5" s="257"/>
      <c r="F5" s="258" t="s">
        <v>390</v>
      </c>
      <c r="G5" s="259"/>
      <c r="H5" s="259"/>
      <c r="I5" s="260"/>
      <c r="J5" s="261" t="s">
        <v>391</v>
      </c>
      <c r="K5" s="262"/>
      <c r="L5" s="262"/>
      <c r="M5" s="263"/>
      <c r="N5" s="258" t="s">
        <v>392</v>
      </c>
      <c r="O5" s="259"/>
      <c r="P5" s="259"/>
      <c r="Q5" s="260"/>
      <c r="R5" s="264" t="s">
        <v>393</v>
      </c>
      <c r="S5" s="265"/>
      <c r="T5" s="265"/>
      <c r="U5" s="266"/>
    </row>
    <row r="6" spans="2:21" s="221" customFormat="1" ht="39.950000000000003" customHeight="1" x14ac:dyDescent="0.6">
      <c r="B6" s="267" t="s">
        <v>394</v>
      </c>
      <c r="C6" s="267"/>
      <c r="D6" s="267"/>
      <c r="E6" s="268"/>
      <c r="F6" s="269" t="s">
        <v>395</v>
      </c>
      <c r="G6" s="270"/>
      <c r="H6" s="270"/>
      <c r="I6" s="271"/>
      <c r="J6" s="272" t="s">
        <v>396</v>
      </c>
      <c r="K6" s="273"/>
      <c r="L6" s="273"/>
      <c r="M6" s="274"/>
      <c r="N6" s="275" t="s">
        <v>397</v>
      </c>
      <c r="O6" s="270"/>
      <c r="P6" s="270"/>
      <c r="Q6" s="271"/>
      <c r="R6" s="276" t="s">
        <v>398</v>
      </c>
      <c r="S6" s="276"/>
      <c r="T6" s="276"/>
      <c r="U6" s="277"/>
    </row>
    <row r="7" spans="2:21" s="221" customFormat="1" ht="39.950000000000003" customHeight="1" x14ac:dyDescent="0.6">
      <c r="B7" s="278" t="s">
        <v>399</v>
      </c>
      <c r="C7" s="279"/>
      <c r="D7" s="279"/>
      <c r="E7" s="280"/>
      <c r="F7" s="278" t="s">
        <v>400</v>
      </c>
      <c r="G7" s="279"/>
      <c r="H7" s="279"/>
      <c r="I7" s="280"/>
      <c r="J7" s="278" t="s">
        <v>399</v>
      </c>
      <c r="K7" s="279"/>
      <c r="L7" s="279"/>
      <c r="M7" s="280"/>
      <c r="N7" s="278" t="s">
        <v>400</v>
      </c>
      <c r="O7" s="279"/>
      <c r="P7" s="279"/>
      <c r="Q7" s="280"/>
      <c r="R7" s="278" t="s">
        <v>399</v>
      </c>
      <c r="S7" s="279"/>
      <c r="T7" s="279"/>
      <c r="U7" s="280"/>
    </row>
    <row r="8" spans="2:21" s="221" customFormat="1" ht="39.950000000000003" customHeight="1" thickBot="1" x14ac:dyDescent="0.65">
      <c r="B8" s="281" t="s">
        <v>401</v>
      </c>
      <c r="C8" s="282"/>
      <c r="D8" s="282"/>
      <c r="E8" s="283"/>
      <c r="F8" s="284" t="s">
        <v>402</v>
      </c>
      <c r="G8" s="285"/>
      <c r="H8" s="285"/>
      <c r="I8" s="286"/>
      <c r="J8" s="281" t="s">
        <v>403</v>
      </c>
      <c r="K8" s="282"/>
      <c r="L8" s="282"/>
      <c r="M8" s="283"/>
      <c r="N8" s="284" t="s">
        <v>404</v>
      </c>
      <c r="O8" s="285"/>
      <c r="P8" s="285"/>
      <c r="Q8" s="286"/>
      <c r="R8" s="287" t="s">
        <v>405</v>
      </c>
      <c r="S8" s="288"/>
      <c r="T8" s="288"/>
      <c r="U8" s="289"/>
    </row>
    <row r="9" spans="2:21" x14ac:dyDescent="0.25">
      <c r="B9" s="206" t="s">
        <v>406</v>
      </c>
      <c r="C9" s="207">
        <f>第一週明細!W12</f>
        <v>708</v>
      </c>
      <c r="D9" s="207" t="s">
        <v>9</v>
      </c>
      <c r="E9" s="207">
        <f>第一週明細!W8</f>
        <v>22</v>
      </c>
      <c r="F9" s="207" t="s">
        <v>406</v>
      </c>
      <c r="G9" s="207">
        <f>第一週明細!W20</f>
        <v>735.2</v>
      </c>
      <c r="H9" s="207" t="s">
        <v>9</v>
      </c>
      <c r="I9" s="207">
        <f>第一週明細!W16</f>
        <v>26</v>
      </c>
      <c r="J9" s="207" t="s">
        <v>406</v>
      </c>
      <c r="K9" s="207">
        <f>第一週明細!W28</f>
        <v>680.5</v>
      </c>
      <c r="L9" s="207" t="s">
        <v>9</v>
      </c>
      <c r="M9" s="207">
        <f>第一週明細!W24</f>
        <v>24.5</v>
      </c>
      <c r="N9" s="207" t="s">
        <v>406</v>
      </c>
      <c r="O9" s="207">
        <f>第一週明細!W36</f>
        <v>709.3</v>
      </c>
      <c r="P9" s="207" t="s">
        <v>9</v>
      </c>
      <c r="Q9" s="207">
        <f>第一週明細!W32</f>
        <v>24.5</v>
      </c>
      <c r="R9" s="207" t="s">
        <v>406</v>
      </c>
      <c r="S9" s="207">
        <f>第一週明細!W44</f>
        <v>730.9</v>
      </c>
      <c r="T9" s="207" t="s">
        <v>9</v>
      </c>
      <c r="U9" s="208">
        <f>第一週明細!W40</f>
        <v>26.5</v>
      </c>
    </row>
    <row r="10" spans="2:21" ht="17.25" thickBot="1" x14ac:dyDescent="0.3">
      <c r="B10" s="209" t="s">
        <v>7</v>
      </c>
      <c r="C10" s="210">
        <f>第一週明細!W6</f>
        <v>100.5</v>
      </c>
      <c r="D10" s="210" t="s">
        <v>11</v>
      </c>
      <c r="E10" s="210">
        <f>第一週明細!W10</f>
        <v>27</v>
      </c>
      <c r="F10" s="210" t="s">
        <v>7</v>
      </c>
      <c r="G10" s="210">
        <f>第一週明細!W14</f>
        <v>92.5</v>
      </c>
      <c r="H10" s="210" t="s">
        <v>11</v>
      </c>
      <c r="I10" s="210">
        <f>第一週明細!W18</f>
        <v>32.799999999999997</v>
      </c>
      <c r="J10" s="210" t="s">
        <v>7</v>
      </c>
      <c r="K10" s="210">
        <f>第一週明細!W22</f>
        <v>87.5</v>
      </c>
      <c r="L10" s="210" t="s">
        <v>11</v>
      </c>
      <c r="M10" s="210">
        <f>第一週明細!W26</f>
        <v>27.5</v>
      </c>
      <c r="N10" s="210" t="s">
        <v>7</v>
      </c>
      <c r="O10" s="210">
        <f>第一週明細!W30</f>
        <v>92.5</v>
      </c>
      <c r="P10" s="210" t="s">
        <v>11</v>
      </c>
      <c r="Q10" s="210">
        <f>第一週明細!W34</f>
        <v>29.700000000000003</v>
      </c>
      <c r="R10" s="210" t="s">
        <v>7</v>
      </c>
      <c r="S10" s="210">
        <f>第一週明細!W38</f>
        <v>92</v>
      </c>
      <c r="T10" s="210" t="s">
        <v>11</v>
      </c>
      <c r="U10" s="211">
        <f>第一週明細!W42</f>
        <v>31.1</v>
      </c>
    </row>
    <row r="11" spans="2:21" s="205" customFormat="1" ht="27.95" customHeight="1" thickBot="1" x14ac:dyDescent="0.5">
      <c r="B11" s="290" t="s">
        <v>407</v>
      </c>
      <c r="C11" s="291"/>
      <c r="D11" s="291"/>
      <c r="E11" s="292"/>
      <c r="F11" s="290" t="s">
        <v>408</v>
      </c>
      <c r="G11" s="291"/>
      <c r="H11" s="291"/>
      <c r="I11" s="292"/>
      <c r="J11" s="290" t="s">
        <v>409</v>
      </c>
      <c r="K11" s="291"/>
      <c r="L11" s="291"/>
      <c r="M11" s="292"/>
      <c r="N11" s="290" t="s">
        <v>410</v>
      </c>
      <c r="O11" s="291"/>
      <c r="P11" s="291"/>
      <c r="Q11" s="292"/>
      <c r="R11" s="290" t="s">
        <v>411</v>
      </c>
      <c r="S11" s="291"/>
      <c r="T11" s="291"/>
      <c r="U11" s="292"/>
    </row>
    <row r="12" spans="2:21" s="221" customFormat="1" ht="39.950000000000003" customHeight="1" x14ac:dyDescent="0.6">
      <c r="B12" s="293" t="s">
        <v>412</v>
      </c>
      <c r="C12" s="294"/>
      <c r="D12" s="294"/>
      <c r="E12" s="295"/>
      <c r="F12" s="302" t="s">
        <v>413</v>
      </c>
      <c r="G12" s="303"/>
      <c r="H12" s="303"/>
      <c r="I12" s="304"/>
      <c r="J12" s="305" t="s">
        <v>381</v>
      </c>
      <c r="K12" s="306"/>
      <c r="L12" s="306"/>
      <c r="M12" s="307"/>
      <c r="N12" s="308" t="s">
        <v>414</v>
      </c>
      <c r="O12" s="309"/>
      <c r="P12" s="309"/>
      <c r="Q12" s="310"/>
      <c r="R12" s="311" t="s">
        <v>415</v>
      </c>
      <c r="S12" s="312"/>
      <c r="T12" s="312"/>
      <c r="U12" s="313"/>
    </row>
    <row r="13" spans="2:21" s="221" customFormat="1" ht="39.950000000000003" customHeight="1" x14ac:dyDescent="0.6">
      <c r="B13" s="296"/>
      <c r="C13" s="297"/>
      <c r="D13" s="297"/>
      <c r="E13" s="298"/>
      <c r="F13" s="325" t="s">
        <v>416</v>
      </c>
      <c r="G13" s="326"/>
      <c r="H13" s="326"/>
      <c r="I13" s="327"/>
      <c r="J13" s="328" t="s">
        <v>417</v>
      </c>
      <c r="K13" s="329"/>
      <c r="L13" s="329"/>
      <c r="M13" s="330"/>
      <c r="N13" s="325" t="s">
        <v>418</v>
      </c>
      <c r="O13" s="326"/>
      <c r="P13" s="326"/>
      <c r="Q13" s="327"/>
      <c r="R13" s="331" t="s">
        <v>419</v>
      </c>
      <c r="S13" s="332"/>
      <c r="T13" s="332"/>
      <c r="U13" s="333"/>
    </row>
    <row r="14" spans="2:21" s="221" customFormat="1" ht="39.950000000000003" customHeight="1" x14ac:dyDescent="0.6">
      <c r="B14" s="296"/>
      <c r="C14" s="297"/>
      <c r="D14" s="297"/>
      <c r="E14" s="298"/>
      <c r="F14" s="334" t="s">
        <v>420</v>
      </c>
      <c r="G14" s="335"/>
      <c r="H14" s="335"/>
      <c r="I14" s="336"/>
      <c r="J14" s="337" t="s">
        <v>421</v>
      </c>
      <c r="K14" s="338"/>
      <c r="L14" s="338"/>
      <c r="M14" s="339"/>
      <c r="N14" s="334" t="s">
        <v>422</v>
      </c>
      <c r="O14" s="335"/>
      <c r="P14" s="335"/>
      <c r="Q14" s="336"/>
      <c r="R14" s="340" t="s">
        <v>423</v>
      </c>
      <c r="S14" s="341"/>
      <c r="T14" s="341"/>
      <c r="U14" s="342"/>
    </row>
    <row r="15" spans="2:21" s="221" customFormat="1" ht="39.950000000000003" customHeight="1" x14ac:dyDescent="0.6">
      <c r="B15" s="296"/>
      <c r="C15" s="297"/>
      <c r="D15" s="297"/>
      <c r="E15" s="298"/>
      <c r="F15" s="314" t="s">
        <v>424</v>
      </c>
      <c r="G15" s="315"/>
      <c r="H15" s="315"/>
      <c r="I15" s="316"/>
      <c r="J15" s="317" t="s">
        <v>425</v>
      </c>
      <c r="K15" s="318"/>
      <c r="L15" s="318"/>
      <c r="M15" s="319"/>
      <c r="N15" s="320" t="s">
        <v>426</v>
      </c>
      <c r="O15" s="320"/>
      <c r="P15" s="320"/>
      <c r="Q15" s="321"/>
      <c r="R15" s="322" t="s">
        <v>427</v>
      </c>
      <c r="S15" s="323"/>
      <c r="T15" s="323"/>
      <c r="U15" s="324"/>
    </row>
    <row r="16" spans="2:21" s="221" customFormat="1" ht="39.950000000000003" customHeight="1" x14ac:dyDescent="0.6">
      <c r="B16" s="296"/>
      <c r="C16" s="297"/>
      <c r="D16" s="297"/>
      <c r="E16" s="298"/>
      <c r="F16" s="278" t="s">
        <v>400</v>
      </c>
      <c r="G16" s="279"/>
      <c r="H16" s="279"/>
      <c r="I16" s="280"/>
      <c r="J16" s="278" t="s">
        <v>399</v>
      </c>
      <c r="K16" s="279"/>
      <c r="L16" s="279"/>
      <c r="M16" s="280"/>
      <c r="N16" s="278" t="s">
        <v>400</v>
      </c>
      <c r="O16" s="279"/>
      <c r="P16" s="279"/>
      <c r="Q16" s="280"/>
      <c r="R16" s="278" t="s">
        <v>399</v>
      </c>
      <c r="S16" s="279"/>
      <c r="T16" s="279"/>
      <c r="U16" s="280"/>
    </row>
    <row r="17" spans="2:21" s="221" customFormat="1" ht="39.950000000000003" customHeight="1" thickBot="1" x14ac:dyDescent="0.65">
      <c r="B17" s="299"/>
      <c r="C17" s="300"/>
      <c r="D17" s="300"/>
      <c r="E17" s="301"/>
      <c r="F17" s="343" t="s">
        <v>428</v>
      </c>
      <c r="G17" s="344"/>
      <c r="H17" s="344"/>
      <c r="I17" s="345"/>
      <c r="J17" s="346" t="s">
        <v>429</v>
      </c>
      <c r="K17" s="347"/>
      <c r="L17" s="347"/>
      <c r="M17" s="348"/>
      <c r="N17" s="343" t="s">
        <v>402</v>
      </c>
      <c r="O17" s="344"/>
      <c r="P17" s="344"/>
      <c r="Q17" s="345"/>
      <c r="R17" s="349" t="s">
        <v>430</v>
      </c>
      <c r="S17" s="350"/>
      <c r="T17" s="350"/>
      <c r="U17" s="351"/>
    </row>
    <row r="18" spans="2:21" x14ac:dyDescent="0.25">
      <c r="B18" s="206" t="s">
        <v>406</v>
      </c>
      <c r="C18" s="207">
        <f>第二周明細!W12</f>
        <v>686</v>
      </c>
      <c r="D18" s="207" t="s">
        <v>9</v>
      </c>
      <c r="E18" s="207">
        <f>第二周明細!W8</f>
        <v>24</v>
      </c>
      <c r="F18" s="207" t="s">
        <v>406</v>
      </c>
      <c r="G18" s="207">
        <f>第二周明細!W20</f>
        <v>688</v>
      </c>
      <c r="H18" s="207" t="s">
        <v>9</v>
      </c>
      <c r="I18" s="207">
        <f>第二周明細!W16</f>
        <v>26</v>
      </c>
      <c r="J18" s="207" t="s">
        <v>406</v>
      </c>
      <c r="K18" s="207">
        <f>第二周明細!W28</f>
        <v>690.7</v>
      </c>
      <c r="L18" s="207" t="s">
        <v>9</v>
      </c>
      <c r="M18" s="207">
        <f>第二周明細!W24</f>
        <v>23.5</v>
      </c>
      <c r="N18" s="207" t="s">
        <v>406</v>
      </c>
      <c r="O18" s="207">
        <f>第二周明細!W36</f>
        <v>706.5</v>
      </c>
      <c r="P18" s="207" t="s">
        <v>9</v>
      </c>
      <c r="Q18" s="207">
        <f>第二周明細!W32</f>
        <v>24.5</v>
      </c>
      <c r="R18" s="207" t="s">
        <v>406</v>
      </c>
      <c r="S18" s="207">
        <f>第二周明細!W44</f>
        <v>678</v>
      </c>
      <c r="T18" s="207" t="s">
        <v>9</v>
      </c>
      <c r="U18" s="208">
        <f>第二周明細!W40</f>
        <v>24</v>
      </c>
    </row>
    <row r="19" spans="2:21" ht="17.25" thickBot="1" x14ac:dyDescent="0.3">
      <c r="B19" s="212" t="s">
        <v>7</v>
      </c>
      <c r="C19" s="213">
        <f>第二周明細!W6</f>
        <v>91.5</v>
      </c>
      <c r="D19" s="213" t="s">
        <v>11</v>
      </c>
      <c r="E19" s="213">
        <f>第二周明細!W10</f>
        <v>26</v>
      </c>
      <c r="F19" s="213" t="s">
        <v>7</v>
      </c>
      <c r="G19" s="213">
        <f>第二周明細!W14</f>
        <v>87</v>
      </c>
      <c r="H19" s="213" t="s">
        <v>11</v>
      </c>
      <c r="I19" s="213">
        <f>第二周明細!W18</f>
        <v>26.5</v>
      </c>
      <c r="J19" s="213" t="s">
        <v>7</v>
      </c>
      <c r="K19" s="213">
        <f>第二周明細!W22</f>
        <v>92</v>
      </c>
      <c r="L19" s="213" t="s">
        <v>11</v>
      </c>
      <c r="M19" s="213">
        <f>第二周明細!W26</f>
        <v>27.8</v>
      </c>
      <c r="N19" s="213" t="s">
        <v>7</v>
      </c>
      <c r="O19" s="213">
        <f>第二周明細!W30</f>
        <v>95.5</v>
      </c>
      <c r="P19" s="213" t="s">
        <v>11</v>
      </c>
      <c r="Q19" s="213">
        <f>第二周明細!W34</f>
        <v>26</v>
      </c>
      <c r="R19" s="210" t="s">
        <v>7</v>
      </c>
      <c r="S19" s="210">
        <f>第二周明細!W38</f>
        <v>88</v>
      </c>
      <c r="T19" s="210" t="s">
        <v>11</v>
      </c>
      <c r="U19" s="211">
        <f>第二周明細!W42</f>
        <v>27.5</v>
      </c>
    </row>
    <row r="20" spans="2:21" s="205" customFormat="1" ht="27.95" customHeight="1" thickBot="1" x14ac:dyDescent="0.5">
      <c r="B20" s="352" t="s">
        <v>431</v>
      </c>
      <c r="C20" s="353"/>
      <c r="D20" s="353"/>
      <c r="E20" s="354"/>
      <c r="F20" s="352" t="s">
        <v>432</v>
      </c>
      <c r="G20" s="353"/>
      <c r="H20" s="353"/>
      <c r="I20" s="354"/>
      <c r="J20" s="352" t="s">
        <v>433</v>
      </c>
      <c r="K20" s="353"/>
      <c r="L20" s="353"/>
      <c r="M20" s="354"/>
      <c r="N20" s="352" t="s">
        <v>434</v>
      </c>
      <c r="O20" s="353"/>
      <c r="P20" s="353"/>
      <c r="Q20" s="354"/>
      <c r="R20" s="352" t="s">
        <v>435</v>
      </c>
      <c r="S20" s="353"/>
      <c r="T20" s="353"/>
      <c r="U20" s="354"/>
    </row>
    <row r="21" spans="2:21" s="222" customFormat="1" ht="39.950000000000003" customHeight="1" x14ac:dyDescent="0.85">
      <c r="B21" s="355" t="s">
        <v>436</v>
      </c>
      <c r="C21" s="356"/>
      <c r="D21" s="356"/>
      <c r="E21" s="357"/>
      <c r="F21" s="358" t="s">
        <v>413</v>
      </c>
      <c r="G21" s="359"/>
      <c r="H21" s="359"/>
      <c r="I21" s="360"/>
      <c r="J21" s="361" t="s">
        <v>381</v>
      </c>
      <c r="K21" s="362"/>
      <c r="L21" s="362"/>
      <c r="M21" s="363"/>
      <c r="N21" s="364" t="s">
        <v>437</v>
      </c>
      <c r="O21" s="365"/>
      <c r="P21" s="365"/>
      <c r="Q21" s="366"/>
      <c r="R21" s="367" t="s">
        <v>438</v>
      </c>
      <c r="S21" s="368"/>
      <c r="T21" s="368"/>
      <c r="U21" s="369"/>
    </row>
    <row r="22" spans="2:21" s="222" customFormat="1" ht="39.950000000000003" customHeight="1" x14ac:dyDescent="0.85">
      <c r="B22" s="370" t="s">
        <v>439</v>
      </c>
      <c r="C22" s="371"/>
      <c r="D22" s="371"/>
      <c r="E22" s="372"/>
      <c r="F22" s="373" t="s">
        <v>440</v>
      </c>
      <c r="G22" s="373"/>
      <c r="H22" s="373"/>
      <c r="I22" s="374"/>
      <c r="J22" s="375" t="s">
        <v>390</v>
      </c>
      <c r="K22" s="375"/>
      <c r="L22" s="375"/>
      <c r="M22" s="376"/>
      <c r="N22" s="373" t="s">
        <v>441</v>
      </c>
      <c r="O22" s="373"/>
      <c r="P22" s="373"/>
      <c r="Q22" s="374"/>
      <c r="R22" s="377" t="s">
        <v>442</v>
      </c>
      <c r="S22" s="377"/>
      <c r="T22" s="377"/>
      <c r="U22" s="378"/>
    </row>
    <row r="23" spans="2:21" s="222" customFormat="1" ht="39.950000000000003" customHeight="1" x14ac:dyDescent="0.85">
      <c r="B23" s="379" t="s">
        <v>443</v>
      </c>
      <c r="C23" s="380"/>
      <c r="D23" s="380"/>
      <c r="E23" s="381"/>
      <c r="F23" s="382" t="s">
        <v>444</v>
      </c>
      <c r="G23" s="383"/>
      <c r="H23" s="383"/>
      <c r="I23" s="384"/>
      <c r="J23" s="385" t="s">
        <v>445</v>
      </c>
      <c r="K23" s="386"/>
      <c r="L23" s="386"/>
      <c r="M23" s="387"/>
      <c r="N23" s="382" t="s">
        <v>446</v>
      </c>
      <c r="O23" s="383"/>
      <c r="P23" s="383"/>
      <c r="Q23" s="383"/>
      <c r="R23" s="379" t="s">
        <v>447</v>
      </c>
      <c r="S23" s="380"/>
      <c r="T23" s="380"/>
      <c r="U23" s="381"/>
    </row>
    <row r="24" spans="2:21" s="222" customFormat="1" ht="39.950000000000003" customHeight="1" x14ac:dyDescent="0.85">
      <c r="B24" s="388" t="s">
        <v>448</v>
      </c>
      <c r="C24" s="389"/>
      <c r="D24" s="389"/>
      <c r="E24" s="390"/>
      <c r="F24" s="231" t="s">
        <v>449</v>
      </c>
      <c r="G24" s="232"/>
      <c r="H24" s="232"/>
      <c r="I24" s="233"/>
      <c r="J24" s="391" t="s">
        <v>450</v>
      </c>
      <c r="K24" s="392"/>
      <c r="L24" s="392"/>
      <c r="M24" s="393"/>
      <c r="N24" s="231" t="s">
        <v>451</v>
      </c>
      <c r="O24" s="232"/>
      <c r="P24" s="232"/>
      <c r="Q24" s="232"/>
      <c r="R24" s="361" t="s">
        <v>452</v>
      </c>
      <c r="S24" s="362"/>
      <c r="T24" s="362"/>
      <c r="U24" s="363"/>
    </row>
    <row r="25" spans="2:21" s="222" customFormat="1" ht="39.950000000000003" customHeight="1" x14ac:dyDescent="0.85">
      <c r="B25" s="278" t="s">
        <v>399</v>
      </c>
      <c r="C25" s="279"/>
      <c r="D25" s="279"/>
      <c r="E25" s="280"/>
      <c r="F25" s="278" t="s">
        <v>400</v>
      </c>
      <c r="G25" s="279"/>
      <c r="H25" s="279"/>
      <c r="I25" s="280"/>
      <c r="J25" s="278" t="s">
        <v>399</v>
      </c>
      <c r="K25" s="279"/>
      <c r="L25" s="279"/>
      <c r="M25" s="280"/>
      <c r="N25" s="278" t="s">
        <v>400</v>
      </c>
      <c r="O25" s="279"/>
      <c r="P25" s="279"/>
      <c r="Q25" s="280"/>
      <c r="R25" s="278" t="s">
        <v>399</v>
      </c>
      <c r="S25" s="279"/>
      <c r="T25" s="279"/>
      <c r="U25" s="280"/>
    </row>
    <row r="26" spans="2:21" s="222" customFormat="1" ht="39.950000000000003" customHeight="1" thickBot="1" x14ac:dyDescent="0.9">
      <c r="B26" s="394" t="s">
        <v>453</v>
      </c>
      <c r="C26" s="395"/>
      <c r="D26" s="395"/>
      <c r="E26" s="396"/>
      <c r="F26" s="397" t="s">
        <v>454</v>
      </c>
      <c r="G26" s="398"/>
      <c r="H26" s="398"/>
      <c r="I26" s="399"/>
      <c r="J26" s="400" t="s">
        <v>455</v>
      </c>
      <c r="K26" s="401"/>
      <c r="L26" s="401"/>
      <c r="M26" s="402"/>
      <c r="N26" s="397" t="s">
        <v>456</v>
      </c>
      <c r="O26" s="398"/>
      <c r="P26" s="398"/>
      <c r="Q26" s="398"/>
      <c r="R26" s="403" t="s">
        <v>457</v>
      </c>
      <c r="S26" s="404"/>
      <c r="T26" s="404"/>
      <c r="U26" s="405"/>
    </row>
    <row r="27" spans="2:21" x14ac:dyDescent="0.25">
      <c r="B27" s="206" t="s">
        <v>406</v>
      </c>
      <c r="C27" s="207">
        <f>第三周明細!W12</f>
        <v>727.5</v>
      </c>
      <c r="D27" s="207" t="s">
        <v>9</v>
      </c>
      <c r="E27" s="207">
        <f>第三周明細!W8</f>
        <v>23.5</v>
      </c>
      <c r="F27" s="207" t="s">
        <v>406</v>
      </c>
      <c r="G27" s="207">
        <f>第三周明細!W20</f>
        <v>711.9</v>
      </c>
      <c r="H27" s="207" t="s">
        <v>9</v>
      </c>
      <c r="I27" s="207">
        <f>第三周明細!W16</f>
        <v>25.5</v>
      </c>
      <c r="J27" s="207" t="s">
        <v>406</v>
      </c>
      <c r="K27" s="207">
        <f>第三周明細!W28</f>
        <v>650.1</v>
      </c>
      <c r="L27" s="207" t="s">
        <v>9</v>
      </c>
      <c r="M27" s="207">
        <f>第三周明細!W24</f>
        <v>22.5</v>
      </c>
      <c r="N27" s="207"/>
      <c r="O27" s="207"/>
      <c r="P27" s="207"/>
      <c r="Q27" s="214"/>
      <c r="R27" s="206" t="s">
        <v>406</v>
      </c>
      <c r="S27" s="207">
        <f>第三周明細!W44</f>
        <v>754.8</v>
      </c>
      <c r="T27" s="207" t="s">
        <v>9</v>
      </c>
      <c r="U27" s="208">
        <f>第三周明細!W40</f>
        <v>24</v>
      </c>
    </row>
    <row r="28" spans="2:21" ht="17.25" thickBot="1" x14ac:dyDescent="0.3">
      <c r="B28" s="212" t="s">
        <v>7</v>
      </c>
      <c r="C28" s="213">
        <f>第三周明細!W6</f>
        <v>97</v>
      </c>
      <c r="D28" s="213" t="s">
        <v>11</v>
      </c>
      <c r="E28" s="213">
        <f>第三周明細!W10</f>
        <v>32</v>
      </c>
      <c r="F28" s="210" t="s">
        <v>7</v>
      </c>
      <c r="G28" s="210">
        <f>第三周明細!W14</f>
        <v>94.1</v>
      </c>
      <c r="H28" s="210" t="s">
        <v>11</v>
      </c>
      <c r="I28" s="210">
        <f>第三周明細!W18</f>
        <v>26.5</v>
      </c>
      <c r="J28" s="210" t="s">
        <v>7</v>
      </c>
      <c r="K28" s="210">
        <f>第三周明細!W22</f>
        <v>86.5</v>
      </c>
      <c r="L28" s="210" t="s">
        <v>11</v>
      </c>
      <c r="M28" s="210">
        <f>第三周明細!W26</f>
        <v>25.4</v>
      </c>
      <c r="N28" s="210"/>
      <c r="O28" s="210"/>
      <c r="P28" s="210"/>
      <c r="Q28" s="215"/>
      <c r="R28" s="209" t="s">
        <v>7</v>
      </c>
      <c r="S28" s="210">
        <f>第三周明細!W38</f>
        <v>101.5</v>
      </c>
      <c r="T28" s="210" t="s">
        <v>11</v>
      </c>
      <c r="U28" s="211">
        <f>第三周明細!W42</f>
        <v>33.200000000000003</v>
      </c>
    </row>
    <row r="29" spans="2:21" s="205" customFormat="1" ht="27.95" customHeight="1" thickBot="1" x14ac:dyDescent="0.5">
      <c r="B29" s="406" t="s">
        <v>458</v>
      </c>
      <c r="C29" s="407"/>
      <c r="D29" s="407"/>
      <c r="E29" s="408"/>
      <c r="F29" s="406" t="s">
        <v>459</v>
      </c>
      <c r="G29" s="407"/>
      <c r="H29" s="407"/>
      <c r="I29" s="408"/>
      <c r="J29" s="406" t="s">
        <v>460</v>
      </c>
      <c r="K29" s="407"/>
      <c r="L29" s="407"/>
      <c r="M29" s="408"/>
      <c r="N29" s="406" t="s">
        <v>461</v>
      </c>
      <c r="O29" s="407"/>
      <c r="P29" s="407"/>
      <c r="Q29" s="408"/>
      <c r="R29" s="406" t="s">
        <v>462</v>
      </c>
      <c r="S29" s="407"/>
      <c r="T29" s="407"/>
      <c r="U29" s="408"/>
    </row>
    <row r="30" spans="2:21" s="222" customFormat="1" ht="39.950000000000003" customHeight="1" x14ac:dyDescent="0.85">
      <c r="B30" s="409" t="s">
        <v>463</v>
      </c>
      <c r="C30" s="410"/>
      <c r="D30" s="410"/>
      <c r="E30" s="411"/>
      <c r="F30" s="412" t="s">
        <v>413</v>
      </c>
      <c r="G30" s="413"/>
      <c r="H30" s="413"/>
      <c r="I30" s="414"/>
      <c r="J30" s="272" t="s">
        <v>381</v>
      </c>
      <c r="K30" s="273"/>
      <c r="L30" s="273"/>
      <c r="M30" s="274"/>
      <c r="N30" s="415" t="s">
        <v>464</v>
      </c>
      <c r="O30" s="416"/>
      <c r="P30" s="416"/>
      <c r="Q30" s="417"/>
      <c r="R30" s="418" t="s">
        <v>465</v>
      </c>
      <c r="S30" s="419"/>
      <c r="T30" s="419"/>
      <c r="U30" s="420"/>
    </row>
    <row r="31" spans="2:21" s="222" customFormat="1" ht="39.950000000000003" customHeight="1" x14ac:dyDescent="0.85">
      <c r="B31" s="421" t="s">
        <v>466</v>
      </c>
      <c r="C31" s="422"/>
      <c r="D31" s="422"/>
      <c r="E31" s="423"/>
      <c r="F31" s="370" t="s">
        <v>467</v>
      </c>
      <c r="G31" s="371"/>
      <c r="H31" s="371"/>
      <c r="I31" s="372"/>
      <c r="J31" s="424" t="s">
        <v>468</v>
      </c>
      <c r="K31" s="425"/>
      <c r="L31" s="425"/>
      <c r="M31" s="426"/>
      <c r="N31" s="370" t="s">
        <v>469</v>
      </c>
      <c r="O31" s="371"/>
      <c r="P31" s="371"/>
      <c r="Q31" s="372"/>
      <c r="R31" s="340" t="s">
        <v>387</v>
      </c>
      <c r="S31" s="341"/>
      <c r="T31" s="341"/>
      <c r="U31" s="342"/>
    </row>
    <row r="32" spans="2:21" s="222" customFormat="1" ht="39.950000000000003" customHeight="1" x14ac:dyDescent="0.85">
      <c r="B32" s="317" t="s">
        <v>421</v>
      </c>
      <c r="C32" s="318"/>
      <c r="D32" s="318"/>
      <c r="E32" s="319"/>
      <c r="F32" s="427" t="s">
        <v>470</v>
      </c>
      <c r="G32" s="428"/>
      <c r="H32" s="428"/>
      <c r="I32" s="429"/>
      <c r="J32" s="430" t="s">
        <v>471</v>
      </c>
      <c r="K32" s="431"/>
      <c r="L32" s="431"/>
      <c r="M32" s="432"/>
      <c r="N32" s="427" t="s">
        <v>472</v>
      </c>
      <c r="O32" s="428"/>
      <c r="P32" s="428"/>
      <c r="Q32" s="429"/>
      <c r="R32" s="317" t="s">
        <v>473</v>
      </c>
      <c r="S32" s="318"/>
      <c r="T32" s="318"/>
      <c r="U32" s="319"/>
    </row>
    <row r="33" spans="2:21" s="222" customFormat="1" ht="39.950000000000003" customHeight="1" x14ac:dyDescent="0.85">
      <c r="B33" s="442" t="s">
        <v>474</v>
      </c>
      <c r="C33" s="443"/>
      <c r="D33" s="443"/>
      <c r="E33" s="444"/>
      <c r="F33" s="231" t="s">
        <v>475</v>
      </c>
      <c r="G33" s="232"/>
      <c r="H33" s="232"/>
      <c r="I33" s="233"/>
      <c r="J33" s="445" t="s">
        <v>476</v>
      </c>
      <c r="K33" s="446"/>
      <c r="L33" s="446"/>
      <c r="M33" s="447"/>
      <c r="N33" s="231" t="s">
        <v>477</v>
      </c>
      <c r="O33" s="232"/>
      <c r="P33" s="232"/>
      <c r="Q33" s="233"/>
      <c r="R33" s="442" t="s">
        <v>422</v>
      </c>
      <c r="S33" s="443"/>
      <c r="T33" s="443"/>
      <c r="U33" s="444"/>
    </row>
    <row r="34" spans="2:21" s="222" customFormat="1" ht="39.950000000000003" customHeight="1" x14ac:dyDescent="0.85">
      <c r="B34" s="278" t="s">
        <v>399</v>
      </c>
      <c r="C34" s="279"/>
      <c r="D34" s="279"/>
      <c r="E34" s="280"/>
      <c r="F34" s="278" t="s">
        <v>400</v>
      </c>
      <c r="G34" s="279"/>
      <c r="H34" s="279"/>
      <c r="I34" s="280"/>
      <c r="J34" s="278" t="s">
        <v>399</v>
      </c>
      <c r="K34" s="279"/>
      <c r="L34" s="279"/>
      <c r="M34" s="280"/>
      <c r="N34" s="278" t="s">
        <v>400</v>
      </c>
      <c r="O34" s="279"/>
      <c r="P34" s="279"/>
      <c r="Q34" s="280"/>
      <c r="R34" s="278" t="s">
        <v>399</v>
      </c>
      <c r="S34" s="279"/>
      <c r="T34" s="279"/>
      <c r="U34" s="280"/>
    </row>
    <row r="35" spans="2:21" s="222" customFormat="1" ht="39.950000000000003" customHeight="1" thickBot="1" x14ac:dyDescent="0.9">
      <c r="B35" s="433" t="s">
        <v>478</v>
      </c>
      <c r="C35" s="434"/>
      <c r="D35" s="434"/>
      <c r="E35" s="435"/>
      <c r="F35" s="436" t="s">
        <v>403</v>
      </c>
      <c r="G35" s="437"/>
      <c r="H35" s="437"/>
      <c r="I35" s="438"/>
      <c r="J35" s="397" t="s">
        <v>402</v>
      </c>
      <c r="K35" s="398"/>
      <c r="L35" s="398"/>
      <c r="M35" s="399"/>
      <c r="N35" s="436" t="s">
        <v>479</v>
      </c>
      <c r="O35" s="437"/>
      <c r="P35" s="437"/>
      <c r="Q35" s="438"/>
      <c r="R35" s="439" t="s">
        <v>480</v>
      </c>
      <c r="S35" s="440"/>
      <c r="T35" s="440"/>
      <c r="U35" s="441"/>
    </row>
    <row r="36" spans="2:21" x14ac:dyDescent="0.25">
      <c r="B36" s="206" t="s">
        <v>406</v>
      </c>
      <c r="C36" s="207">
        <f>第四週明細!W12</f>
        <v>762.5</v>
      </c>
      <c r="D36" s="207" t="s">
        <v>9</v>
      </c>
      <c r="E36" s="208">
        <f>第四週明細!W8</f>
        <v>26.5</v>
      </c>
      <c r="F36" s="206" t="s">
        <v>406</v>
      </c>
      <c r="G36" s="207">
        <f>第四週明細!W20</f>
        <v>657.1</v>
      </c>
      <c r="H36" s="207" t="s">
        <v>9</v>
      </c>
      <c r="I36" s="208">
        <f>第四週明細!W16</f>
        <v>23.5</v>
      </c>
      <c r="J36" s="206" t="s">
        <v>406</v>
      </c>
      <c r="K36" s="207">
        <f>第四週明細!W28</f>
        <v>661</v>
      </c>
      <c r="L36" s="207" t="s">
        <v>9</v>
      </c>
      <c r="M36" s="208">
        <f>第四週明細!W24</f>
        <v>23</v>
      </c>
      <c r="N36" s="207" t="s">
        <v>406</v>
      </c>
      <c r="O36" s="207">
        <f>第四週明細!W36</f>
        <v>691.1</v>
      </c>
      <c r="P36" s="207" t="s">
        <v>9</v>
      </c>
      <c r="Q36" s="208">
        <f>第四週明細!W32</f>
        <v>23.5</v>
      </c>
      <c r="R36" s="206" t="s">
        <v>406</v>
      </c>
      <c r="S36" s="207">
        <f>第四週明細!W44</f>
        <v>676.7</v>
      </c>
      <c r="T36" s="207" t="s">
        <v>9</v>
      </c>
      <c r="U36" s="208">
        <f>第四週明細!W40</f>
        <v>23.5</v>
      </c>
    </row>
    <row r="37" spans="2:21" ht="17.25" thickBot="1" x14ac:dyDescent="0.3">
      <c r="B37" s="212" t="s">
        <v>7</v>
      </c>
      <c r="C37" s="213">
        <f>第四週明細!W6</f>
        <v>105</v>
      </c>
      <c r="D37" s="213" t="s">
        <v>11</v>
      </c>
      <c r="E37" s="216">
        <f>第四週明細!W10</f>
        <v>26</v>
      </c>
      <c r="F37" s="212" t="s">
        <v>7</v>
      </c>
      <c r="G37" s="213">
        <f>第四週明細!W14</f>
        <v>86</v>
      </c>
      <c r="H37" s="213" t="s">
        <v>11</v>
      </c>
      <c r="I37" s="216">
        <f>第四週明細!W18</f>
        <v>25.4</v>
      </c>
      <c r="J37" s="212" t="s">
        <v>7</v>
      </c>
      <c r="K37" s="213">
        <f>第四週明細!W22</f>
        <v>87.5</v>
      </c>
      <c r="L37" s="213" t="s">
        <v>11</v>
      </c>
      <c r="M37" s="216">
        <f>第四週明細!W26</f>
        <v>26</v>
      </c>
      <c r="N37" s="213" t="s">
        <v>7</v>
      </c>
      <c r="O37" s="213">
        <f>第四週明細!W30</f>
        <v>89</v>
      </c>
      <c r="P37" s="213" t="s">
        <v>11</v>
      </c>
      <c r="Q37" s="216">
        <f>第三周明細!W34</f>
        <v>26.4</v>
      </c>
      <c r="R37" s="209" t="s">
        <v>7</v>
      </c>
      <c r="S37" s="213">
        <f>第四週明細!W38</f>
        <v>86.5</v>
      </c>
      <c r="T37" s="210" t="s">
        <v>11</v>
      </c>
      <c r="U37" s="216">
        <f>第四週明細!W42</f>
        <v>29.8</v>
      </c>
    </row>
  </sheetData>
  <mergeCells count="136"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12:E17"/>
    <mergeCell ref="F12:I12"/>
    <mergeCell ref="J12:M12"/>
    <mergeCell ref="N12:Q12"/>
    <mergeCell ref="R12:U12"/>
    <mergeCell ref="F15:I15"/>
    <mergeCell ref="J15:M15"/>
    <mergeCell ref="N15:Q15"/>
    <mergeCell ref="R15:U15"/>
    <mergeCell ref="F16:I16"/>
    <mergeCell ref="J16:M16"/>
    <mergeCell ref="N16:Q16"/>
    <mergeCell ref="R16:U16"/>
    <mergeCell ref="F13:I13"/>
    <mergeCell ref="J13:M13"/>
    <mergeCell ref="N13:Q13"/>
    <mergeCell ref="R13:U13"/>
    <mergeCell ref="F14:I14"/>
    <mergeCell ref="J14:M14"/>
    <mergeCell ref="N14:Q14"/>
    <mergeCell ref="R14:U14"/>
    <mergeCell ref="F17:I17"/>
    <mergeCell ref="J17:M17"/>
    <mergeCell ref="N17:Q17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N1:T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honeticPr fontId="19" type="noConversion"/>
  <pageMargins left="0" right="0" top="0" bottom="0" header="0.31496062992125984" footer="0.31496062992125984"/>
  <pageSetup paperSize="9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7"/>
  <sheetViews>
    <sheetView topLeftCell="A16" zoomScale="50" zoomScaleNormal="50" workbookViewId="0">
      <selection activeCell="J33" sqref="J33:M33"/>
    </sheetView>
  </sheetViews>
  <sheetFormatPr defaultColWidth="9" defaultRowHeight="16.5" x14ac:dyDescent="0.25"/>
  <cols>
    <col min="1" max="1" width="9" style="204"/>
    <col min="2" max="4" width="14.625" style="204" customWidth="1"/>
    <col min="5" max="5" width="15.875" style="204" customWidth="1"/>
    <col min="6" max="8" width="14.625" style="204" customWidth="1"/>
    <col min="9" max="9" width="18.875" style="204" customWidth="1"/>
    <col min="10" max="12" width="14.625" style="204" customWidth="1"/>
    <col min="13" max="13" width="19.625" style="204" customWidth="1"/>
    <col min="14" max="16" width="14.625" style="204" customWidth="1"/>
    <col min="17" max="17" width="19.625" style="204" customWidth="1"/>
    <col min="18" max="20" width="14.625" style="204" customWidth="1"/>
    <col min="21" max="21" width="18.875" style="204" customWidth="1"/>
    <col min="22" max="16384" width="9" style="204"/>
  </cols>
  <sheetData>
    <row r="1" spans="2:21" ht="73.150000000000006" customHeight="1" thickBot="1" x14ac:dyDescent="0.5">
      <c r="G1" s="474" t="s">
        <v>306</v>
      </c>
      <c r="H1" s="474"/>
      <c r="I1" s="474"/>
      <c r="J1" s="474"/>
      <c r="K1" s="474"/>
      <c r="L1" s="474"/>
      <c r="M1" s="474"/>
      <c r="N1" s="224" t="s">
        <v>210</v>
      </c>
      <c r="O1" s="224"/>
      <c r="P1" s="224"/>
      <c r="Q1" s="224"/>
      <c r="R1" s="224"/>
      <c r="S1" s="224"/>
      <c r="T1" s="224"/>
    </row>
    <row r="2" spans="2:21" s="205" customFormat="1" ht="27.95" customHeight="1" thickBot="1" x14ac:dyDescent="0.5">
      <c r="B2" s="448" t="s">
        <v>226</v>
      </c>
      <c r="C2" s="449"/>
      <c r="D2" s="449"/>
      <c r="E2" s="450"/>
      <c r="F2" s="448" t="s">
        <v>227</v>
      </c>
      <c r="G2" s="449"/>
      <c r="H2" s="449"/>
      <c r="I2" s="450"/>
      <c r="J2" s="448" t="s">
        <v>228</v>
      </c>
      <c r="K2" s="449"/>
      <c r="L2" s="449"/>
      <c r="M2" s="450"/>
      <c r="N2" s="448" t="s">
        <v>229</v>
      </c>
      <c r="O2" s="449"/>
      <c r="P2" s="449"/>
      <c r="Q2" s="450"/>
      <c r="R2" s="448" t="s">
        <v>230</v>
      </c>
      <c r="S2" s="449"/>
      <c r="T2" s="449"/>
      <c r="U2" s="450"/>
    </row>
    <row r="3" spans="2:21" s="220" customFormat="1" ht="42" customHeight="1" x14ac:dyDescent="0.6">
      <c r="B3" s="454" t="s">
        <v>367</v>
      </c>
      <c r="C3" s="455"/>
      <c r="D3" s="455"/>
      <c r="E3" s="456"/>
      <c r="F3" s="454" t="s">
        <v>180</v>
      </c>
      <c r="G3" s="455"/>
      <c r="H3" s="455"/>
      <c r="I3" s="456"/>
      <c r="J3" s="454" t="s">
        <v>77</v>
      </c>
      <c r="K3" s="455"/>
      <c r="L3" s="455"/>
      <c r="M3" s="456"/>
      <c r="N3" s="466" t="s">
        <v>85</v>
      </c>
      <c r="O3" s="467"/>
      <c r="P3" s="467"/>
      <c r="Q3" s="468"/>
      <c r="R3" s="454" t="s">
        <v>342</v>
      </c>
      <c r="S3" s="455"/>
      <c r="T3" s="455"/>
      <c r="U3" s="456"/>
    </row>
    <row r="4" spans="2:21" s="220" customFormat="1" ht="42" customHeight="1" x14ac:dyDescent="0.6">
      <c r="B4" s="457" t="s">
        <v>249</v>
      </c>
      <c r="C4" s="458"/>
      <c r="D4" s="458"/>
      <c r="E4" s="459"/>
      <c r="F4" s="457" t="s">
        <v>157</v>
      </c>
      <c r="G4" s="458"/>
      <c r="H4" s="458"/>
      <c r="I4" s="459"/>
      <c r="J4" s="454" t="s">
        <v>211</v>
      </c>
      <c r="K4" s="455"/>
      <c r="L4" s="455"/>
      <c r="M4" s="456"/>
      <c r="N4" s="457" t="s">
        <v>158</v>
      </c>
      <c r="O4" s="458"/>
      <c r="P4" s="458"/>
      <c r="Q4" s="459"/>
      <c r="R4" s="463" t="s">
        <v>253</v>
      </c>
      <c r="S4" s="464"/>
      <c r="T4" s="464"/>
      <c r="U4" s="465"/>
    </row>
    <row r="5" spans="2:21" s="220" customFormat="1" ht="42" customHeight="1" x14ac:dyDescent="0.6">
      <c r="B5" s="454" t="s">
        <v>153</v>
      </c>
      <c r="C5" s="455"/>
      <c r="D5" s="455"/>
      <c r="E5" s="456"/>
      <c r="F5" s="454" t="s">
        <v>257</v>
      </c>
      <c r="G5" s="455"/>
      <c r="H5" s="455"/>
      <c r="I5" s="456"/>
      <c r="J5" s="454" t="s">
        <v>329</v>
      </c>
      <c r="K5" s="455"/>
      <c r="L5" s="455"/>
      <c r="M5" s="456"/>
      <c r="N5" s="454" t="s">
        <v>482</v>
      </c>
      <c r="O5" s="455"/>
      <c r="P5" s="455"/>
      <c r="Q5" s="456"/>
      <c r="R5" s="461" t="s">
        <v>328</v>
      </c>
      <c r="S5" s="461"/>
      <c r="T5" s="461"/>
      <c r="U5" s="462"/>
    </row>
    <row r="6" spans="2:21" s="220" customFormat="1" ht="42" customHeight="1" x14ac:dyDescent="0.6">
      <c r="B6" s="469" t="s">
        <v>326</v>
      </c>
      <c r="C6" s="461"/>
      <c r="D6" s="461"/>
      <c r="E6" s="462"/>
      <c r="F6" s="470" t="s">
        <v>330</v>
      </c>
      <c r="G6" s="471"/>
      <c r="H6" s="471"/>
      <c r="I6" s="472"/>
      <c r="J6" s="454" t="s">
        <v>308</v>
      </c>
      <c r="K6" s="455"/>
      <c r="L6" s="455"/>
      <c r="M6" s="456"/>
      <c r="N6" s="454" t="s">
        <v>183</v>
      </c>
      <c r="O6" s="455"/>
      <c r="P6" s="455"/>
      <c r="Q6" s="456"/>
      <c r="R6" s="461" t="s">
        <v>318</v>
      </c>
      <c r="S6" s="461"/>
      <c r="T6" s="461"/>
      <c r="U6" s="462"/>
    </row>
    <row r="7" spans="2:21" s="220" customFormat="1" ht="42" customHeight="1" x14ac:dyDescent="0.6">
      <c r="B7" s="460" t="s">
        <v>106</v>
      </c>
      <c r="C7" s="461"/>
      <c r="D7" s="461"/>
      <c r="E7" s="462"/>
      <c r="F7" s="460" t="s">
        <v>104</v>
      </c>
      <c r="G7" s="461"/>
      <c r="H7" s="461"/>
      <c r="I7" s="462"/>
      <c r="J7" s="460" t="s">
        <v>105</v>
      </c>
      <c r="K7" s="461"/>
      <c r="L7" s="461"/>
      <c r="M7" s="462"/>
      <c r="N7" s="460" t="s">
        <v>104</v>
      </c>
      <c r="O7" s="461"/>
      <c r="P7" s="461"/>
      <c r="Q7" s="462"/>
      <c r="R7" s="460" t="s">
        <v>105</v>
      </c>
      <c r="S7" s="461"/>
      <c r="T7" s="461"/>
      <c r="U7" s="462"/>
    </row>
    <row r="8" spans="2:21" s="220" customFormat="1" ht="42" customHeight="1" thickBot="1" x14ac:dyDescent="0.65">
      <c r="B8" s="451" t="s">
        <v>109</v>
      </c>
      <c r="C8" s="452"/>
      <c r="D8" s="452"/>
      <c r="E8" s="453"/>
      <c r="F8" s="451" t="s">
        <v>159</v>
      </c>
      <c r="G8" s="452"/>
      <c r="H8" s="452"/>
      <c r="I8" s="453"/>
      <c r="J8" s="451" t="s">
        <v>112</v>
      </c>
      <c r="K8" s="452"/>
      <c r="L8" s="452"/>
      <c r="M8" s="453"/>
      <c r="N8" s="451" t="s">
        <v>111</v>
      </c>
      <c r="O8" s="452"/>
      <c r="P8" s="452"/>
      <c r="Q8" s="453"/>
      <c r="R8" s="451" t="s">
        <v>314</v>
      </c>
      <c r="S8" s="452"/>
      <c r="T8" s="452"/>
      <c r="U8" s="453"/>
    </row>
    <row r="9" spans="2:21" x14ac:dyDescent="0.25">
      <c r="B9" s="206" t="s">
        <v>33</v>
      </c>
      <c r="C9" s="207">
        <f>第一週明細!W12</f>
        <v>708</v>
      </c>
      <c r="D9" s="207" t="s">
        <v>9</v>
      </c>
      <c r="E9" s="207">
        <f>第一週明細!W8</f>
        <v>22</v>
      </c>
      <c r="F9" s="207" t="s">
        <v>33</v>
      </c>
      <c r="G9" s="207">
        <f>第一週明細!W20</f>
        <v>735.2</v>
      </c>
      <c r="H9" s="207" t="s">
        <v>9</v>
      </c>
      <c r="I9" s="207">
        <f>第一週明細!W16</f>
        <v>26</v>
      </c>
      <c r="J9" s="207" t="s">
        <v>33</v>
      </c>
      <c r="K9" s="207">
        <f>第一週明細!W28</f>
        <v>680.5</v>
      </c>
      <c r="L9" s="207" t="s">
        <v>9</v>
      </c>
      <c r="M9" s="207">
        <f>第一週明細!W24</f>
        <v>24.5</v>
      </c>
      <c r="N9" s="207" t="s">
        <v>33</v>
      </c>
      <c r="O9" s="207">
        <f>第一週明細!W36</f>
        <v>709.3</v>
      </c>
      <c r="P9" s="207" t="s">
        <v>9</v>
      </c>
      <c r="Q9" s="207">
        <f>第一週明細!W32</f>
        <v>24.5</v>
      </c>
      <c r="R9" s="207" t="s">
        <v>33</v>
      </c>
      <c r="S9" s="207">
        <f>第一週明細!W44</f>
        <v>730.9</v>
      </c>
      <c r="T9" s="207" t="s">
        <v>9</v>
      </c>
      <c r="U9" s="208">
        <f>第一週明細!W40</f>
        <v>26.5</v>
      </c>
    </row>
    <row r="10" spans="2:21" ht="17.25" thickBot="1" x14ac:dyDescent="0.3">
      <c r="B10" s="209" t="s">
        <v>7</v>
      </c>
      <c r="C10" s="210">
        <f>第一週明細!W6</f>
        <v>100.5</v>
      </c>
      <c r="D10" s="210" t="s">
        <v>11</v>
      </c>
      <c r="E10" s="210">
        <f>第一週明細!W10</f>
        <v>27</v>
      </c>
      <c r="F10" s="210" t="s">
        <v>7</v>
      </c>
      <c r="G10" s="210">
        <f>第一週明細!W14</f>
        <v>92.5</v>
      </c>
      <c r="H10" s="210" t="s">
        <v>11</v>
      </c>
      <c r="I10" s="210">
        <f>第一週明細!W18</f>
        <v>32.799999999999997</v>
      </c>
      <c r="J10" s="210" t="s">
        <v>7</v>
      </c>
      <c r="K10" s="210">
        <f>第一週明細!W22</f>
        <v>87.5</v>
      </c>
      <c r="L10" s="210" t="s">
        <v>11</v>
      </c>
      <c r="M10" s="210">
        <f>第一週明細!W26</f>
        <v>27.5</v>
      </c>
      <c r="N10" s="210" t="s">
        <v>7</v>
      </c>
      <c r="O10" s="210">
        <f>第一週明細!W30</f>
        <v>92.5</v>
      </c>
      <c r="P10" s="210" t="s">
        <v>11</v>
      </c>
      <c r="Q10" s="210">
        <f>第一週明細!W34</f>
        <v>29.700000000000003</v>
      </c>
      <c r="R10" s="210" t="s">
        <v>7</v>
      </c>
      <c r="S10" s="210">
        <f>第一週明細!W38</f>
        <v>92</v>
      </c>
      <c r="T10" s="210" t="s">
        <v>11</v>
      </c>
      <c r="U10" s="211">
        <f>第一週明細!W42</f>
        <v>31.1</v>
      </c>
    </row>
    <row r="11" spans="2:21" s="205" customFormat="1" ht="27.95" customHeight="1" thickBot="1" x14ac:dyDescent="0.5">
      <c r="B11" s="448" t="s">
        <v>233</v>
      </c>
      <c r="C11" s="449"/>
      <c r="D11" s="449"/>
      <c r="E11" s="450"/>
      <c r="F11" s="448" t="s">
        <v>232</v>
      </c>
      <c r="G11" s="449"/>
      <c r="H11" s="449"/>
      <c r="I11" s="450"/>
      <c r="J11" s="448" t="s">
        <v>231</v>
      </c>
      <c r="K11" s="449"/>
      <c r="L11" s="449"/>
      <c r="M11" s="450"/>
      <c r="N11" s="448" t="s">
        <v>235</v>
      </c>
      <c r="O11" s="449"/>
      <c r="P11" s="449"/>
      <c r="Q11" s="450"/>
      <c r="R11" s="448" t="s">
        <v>236</v>
      </c>
      <c r="S11" s="449"/>
      <c r="T11" s="449"/>
      <c r="U11" s="450"/>
    </row>
    <row r="12" spans="2:21" s="220" customFormat="1" ht="42" customHeight="1" x14ac:dyDescent="0.6">
      <c r="B12" s="466" t="s">
        <v>234</v>
      </c>
      <c r="C12" s="467"/>
      <c r="D12" s="467"/>
      <c r="E12" s="468"/>
      <c r="F12" s="454" t="s">
        <v>64</v>
      </c>
      <c r="G12" s="455"/>
      <c r="H12" s="455"/>
      <c r="I12" s="456"/>
      <c r="J12" s="454" t="s">
        <v>77</v>
      </c>
      <c r="K12" s="455"/>
      <c r="L12" s="455"/>
      <c r="M12" s="456"/>
      <c r="N12" s="466" t="s">
        <v>63</v>
      </c>
      <c r="O12" s="467"/>
      <c r="P12" s="467"/>
      <c r="Q12" s="468"/>
      <c r="R12" s="454" t="s">
        <v>84</v>
      </c>
      <c r="S12" s="455"/>
      <c r="T12" s="455"/>
      <c r="U12" s="456"/>
    </row>
    <row r="13" spans="2:21" s="220" customFormat="1" ht="42" customHeight="1" x14ac:dyDescent="0.6">
      <c r="B13" s="454"/>
      <c r="C13" s="455"/>
      <c r="D13" s="455"/>
      <c r="E13" s="456"/>
      <c r="F13" s="460" t="s">
        <v>251</v>
      </c>
      <c r="G13" s="461"/>
      <c r="H13" s="461"/>
      <c r="I13" s="462"/>
      <c r="J13" s="457" t="s">
        <v>185</v>
      </c>
      <c r="K13" s="458"/>
      <c r="L13" s="458"/>
      <c r="M13" s="459"/>
      <c r="N13" s="460" t="s">
        <v>252</v>
      </c>
      <c r="O13" s="461"/>
      <c r="P13" s="461"/>
      <c r="Q13" s="462"/>
      <c r="R13" s="457" t="s">
        <v>327</v>
      </c>
      <c r="S13" s="458"/>
      <c r="T13" s="458"/>
      <c r="U13" s="459"/>
    </row>
    <row r="14" spans="2:21" s="220" customFormat="1" ht="42" customHeight="1" x14ac:dyDescent="0.6">
      <c r="B14" s="454"/>
      <c r="C14" s="455"/>
      <c r="D14" s="455"/>
      <c r="E14" s="456"/>
      <c r="F14" s="454" t="s">
        <v>181</v>
      </c>
      <c r="G14" s="455"/>
      <c r="H14" s="455"/>
      <c r="I14" s="456"/>
      <c r="J14" s="454" t="s">
        <v>265</v>
      </c>
      <c r="K14" s="455"/>
      <c r="L14" s="455"/>
      <c r="M14" s="456"/>
      <c r="N14" s="454" t="s">
        <v>184</v>
      </c>
      <c r="O14" s="455"/>
      <c r="P14" s="455"/>
      <c r="Q14" s="456"/>
      <c r="R14" s="457" t="s">
        <v>250</v>
      </c>
      <c r="S14" s="458"/>
      <c r="T14" s="458"/>
      <c r="U14" s="459"/>
    </row>
    <row r="15" spans="2:21" s="220" customFormat="1" ht="42" customHeight="1" x14ac:dyDescent="0.6">
      <c r="B15" s="454"/>
      <c r="C15" s="455"/>
      <c r="D15" s="455"/>
      <c r="E15" s="456"/>
      <c r="F15" s="454" t="s">
        <v>331</v>
      </c>
      <c r="G15" s="455"/>
      <c r="H15" s="455"/>
      <c r="I15" s="456"/>
      <c r="J15" s="473" t="s">
        <v>332</v>
      </c>
      <c r="K15" s="471"/>
      <c r="L15" s="471"/>
      <c r="M15" s="472"/>
      <c r="N15" s="461" t="s">
        <v>325</v>
      </c>
      <c r="O15" s="461"/>
      <c r="P15" s="461"/>
      <c r="Q15" s="462"/>
      <c r="R15" s="473" t="s">
        <v>369</v>
      </c>
      <c r="S15" s="471"/>
      <c r="T15" s="471"/>
      <c r="U15" s="472"/>
    </row>
    <row r="16" spans="2:21" s="220" customFormat="1" ht="42" customHeight="1" x14ac:dyDescent="0.6">
      <c r="B16" s="454"/>
      <c r="C16" s="455"/>
      <c r="D16" s="455"/>
      <c r="E16" s="456"/>
      <c r="F16" s="460" t="s">
        <v>104</v>
      </c>
      <c r="G16" s="461"/>
      <c r="H16" s="461"/>
      <c r="I16" s="462"/>
      <c r="J16" s="460" t="s">
        <v>105</v>
      </c>
      <c r="K16" s="461"/>
      <c r="L16" s="461"/>
      <c r="M16" s="462"/>
      <c r="N16" s="460" t="s">
        <v>104</v>
      </c>
      <c r="O16" s="461"/>
      <c r="P16" s="461"/>
      <c r="Q16" s="462"/>
      <c r="R16" s="460" t="s">
        <v>105</v>
      </c>
      <c r="S16" s="461"/>
      <c r="T16" s="461"/>
      <c r="U16" s="462"/>
    </row>
    <row r="17" spans="2:21" s="220" customFormat="1" ht="42" customHeight="1" thickBot="1" x14ac:dyDescent="0.65">
      <c r="B17" s="451"/>
      <c r="C17" s="452"/>
      <c r="D17" s="452"/>
      <c r="E17" s="453"/>
      <c r="F17" s="451" t="s">
        <v>187</v>
      </c>
      <c r="G17" s="452"/>
      <c r="H17" s="452"/>
      <c r="I17" s="453"/>
      <c r="J17" s="451" t="s">
        <v>113</v>
      </c>
      <c r="K17" s="452"/>
      <c r="L17" s="452"/>
      <c r="M17" s="453"/>
      <c r="N17" s="451" t="s">
        <v>159</v>
      </c>
      <c r="O17" s="452"/>
      <c r="P17" s="452"/>
      <c r="Q17" s="453"/>
      <c r="R17" s="451" t="s">
        <v>248</v>
      </c>
      <c r="S17" s="452"/>
      <c r="T17" s="452"/>
      <c r="U17" s="453"/>
    </row>
    <row r="18" spans="2:21" x14ac:dyDescent="0.25">
      <c r="B18" s="206" t="s">
        <v>33</v>
      </c>
      <c r="C18" s="207">
        <f>第二周明細!W12</f>
        <v>686</v>
      </c>
      <c r="D18" s="207" t="s">
        <v>9</v>
      </c>
      <c r="E18" s="207">
        <f>第二周明細!W8</f>
        <v>24</v>
      </c>
      <c r="F18" s="207" t="s">
        <v>33</v>
      </c>
      <c r="G18" s="207">
        <f>第二周明細!W20</f>
        <v>688</v>
      </c>
      <c r="H18" s="207" t="s">
        <v>9</v>
      </c>
      <c r="I18" s="207">
        <f>第二周明細!W16</f>
        <v>26</v>
      </c>
      <c r="J18" s="207" t="s">
        <v>33</v>
      </c>
      <c r="K18" s="207">
        <f>第二周明細!W28</f>
        <v>690.7</v>
      </c>
      <c r="L18" s="207" t="s">
        <v>9</v>
      </c>
      <c r="M18" s="207">
        <f>第二周明細!W24</f>
        <v>23.5</v>
      </c>
      <c r="N18" s="207" t="s">
        <v>33</v>
      </c>
      <c r="O18" s="207">
        <f>第二周明細!W36</f>
        <v>706.5</v>
      </c>
      <c r="P18" s="207" t="s">
        <v>9</v>
      </c>
      <c r="Q18" s="207">
        <f>第二周明細!W32</f>
        <v>24.5</v>
      </c>
      <c r="R18" s="207" t="s">
        <v>33</v>
      </c>
      <c r="S18" s="207">
        <f>第二周明細!W44</f>
        <v>678</v>
      </c>
      <c r="T18" s="207" t="s">
        <v>9</v>
      </c>
      <c r="U18" s="208">
        <f>第二周明細!W40</f>
        <v>24</v>
      </c>
    </row>
    <row r="19" spans="2:21" ht="17.25" thickBot="1" x14ac:dyDescent="0.3">
      <c r="B19" s="212" t="s">
        <v>7</v>
      </c>
      <c r="C19" s="213">
        <f>第二周明細!W6</f>
        <v>91.5</v>
      </c>
      <c r="D19" s="213" t="s">
        <v>11</v>
      </c>
      <c r="E19" s="213">
        <f>第二周明細!W10</f>
        <v>26</v>
      </c>
      <c r="F19" s="213" t="s">
        <v>7</v>
      </c>
      <c r="G19" s="213">
        <f>第二周明細!W14</f>
        <v>87</v>
      </c>
      <c r="H19" s="213" t="s">
        <v>11</v>
      </c>
      <c r="I19" s="213">
        <f>第二周明細!W18</f>
        <v>26.5</v>
      </c>
      <c r="J19" s="213" t="s">
        <v>7</v>
      </c>
      <c r="K19" s="213">
        <f>第二周明細!W22</f>
        <v>92</v>
      </c>
      <c r="L19" s="213" t="s">
        <v>11</v>
      </c>
      <c r="M19" s="213">
        <f>第二周明細!W26</f>
        <v>27.8</v>
      </c>
      <c r="N19" s="213" t="s">
        <v>7</v>
      </c>
      <c r="O19" s="213">
        <f>第二周明細!W30</f>
        <v>95.5</v>
      </c>
      <c r="P19" s="213" t="s">
        <v>11</v>
      </c>
      <c r="Q19" s="213">
        <f>第二周明細!W34</f>
        <v>26</v>
      </c>
      <c r="R19" s="210" t="s">
        <v>7</v>
      </c>
      <c r="S19" s="210">
        <f>第二周明細!W38</f>
        <v>88</v>
      </c>
      <c r="T19" s="210" t="s">
        <v>11</v>
      </c>
      <c r="U19" s="211">
        <f>第二周明細!W42</f>
        <v>27.5</v>
      </c>
    </row>
    <row r="20" spans="2:21" s="205" customFormat="1" ht="27.95" customHeight="1" thickBot="1" x14ac:dyDescent="0.5">
      <c r="B20" s="448" t="s">
        <v>237</v>
      </c>
      <c r="C20" s="449"/>
      <c r="D20" s="449"/>
      <c r="E20" s="450"/>
      <c r="F20" s="448" t="s">
        <v>238</v>
      </c>
      <c r="G20" s="449"/>
      <c r="H20" s="449"/>
      <c r="I20" s="450"/>
      <c r="J20" s="448" t="s">
        <v>239</v>
      </c>
      <c r="K20" s="449"/>
      <c r="L20" s="449"/>
      <c r="M20" s="450"/>
      <c r="N20" s="448" t="s">
        <v>240</v>
      </c>
      <c r="O20" s="449"/>
      <c r="P20" s="449"/>
      <c r="Q20" s="450"/>
      <c r="R20" s="448" t="s">
        <v>241</v>
      </c>
      <c r="S20" s="449"/>
      <c r="T20" s="449"/>
      <c r="U20" s="450"/>
    </row>
    <row r="21" spans="2:21" s="220" customFormat="1" ht="42" customHeight="1" x14ac:dyDescent="0.6">
      <c r="B21" s="454" t="s">
        <v>368</v>
      </c>
      <c r="C21" s="455"/>
      <c r="D21" s="455"/>
      <c r="E21" s="456"/>
      <c r="F21" s="454" t="s">
        <v>64</v>
      </c>
      <c r="G21" s="455"/>
      <c r="H21" s="455"/>
      <c r="I21" s="456"/>
      <c r="J21" s="454" t="s">
        <v>77</v>
      </c>
      <c r="K21" s="455"/>
      <c r="L21" s="455"/>
      <c r="M21" s="456"/>
      <c r="N21" s="466" t="s">
        <v>247</v>
      </c>
      <c r="O21" s="467"/>
      <c r="P21" s="467"/>
      <c r="Q21" s="468"/>
      <c r="R21" s="454" t="s">
        <v>356</v>
      </c>
      <c r="S21" s="455"/>
      <c r="T21" s="455"/>
      <c r="U21" s="456"/>
    </row>
    <row r="22" spans="2:21" s="220" customFormat="1" ht="42" customHeight="1" x14ac:dyDescent="0.6">
      <c r="B22" s="457" t="s">
        <v>188</v>
      </c>
      <c r="C22" s="458"/>
      <c r="D22" s="458"/>
      <c r="E22" s="459"/>
      <c r="F22" s="475" t="s">
        <v>341</v>
      </c>
      <c r="G22" s="475"/>
      <c r="H22" s="475"/>
      <c r="I22" s="476"/>
      <c r="J22" s="458" t="s">
        <v>257</v>
      </c>
      <c r="K22" s="458"/>
      <c r="L22" s="458"/>
      <c r="M22" s="459"/>
      <c r="N22" s="458" t="s">
        <v>254</v>
      </c>
      <c r="O22" s="458"/>
      <c r="P22" s="458"/>
      <c r="Q22" s="459"/>
      <c r="R22" s="458" t="s">
        <v>350</v>
      </c>
      <c r="S22" s="458"/>
      <c r="T22" s="458"/>
      <c r="U22" s="459"/>
    </row>
    <row r="23" spans="2:21" s="220" customFormat="1" ht="42" customHeight="1" x14ac:dyDescent="0.6">
      <c r="B23" s="454" t="s">
        <v>212</v>
      </c>
      <c r="C23" s="455"/>
      <c r="D23" s="455"/>
      <c r="E23" s="456"/>
      <c r="F23" s="454" t="s">
        <v>266</v>
      </c>
      <c r="G23" s="455"/>
      <c r="H23" s="455"/>
      <c r="I23" s="456"/>
      <c r="J23" s="454" t="s">
        <v>189</v>
      </c>
      <c r="K23" s="455"/>
      <c r="L23" s="455"/>
      <c r="M23" s="456"/>
      <c r="N23" s="454" t="s">
        <v>348</v>
      </c>
      <c r="O23" s="455"/>
      <c r="P23" s="455"/>
      <c r="Q23" s="455"/>
      <c r="R23" s="454" t="s">
        <v>186</v>
      </c>
      <c r="S23" s="455"/>
      <c r="T23" s="455"/>
      <c r="U23" s="456"/>
    </row>
    <row r="24" spans="2:21" s="220" customFormat="1" ht="42" customHeight="1" x14ac:dyDescent="0.6">
      <c r="B24" s="454" t="s">
        <v>190</v>
      </c>
      <c r="C24" s="455"/>
      <c r="D24" s="455"/>
      <c r="E24" s="456"/>
      <c r="F24" s="473" t="s">
        <v>354</v>
      </c>
      <c r="G24" s="471"/>
      <c r="H24" s="471"/>
      <c r="I24" s="472"/>
      <c r="J24" s="454" t="s">
        <v>357</v>
      </c>
      <c r="K24" s="455"/>
      <c r="L24" s="455"/>
      <c r="M24" s="456"/>
      <c r="N24" s="473" t="s">
        <v>284</v>
      </c>
      <c r="O24" s="471"/>
      <c r="P24" s="471"/>
      <c r="Q24" s="471"/>
      <c r="R24" s="454" t="s">
        <v>288</v>
      </c>
      <c r="S24" s="455"/>
      <c r="T24" s="455"/>
      <c r="U24" s="456"/>
    </row>
    <row r="25" spans="2:21" s="220" customFormat="1" ht="42" customHeight="1" x14ac:dyDescent="0.6">
      <c r="B25" s="460" t="s">
        <v>106</v>
      </c>
      <c r="C25" s="461"/>
      <c r="D25" s="461"/>
      <c r="E25" s="462"/>
      <c r="F25" s="460" t="s">
        <v>104</v>
      </c>
      <c r="G25" s="461"/>
      <c r="H25" s="461"/>
      <c r="I25" s="462"/>
      <c r="J25" s="460" t="s">
        <v>105</v>
      </c>
      <c r="K25" s="461"/>
      <c r="L25" s="461"/>
      <c r="M25" s="462"/>
      <c r="N25" s="460" t="s">
        <v>255</v>
      </c>
      <c r="O25" s="461"/>
      <c r="P25" s="461"/>
      <c r="Q25" s="462"/>
      <c r="R25" s="460" t="s">
        <v>105</v>
      </c>
      <c r="S25" s="461"/>
      <c r="T25" s="461"/>
      <c r="U25" s="462"/>
    </row>
    <row r="26" spans="2:21" s="220" customFormat="1" ht="42" customHeight="1" thickBot="1" x14ac:dyDescent="0.65">
      <c r="B26" s="451" t="s">
        <v>108</v>
      </c>
      <c r="C26" s="452"/>
      <c r="D26" s="452"/>
      <c r="E26" s="453"/>
      <c r="F26" s="451" t="s">
        <v>177</v>
      </c>
      <c r="G26" s="452"/>
      <c r="H26" s="452"/>
      <c r="I26" s="453"/>
      <c r="J26" s="451" t="s">
        <v>114</v>
      </c>
      <c r="K26" s="452"/>
      <c r="L26" s="452"/>
      <c r="M26" s="453"/>
      <c r="N26" s="451" t="s">
        <v>256</v>
      </c>
      <c r="O26" s="452"/>
      <c r="P26" s="452"/>
      <c r="Q26" s="452"/>
      <c r="R26" s="451" t="s">
        <v>346</v>
      </c>
      <c r="S26" s="452"/>
      <c r="T26" s="452"/>
      <c r="U26" s="453"/>
    </row>
    <row r="27" spans="2:21" x14ac:dyDescent="0.25">
      <c r="B27" s="206" t="s">
        <v>33</v>
      </c>
      <c r="C27" s="207">
        <f>第三周明細!W12</f>
        <v>727.5</v>
      </c>
      <c r="D27" s="207" t="s">
        <v>9</v>
      </c>
      <c r="E27" s="207">
        <f>第三周明細!W8</f>
        <v>23.5</v>
      </c>
      <c r="F27" s="207" t="s">
        <v>33</v>
      </c>
      <c r="G27" s="207">
        <f>第三周明細!W20</f>
        <v>711.9</v>
      </c>
      <c r="H27" s="207" t="s">
        <v>9</v>
      </c>
      <c r="I27" s="207">
        <f>第三周明細!W16</f>
        <v>25.5</v>
      </c>
      <c r="J27" s="207" t="s">
        <v>33</v>
      </c>
      <c r="K27" s="207">
        <f>第三周明細!W28</f>
        <v>650.1</v>
      </c>
      <c r="L27" s="207" t="s">
        <v>9</v>
      </c>
      <c r="M27" s="207">
        <f>第三周明細!W24</f>
        <v>22.5</v>
      </c>
      <c r="N27" s="207"/>
      <c r="O27" s="207"/>
      <c r="P27" s="207"/>
      <c r="Q27" s="214"/>
      <c r="R27" s="206" t="s">
        <v>33</v>
      </c>
      <c r="S27" s="207">
        <f>第三周明細!W44</f>
        <v>754.8</v>
      </c>
      <c r="T27" s="207" t="s">
        <v>9</v>
      </c>
      <c r="U27" s="208">
        <f>第三周明細!W40</f>
        <v>24</v>
      </c>
    </row>
    <row r="28" spans="2:21" ht="17.25" thickBot="1" x14ac:dyDescent="0.3">
      <c r="B28" s="212" t="s">
        <v>7</v>
      </c>
      <c r="C28" s="213">
        <f>第三周明細!W6</f>
        <v>97</v>
      </c>
      <c r="D28" s="213" t="s">
        <v>11</v>
      </c>
      <c r="E28" s="213">
        <f>第三周明細!W10</f>
        <v>32</v>
      </c>
      <c r="F28" s="210" t="s">
        <v>7</v>
      </c>
      <c r="G28" s="210">
        <f>第三周明細!W14</f>
        <v>94.1</v>
      </c>
      <c r="H28" s="210" t="s">
        <v>11</v>
      </c>
      <c r="I28" s="210">
        <f>第三周明細!W18</f>
        <v>26.5</v>
      </c>
      <c r="J28" s="210" t="s">
        <v>7</v>
      </c>
      <c r="K28" s="210">
        <f>第三周明細!W22</f>
        <v>86.5</v>
      </c>
      <c r="L28" s="210" t="s">
        <v>11</v>
      </c>
      <c r="M28" s="210">
        <f>第三周明細!W26</f>
        <v>25.4</v>
      </c>
      <c r="N28" s="210"/>
      <c r="O28" s="210"/>
      <c r="P28" s="210"/>
      <c r="Q28" s="215"/>
      <c r="R28" s="209" t="s">
        <v>7</v>
      </c>
      <c r="S28" s="210">
        <f>第三周明細!W38</f>
        <v>101.5</v>
      </c>
      <c r="T28" s="210" t="s">
        <v>11</v>
      </c>
      <c r="U28" s="211">
        <f>第三周明細!W42</f>
        <v>33.200000000000003</v>
      </c>
    </row>
    <row r="29" spans="2:21" s="205" customFormat="1" ht="27.95" customHeight="1" thickBot="1" x14ac:dyDescent="0.5">
      <c r="B29" s="448" t="s">
        <v>242</v>
      </c>
      <c r="C29" s="449"/>
      <c r="D29" s="449"/>
      <c r="E29" s="450"/>
      <c r="F29" s="448" t="s">
        <v>243</v>
      </c>
      <c r="G29" s="449"/>
      <c r="H29" s="449"/>
      <c r="I29" s="450"/>
      <c r="J29" s="448" t="s">
        <v>244</v>
      </c>
      <c r="K29" s="449"/>
      <c r="L29" s="449"/>
      <c r="M29" s="450"/>
      <c r="N29" s="448" t="s">
        <v>245</v>
      </c>
      <c r="O29" s="449"/>
      <c r="P29" s="449"/>
      <c r="Q29" s="450"/>
      <c r="R29" s="448" t="s">
        <v>246</v>
      </c>
      <c r="S29" s="449"/>
      <c r="T29" s="449"/>
      <c r="U29" s="450"/>
    </row>
    <row r="30" spans="2:21" s="220" customFormat="1" ht="42" customHeight="1" x14ac:dyDescent="0.6">
      <c r="B30" s="454" t="s">
        <v>372</v>
      </c>
      <c r="C30" s="455"/>
      <c r="D30" s="455"/>
      <c r="E30" s="456"/>
      <c r="F30" s="454" t="s">
        <v>101</v>
      </c>
      <c r="G30" s="455"/>
      <c r="H30" s="455"/>
      <c r="I30" s="456"/>
      <c r="J30" s="454" t="s">
        <v>102</v>
      </c>
      <c r="K30" s="455"/>
      <c r="L30" s="455"/>
      <c r="M30" s="456"/>
      <c r="N30" s="454" t="s">
        <v>103</v>
      </c>
      <c r="O30" s="455"/>
      <c r="P30" s="455"/>
      <c r="Q30" s="456"/>
      <c r="R30" s="454" t="s">
        <v>260</v>
      </c>
      <c r="S30" s="455"/>
      <c r="T30" s="455"/>
      <c r="U30" s="456"/>
    </row>
    <row r="31" spans="2:21" s="220" customFormat="1" ht="42" customHeight="1" x14ac:dyDescent="0.6">
      <c r="B31" s="457" t="s">
        <v>351</v>
      </c>
      <c r="C31" s="458"/>
      <c r="D31" s="458"/>
      <c r="E31" s="459"/>
      <c r="F31" s="457" t="s">
        <v>259</v>
      </c>
      <c r="G31" s="458"/>
      <c r="H31" s="458"/>
      <c r="I31" s="459"/>
      <c r="J31" s="457" t="s">
        <v>262</v>
      </c>
      <c r="K31" s="458"/>
      <c r="L31" s="458"/>
      <c r="M31" s="459"/>
      <c r="N31" s="457" t="s">
        <v>107</v>
      </c>
      <c r="O31" s="458"/>
      <c r="P31" s="458"/>
      <c r="Q31" s="459"/>
      <c r="R31" s="457" t="s">
        <v>261</v>
      </c>
      <c r="S31" s="458"/>
      <c r="T31" s="458"/>
      <c r="U31" s="459"/>
    </row>
    <row r="32" spans="2:21" s="220" customFormat="1" ht="42" customHeight="1" x14ac:dyDescent="0.6">
      <c r="B32" s="454" t="s">
        <v>265</v>
      </c>
      <c r="C32" s="455"/>
      <c r="D32" s="455"/>
      <c r="E32" s="456"/>
      <c r="F32" s="454" t="s">
        <v>258</v>
      </c>
      <c r="G32" s="455"/>
      <c r="H32" s="455"/>
      <c r="I32" s="456"/>
      <c r="J32" s="454" t="s">
        <v>483</v>
      </c>
      <c r="K32" s="455"/>
      <c r="L32" s="455"/>
      <c r="M32" s="456"/>
      <c r="N32" s="454" t="s">
        <v>263</v>
      </c>
      <c r="O32" s="455"/>
      <c r="P32" s="455"/>
      <c r="Q32" s="456"/>
      <c r="R32" s="473" t="s">
        <v>307</v>
      </c>
      <c r="S32" s="471"/>
      <c r="T32" s="471"/>
      <c r="U32" s="472"/>
    </row>
    <row r="33" spans="2:21" s="220" customFormat="1" ht="42" customHeight="1" x14ac:dyDescent="0.6">
      <c r="B33" s="454" t="s">
        <v>264</v>
      </c>
      <c r="C33" s="455"/>
      <c r="D33" s="455"/>
      <c r="E33" s="456"/>
      <c r="F33" s="454" t="s">
        <v>362</v>
      </c>
      <c r="G33" s="455"/>
      <c r="H33" s="455"/>
      <c r="I33" s="456"/>
      <c r="J33" s="454" t="s">
        <v>155</v>
      </c>
      <c r="K33" s="455"/>
      <c r="L33" s="455"/>
      <c r="M33" s="456"/>
      <c r="N33" s="454" t="s">
        <v>191</v>
      </c>
      <c r="O33" s="455"/>
      <c r="P33" s="455"/>
      <c r="Q33" s="456"/>
      <c r="R33" s="454" t="s">
        <v>184</v>
      </c>
      <c r="S33" s="455"/>
      <c r="T33" s="455"/>
      <c r="U33" s="456"/>
    </row>
    <row r="34" spans="2:21" s="220" customFormat="1" ht="42" customHeight="1" x14ac:dyDescent="0.6">
      <c r="B34" s="460" t="s">
        <v>106</v>
      </c>
      <c r="C34" s="461"/>
      <c r="D34" s="461"/>
      <c r="E34" s="462"/>
      <c r="F34" s="460" t="s">
        <v>104</v>
      </c>
      <c r="G34" s="461"/>
      <c r="H34" s="461"/>
      <c r="I34" s="462"/>
      <c r="J34" s="460" t="s">
        <v>105</v>
      </c>
      <c r="K34" s="461"/>
      <c r="L34" s="461"/>
      <c r="M34" s="462"/>
      <c r="N34" s="460" t="s">
        <v>104</v>
      </c>
      <c r="O34" s="461"/>
      <c r="P34" s="461"/>
      <c r="Q34" s="462"/>
      <c r="R34" s="460" t="s">
        <v>182</v>
      </c>
      <c r="S34" s="461"/>
      <c r="T34" s="461"/>
      <c r="U34" s="462"/>
    </row>
    <row r="35" spans="2:21" s="220" customFormat="1" ht="42" customHeight="1" thickBot="1" x14ac:dyDescent="0.65">
      <c r="B35" s="451" t="s">
        <v>110</v>
      </c>
      <c r="C35" s="452"/>
      <c r="D35" s="452"/>
      <c r="E35" s="453"/>
      <c r="F35" s="451" t="s">
        <v>112</v>
      </c>
      <c r="G35" s="452"/>
      <c r="H35" s="452"/>
      <c r="I35" s="453"/>
      <c r="J35" s="451" t="s">
        <v>159</v>
      </c>
      <c r="K35" s="452"/>
      <c r="L35" s="452"/>
      <c r="M35" s="453"/>
      <c r="N35" s="451" t="s">
        <v>115</v>
      </c>
      <c r="O35" s="452"/>
      <c r="P35" s="452"/>
      <c r="Q35" s="453"/>
      <c r="R35" s="451" t="s">
        <v>192</v>
      </c>
      <c r="S35" s="452"/>
      <c r="T35" s="452"/>
      <c r="U35" s="453"/>
    </row>
    <row r="36" spans="2:21" x14ac:dyDescent="0.25">
      <c r="B36" s="206" t="s">
        <v>33</v>
      </c>
      <c r="C36" s="207">
        <f>第四週明細!W12</f>
        <v>762.5</v>
      </c>
      <c r="D36" s="207" t="s">
        <v>9</v>
      </c>
      <c r="E36" s="208">
        <f>第四週明細!W8</f>
        <v>26.5</v>
      </c>
      <c r="F36" s="206" t="s">
        <v>33</v>
      </c>
      <c r="G36" s="207">
        <f>第四週明細!W20</f>
        <v>657.1</v>
      </c>
      <c r="H36" s="207" t="s">
        <v>9</v>
      </c>
      <c r="I36" s="208">
        <f>第四週明細!W16</f>
        <v>23.5</v>
      </c>
      <c r="J36" s="206" t="s">
        <v>33</v>
      </c>
      <c r="K36" s="207">
        <f>第四週明細!W28</f>
        <v>661</v>
      </c>
      <c r="L36" s="207" t="s">
        <v>9</v>
      </c>
      <c r="M36" s="208">
        <f>第四週明細!W24</f>
        <v>23</v>
      </c>
      <c r="N36" s="207" t="s">
        <v>33</v>
      </c>
      <c r="O36" s="207">
        <f>第四週明細!W36</f>
        <v>691.1</v>
      </c>
      <c r="P36" s="207" t="s">
        <v>9</v>
      </c>
      <c r="Q36" s="208">
        <f>第四週明細!W32</f>
        <v>23.5</v>
      </c>
      <c r="R36" s="206" t="s">
        <v>33</v>
      </c>
      <c r="S36" s="207">
        <f>第四週明細!W44</f>
        <v>676.7</v>
      </c>
      <c r="T36" s="207" t="s">
        <v>9</v>
      </c>
      <c r="U36" s="208">
        <f>第四週明細!W40</f>
        <v>23.5</v>
      </c>
    </row>
    <row r="37" spans="2:21" ht="17.25" thickBot="1" x14ac:dyDescent="0.3">
      <c r="B37" s="212" t="s">
        <v>7</v>
      </c>
      <c r="C37" s="213">
        <f>第四週明細!W6</f>
        <v>105</v>
      </c>
      <c r="D37" s="213" t="s">
        <v>11</v>
      </c>
      <c r="E37" s="216">
        <f>第四週明細!W10</f>
        <v>26</v>
      </c>
      <c r="F37" s="212" t="s">
        <v>7</v>
      </c>
      <c r="G37" s="213">
        <f>第四週明細!W14</f>
        <v>86</v>
      </c>
      <c r="H37" s="213" t="s">
        <v>11</v>
      </c>
      <c r="I37" s="216">
        <f>第四週明細!W18</f>
        <v>25.4</v>
      </c>
      <c r="J37" s="212" t="s">
        <v>7</v>
      </c>
      <c r="K37" s="213">
        <f>第四週明細!W22</f>
        <v>87.5</v>
      </c>
      <c r="L37" s="213" t="s">
        <v>11</v>
      </c>
      <c r="M37" s="216">
        <f>第四週明細!W26</f>
        <v>26</v>
      </c>
      <c r="N37" s="213" t="s">
        <v>7</v>
      </c>
      <c r="O37" s="213">
        <f>第四週明細!W30</f>
        <v>89</v>
      </c>
      <c r="P37" s="213" t="s">
        <v>11</v>
      </c>
      <c r="Q37" s="216">
        <f>第三周明細!W34</f>
        <v>26.4</v>
      </c>
      <c r="R37" s="209" t="s">
        <v>7</v>
      </c>
      <c r="S37" s="213">
        <f>第四週明細!W38</f>
        <v>86.5</v>
      </c>
      <c r="T37" s="210" t="s">
        <v>11</v>
      </c>
      <c r="U37" s="216">
        <f>第四週明細!W42</f>
        <v>29.8</v>
      </c>
    </row>
  </sheetData>
  <mergeCells count="137">
    <mergeCell ref="G1:M1"/>
    <mergeCell ref="N1:T1"/>
    <mergeCell ref="N24:Q24"/>
    <mergeCell ref="B25:E25"/>
    <mergeCell ref="F25:I25"/>
    <mergeCell ref="J25:M25"/>
    <mergeCell ref="N25:Q25"/>
    <mergeCell ref="B33:E33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B22:E22"/>
    <mergeCell ref="F22:I22"/>
    <mergeCell ref="J22:M22"/>
    <mergeCell ref="N22:Q22"/>
    <mergeCell ref="B23:E23"/>
    <mergeCell ref="R22:U22"/>
    <mergeCell ref="R33:U33"/>
    <mergeCell ref="R34:U34"/>
    <mergeCell ref="R35:U35"/>
    <mergeCell ref="J29:M29"/>
    <mergeCell ref="R25:U25"/>
    <mergeCell ref="R26:U26"/>
    <mergeCell ref="N32:Q32"/>
    <mergeCell ref="N29:Q29"/>
    <mergeCell ref="N33:Q33"/>
    <mergeCell ref="N34:Q34"/>
    <mergeCell ref="R29:U29"/>
    <mergeCell ref="J34:M34"/>
    <mergeCell ref="J26:M26"/>
    <mergeCell ref="J33:M33"/>
    <mergeCell ref="J35:M35"/>
    <mergeCell ref="R30:U30"/>
    <mergeCell ref="R31:U31"/>
    <mergeCell ref="R32:U32"/>
    <mergeCell ref="N31:Q31"/>
    <mergeCell ref="N35:Q35"/>
    <mergeCell ref="N30:Q30"/>
    <mergeCell ref="J31:M31"/>
    <mergeCell ref="J32:M32"/>
    <mergeCell ref="J30:M30"/>
    <mergeCell ref="N26:Q26"/>
    <mergeCell ref="B35:E35"/>
    <mergeCell ref="B34:E34"/>
    <mergeCell ref="B26:E26"/>
    <mergeCell ref="F26:I26"/>
    <mergeCell ref="F30:I30"/>
    <mergeCell ref="F31:I31"/>
    <mergeCell ref="F33:I33"/>
    <mergeCell ref="F29:I29"/>
    <mergeCell ref="F24:I24"/>
    <mergeCell ref="F34:I34"/>
    <mergeCell ref="F35:I35"/>
    <mergeCell ref="B32:E32"/>
    <mergeCell ref="F32:I32"/>
    <mergeCell ref="B29:E29"/>
    <mergeCell ref="B30:E30"/>
    <mergeCell ref="B31:E31"/>
    <mergeCell ref="F23:I23"/>
    <mergeCell ref="J23:M23"/>
    <mergeCell ref="N23:Q23"/>
    <mergeCell ref="J24:M24"/>
    <mergeCell ref="R13:U13"/>
    <mergeCell ref="F12:I12"/>
    <mergeCell ref="J12:M12"/>
    <mergeCell ref="N12:Q12"/>
    <mergeCell ref="F13:I13"/>
    <mergeCell ref="J13:M13"/>
    <mergeCell ref="B12:E17"/>
    <mergeCell ref="F15:I15"/>
    <mergeCell ref="J15:M15"/>
    <mergeCell ref="N15:Q15"/>
    <mergeCell ref="R15:U15"/>
    <mergeCell ref="F14:I14"/>
    <mergeCell ref="J14:M14"/>
    <mergeCell ref="R12:U12"/>
    <mergeCell ref="N14:Q14"/>
    <mergeCell ref="R14:U14"/>
    <mergeCell ref="F16:I16"/>
    <mergeCell ref="J16:M16"/>
    <mergeCell ref="J3:M3"/>
    <mergeCell ref="N3:Q3"/>
    <mergeCell ref="J2:M2"/>
    <mergeCell ref="B6:E6"/>
    <mergeCell ref="F6:I6"/>
    <mergeCell ref="J6:M6"/>
    <mergeCell ref="N6:Q6"/>
    <mergeCell ref="B8:E8"/>
    <mergeCell ref="F8:I8"/>
    <mergeCell ref="J8:M8"/>
    <mergeCell ref="B3:E3"/>
    <mergeCell ref="F3:I3"/>
    <mergeCell ref="B2:E2"/>
    <mergeCell ref="F2:I2"/>
    <mergeCell ref="B5:E5"/>
    <mergeCell ref="J7:M7"/>
    <mergeCell ref="R8:U8"/>
    <mergeCell ref="R5:U5"/>
    <mergeCell ref="R6:U6"/>
    <mergeCell ref="N7:Q7"/>
    <mergeCell ref="R11:U11"/>
    <mergeCell ref="R7:U7"/>
    <mergeCell ref="R3:U3"/>
    <mergeCell ref="R4:U4"/>
    <mergeCell ref="R2:U2"/>
    <mergeCell ref="N2:Q2"/>
    <mergeCell ref="N8:Q8"/>
    <mergeCell ref="B11:E11"/>
    <mergeCell ref="F11:I11"/>
    <mergeCell ref="F17:I17"/>
    <mergeCell ref="B24:E24"/>
    <mergeCell ref="B4:E4"/>
    <mergeCell ref="F4:I4"/>
    <mergeCell ref="R21:U21"/>
    <mergeCell ref="R16:U16"/>
    <mergeCell ref="N16:Q16"/>
    <mergeCell ref="F5:I5"/>
    <mergeCell ref="J5:M5"/>
    <mergeCell ref="B7:E7"/>
    <mergeCell ref="F7:I7"/>
    <mergeCell ref="N13:Q13"/>
    <mergeCell ref="N4:Q4"/>
    <mergeCell ref="J17:M17"/>
    <mergeCell ref="N17:Q17"/>
    <mergeCell ref="R17:U17"/>
    <mergeCell ref="R23:U23"/>
    <mergeCell ref="R24:U24"/>
    <mergeCell ref="N5:Q5"/>
    <mergeCell ref="J11:M11"/>
    <mergeCell ref="N11:Q11"/>
    <mergeCell ref="J4:M4"/>
  </mergeCells>
  <phoneticPr fontId="19" type="noConversion"/>
  <pageMargins left="0" right="0" top="0" bottom="0" header="0.31496062992125984" footer="0.31496062992125984"/>
  <pageSetup paperSize="9" scale="4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abSelected="1" topLeftCell="A26" zoomScale="60" workbookViewId="0">
      <selection activeCell="J10" sqref="J10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9.625" style="63" customWidth="1"/>
    <col min="7" max="7" width="22.625" style="63" customWidth="1"/>
    <col min="8" max="8" width="5.625" style="108" customWidth="1"/>
    <col min="9" max="9" width="9.625" style="63" customWidth="1"/>
    <col min="10" max="10" width="22.625" style="63" customWidth="1"/>
    <col min="11" max="11" width="5.625" style="108" customWidth="1"/>
    <col min="12" max="12" width="9.625" style="63" customWidth="1"/>
    <col min="13" max="13" width="22.625" style="63" customWidth="1"/>
    <col min="14" max="14" width="5.625" style="108" customWidth="1"/>
    <col min="15" max="15" width="9.625" style="63" customWidth="1"/>
    <col min="16" max="16" width="22.625" style="63" customWidth="1"/>
    <col min="17" max="17" width="5.625" style="108" customWidth="1"/>
    <col min="18" max="18" width="9.625" style="63" customWidth="1"/>
    <col min="19" max="19" width="22.625" style="63" customWidth="1"/>
    <col min="20" max="20" width="5.625" style="108" customWidth="1"/>
    <col min="21" max="21" width="9.62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484" t="s">
        <v>320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51"/>
      <c r="AB1" s="53"/>
    </row>
    <row r="2" spans="2:32" s="52" customFormat="1" ht="13.5" customHeight="1" x14ac:dyDescent="0.45">
      <c r="B2" s="485"/>
      <c r="C2" s="486"/>
      <c r="D2" s="486"/>
      <c r="E2" s="486"/>
      <c r="F2" s="486"/>
      <c r="G2" s="486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 x14ac:dyDescent="0.45">
      <c r="B3" s="114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 x14ac:dyDescent="0.3">
      <c r="B5" s="78">
        <v>6</v>
      </c>
      <c r="C5" s="478"/>
      <c r="D5" s="79" t="str">
        <f>'6月菜單'!B3</f>
        <v>寶島白飯+爆漿奶皇包(冷主)</v>
      </c>
      <c r="E5" s="79" t="s">
        <v>41</v>
      </c>
      <c r="F5" s="22" t="s">
        <v>16</v>
      </c>
      <c r="G5" s="79" t="str">
        <f>'6月菜單'!B4</f>
        <v>板烤雞腿排</v>
      </c>
      <c r="H5" s="79" t="s">
        <v>50</v>
      </c>
      <c r="I5" s="22" t="s">
        <v>16</v>
      </c>
      <c r="J5" s="79" t="str">
        <f>'6月菜單'!B5</f>
        <v>麻油鮮蔬豬肉鍋(豆)</v>
      </c>
      <c r="K5" s="79" t="s">
        <v>56</v>
      </c>
      <c r="L5" s="22" t="s">
        <v>16</v>
      </c>
      <c r="M5" s="79" t="str">
        <f>'6月菜單'!B6</f>
        <v>柴香手工滑嫩布丁蒸蛋</v>
      </c>
      <c r="N5" s="79" t="s">
        <v>15</v>
      </c>
      <c r="O5" s="22" t="s">
        <v>16</v>
      </c>
      <c r="P5" s="79" t="str">
        <f>'6月菜單'!B7</f>
        <v>深色蔬菜</v>
      </c>
      <c r="Q5" s="79" t="s">
        <v>19</v>
      </c>
      <c r="R5" s="22" t="s">
        <v>16</v>
      </c>
      <c r="S5" s="79" t="str">
        <f>'6月菜單'!B8</f>
        <v>冬瓜排骨湯</v>
      </c>
      <c r="T5" s="79" t="s">
        <v>17</v>
      </c>
      <c r="U5" s="22" t="s">
        <v>16</v>
      </c>
      <c r="V5" s="479"/>
      <c r="W5" s="160" t="s">
        <v>7</v>
      </c>
      <c r="X5" s="136" t="s">
        <v>35</v>
      </c>
      <c r="Y5" s="158">
        <v>6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478"/>
      <c r="D6" s="26" t="s">
        <v>86</v>
      </c>
      <c r="E6" s="26"/>
      <c r="F6" s="26">
        <v>100</v>
      </c>
      <c r="G6" s="25" t="s">
        <v>66</v>
      </c>
      <c r="H6" s="25"/>
      <c r="I6" s="25">
        <v>60</v>
      </c>
      <c r="J6" s="25" t="s">
        <v>194</v>
      </c>
      <c r="K6" s="25"/>
      <c r="L6" s="25">
        <v>10</v>
      </c>
      <c r="M6" s="25" t="s">
        <v>60</v>
      </c>
      <c r="N6" s="25"/>
      <c r="O6" s="25">
        <v>30</v>
      </c>
      <c r="P6" s="26" t="str">
        <f>P5</f>
        <v>深色蔬菜</v>
      </c>
      <c r="Q6" s="26"/>
      <c r="R6" s="26">
        <v>120</v>
      </c>
      <c r="S6" s="25" t="s">
        <v>127</v>
      </c>
      <c r="T6" s="25"/>
      <c r="U6" s="25">
        <v>40</v>
      </c>
      <c r="V6" s="480"/>
      <c r="W6" s="161">
        <f>Y5*15+Y7*5+Y9*15+Y10*12</f>
        <v>100.5</v>
      </c>
      <c r="X6" s="139" t="s">
        <v>36</v>
      </c>
      <c r="Y6" s="147">
        <v>2.2999999999999998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3</v>
      </c>
      <c r="C7" s="478"/>
      <c r="D7" s="25"/>
      <c r="E7" s="25"/>
      <c r="F7" s="25"/>
      <c r="G7" s="26"/>
      <c r="H7" s="26"/>
      <c r="I7" s="26"/>
      <c r="J7" s="26" t="s">
        <v>124</v>
      </c>
      <c r="K7" s="26"/>
      <c r="L7" s="25">
        <v>30</v>
      </c>
      <c r="M7" s="26"/>
      <c r="N7" s="180"/>
      <c r="O7" s="26"/>
      <c r="P7" s="26"/>
      <c r="Q7" s="26"/>
      <c r="R7" s="26"/>
      <c r="S7" s="25" t="s">
        <v>151</v>
      </c>
      <c r="T7" s="25"/>
      <c r="U7" s="25">
        <v>10</v>
      </c>
      <c r="V7" s="480"/>
      <c r="W7" s="162" t="s">
        <v>9</v>
      </c>
      <c r="X7" s="142" t="s">
        <v>37</v>
      </c>
      <c r="Y7" s="147">
        <v>2.1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478"/>
      <c r="D8" s="25"/>
      <c r="E8" s="25"/>
      <c r="F8" s="25"/>
      <c r="G8" s="26"/>
      <c r="H8" s="26"/>
      <c r="I8" s="26"/>
      <c r="J8" s="26" t="s">
        <v>118</v>
      </c>
      <c r="K8" s="180"/>
      <c r="L8" s="26">
        <v>10</v>
      </c>
      <c r="M8" s="26"/>
      <c r="N8" s="180"/>
      <c r="O8" s="26"/>
      <c r="P8" s="26"/>
      <c r="Q8" s="85"/>
      <c r="R8" s="26"/>
      <c r="S8" s="26"/>
      <c r="T8" s="26"/>
      <c r="U8" s="26"/>
      <c r="V8" s="480"/>
      <c r="W8" s="161">
        <f>Y6*5+Y8*5+Y10*8</f>
        <v>22</v>
      </c>
      <c r="X8" s="142" t="s">
        <v>38</v>
      </c>
      <c r="Y8" s="147">
        <v>2.1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 x14ac:dyDescent="0.25">
      <c r="B9" s="477" t="s">
        <v>48</v>
      </c>
      <c r="C9" s="478"/>
      <c r="D9" s="25"/>
      <c r="E9" s="25"/>
      <c r="F9" s="25"/>
      <c r="G9" s="25"/>
      <c r="H9" s="30"/>
      <c r="I9" s="25"/>
      <c r="J9" s="26" t="s">
        <v>126</v>
      </c>
      <c r="K9" s="180"/>
      <c r="L9" s="26">
        <v>5</v>
      </c>
      <c r="M9" s="26"/>
      <c r="N9" s="30"/>
      <c r="O9" s="25"/>
      <c r="P9" s="26"/>
      <c r="Q9" s="85"/>
      <c r="R9" s="26"/>
      <c r="S9" s="181"/>
      <c r="T9" s="85"/>
      <c r="U9" s="26"/>
      <c r="V9" s="480"/>
      <c r="W9" s="162" t="s">
        <v>11</v>
      </c>
      <c r="X9" s="142" t="s">
        <v>39</v>
      </c>
      <c r="Y9" s="147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477"/>
      <c r="C10" s="478"/>
      <c r="D10" s="25" t="s">
        <v>366</v>
      </c>
      <c r="E10" s="25"/>
      <c r="F10" s="25">
        <v>30</v>
      </c>
      <c r="G10" s="190"/>
      <c r="H10" s="30"/>
      <c r="I10" s="25"/>
      <c r="J10" s="26" t="s">
        <v>485</v>
      </c>
      <c r="K10" s="175" t="s">
        <v>152</v>
      </c>
      <c r="L10" s="25">
        <v>5</v>
      </c>
      <c r="M10" s="26"/>
      <c r="N10" s="85"/>
      <c r="O10" s="26"/>
      <c r="P10" s="26"/>
      <c r="Q10" s="85"/>
      <c r="R10" s="26"/>
      <c r="S10" s="181"/>
      <c r="T10" s="85"/>
      <c r="U10" s="26"/>
      <c r="V10" s="480"/>
      <c r="W10" s="161">
        <v>27</v>
      </c>
      <c r="X10" s="143" t="s">
        <v>40</v>
      </c>
      <c r="Y10" s="147">
        <v>0</v>
      </c>
      <c r="Z10" s="62"/>
      <c r="AA10" s="63" t="s">
        <v>29</v>
      </c>
      <c r="AE10" s="63">
        <f>AB10*15</f>
        <v>0</v>
      </c>
    </row>
    <row r="11" spans="2:32" ht="27.95" customHeight="1" x14ac:dyDescent="0.25">
      <c r="B11" s="31" t="s">
        <v>44</v>
      </c>
      <c r="C11" s="87"/>
      <c r="D11" s="26"/>
      <c r="E11" s="85"/>
      <c r="F11" s="26"/>
      <c r="G11" s="26"/>
      <c r="H11" s="85"/>
      <c r="I11" s="26"/>
      <c r="J11" s="181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480"/>
      <c r="W11" s="162" t="s">
        <v>12</v>
      </c>
      <c r="X11" s="144"/>
      <c r="Y11" s="147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 x14ac:dyDescent="0.35">
      <c r="B12" s="128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481"/>
      <c r="W12" s="161">
        <f>W6*4+W8*9+W10*4</f>
        <v>708</v>
      </c>
      <c r="X12" s="149"/>
      <c r="Y12" s="159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 x14ac:dyDescent="0.3">
      <c r="B13" s="78">
        <v>6</v>
      </c>
      <c r="C13" s="478"/>
      <c r="D13" s="79" t="str">
        <f>'6月菜單'!F3</f>
        <v>地瓜飯+產履豆奶</v>
      </c>
      <c r="E13" s="79" t="s">
        <v>15</v>
      </c>
      <c r="F13" s="79"/>
      <c r="G13" s="79" t="str">
        <f>'6月菜單'!F4</f>
        <v>佛蒙特咖哩豬</v>
      </c>
      <c r="H13" s="79" t="s">
        <v>17</v>
      </c>
      <c r="I13" s="79"/>
      <c r="J13" s="79" t="str">
        <f>'6月菜單'!F5</f>
        <v>泰式咕咕雞</v>
      </c>
      <c r="K13" s="79" t="s">
        <v>17</v>
      </c>
      <c r="L13" s="79"/>
      <c r="M13" s="186" t="str">
        <f>'6月菜單'!F6</f>
        <v>柴香偽章魚丸(加)(海)</v>
      </c>
      <c r="N13" s="186" t="s">
        <v>55</v>
      </c>
      <c r="O13" s="186"/>
      <c r="P13" s="79" t="str">
        <f>'6月菜單'!F7</f>
        <v>淺色蔬菜</v>
      </c>
      <c r="Q13" s="79" t="s">
        <v>19</v>
      </c>
      <c r="R13" s="79"/>
      <c r="S13" s="79" t="str">
        <f>'6月菜單'!F8</f>
        <v>筍香排骨湯</v>
      </c>
      <c r="T13" s="79" t="s">
        <v>17</v>
      </c>
      <c r="U13" s="79"/>
      <c r="V13" s="479" t="s">
        <v>214</v>
      </c>
      <c r="W13" s="135" t="s">
        <v>7</v>
      </c>
      <c r="X13" s="136" t="s">
        <v>35</v>
      </c>
      <c r="Y13" s="137">
        <v>5.3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478"/>
      <c r="D14" s="125" t="s">
        <v>86</v>
      </c>
      <c r="E14" s="125"/>
      <c r="F14" s="125">
        <v>80</v>
      </c>
      <c r="G14" s="26" t="s">
        <v>194</v>
      </c>
      <c r="H14" s="26"/>
      <c r="I14" s="26">
        <v>45</v>
      </c>
      <c r="J14" s="26" t="s">
        <v>165</v>
      </c>
      <c r="K14" s="26"/>
      <c r="L14" s="26">
        <v>20</v>
      </c>
      <c r="M14" s="26" t="s">
        <v>219</v>
      </c>
      <c r="N14" s="26"/>
      <c r="O14" s="26">
        <v>40</v>
      </c>
      <c r="P14" s="26" t="str">
        <f>P13</f>
        <v>淺色蔬菜</v>
      </c>
      <c r="Q14" s="26"/>
      <c r="R14" s="26">
        <v>120</v>
      </c>
      <c r="S14" s="25" t="s">
        <v>163</v>
      </c>
      <c r="T14" s="25"/>
      <c r="U14" s="25">
        <v>30</v>
      </c>
      <c r="V14" s="480"/>
      <c r="W14" s="138">
        <f>Y13*15+Y15*5+Y17*15+Y18*12</f>
        <v>92.5</v>
      </c>
      <c r="X14" s="139" t="s">
        <v>36</v>
      </c>
      <c r="Y14" s="140">
        <v>2.8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4</v>
      </c>
      <c r="C15" s="478"/>
      <c r="D15" s="125" t="s">
        <v>93</v>
      </c>
      <c r="E15" s="125"/>
      <c r="F15" s="125">
        <v>55</v>
      </c>
      <c r="G15" s="26" t="s">
        <v>160</v>
      </c>
      <c r="H15" s="26"/>
      <c r="I15" s="26">
        <v>20</v>
      </c>
      <c r="J15" s="26" t="s">
        <v>353</v>
      </c>
      <c r="K15" s="26"/>
      <c r="L15" s="26">
        <v>35</v>
      </c>
      <c r="M15" s="25"/>
      <c r="N15" s="175"/>
      <c r="O15" s="25"/>
      <c r="P15" s="26"/>
      <c r="Q15" s="26"/>
      <c r="R15" s="26"/>
      <c r="S15" s="25" t="s">
        <v>164</v>
      </c>
      <c r="T15" s="25"/>
      <c r="U15" s="25">
        <v>10</v>
      </c>
      <c r="V15" s="480"/>
      <c r="W15" s="141" t="s">
        <v>9</v>
      </c>
      <c r="X15" s="142" t="s">
        <v>37</v>
      </c>
      <c r="Y15" s="140">
        <v>2.6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478"/>
      <c r="D16" s="125"/>
      <c r="E16" s="125"/>
      <c r="F16" s="125"/>
      <c r="G16" s="26" t="s">
        <v>161</v>
      </c>
      <c r="H16" s="85"/>
      <c r="I16" s="26">
        <v>30</v>
      </c>
      <c r="J16" s="25" t="s">
        <v>119</v>
      </c>
      <c r="K16" s="175"/>
      <c r="L16" s="25">
        <v>30</v>
      </c>
      <c r="M16" s="173"/>
      <c r="N16" s="175"/>
      <c r="O16" s="25"/>
      <c r="P16" s="26"/>
      <c r="Q16" s="85"/>
      <c r="R16" s="26"/>
      <c r="S16" s="25"/>
      <c r="T16" s="189"/>
      <c r="U16" s="25"/>
      <c r="V16" s="480"/>
      <c r="W16" s="138">
        <f>Y14*5+Y16*5+Y18*8</f>
        <v>26</v>
      </c>
      <c r="X16" s="142" t="s">
        <v>38</v>
      </c>
      <c r="Y16" s="140">
        <v>2.4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7" ht="27.95" customHeight="1" x14ac:dyDescent="0.25">
      <c r="B17" s="477" t="s">
        <v>43</v>
      </c>
      <c r="C17" s="478"/>
      <c r="D17" s="30"/>
      <c r="E17" s="30"/>
      <c r="F17" s="25"/>
      <c r="G17" s="25" t="s">
        <v>162</v>
      </c>
      <c r="H17" s="30"/>
      <c r="I17" s="25">
        <v>15</v>
      </c>
      <c r="J17" s="25"/>
      <c r="K17" s="175"/>
      <c r="L17" s="25"/>
      <c r="M17" s="25"/>
      <c r="N17" s="175"/>
      <c r="O17" s="25"/>
      <c r="P17" s="26"/>
      <c r="Q17" s="85"/>
      <c r="R17" s="26"/>
      <c r="S17" s="181"/>
      <c r="T17" s="85"/>
      <c r="U17" s="26"/>
      <c r="V17" s="480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7" ht="27.95" customHeight="1" x14ac:dyDescent="0.3">
      <c r="B18" s="477"/>
      <c r="C18" s="478"/>
      <c r="D18" s="30"/>
      <c r="E18" s="30"/>
      <c r="F18" s="25"/>
      <c r="G18" s="183"/>
      <c r="H18" s="30"/>
      <c r="I18" s="25"/>
      <c r="J18" s="181"/>
      <c r="K18" s="30"/>
      <c r="L18" s="25"/>
      <c r="M18" s="26"/>
      <c r="N18" s="85"/>
      <c r="O18" s="26"/>
      <c r="P18" s="26"/>
      <c r="Q18" s="85"/>
      <c r="R18" s="26"/>
      <c r="S18" s="131"/>
      <c r="T18" s="131"/>
      <c r="U18" s="131"/>
      <c r="V18" s="480"/>
      <c r="W18" s="138">
        <f>Y13*2+Y14*7+Y15*1+Y18*8</f>
        <v>32.799999999999997</v>
      </c>
      <c r="X18" s="143" t="s">
        <v>40</v>
      </c>
      <c r="Y18" s="153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7" ht="27.95" customHeight="1" x14ac:dyDescent="0.25">
      <c r="B19" s="31" t="s">
        <v>44</v>
      </c>
      <c r="C19" s="87"/>
      <c r="D19" s="30"/>
      <c r="E19" s="30"/>
      <c r="F19" s="25"/>
      <c r="G19" s="25"/>
      <c r="H19" s="30"/>
      <c r="I19" s="25"/>
      <c r="J19" s="181"/>
      <c r="K19" s="30"/>
      <c r="L19" s="30"/>
      <c r="M19" s="124"/>
      <c r="N19" s="169"/>
      <c r="O19" s="124"/>
      <c r="P19" s="26"/>
      <c r="Q19" s="85"/>
      <c r="R19" s="26"/>
      <c r="S19" s="26"/>
      <c r="T19" s="131"/>
      <c r="U19" s="131"/>
      <c r="V19" s="480"/>
      <c r="W19" s="141" t="s">
        <v>12</v>
      </c>
      <c r="X19" s="144"/>
      <c r="Y19" s="140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7" ht="27.95" customHeight="1" thickBot="1" x14ac:dyDescent="0.35">
      <c r="B20" s="128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481"/>
      <c r="W20" s="148">
        <f>W14*4+W16*9+W18*4</f>
        <v>735.2</v>
      </c>
      <c r="X20" s="146"/>
      <c r="Y20" s="153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7" s="80" customFormat="1" ht="27.95" customHeight="1" x14ac:dyDescent="0.3">
      <c r="B21" s="78">
        <v>6</v>
      </c>
      <c r="C21" s="478"/>
      <c r="D21" s="79" t="str">
        <f>'6月菜單'!J3</f>
        <v>寶島白飯</v>
      </c>
      <c r="E21" s="21" t="s">
        <v>15</v>
      </c>
      <c r="F21" s="79"/>
      <c r="G21" s="79" t="str">
        <f>'6月菜單'!J4</f>
        <v>四寶肉燥(醃)</v>
      </c>
      <c r="H21" s="186" t="s">
        <v>17</v>
      </c>
      <c r="I21" s="79"/>
      <c r="J21" s="79" t="str">
        <f>'6月菜單'!J5</f>
        <v>迷迭香草轟炸大雞腿(炸)</v>
      </c>
      <c r="K21" s="79" t="s">
        <v>55</v>
      </c>
      <c r="L21" s="79"/>
      <c r="M21" s="186" t="str">
        <f>'6月菜單'!J6</f>
        <v>快炒四季豆炒菇</v>
      </c>
      <c r="N21" s="186" t="s">
        <v>18</v>
      </c>
      <c r="O21" s="186"/>
      <c r="P21" s="79" t="str">
        <f>'6月菜單'!J7</f>
        <v>深色蔬菜</v>
      </c>
      <c r="Q21" s="79" t="s">
        <v>19</v>
      </c>
      <c r="R21" s="79"/>
      <c r="S21" s="79" t="str">
        <f>'6月菜單'!J8</f>
        <v>海芽蛋花湯</v>
      </c>
      <c r="T21" s="79" t="s">
        <v>17</v>
      </c>
      <c r="U21" s="79"/>
      <c r="V21" s="479"/>
      <c r="W21" s="135" t="s">
        <v>7</v>
      </c>
      <c r="X21" s="136" t="s">
        <v>35</v>
      </c>
      <c r="Y21" s="137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7" s="95" customFormat="1" ht="27.75" customHeight="1" x14ac:dyDescent="0.4">
      <c r="B22" s="81" t="s">
        <v>8</v>
      </c>
      <c r="C22" s="478"/>
      <c r="D22" s="26" t="s">
        <v>86</v>
      </c>
      <c r="E22" s="26"/>
      <c r="F22" s="26">
        <v>100</v>
      </c>
      <c r="G22" s="25" t="s">
        <v>129</v>
      </c>
      <c r="H22" s="25"/>
      <c r="I22" s="25">
        <v>30</v>
      </c>
      <c r="J22" s="25" t="s">
        <v>374</v>
      </c>
      <c r="K22" s="25"/>
      <c r="L22" s="25"/>
      <c r="M22" s="25" t="s">
        <v>221</v>
      </c>
      <c r="N22" s="25"/>
      <c r="O22" s="25">
        <v>50</v>
      </c>
      <c r="P22" s="26" t="str">
        <f>P21</f>
        <v>深色蔬菜</v>
      </c>
      <c r="Q22" s="26"/>
      <c r="R22" s="26">
        <v>120</v>
      </c>
      <c r="S22" s="26" t="s">
        <v>193</v>
      </c>
      <c r="T22" s="26"/>
      <c r="U22" s="26">
        <v>2</v>
      </c>
      <c r="V22" s="480"/>
      <c r="W22" s="138">
        <f>Y21*15+Y23*5+Y25*15+Y26*12</f>
        <v>87.5</v>
      </c>
      <c r="X22" s="139" t="s">
        <v>36</v>
      </c>
      <c r="Y22" s="140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7" s="95" customFormat="1" ht="27.95" customHeight="1" x14ac:dyDescent="0.3">
      <c r="B23" s="81">
        <v>5</v>
      </c>
      <c r="C23" s="478"/>
      <c r="D23" s="25"/>
      <c r="E23" s="25"/>
      <c r="F23" s="25"/>
      <c r="G23" s="25" t="s">
        <v>130</v>
      </c>
      <c r="H23" s="25"/>
      <c r="I23" s="25">
        <v>25</v>
      </c>
      <c r="J23" s="25"/>
      <c r="K23" s="25"/>
      <c r="L23" s="25"/>
      <c r="M23" s="25" t="s">
        <v>222</v>
      </c>
      <c r="N23" s="25"/>
      <c r="O23" s="25">
        <v>10</v>
      </c>
      <c r="P23" s="26"/>
      <c r="Q23" s="26"/>
      <c r="R23" s="26"/>
      <c r="S23" s="26" t="s">
        <v>199</v>
      </c>
      <c r="T23" s="26"/>
      <c r="U23" s="26">
        <v>5</v>
      </c>
      <c r="V23" s="480"/>
      <c r="W23" s="141" t="s">
        <v>9</v>
      </c>
      <c r="X23" s="142" t="s">
        <v>37</v>
      </c>
      <c r="Y23" s="140">
        <v>2.5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7" s="95" customFormat="1" ht="27.95" customHeight="1" x14ac:dyDescent="0.4">
      <c r="B24" s="81" t="s">
        <v>10</v>
      </c>
      <c r="C24" s="478"/>
      <c r="D24" s="25"/>
      <c r="E24" s="25"/>
      <c r="F24" s="25"/>
      <c r="G24" s="26" t="s">
        <v>58</v>
      </c>
      <c r="H24" s="26"/>
      <c r="I24" s="26">
        <v>25</v>
      </c>
      <c r="J24" s="26"/>
      <c r="K24" s="26"/>
      <c r="L24" s="26"/>
      <c r="M24" s="26" t="s">
        <v>223</v>
      </c>
      <c r="N24" s="175"/>
      <c r="O24" s="25">
        <v>5</v>
      </c>
      <c r="P24" s="26"/>
      <c r="Q24" s="85"/>
      <c r="R24" s="26"/>
      <c r="S24" s="26"/>
      <c r="T24" s="85"/>
      <c r="U24" s="26"/>
      <c r="V24" s="480"/>
      <c r="W24" s="138">
        <f>Y22*5+Y24*5+Y26*8</f>
        <v>24.5</v>
      </c>
      <c r="X24" s="142" t="s">
        <v>38</v>
      </c>
      <c r="Y24" s="140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7" s="95" customFormat="1" ht="27.95" customHeight="1" x14ac:dyDescent="0.25">
      <c r="B25" s="477" t="s">
        <v>45</v>
      </c>
      <c r="C25" s="478"/>
      <c r="D25" s="26"/>
      <c r="E25" s="26"/>
      <c r="F25" s="26"/>
      <c r="G25" s="26"/>
      <c r="H25" s="26"/>
      <c r="I25" s="26"/>
      <c r="J25" s="26"/>
      <c r="K25" s="26"/>
      <c r="L25" s="26"/>
      <c r="M25" s="180" t="s">
        <v>224</v>
      </c>
      <c r="N25" s="180"/>
      <c r="O25" s="26">
        <v>10</v>
      </c>
      <c r="P25" s="26"/>
      <c r="Q25" s="85"/>
      <c r="R25" s="26"/>
      <c r="S25" s="26"/>
      <c r="T25" s="85"/>
      <c r="U25" s="26"/>
      <c r="V25" s="480"/>
      <c r="W25" s="141" t="s">
        <v>11</v>
      </c>
      <c r="X25" s="142" t="s">
        <v>39</v>
      </c>
      <c r="Y25" s="140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7" s="95" customFormat="1" ht="27.95" customHeight="1" x14ac:dyDescent="0.4">
      <c r="B26" s="477"/>
      <c r="C26" s="478"/>
      <c r="D26" s="180"/>
      <c r="E26" s="85"/>
      <c r="F26" s="26"/>
      <c r="G26" s="183"/>
      <c r="H26" s="30"/>
      <c r="I26" s="25"/>
      <c r="J26" s="181"/>
      <c r="K26" s="180"/>
      <c r="L26" s="26"/>
      <c r="M26" s="26"/>
      <c r="N26" s="85"/>
      <c r="O26" s="26"/>
      <c r="P26" s="26"/>
      <c r="Q26" s="85"/>
      <c r="R26" s="26"/>
      <c r="S26" s="26"/>
      <c r="T26" s="85"/>
      <c r="U26" s="26"/>
      <c r="V26" s="480"/>
      <c r="W26" s="138">
        <f>Y21*2+Y22*7+Y26*8</f>
        <v>27.5</v>
      </c>
      <c r="X26" s="143" t="s">
        <v>40</v>
      </c>
      <c r="Y26" s="140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7" s="95" customFormat="1" ht="27.95" customHeight="1" x14ac:dyDescent="0.25">
      <c r="B27" s="31" t="s">
        <v>44</v>
      </c>
      <c r="C27" s="101"/>
      <c r="D27" s="180"/>
      <c r="E27" s="85"/>
      <c r="F27" s="26"/>
      <c r="G27" s="2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480"/>
      <c r="W27" s="141" t="s">
        <v>12</v>
      </c>
      <c r="X27" s="144"/>
      <c r="Y27" s="140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7" s="95" customFormat="1" ht="27.95" customHeight="1" thickBot="1" x14ac:dyDescent="0.45">
      <c r="B28" s="129"/>
      <c r="C28" s="102"/>
      <c r="D28" s="106"/>
      <c r="E28" s="106"/>
      <c r="F28" s="107"/>
      <c r="G28" s="192"/>
      <c r="H28" s="193"/>
      <c r="I28" s="192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481"/>
      <c r="W28" s="138">
        <f>W22*4+W24*9+W26*4</f>
        <v>680.5</v>
      </c>
      <c r="X28" s="146"/>
      <c r="Y28" s="140"/>
      <c r="Z28" s="93"/>
      <c r="AB28" s="103"/>
      <c r="AC28" s="104">
        <f>AC27*4/AF27</f>
        <v>0.15817029484706532</v>
      </c>
      <c r="AD28" s="104">
        <f>AD27*9/AF27</f>
        <v>0.28520253513364563</v>
      </c>
      <c r="AE28" s="104">
        <f>AE27*4/AF27</f>
        <v>0.55662717001928907</v>
      </c>
    </row>
    <row r="29" spans="2:37" s="80" customFormat="1" ht="27.95" customHeight="1" x14ac:dyDescent="0.3">
      <c r="B29" s="78">
        <v>6</v>
      </c>
      <c r="C29" s="478"/>
      <c r="D29" s="79" t="str">
        <f>'6月菜單'!N3</f>
        <v>小米飯</v>
      </c>
      <c r="E29" s="79" t="s">
        <v>15</v>
      </c>
      <c r="F29" s="79"/>
      <c r="G29" s="195" t="str">
        <f>'6月菜單'!N4</f>
        <v>茄汁豬排</v>
      </c>
      <c r="H29" s="195" t="s">
        <v>89</v>
      </c>
      <c r="I29" s="195"/>
      <c r="J29" s="79" t="str">
        <f>'6月菜單'!N5</f>
        <v>特冬瓜燒雞</v>
      </c>
      <c r="K29" s="79" t="s">
        <v>17</v>
      </c>
      <c r="L29" s="79"/>
      <c r="M29" s="79" t="str">
        <f>'6月菜單'!N6</f>
        <v>彩繪雙花肉片</v>
      </c>
      <c r="N29" s="79" t="s">
        <v>50</v>
      </c>
      <c r="O29" s="79"/>
      <c r="P29" s="79" t="str">
        <f>'6月菜單'!N7</f>
        <v>淺色蔬菜</v>
      </c>
      <c r="Q29" s="79" t="s">
        <v>19</v>
      </c>
      <c r="R29" s="79"/>
      <c r="S29" s="79" t="str">
        <f>'6月菜單'!N8</f>
        <v>玉米濃湯(芡)</v>
      </c>
      <c r="T29" s="79" t="s">
        <v>17</v>
      </c>
      <c r="U29" s="79"/>
      <c r="V29" s="479"/>
      <c r="W29" s="135" t="s">
        <v>7</v>
      </c>
      <c r="X29" s="136" t="s">
        <v>35</v>
      </c>
      <c r="Y29" s="158">
        <v>5.4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7" ht="27.95" customHeight="1" x14ac:dyDescent="0.3">
      <c r="B30" s="81" t="s">
        <v>8</v>
      </c>
      <c r="C30" s="478"/>
      <c r="D30" s="26" t="s">
        <v>42</v>
      </c>
      <c r="E30" s="26"/>
      <c r="F30" s="26">
        <v>60</v>
      </c>
      <c r="G30" s="194" t="s">
        <v>67</v>
      </c>
      <c r="H30" s="25"/>
      <c r="I30" s="25">
        <v>50</v>
      </c>
      <c r="J30" s="25" t="s">
        <v>165</v>
      </c>
      <c r="K30" s="124"/>
      <c r="L30" s="124">
        <v>30</v>
      </c>
      <c r="M30" s="26" t="s">
        <v>92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94</v>
      </c>
      <c r="T30" s="26"/>
      <c r="U30" s="26">
        <v>5</v>
      </c>
      <c r="V30" s="480"/>
      <c r="W30" s="138">
        <f>Y29*15+Y31*5+Y33*15+Y34*12</f>
        <v>92.5</v>
      </c>
      <c r="X30" s="139" t="s">
        <v>36</v>
      </c>
      <c r="Y30" s="147">
        <v>2.7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7" ht="27.95" customHeight="1" x14ac:dyDescent="0.3">
      <c r="B31" s="81">
        <v>6</v>
      </c>
      <c r="C31" s="478"/>
      <c r="D31" s="26" t="s">
        <v>83</v>
      </c>
      <c r="E31" s="26"/>
      <c r="F31" s="26">
        <v>40</v>
      </c>
      <c r="G31" s="26"/>
      <c r="H31" s="25"/>
      <c r="I31" s="25"/>
      <c r="J31" s="25" t="s">
        <v>61</v>
      </c>
      <c r="K31" s="124"/>
      <c r="L31" s="124">
        <v>35</v>
      </c>
      <c r="M31" s="26" t="s">
        <v>133</v>
      </c>
      <c r="N31" s="26"/>
      <c r="O31" s="26">
        <v>20</v>
      </c>
      <c r="P31" s="26"/>
      <c r="Q31" s="26"/>
      <c r="R31" s="26"/>
      <c r="S31" s="26" t="s">
        <v>58</v>
      </c>
      <c r="T31" s="26"/>
      <c r="U31" s="26">
        <v>5</v>
      </c>
      <c r="V31" s="480"/>
      <c r="W31" s="141" t="s">
        <v>9</v>
      </c>
      <c r="X31" s="142" t="s">
        <v>37</v>
      </c>
      <c r="Y31" s="147">
        <v>2.2999999999999998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  <c r="AK31"/>
    </row>
    <row r="32" spans="2:37" ht="27.95" customHeight="1" x14ac:dyDescent="0.3">
      <c r="B32" s="81" t="s">
        <v>267</v>
      </c>
      <c r="C32" s="478"/>
      <c r="D32" s="26"/>
      <c r="E32" s="26"/>
      <c r="F32" s="26"/>
      <c r="G32" s="26"/>
      <c r="H32" s="26"/>
      <c r="I32" s="26"/>
      <c r="J32" s="25" t="s">
        <v>78</v>
      </c>
      <c r="K32" s="172"/>
      <c r="L32" s="124">
        <v>15</v>
      </c>
      <c r="M32" s="26" t="s">
        <v>88</v>
      </c>
      <c r="N32" s="26"/>
      <c r="O32" s="26">
        <v>15</v>
      </c>
      <c r="P32" s="26"/>
      <c r="Q32" s="85"/>
      <c r="R32" s="26"/>
      <c r="S32" s="26" t="s">
        <v>173</v>
      </c>
      <c r="T32" s="85"/>
      <c r="U32" s="26">
        <v>5</v>
      </c>
      <c r="V32" s="480"/>
      <c r="W32" s="138">
        <f>Y30*5+Y32*5+Y34*8</f>
        <v>24.5</v>
      </c>
      <c r="X32" s="142" t="s">
        <v>38</v>
      </c>
      <c r="Y32" s="147">
        <v>2.2000000000000002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  <c r="AK32"/>
    </row>
    <row r="33" spans="2:32" ht="27.95" customHeight="1" x14ac:dyDescent="0.25">
      <c r="B33" s="477" t="s">
        <v>46</v>
      </c>
      <c r="C33" s="478"/>
      <c r="D33" s="175"/>
      <c r="E33" s="30"/>
      <c r="F33" s="25"/>
      <c r="G33" s="187"/>
      <c r="H33" s="95"/>
      <c r="I33" s="188"/>
      <c r="J33" s="25"/>
      <c r="K33" s="169"/>
      <c r="L33" s="124"/>
      <c r="M33" s="26" t="s">
        <v>194</v>
      </c>
      <c r="N33" s="85"/>
      <c r="O33" s="26">
        <v>15</v>
      </c>
      <c r="P33" s="26"/>
      <c r="Q33" s="85"/>
      <c r="R33" s="26"/>
      <c r="S33" s="26" t="s">
        <v>87</v>
      </c>
      <c r="T33" s="85"/>
      <c r="U33" s="26">
        <v>5</v>
      </c>
      <c r="V33" s="480"/>
      <c r="W33" s="141" t="s">
        <v>11</v>
      </c>
      <c r="X33" s="142" t="s">
        <v>39</v>
      </c>
      <c r="Y33" s="147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477"/>
      <c r="C34" s="478"/>
      <c r="D34" s="175"/>
      <c r="E34" s="175"/>
      <c r="F34" s="25"/>
      <c r="G34" s="26"/>
      <c r="H34" s="85"/>
      <c r="I34" s="26"/>
      <c r="J34" s="26"/>
      <c r="K34" s="30"/>
      <c r="L34" s="25"/>
      <c r="M34" s="26"/>
      <c r="N34" s="180"/>
      <c r="O34" s="26"/>
      <c r="P34" s="26"/>
      <c r="Q34" s="85"/>
      <c r="R34" s="26"/>
      <c r="S34" s="26" t="s">
        <v>59</v>
      </c>
      <c r="T34" s="85"/>
      <c r="U34" s="26">
        <v>5</v>
      </c>
      <c r="V34" s="480"/>
      <c r="W34" s="138">
        <f>Y29*2+Y30*7+Y34*8</f>
        <v>29.700000000000003</v>
      </c>
      <c r="X34" s="143" t="s">
        <v>40</v>
      </c>
      <c r="Y34" s="147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180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181"/>
      <c r="T35" s="85"/>
      <c r="U35" s="26"/>
      <c r="V35" s="480"/>
      <c r="W35" s="141" t="s">
        <v>12</v>
      </c>
      <c r="X35" s="144"/>
      <c r="Y35" s="147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 x14ac:dyDescent="0.35">
      <c r="B36" s="128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481"/>
      <c r="W36" s="148">
        <f>W30*4+W32*9+W34*4</f>
        <v>709.3</v>
      </c>
      <c r="X36" s="149"/>
      <c r="Y36" s="159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 x14ac:dyDescent="0.3">
      <c r="B37" s="78">
        <v>6</v>
      </c>
      <c r="C37" s="478"/>
      <c r="D37" s="79" t="str">
        <f>'6月菜單'!R3</f>
        <v>焗烤義式粉紅醬義大利麵</v>
      </c>
      <c r="E37" s="79" t="s">
        <v>50</v>
      </c>
      <c r="F37" s="79"/>
      <c r="G37" s="79" t="str">
        <f>'6月菜單'!R4</f>
        <v>卡拉雞腿排(加)(炸)</v>
      </c>
      <c r="H37" s="79" t="s">
        <v>55</v>
      </c>
      <c r="I37" s="79"/>
      <c r="J37" s="79" t="str">
        <f>'6月菜單'!R5</f>
        <v>海鮮鮮筍總匯(海)</v>
      </c>
      <c r="K37" s="79" t="s">
        <v>17</v>
      </c>
      <c r="L37" s="79"/>
      <c r="M37" s="79" t="str">
        <f>'6月菜單'!R6</f>
        <v>韓國麻藥滷蛋</v>
      </c>
      <c r="N37" s="79" t="s">
        <v>17</v>
      </c>
      <c r="O37" s="79"/>
      <c r="P37" s="79" t="str">
        <f>'6月菜單'!R7</f>
        <v>深色蔬菜</v>
      </c>
      <c r="Q37" s="79" t="s">
        <v>19</v>
      </c>
      <c r="R37" s="79"/>
      <c r="S37" s="79" t="str">
        <f>'6月菜單'!R8</f>
        <v>摩摩喳喳</v>
      </c>
      <c r="T37" s="79" t="s">
        <v>17</v>
      </c>
      <c r="U37" s="79"/>
      <c r="V37" s="479"/>
      <c r="W37" s="135" t="s">
        <v>7</v>
      </c>
      <c r="X37" s="136" t="s">
        <v>35</v>
      </c>
      <c r="Y37" s="158">
        <v>5.4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478"/>
      <c r="D38" s="25" t="s">
        <v>343</v>
      </c>
      <c r="E38" s="25"/>
      <c r="F38" s="25">
        <v>250</v>
      </c>
      <c r="G38" s="26" t="s">
        <v>269</v>
      </c>
      <c r="H38" s="25"/>
      <c r="I38" s="26">
        <v>50</v>
      </c>
      <c r="J38" s="26" t="s">
        <v>95</v>
      </c>
      <c r="K38" s="26"/>
      <c r="L38" s="26">
        <v>15</v>
      </c>
      <c r="M38" s="124" t="s">
        <v>270</v>
      </c>
      <c r="N38" s="124"/>
      <c r="O38" s="124">
        <v>45</v>
      </c>
      <c r="P38" s="26" t="str">
        <f>P37</f>
        <v>深色蔬菜</v>
      </c>
      <c r="Q38" s="26"/>
      <c r="R38" s="26">
        <v>120</v>
      </c>
      <c r="S38" s="26" t="s">
        <v>315</v>
      </c>
      <c r="T38" s="26"/>
      <c r="U38" s="26">
        <v>10</v>
      </c>
      <c r="V38" s="480"/>
      <c r="W38" s="138">
        <f>Y37*15+Y39*5+Y41*15+Y42*12</f>
        <v>92</v>
      </c>
      <c r="X38" s="139" t="s">
        <v>36</v>
      </c>
      <c r="Y38" s="147">
        <v>2.9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7</v>
      </c>
      <c r="C39" s="478"/>
      <c r="D39" s="25" t="s">
        <v>340</v>
      </c>
      <c r="E39" s="25"/>
      <c r="F39" s="25">
        <v>30</v>
      </c>
      <c r="G39" s="26"/>
      <c r="H39" s="25"/>
      <c r="I39" s="25"/>
      <c r="J39" s="26" t="s">
        <v>137</v>
      </c>
      <c r="K39" s="26"/>
      <c r="L39" s="26">
        <v>20</v>
      </c>
      <c r="M39" s="125"/>
      <c r="N39" s="172"/>
      <c r="O39" s="124"/>
      <c r="P39" s="26"/>
      <c r="Q39" s="26"/>
      <c r="R39" s="26"/>
      <c r="S39" s="26" t="s">
        <v>93</v>
      </c>
      <c r="T39" s="180"/>
      <c r="U39" s="26">
        <v>10</v>
      </c>
      <c r="V39" s="480"/>
      <c r="W39" s="141" t="s">
        <v>9</v>
      </c>
      <c r="X39" s="142" t="s">
        <v>37</v>
      </c>
      <c r="Y39" s="147">
        <v>2.2000000000000002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3">
      <c r="B40" s="81" t="s">
        <v>166</v>
      </c>
      <c r="C40" s="478"/>
      <c r="D40" s="25" t="s">
        <v>344</v>
      </c>
      <c r="E40" s="25"/>
      <c r="F40" s="25">
        <v>15</v>
      </c>
      <c r="G40" s="181"/>
      <c r="H40" s="25"/>
      <c r="I40" s="25"/>
      <c r="J40" s="26" t="s">
        <v>59</v>
      </c>
      <c r="K40" s="25"/>
      <c r="L40" s="25">
        <v>10</v>
      </c>
      <c r="M40" s="26"/>
      <c r="N40" s="168"/>
      <c r="O40" s="125"/>
      <c r="P40" s="26"/>
      <c r="Q40" s="26"/>
      <c r="R40" s="26"/>
      <c r="S40" s="26" t="s">
        <v>316</v>
      </c>
      <c r="T40" s="26"/>
      <c r="U40" s="26">
        <v>10</v>
      </c>
      <c r="V40" s="480"/>
      <c r="W40" s="138">
        <f>Y38*5+Y40*5+Y42*8</f>
        <v>26.5</v>
      </c>
      <c r="X40" s="142" t="s">
        <v>38</v>
      </c>
      <c r="Y40" s="147">
        <v>2.4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 x14ac:dyDescent="0.25">
      <c r="B41" s="477" t="s">
        <v>47</v>
      </c>
      <c r="C41" s="478"/>
      <c r="D41" s="25" t="s">
        <v>345</v>
      </c>
      <c r="E41" s="30"/>
      <c r="F41" s="25">
        <v>10</v>
      </c>
      <c r="G41" s="197"/>
      <c r="H41" s="25"/>
      <c r="I41" s="25"/>
      <c r="J41" s="25" t="s">
        <v>225</v>
      </c>
      <c r="K41" s="175"/>
      <c r="L41" s="25">
        <v>5</v>
      </c>
      <c r="M41" s="125"/>
      <c r="N41" s="168"/>
      <c r="O41" s="125"/>
      <c r="P41" s="26"/>
      <c r="Q41" s="26"/>
      <c r="R41" s="26"/>
      <c r="S41" s="26" t="s">
        <v>317</v>
      </c>
      <c r="T41" s="122"/>
      <c r="U41" s="118">
        <v>10</v>
      </c>
      <c r="V41" s="480"/>
      <c r="W41" s="141" t="s">
        <v>11</v>
      </c>
      <c r="X41" s="142" t="s">
        <v>39</v>
      </c>
      <c r="Y41" s="147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477"/>
      <c r="C42" s="478"/>
      <c r="D42" s="26" t="s">
        <v>324</v>
      </c>
      <c r="E42" s="30"/>
      <c r="F42" s="25">
        <v>5</v>
      </c>
      <c r="G42" s="25"/>
      <c r="H42" s="30"/>
      <c r="I42" s="25"/>
      <c r="J42" s="25" t="s">
        <v>122</v>
      </c>
      <c r="K42" s="30"/>
      <c r="L42" s="26">
        <v>10</v>
      </c>
      <c r="M42" s="26"/>
      <c r="N42" s="168"/>
      <c r="O42" s="125"/>
      <c r="P42" s="26"/>
      <c r="Q42" s="85"/>
      <c r="R42" s="26"/>
      <c r="S42" s="181"/>
      <c r="T42" s="85"/>
      <c r="U42" s="26"/>
      <c r="V42" s="480"/>
      <c r="W42" s="138">
        <f>Y37*2+Y38*7+Y42*8</f>
        <v>31.1</v>
      </c>
      <c r="X42" s="143" t="s">
        <v>40</v>
      </c>
      <c r="Y42" s="147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184"/>
      <c r="E43" s="30"/>
      <c r="F43" s="25"/>
      <c r="G43" s="181"/>
      <c r="H43" s="217"/>
      <c r="I43" s="181"/>
      <c r="J43" s="120" t="s">
        <v>319</v>
      </c>
      <c r="K43" s="119" t="s">
        <v>100</v>
      </c>
      <c r="L43" s="118">
        <v>20</v>
      </c>
      <c r="M43" s="202"/>
      <c r="N43" s="201"/>
      <c r="O43" s="125"/>
      <c r="P43" s="26"/>
      <c r="Q43" s="85"/>
      <c r="R43" s="26"/>
      <c r="S43" s="26"/>
      <c r="T43" s="85"/>
      <c r="U43" s="26"/>
      <c r="V43" s="480"/>
      <c r="W43" s="141" t="s">
        <v>12</v>
      </c>
      <c r="X43" s="144"/>
      <c r="Y43" s="147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 x14ac:dyDescent="0.35">
      <c r="B44" s="130"/>
      <c r="C44" s="88"/>
      <c r="D44" s="106"/>
      <c r="E44" s="106"/>
      <c r="F44" s="107"/>
      <c r="G44" s="107"/>
      <c r="H44" s="106"/>
      <c r="I44" s="107"/>
      <c r="J44" s="26"/>
      <c r="K44" s="85"/>
      <c r="L44" s="26"/>
      <c r="M44" s="26"/>
      <c r="N44" s="85"/>
      <c r="O44" s="26"/>
      <c r="P44" s="107"/>
      <c r="Q44" s="106"/>
      <c r="R44" s="107"/>
      <c r="S44" s="107"/>
      <c r="T44" s="106"/>
      <c r="U44" s="107"/>
      <c r="V44" s="481"/>
      <c r="W44" s="138">
        <f>W38*4+W40*9+W42*4</f>
        <v>730.9</v>
      </c>
      <c r="X44" s="149"/>
      <c r="Y44" s="159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31.5" customHeight="1" x14ac:dyDescent="0.25">
      <c r="B45" s="64"/>
      <c r="C45" s="63"/>
      <c r="D45" s="63"/>
      <c r="E45" s="108"/>
      <c r="F45" s="63"/>
      <c r="G45" s="63"/>
      <c r="H45" s="108"/>
      <c r="I45" s="63"/>
      <c r="J45" s="218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109"/>
      <c r="AB45" s="94"/>
    </row>
    <row r="46" spans="2:32" x14ac:dyDescent="0.25">
      <c r="B46" s="94"/>
      <c r="C46" s="99"/>
      <c r="D46" s="482"/>
      <c r="E46" s="482"/>
      <c r="F46" s="483"/>
      <c r="G46" s="483"/>
      <c r="H46" s="110"/>
      <c r="K46" s="110"/>
      <c r="N46" s="110"/>
      <c r="Q46" s="110"/>
      <c r="T46" s="110"/>
    </row>
  </sheetData>
  <mergeCells count="18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A26" zoomScale="60" workbookViewId="0">
      <selection activeCell="N38" sqref="N38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484" t="s">
        <v>321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51"/>
      <c r="AB1" s="53"/>
    </row>
    <row r="2" spans="2:32" ht="16.5" customHeight="1" x14ac:dyDescent="0.45">
      <c r="B2" s="495"/>
      <c r="C2" s="496"/>
      <c r="D2" s="496"/>
      <c r="E2" s="496"/>
      <c r="F2" s="496"/>
      <c r="G2" s="496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 x14ac:dyDescent="0.3">
      <c r="B5" s="20">
        <v>6</v>
      </c>
      <c r="C5" s="490"/>
      <c r="D5" s="21" t="str">
        <f>'6月菜單'!B12</f>
        <v>端午節放假</v>
      </c>
      <c r="E5" s="21" t="s">
        <v>49</v>
      </c>
      <c r="F5" s="22" t="s">
        <v>16</v>
      </c>
      <c r="G5" s="21">
        <f>'6月菜單'!B13</f>
        <v>0</v>
      </c>
      <c r="H5" s="21" t="s">
        <v>17</v>
      </c>
      <c r="I5" s="22" t="s">
        <v>16</v>
      </c>
      <c r="J5" s="21">
        <f>'6月菜單'!B14</f>
        <v>0</v>
      </c>
      <c r="K5" s="21" t="s">
        <v>17</v>
      </c>
      <c r="L5" s="22" t="s">
        <v>16</v>
      </c>
      <c r="M5" s="21">
        <f>'6月菜單'!B15</f>
        <v>0</v>
      </c>
      <c r="N5" s="21" t="s">
        <v>18</v>
      </c>
      <c r="O5" s="22" t="s">
        <v>16</v>
      </c>
      <c r="P5" s="21">
        <f>'6月菜單'!B16</f>
        <v>0</v>
      </c>
      <c r="Q5" s="21" t="s">
        <v>19</v>
      </c>
      <c r="R5" s="22" t="s">
        <v>16</v>
      </c>
      <c r="S5" s="21">
        <f>'6月菜單'!B17</f>
        <v>0</v>
      </c>
      <c r="T5" s="21" t="s">
        <v>17</v>
      </c>
      <c r="U5" s="22" t="s">
        <v>16</v>
      </c>
      <c r="V5" s="492"/>
      <c r="W5" s="135" t="s">
        <v>7</v>
      </c>
      <c r="X5" s="136" t="s">
        <v>35</v>
      </c>
      <c r="Y5" s="158">
        <v>5.2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490"/>
      <c r="D6" s="125"/>
      <c r="E6" s="125"/>
      <c r="F6" s="125"/>
      <c r="G6" s="26"/>
      <c r="H6" s="26"/>
      <c r="I6" s="26"/>
      <c r="J6" s="26"/>
      <c r="K6" s="125"/>
      <c r="L6" s="26"/>
      <c r="M6" s="26"/>
      <c r="N6" s="125"/>
      <c r="O6" s="125"/>
      <c r="P6" s="26"/>
      <c r="Q6" s="25"/>
      <c r="R6" s="25"/>
      <c r="S6" s="25"/>
      <c r="T6" s="25"/>
      <c r="U6" s="25"/>
      <c r="V6" s="493"/>
      <c r="W6" s="138">
        <f>Y5*15+Y7*5+Y9*15+Y10*12</f>
        <v>91.5</v>
      </c>
      <c r="X6" s="139" t="s">
        <v>36</v>
      </c>
      <c r="Y6" s="147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12</v>
      </c>
      <c r="C7" s="490"/>
      <c r="D7" s="125"/>
      <c r="E7" s="125"/>
      <c r="F7" s="125"/>
      <c r="G7" s="26"/>
      <c r="H7" s="26"/>
      <c r="I7" s="26"/>
      <c r="J7" s="26"/>
      <c r="K7" s="180"/>
      <c r="L7" s="26"/>
      <c r="M7" s="26"/>
      <c r="N7" s="125"/>
      <c r="O7" s="125"/>
      <c r="P7" s="25"/>
      <c r="Q7" s="25"/>
      <c r="R7" s="25"/>
      <c r="S7" s="25"/>
      <c r="T7" s="25"/>
      <c r="U7" s="25"/>
      <c r="V7" s="493"/>
      <c r="W7" s="141" t="s">
        <v>9</v>
      </c>
      <c r="X7" s="142" t="s">
        <v>37</v>
      </c>
      <c r="Y7" s="147">
        <v>2.7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490"/>
      <c r="D8" s="125"/>
      <c r="E8" s="125"/>
      <c r="F8" s="125"/>
      <c r="G8" s="26"/>
      <c r="H8" s="26"/>
      <c r="I8" s="26"/>
      <c r="J8" s="26"/>
      <c r="K8" s="180"/>
      <c r="L8" s="26"/>
      <c r="M8" s="26"/>
      <c r="N8" s="168"/>
      <c r="O8" s="125"/>
      <c r="P8" s="25"/>
      <c r="Q8" s="30"/>
      <c r="R8" s="25"/>
      <c r="S8" s="25"/>
      <c r="T8" s="189"/>
      <c r="U8" s="25"/>
      <c r="V8" s="493"/>
      <c r="W8" s="138">
        <f>Y6*5+Y8*5+Y10*8</f>
        <v>24</v>
      </c>
      <c r="X8" s="142" t="s">
        <v>38</v>
      </c>
      <c r="Y8" s="147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491" t="s">
        <v>48</v>
      </c>
      <c r="C9" s="490"/>
      <c r="D9" s="125"/>
      <c r="E9" s="125"/>
      <c r="F9" s="125"/>
      <c r="G9" s="26"/>
      <c r="H9" s="26"/>
      <c r="I9" s="26"/>
      <c r="J9" s="26"/>
      <c r="K9" s="85"/>
      <c r="L9" s="26"/>
      <c r="M9" s="26"/>
      <c r="N9" s="171"/>
      <c r="O9" s="125"/>
      <c r="P9" s="25"/>
      <c r="Q9" s="30"/>
      <c r="R9" s="25"/>
      <c r="S9" s="26"/>
      <c r="T9" s="30"/>
      <c r="U9" s="25"/>
      <c r="V9" s="493"/>
      <c r="W9" s="141" t="s">
        <v>11</v>
      </c>
      <c r="X9" s="142" t="s">
        <v>39</v>
      </c>
      <c r="Y9" s="147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491"/>
      <c r="C10" s="490"/>
      <c r="D10" s="125"/>
      <c r="E10" s="125"/>
      <c r="F10" s="125"/>
      <c r="G10" s="26"/>
      <c r="H10" s="30"/>
      <c r="I10" s="26"/>
      <c r="J10" s="26"/>
      <c r="K10" s="180"/>
      <c r="L10" s="26"/>
      <c r="M10" s="26"/>
      <c r="N10" s="171"/>
      <c r="O10" s="125"/>
      <c r="P10" s="25"/>
      <c r="Q10" s="30"/>
      <c r="R10" s="25"/>
      <c r="S10" s="181"/>
      <c r="T10" s="30"/>
      <c r="U10" s="25"/>
      <c r="V10" s="493"/>
      <c r="W10" s="138">
        <v>26</v>
      </c>
      <c r="X10" s="143" t="s">
        <v>40</v>
      </c>
      <c r="Y10" s="147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24"/>
      <c r="N11" s="169"/>
      <c r="O11" s="124"/>
      <c r="P11" s="25"/>
      <c r="Q11" s="30"/>
      <c r="R11" s="25"/>
      <c r="S11" s="181"/>
      <c r="T11" s="30"/>
      <c r="U11" s="25"/>
      <c r="V11" s="493"/>
      <c r="W11" s="141" t="s">
        <v>12</v>
      </c>
      <c r="X11" s="144"/>
      <c r="Y11" s="147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494"/>
      <c r="W12" s="138">
        <f>W6*4+W8*9+W10*4</f>
        <v>686</v>
      </c>
      <c r="X12" s="149"/>
      <c r="Y12" s="159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6</v>
      </c>
      <c r="C13" s="490"/>
      <c r="D13" s="21" t="str">
        <f>'6月菜單'!F12</f>
        <v>地瓜飯</v>
      </c>
      <c r="E13" s="21" t="s">
        <v>15</v>
      </c>
      <c r="F13" s="21"/>
      <c r="G13" s="21" t="str">
        <f>'6月菜單'!F13</f>
        <v>BBQ烤雞排</v>
      </c>
      <c r="H13" s="21" t="s">
        <v>50</v>
      </c>
      <c r="I13" s="21"/>
      <c r="J13" s="21" t="str">
        <f>'6月菜單'!F14</f>
        <v>筍乾燒肉(醃)</v>
      </c>
      <c r="K13" s="21" t="s">
        <v>56</v>
      </c>
      <c r="L13" s="21"/>
      <c r="M13" s="21" t="str">
        <f>'6月菜單'!F15</f>
        <v>紅蔘炒蛋</v>
      </c>
      <c r="N13" s="21" t="s">
        <v>18</v>
      </c>
      <c r="O13" s="21"/>
      <c r="P13" s="21" t="str">
        <f>'6月菜單'!F16</f>
        <v>淺色蔬菜</v>
      </c>
      <c r="Q13" s="21" t="s">
        <v>19</v>
      </c>
      <c r="R13" s="21"/>
      <c r="S13" s="21" t="str">
        <f>'6月菜單'!F17</f>
        <v>蘿蔔排骨湯</v>
      </c>
      <c r="T13" s="21" t="s">
        <v>17</v>
      </c>
      <c r="U13" s="21"/>
      <c r="V13" s="492"/>
      <c r="W13" s="135" t="s">
        <v>7</v>
      </c>
      <c r="X13" s="136" t="s">
        <v>35</v>
      </c>
      <c r="Y13" s="137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490"/>
      <c r="D14" s="125" t="s">
        <v>86</v>
      </c>
      <c r="E14" s="125"/>
      <c r="F14" s="125">
        <v>80</v>
      </c>
      <c r="G14" s="25" t="s">
        <v>272</v>
      </c>
      <c r="H14" s="25"/>
      <c r="I14" s="25">
        <v>60</v>
      </c>
      <c r="J14" s="124" t="s">
        <v>134</v>
      </c>
      <c r="K14" s="124"/>
      <c r="L14" s="124">
        <v>30</v>
      </c>
      <c r="M14" s="25" t="s">
        <v>338</v>
      </c>
      <c r="N14" s="25"/>
      <c r="O14" s="25">
        <v>25</v>
      </c>
      <c r="P14" s="26" t="str">
        <f>P13</f>
        <v>淺色蔬菜</v>
      </c>
      <c r="Q14" s="25"/>
      <c r="R14" s="25">
        <v>120</v>
      </c>
      <c r="S14" s="125" t="s">
        <v>196</v>
      </c>
      <c r="T14" s="125"/>
      <c r="U14" s="125">
        <v>30</v>
      </c>
      <c r="V14" s="493"/>
      <c r="W14" s="138">
        <f>Y13*15+Y15*5+Y17*15+Y18*12</f>
        <v>87</v>
      </c>
      <c r="X14" s="139" t="s">
        <v>36</v>
      </c>
      <c r="Y14" s="140">
        <v>2.8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11</v>
      </c>
      <c r="C15" s="490"/>
      <c r="D15" s="125" t="s">
        <v>93</v>
      </c>
      <c r="E15" s="125"/>
      <c r="F15" s="125">
        <v>55</v>
      </c>
      <c r="G15" s="25"/>
      <c r="H15" s="25"/>
      <c r="I15" s="25"/>
      <c r="J15" s="25" t="s">
        <v>135</v>
      </c>
      <c r="K15" s="124" t="s">
        <v>154</v>
      </c>
      <c r="L15" s="124">
        <v>45</v>
      </c>
      <c r="M15" s="25" t="s">
        <v>340</v>
      </c>
      <c r="N15" s="25"/>
      <c r="O15" s="25">
        <v>30</v>
      </c>
      <c r="P15" s="25"/>
      <c r="Q15" s="25"/>
      <c r="R15" s="25"/>
      <c r="S15" s="124" t="s">
        <v>339</v>
      </c>
      <c r="T15" s="124"/>
      <c r="U15" s="124">
        <v>10</v>
      </c>
      <c r="V15" s="493"/>
      <c r="W15" s="141" t="s">
        <v>9</v>
      </c>
      <c r="X15" s="142" t="s">
        <v>37</v>
      </c>
      <c r="Y15" s="140">
        <v>2.4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490"/>
      <c r="D16" s="125"/>
      <c r="E16" s="125"/>
      <c r="F16" s="125"/>
      <c r="G16" s="26"/>
      <c r="H16" s="30"/>
      <c r="I16" s="25"/>
      <c r="J16" s="25"/>
      <c r="K16" s="172"/>
      <c r="L16" s="124"/>
      <c r="M16" s="26" t="s">
        <v>311</v>
      </c>
      <c r="N16" s="25"/>
      <c r="O16" s="25">
        <v>20</v>
      </c>
      <c r="P16" s="25"/>
      <c r="Q16" s="30"/>
      <c r="R16" s="25"/>
      <c r="S16" s="26"/>
      <c r="T16" s="26"/>
      <c r="U16" s="26"/>
      <c r="V16" s="493"/>
      <c r="W16" s="138">
        <f>Y14*5+Y16*5+Y18*8</f>
        <v>26</v>
      </c>
      <c r="X16" s="142" t="s">
        <v>38</v>
      </c>
      <c r="Y16" s="140">
        <v>2.4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491" t="s">
        <v>43</v>
      </c>
      <c r="C17" s="490"/>
      <c r="D17" s="169"/>
      <c r="E17" s="169"/>
      <c r="F17" s="124"/>
      <c r="G17" s="25"/>
      <c r="H17" s="30"/>
      <c r="I17" s="25"/>
      <c r="J17" s="173"/>
      <c r="K17" s="169"/>
      <c r="L17" s="124"/>
      <c r="M17" s="25"/>
      <c r="N17" s="180"/>
      <c r="O17" s="25"/>
      <c r="P17" s="25"/>
      <c r="Q17" s="30"/>
      <c r="R17" s="25"/>
      <c r="S17" s="26"/>
      <c r="T17" s="26"/>
      <c r="U17" s="26"/>
      <c r="V17" s="493"/>
      <c r="W17" s="141" t="s">
        <v>11</v>
      </c>
      <c r="X17" s="142" t="s">
        <v>39</v>
      </c>
      <c r="Y17" s="140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491"/>
      <c r="C18" s="490"/>
      <c r="D18" s="169"/>
      <c r="E18" s="169"/>
      <c r="F18" s="124"/>
      <c r="G18" s="170"/>
      <c r="H18" s="169"/>
      <c r="I18" s="124"/>
      <c r="J18" s="173"/>
      <c r="K18" s="169"/>
      <c r="L18" s="124"/>
      <c r="M18" s="173"/>
      <c r="N18" s="168"/>
      <c r="O18" s="124"/>
      <c r="P18" s="25"/>
      <c r="Q18" s="30"/>
      <c r="R18" s="25"/>
      <c r="S18" s="25"/>
      <c r="T18" s="30"/>
      <c r="U18" s="25"/>
      <c r="V18" s="493"/>
      <c r="W18" s="138">
        <v>26.5</v>
      </c>
      <c r="X18" s="143" t="s">
        <v>40</v>
      </c>
      <c r="Y18" s="140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169"/>
      <c r="E19" s="169"/>
      <c r="F19" s="124"/>
      <c r="G19" s="124"/>
      <c r="H19" s="169"/>
      <c r="I19" s="124"/>
      <c r="J19" s="173"/>
      <c r="K19" s="169"/>
      <c r="L19" s="169"/>
      <c r="M19" s="124"/>
      <c r="N19" s="169"/>
      <c r="O19" s="124"/>
      <c r="P19" s="25"/>
      <c r="Q19" s="30"/>
      <c r="R19" s="25"/>
      <c r="S19" s="25"/>
      <c r="T19" s="30"/>
      <c r="U19" s="25"/>
      <c r="V19" s="493"/>
      <c r="W19" s="141" t="s">
        <v>12</v>
      </c>
      <c r="X19" s="144"/>
      <c r="Y19" s="140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494"/>
      <c r="W20" s="138">
        <f>W14*4+W16*9+W18*4</f>
        <v>688</v>
      </c>
      <c r="X20" s="146"/>
      <c r="Y20" s="140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6</v>
      </c>
      <c r="C21" s="490"/>
      <c r="D21" s="21" t="str">
        <f>'6月菜單'!J12</f>
        <v>寶島白飯</v>
      </c>
      <c r="E21" s="21" t="s">
        <v>15</v>
      </c>
      <c r="F21" s="21"/>
      <c r="G21" s="21" t="str">
        <f>'6月菜單'!J13</f>
        <v>蔥燒豬里肌</v>
      </c>
      <c r="H21" s="21" t="s">
        <v>17</v>
      </c>
      <c r="I21" s="21"/>
      <c r="J21" s="21" t="str">
        <f>'6月菜單'!J14</f>
        <v>蘑菇雞丁</v>
      </c>
      <c r="K21" s="21" t="s">
        <v>17</v>
      </c>
      <c r="L21" s="21"/>
      <c r="M21" s="21" t="str">
        <f>'6月菜單'!J15</f>
        <v>鮮蔬佐三角大薯餅(加)(炸)</v>
      </c>
      <c r="N21" s="21" t="s">
        <v>55</v>
      </c>
      <c r="O21" s="21"/>
      <c r="P21" s="21" t="str">
        <f>'6月菜單'!J16</f>
        <v>深色蔬菜</v>
      </c>
      <c r="Q21" s="21" t="s">
        <v>19</v>
      </c>
      <c r="R21" s="21"/>
      <c r="S21" s="21" t="str">
        <f>'6月菜單'!J17</f>
        <v>味噌豆腐湯(豆)</v>
      </c>
      <c r="T21" s="21" t="s">
        <v>17</v>
      </c>
      <c r="U21" s="21"/>
      <c r="V21" s="492"/>
      <c r="W21" s="135" t="s">
        <v>7</v>
      </c>
      <c r="X21" s="136" t="s">
        <v>35</v>
      </c>
      <c r="Y21" s="137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490"/>
      <c r="D22" s="125" t="s">
        <v>57</v>
      </c>
      <c r="E22" s="125"/>
      <c r="F22" s="125">
        <v>100</v>
      </c>
      <c r="G22" s="125" t="s">
        <v>201</v>
      </c>
      <c r="H22" s="125"/>
      <c r="I22" s="125">
        <v>50</v>
      </c>
      <c r="J22" s="25" t="s">
        <v>145</v>
      </c>
      <c r="K22" s="124"/>
      <c r="L22" s="124">
        <v>25</v>
      </c>
      <c r="M22" s="25" t="s">
        <v>333</v>
      </c>
      <c r="N22" s="124"/>
      <c r="O22" s="124">
        <v>30</v>
      </c>
      <c r="P22" s="26" t="str">
        <f>P21</f>
        <v>深色蔬菜</v>
      </c>
      <c r="Q22" s="25"/>
      <c r="R22" s="25">
        <v>120</v>
      </c>
      <c r="S22" s="105" t="s">
        <v>116</v>
      </c>
      <c r="T22" s="26"/>
      <c r="U22" s="26">
        <v>30</v>
      </c>
      <c r="V22" s="493"/>
      <c r="W22" s="138">
        <f>Y21*15+Y23*5+Y25*15+Y26*12</f>
        <v>92</v>
      </c>
      <c r="X22" s="139" t="s">
        <v>36</v>
      </c>
      <c r="Y22" s="140">
        <v>2.4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12</v>
      </c>
      <c r="C23" s="490"/>
      <c r="D23" s="124"/>
      <c r="E23" s="124"/>
      <c r="F23" s="124"/>
      <c r="G23" s="125"/>
      <c r="H23" s="125"/>
      <c r="I23" s="125"/>
      <c r="J23" s="25" t="s">
        <v>87</v>
      </c>
      <c r="K23" s="124"/>
      <c r="L23" s="124">
        <v>20</v>
      </c>
      <c r="M23" s="25" t="s">
        <v>92</v>
      </c>
      <c r="N23" s="124"/>
      <c r="O23" s="124">
        <v>30</v>
      </c>
      <c r="P23" s="25"/>
      <c r="Q23" s="25"/>
      <c r="R23" s="25"/>
      <c r="S23" s="26" t="s">
        <v>117</v>
      </c>
      <c r="T23" s="26"/>
      <c r="U23" s="26">
        <v>5</v>
      </c>
      <c r="V23" s="493"/>
      <c r="W23" s="141" t="s">
        <v>9</v>
      </c>
      <c r="X23" s="142" t="s">
        <v>37</v>
      </c>
      <c r="Y23" s="140">
        <v>1.9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490"/>
      <c r="D24" s="124"/>
      <c r="E24" s="124"/>
      <c r="F24" s="124"/>
      <c r="G24" s="125"/>
      <c r="H24" s="171"/>
      <c r="I24" s="125"/>
      <c r="J24" s="26" t="s">
        <v>275</v>
      </c>
      <c r="K24" s="172"/>
      <c r="L24" s="124">
        <v>20</v>
      </c>
      <c r="M24" s="26"/>
      <c r="N24" s="168"/>
      <c r="O24" s="125"/>
      <c r="P24" s="25"/>
      <c r="Q24" s="30"/>
      <c r="R24" s="25"/>
      <c r="S24" s="26" t="s">
        <v>136</v>
      </c>
      <c r="T24" s="26"/>
      <c r="U24" s="26">
        <v>5</v>
      </c>
      <c r="V24" s="493"/>
      <c r="W24" s="138">
        <f>Y22*5+Y24*5+Y26*8</f>
        <v>23.5</v>
      </c>
      <c r="X24" s="142" t="s">
        <v>38</v>
      </c>
      <c r="Y24" s="140">
        <v>2.2999999999999998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491" t="s">
        <v>45</v>
      </c>
      <c r="C25" s="490"/>
      <c r="D25" s="124"/>
      <c r="E25" s="124"/>
      <c r="F25" s="124"/>
      <c r="G25" s="125"/>
      <c r="H25" s="171"/>
      <c r="I25" s="125"/>
      <c r="J25" s="25" t="s">
        <v>58</v>
      </c>
      <c r="K25" s="169"/>
      <c r="L25" s="124">
        <v>15</v>
      </c>
      <c r="M25" s="26"/>
      <c r="N25" s="171"/>
      <c r="O25" s="125"/>
      <c r="P25" s="25"/>
      <c r="Q25" s="30"/>
      <c r="R25" s="25"/>
      <c r="S25" s="26"/>
      <c r="T25" s="26"/>
      <c r="U25" s="26"/>
      <c r="V25" s="493"/>
      <c r="W25" s="141" t="s">
        <v>11</v>
      </c>
      <c r="X25" s="142" t="s">
        <v>39</v>
      </c>
      <c r="Y25" s="140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491"/>
      <c r="C26" s="490"/>
      <c r="D26" s="125"/>
      <c r="E26" s="125"/>
      <c r="F26" s="125"/>
      <c r="G26" s="170"/>
      <c r="H26" s="169"/>
      <c r="I26" s="124"/>
      <c r="J26" s="181"/>
      <c r="K26" s="169"/>
      <c r="L26" s="124"/>
      <c r="M26" s="26"/>
      <c r="N26" s="171"/>
      <c r="O26" s="125"/>
      <c r="P26" s="25"/>
      <c r="Q26" s="30"/>
      <c r="R26" s="25"/>
      <c r="S26" s="26"/>
      <c r="T26" s="85"/>
      <c r="U26" s="26"/>
      <c r="V26" s="493"/>
      <c r="W26" s="138">
        <f>Y21*2+Y22*7+Y26*8</f>
        <v>27.8</v>
      </c>
      <c r="X26" s="143" t="s">
        <v>40</v>
      </c>
      <c r="Y26" s="140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5"/>
      <c r="E27" s="125"/>
      <c r="F27" s="125"/>
      <c r="G27" s="124"/>
      <c r="H27" s="169"/>
      <c r="I27" s="124"/>
      <c r="J27" s="181"/>
      <c r="K27" s="168"/>
      <c r="L27" s="125"/>
      <c r="M27" s="124"/>
      <c r="N27" s="169"/>
      <c r="O27" s="124"/>
      <c r="P27" s="25"/>
      <c r="Q27" s="30"/>
      <c r="R27" s="25"/>
      <c r="S27" s="26"/>
      <c r="T27" s="85"/>
      <c r="U27" s="26"/>
      <c r="V27" s="493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219"/>
      <c r="K28" s="30"/>
      <c r="L28" s="25"/>
      <c r="M28" s="25"/>
      <c r="N28" s="30"/>
      <c r="O28" s="25"/>
      <c r="P28" s="25"/>
      <c r="Q28" s="30"/>
      <c r="R28" s="25"/>
      <c r="S28" s="181"/>
      <c r="T28" s="30"/>
      <c r="U28" s="25"/>
      <c r="V28" s="494"/>
      <c r="W28" s="148">
        <f>W22*4+W24*9+W26*4</f>
        <v>690.7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6</v>
      </c>
      <c r="C29" s="490"/>
      <c r="D29" s="21" t="str">
        <f>'6月菜單'!N12</f>
        <v>胚芽飯</v>
      </c>
      <c r="E29" s="21" t="s">
        <v>15</v>
      </c>
      <c r="F29" s="21"/>
      <c r="G29" s="21" t="str">
        <f>'6月菜單'!N13</f>
        <v>日式黃金豬排(炸)</v>
      </c>
      <c r="H29" s="21" t="s">
        <v>55</v>
      </c>
      <c r="I29" s="21"/>
      <c r="J29" s="21" t="str">
        <f>'6月菜單'!N14</f>
        <v>麻婆豆腐(豆)</v>
      </c>
      <c r="K29" s="21" t="s">
        <v>17</v>
      </c>
      <c r="L29" s="21"/>
      <c r="M29" s="21" t="str">
        <f>'6月菜單'!N15</f>
        <v>XO醬炒公仔麵</v>
      </c>
      <c r="N29" s="21" t="s">
        <v>18</v>
      </c>
      <c r="O29" s="21"/>
      <c r="P29" s="21" t="str">
        <f>'6月菜單'!N16</f>
        <v>淺色蔬菜</v>
      </c>
      <c r="Q29" s="21" t="s">
        <v>19</v>
      </c>
      <c r="R29" s="21"/>
      <c r="S29" s="21" t="str">
        <f>'6月菜單'!N17</f>
        <v>筍香排骨湯</v>
      </c>
      <c r="T29" s="21" t="s">
        <v>17</v>
      </c>
      <c r="U29" s="21"/>
      <c r="V29" s="479"/>
      <c r="W29" s="135" t="s">
        <v>7</v>
      </c>
      <c r="X29" s="136" t="s">
        <v>35</v>
      </c>
      <c r="Y29" s="154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490"/>
      <c r="D30" s="125" t="s">
        <v>42</v>
      </c>
      <c r="E30" s="125"/>
      <c r="F30" s="125">
        <v>60</v>
      </c>
      <c r="G30" s="124" t="s">
        <v>67</v>
      </c>
      <c r="H30" s="124"/>
      <c r="I30" s="124">
        <v>50</v>
      </c>
      <c r="J30" s="26" t="s">
        <v>116</v>
      </c>
      <c r="K30" s="125"/>
      <c r="L30" s="125">
        <v>40</v>
      </c>
      <c r="M30" s="26" t="s">
        <v>334</v>
      </c>
      <c r="N30" s="125"/>
      <c r="O30" s="125">
        <v>15</v>
      </c>
      <c r="P30" s="26" t="str">
        <f>P29</f>
        <v>淺色蔬菜</v>
      </c>
      <c r="Q30" s="25"/>
      <c r="R30" s="25">
        <v>120</v>
      </c>
      <c r="S30" s="125" t="s">
        <v>172</v>
      </c>
      <c r="T30" s="125"/>
      <c r="U30" s="125">
        <v>40</v>
      </c>
      <c r="V30" s="480"/>
      <c r="W30" s="138">
        <f>Y29*15+Y31*5+Y33*15+Y34*12</f>
        <v>95.5</v>
      </c>
      <c r="X30" s="139" t="s">
        <v>36</v>
      </c>
      <c r="Y30" s="155">
        <v>2.2999999999999998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13</v>
      </c>
      <c r="C31" s="490"/>
      <c r="D31" s="125" t="s">
        <v>68</v>
      </c>
      <c r="E31" s="125"/>
      <c r="F31" s="125">
        <v>40</v>
      </c>
      <c r="G31" s="124"/>
      <c r="H31" s="124"/>
      <c r="I31" s="124"/>
      <c r="J31" s="125" t="s">
        <v>170</v>
      </c>
      <c r="K31" s="125"/>
      <c r="L31" s="125">
        <v>30</v>
      </c>
      <c r="M31" s="125" t="s">
        <v>310</v>
      </c>
      <c r="N31" s="125"/>
      <c r="O31" s="125">
        <v>20</v>
      </c>
      <c r="P31" s="26"/>
      <c r="Q31" s="26"/>
      <c r="R31" s="26"/>
      <c r="S31" s="26" t="s">
        <v>151</v>
      </c>
      <c r="T31" s="125"/>
      <c r="U31" s="125">
        <v>5</v>
      </c>
      <c r="V31" s="480"/>
      <c r="W31" s="141" t="s">
        <v>9</v>
      </c>
      <c r="X31" s="142" t="s">
        <v>37</v>
      </c>
      <c r="Y31" s="155">
        <v>2.6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490"/>
      <c r="D32" s="125"/>
      <c r="E32" s="125"/>
      <c r="F32" s="125"/>
      <c r="G32" s="181"/>
      <c r="H32" s="169"/>
      <c r="I32" s="124"/>
      <c r="J32" s="125" t="s">
        <v>91</v>
      </c>
      <c r="K32" s="125"/>
      <c r="L32" s="125">
        <v>30</v>
      </c>
      <c r="M32" s="26" t="s">
        <v>311</v>
      </c>
      <c r="N32" s="125"/>
      <c r="O32" s="125">
        <v>10</v>
      </c>
      <c r="P32" s="26"/>
      <c r="Q32" s="85"/>
      <c r="R32" s="26"/>
      <c r="S32" s="125"/>
      <c r="T32" s="171"/>
      <c r="U32" s="125"/>
      <c r="V32" s="480"/>
      <c r="W32" s="138">
        <f>Y30*5+Y32*5+Y34*8</f>
        <v>24.5</v>
      </c>
      <c r="X32" s="142" t="s">
        <v>38</v>
      </c>
      <c r="Y32" s="155">
        <v>2.6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491" t="s">
        <v>46</v>
      </c>
      <c r="C33" s="490"/>
      <c r="D33" s="169"/>
      <c r="E33" s="169"/>
      <c r="F33" s="124"/>
      <c r="G33" s="177"/>
      <c r="H33" s="178"/>
      <c r="I33" s="179"/>
      <c r="J33" s="125" t="s">
        <v>171</v>
      </c>
      <c r="K33" s="125"/>
      <c r="L33" s="125">
        <v>10</v>
      </c>
      <c r="M33" s="125" t="s">
        <v>312</v>
      </c>
      <c r="N33" s="168"/>
      <c r="O33" s="125">
        <v>10</v>
      </c>
      <c r="P33" s="26"/>
      <c r="Q33" s="85"/>
      <c r="R33" s="26"/>
      <c r="S33" s="181"/>
      <c r="T33" s="171"/>
      <c r="U33" s="125"/>
      <c r="V33" s="480"/>
      <c r="W33" s="141" t="s">
        <v>11</v>
      </c>
      <c r="X33" s="142" t="s">
        <v>39</v>
      </c>
      <c r="Y33" s="155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491"/>
      <c r="C34" s="490"/>
      <c r="D34" s="30"/>
      <c r="E34" s="30"/>
      <c r="F34" s="25"/>
      <c r="G34" s="25"/>
      <c r="H34" s="30"/>
      <c r="I34" s="25"/>
      <c r="J34" s="25"/>
      <c r="K34" s="30"/>
      <c r="L34" s="25"/>
      <c r="M34" s="173"/>
      <c r="N34" s="175"/>
      <c r="O34" s="26"/>
      <c r="P34" s="25"/>
      <c r="Q34" s="30"/>
      <c r="R34" s="25"/>
      <c r="S34" s="181"/>
      <c r="T34" s="171"/>
      <c r="U34" s="125"/>
      <c r="V34" s="480"/>
      <c r="W34" s="138">
        <v>26</v>
      </c>
      <c r="X34" s="143" t="s">
        <v>40</v>
      </c>
      <c r="Y34" s="155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181"/>
      <c r="N35" s="30"/>
      <c r="O35" s="26"/>
      <c r="P35" s="25"/>
      <c r="Q35" s="30"/>
      <c r="R35" s="25"/>
      <c r="S35" s="173"/>
      <c r="T35" s="169"/>
      <c r="U35" s="124"/>
      <c r="V35" s="480"/>
      <c r="W35" s="141" t="s">
        <v>12</v>
      </c>
      <c r="X35" s="144"/>
      <c r="Y35" s="155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481"/>
      <c r="W36" s="148">
        <f>W30*4+W32*9+W34*4</f>
        <v>706.5</v>
      </c>
      <c r="X36" s="149"/>
      <c r="Y36" s="157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6</v>
      </c>
      <c r="C37" s="490"/>
      <c r="D37" s="21" t="str">
        <f>'6月菜單'!R12</f>
        <v>古早味油飯</v>
      </c>
      <c r="E37" s="21" t="s">
        <v>139</v>
      </c>
      <c r="F37" s="21"/>
      <c r="G37" s="21" t="str">
        <f>'6月菜單'!R13</f>
        <v>三杯魷魚圈(海)(豆)</v>
      </c>
      <c r="H37" s="21" t="s">
        <v>18</v>
      </c>
      <c r="I37" s="21"/>
      <c r="J37" s="21" t="str">
        <f>'6月菜單'!R14</f>
        <v>香草烤雞翅</v>
      </c>
      <c r="K37" s="21" t="s">
        <v>50</v>
      </c>
      <c r="L37" s="21"/>
      <c r="M37" s="21" t="str">
        <f>'6月菜單'!R15</f>
        <v>韓風麻糬包(加)</v>
      </c>
      <c r="N37" s="21" t="s">
        <v>50</v>
      </c>
      <c r="O37" s="21"/>
      <c r="P37" s="21" t="str">
        <f>'6月菜單'!R16</f>
        <v>深色蔬菜</v>
      </c>
      <c r="Q37" s="21" t="s">
        <v>19</v>
      </c>
      <c r="R37" s="21"/>
      <c r="S37" s="21" t="str">
        <f>'6月菜單'!R17</f>
        <v>什錦湯(豆)</v>
      </c>
      <c r="T37" s="21" t="s">
        <v>17</v>
      </c>
      <c r="U37" s="21"/>
      <c r="V37" s="479"/>
      <c r="W37" s="135" t="s">
        <v>7</v>
      </c>
      <c r="X37" s="136" t="s">
        <v>35</v>
      </c>
      <c r="Y37" s="137">
        <v>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167</v>
      </c>
      <c r="C38" s="490"/>
      <c r="D38" s="26" t="s">
        <v>96</v>
      </c>
      <c r="E38" s="26"/>
      <c r="F38" s="26">
        <v>100</v>
      </c>
      <c r="G38" s="124" t="s">
        <v>335</v>
      </c>
      <c r="H38" s="124" t="s">
        <v>100</v>
      </c>
      <c r="I38" s="124">
        <v>40</v>
      </c>
      <c r="J38" s="25" t="s">
        <v>337</v>
      </c>
      <c r="K38" s="124"/>
      <c r="L38" s="124">
        <v>60</v>
      </c>
      <c r="M38" s="124" t="s">
        <v>370</v>
      </c>
      <c r="N38" s="124"/>
      <c r="O38" s="124">
        <v>30</v>
      </c>
      <c r="P38" s="26" t="str">
        <f>P37</f>
        <v>深色蔬菜</v>
      </c>
      <c r="Q38" s="26"/>
      <c r="R38" s="26">
        <v>120</v>
      </c>
      <c r="S38" s="124" t="s">
        <v>137</v>
      </c>
      <c r="T38" s="124"/>
      <c r="U38" s="124">
        <v>40</v>
      </c>
      <c r="V38" s="480"/>
      <c r="W38" s="138">
        <f>Y37*15+Y39*5+Y41*15+Y42*12</f>
        <v>88</v>
      </c>
      <c r="X38" s="139" t="s">
        <v>36</v>
      </c>
      <c r="Y38" s="140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14</v>
      </c>
      <c r="C39" s="490"/>
      <c r="D39" s="26" t="s">
        <v>97</v>
      </c>
      <c r="E39" s="26"/>
      <c r="F39" s="26">
        <v>40</v>
      </c>
      <c r="G39" s="125" t="s">
        <v>146</v>
      </c>
      <c r="H39" s="124"/>
      <c r="I39" s="124">
        <v>30</v>
      </c>
      <c r="J39" s="124"/>
      <c r="K39" s="124"/>
      <c r="L39" s="124"/>
      <c r="M39" s="125"/>
      <c r="N39" s="172"/>
      <c r="O39" s="124"/>
      <c r="P39" s="25"/>
      <c r="Q39" s="25"/>
      <c r="R39" s="25"/>
      <c r="S39" s="25" t="s">
        <v>198</v>
      </c>
      <c r="T39" s="124"/>
      <c r="U39" s="124">
        <v>10</v>
      </c>
      <c r="V39" s="480"/>
      <c r="W39" s="141" t="s">
        <v>9</v>
      </c>
      <c r="X39" s="142" t="s">
        <v>37</v>
      </c>
      <c r="Y39" s="140">
        <v>2.6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490"/>
      <c r="D40" s="26" t="s">
        <v>194</v>
      </c>
      <c r="E40" s="26"/>
      <c r="F40" s="26">
        <v>5</v>
      </c>
      <c r="G40" s="124" t="s">
        <v>336</v>
      </c>
      <c r="H40" s="124"/>
      <c r="I40" s="124">
        <v>10</v>
      </c>
      <c r="J40" s="125"/>
      <c r="K40" s="172"/>
      <c r="L40" s="124"/>
      <c r="M40" s="26"/>
      <c r="N40" s="168"/>
      <c r="O40" s="125"/>
      <c r="P40" s="25"/>
      <c r="Q40" s="25"/>
      <c r="R40" s="25"/>
      <c r="S40" s="124" t="s">
        <v>59</v>
      </c>
      <c r="T40" s="176"/>
      <c r="U40" s="124">
        <v>10</v>
      </c>
      <c r="V40" s="480"/>
      <c r="W40" s="138">
        <f>Y38*5+Y40*5+Y42*8</f>
        <v>24</v>
      </c>
      <c r="X40" s="142" t="s">
        <v>38</v>
      </c>
      <c r="Y40" s="140">
        <v>2.2999999999999998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491" t="s">
        <v>47</v>
      </c>
      <c r="C41" s="490"/>
      <c r="D41" s="180" t="s">
        <v>98</v>
      </c>
      <c r="E41" s="85"/>
      <c r="F41" s="26">
        <v>1</v>
      </c>
      <c r="G41" s="124" t="s">
        <v>178</v>
      </c>
      <c r="H41" s="124"/>
      <c r="I41" s="124">
        <v>1</v>
      </c>
      <c r="J41" s="124"/>
      <c r="K41" s="169"/>
      <c r="L41" s="124"/>
      <c r="M41" s="125"/>
      <c r="N41" s="168"/>
      <c r="O41" s="125"/>
      <c r="P41" s="25"/>
      <c r="Q41" s="25"/>
      <c r="R41" s="25"/>
      <c r="S41" s="26" t="s">
        <v>122</v>
      </c>
      <c r="T41" s="172"/>
      <c r="U41" s="124">
        <v>5</v>
      </c>
      <c r="V41" s="480"/>
      <c r="W41" s="141" t="s">
        <v>11</v>
      </c>
      <c r="X41" s="142" t="s">
        <v>39</v>
      </c>
      <c r="Y41" s="140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491"/>
      <c r="C42" s="490"/>
      <c r="D42" s="180" t="s">
        <v>99</v>
      </c>
      <c r="E42" s="180" t="s">
        <v>100</v>
      </c>
      <c r="F42" s="26">
        <v>1</v>
      </c>
      <c r="G42" s="124"/>
      <c r="H42" s="169"/>
      <c r="I42" s="124"/>
      <c r="J42" s="25"/>
      <c r="K42" s="169"/>
      <c r="L42" s="124"/>
      <c r="M42" s="26"/>
      <c r="N42" s="168"/>
      <c r="O42" s="125"/>
      <c r="P42" s="25"/>
      <c r="Q42" s="30"/>
      <c r="R42" s="25"/>
      <c r="S42" s="26" t="s">
        <v>125</v>
      </c>
      <c r="T42" s="169"/>
      <c r="U42" s="124">
        <v>2</v>
      </c>
      <c r="V42" s="480"/>
      <c r="W42" s="138">
        <f>Y37*2+Y38*7+Y42*8</f>
        <v>27.5</v>
      </c>
      <c r="X42" s="143" t="s">
        <v>40</v>
      </c>
      <c r="Y42" s="140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197"/>
      <c r="E43" s="169"/>
      <c r="F43" s="124"/>
      <c r="G43" s="124"/>
      <c r="H43" s="169"/>
      <c r="I43" s="124"/>
      <c r="J43" s="181"/>
      <c r="K43" s="185"/>
      <c r="L43" s="182"/>
      <c r="M43" s="181"/>
      <c r="N43" s="171"/>
      <c r="O43" s="125"/>
      <c r="P43" s="25"/>
      <c r="Q43" s="30"/>
      <c r="R43" s="25"/>
      <c r="S43" s="26"/>
      <c r="T43" s="85"/>
      <c r="U43" s="26"/>
      <c r="V43" s="480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196"/>
      <c r="E44" s="44"/>
      <c r="F44" s="45"/>
      <c r="G44" s="45"/>
      <c r="H44" s="44"/>
      <c r="I44" s="45"/>
      <c r="J44" s="181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481"/>
      <c r="W44" s="138">
        <f>W38*4+W40*9+W42*4</f>
        <v>678</v>
      </c>
      <c r="X44" s="146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7"/>
    </row>
    <row r="46" spans="2:32" x14ac:dyDescent="0.25">
      <c r="D46" s="488"/>
      <c r="E46" s="488"/>
      <c r="F46" s="489"/>
      <c r="G46" s="489"/>
      <c r="H46" s="48"/>
      <c r="K46" s="48"/>
      <c r="N46" s="48"/>
      <c r="Q46" s="48"/>
      <c r="T46" s="48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topLeftCell="A26" zoomScale="60" workbookViewId="0">
      <selection activeCell="M15" sqref="M15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2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 x14ac:dyDescent="0.55000000000000004">
      <c r="B1" s="484" t="s">
        <v>322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51"/>
      <c r="AB1" s="53"/>
    </row>
    <row r="2" spans="2:32" ht="16.5" customHeight="1" x14ac:dyDescent="0.45">
      <c r="B2" s="495"/>
      <c r="C2" s="496"/>
      <c r="D2" s="496"/>
      <c r="E2" s="496"/>
      <c r="F2" s="496"/>
      <c r="G2" s="496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 x14ac:dyDescent="0.45">
      <c r="B3" s="114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6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6</v>
      </c>
      <c r="C5" s="490"/>
      <c r="D5" s="21" t="str">
        <f>'6月菜單'!B21</f>
        <v>寶島白飯+黃金小肉包(冷主)</v>
      </c>
      <c r="E5" s="21" t="s">
        <v>15</v>
      </c>
      <c r="F5" s="22" t="s">
        <v>16</v>
      </c>
      <c r="G5" s="21" t="str">
        <f>'6月菜單'!B22</f>
        <v>黑胡椒豬排</v>
      </c>
      <c r="H5" s="21" t="s">
        <v>17</v>
      </c>
      <c r="I5" s="22" t="s">
        <v>16</v>
      </c>
      <c r="J5" s="21" t="str">
        <f>'6月菜單'!B23</f>
        <v>椰香咖哩雞</v>
      </c>
      <c r="K5" s="21" t="s">
        <v>17</v>
      </c>
      <c r="L5" s="22" t="s">
        <v>16</v>
      </c>
      <c r="M5" s="21" t="str">
        <f>'6月菜單'!B24</f>
        <v>客家小炒(豆)</v>
      </c>
      <c r="N5" s="21" t="s">
        <v>18</v>
      </c>
      <c r="O5" s="22" t="s">
        <v>16</v>
      </c>
      <c r="P5" s="21" t="str">
        <f>'6月菜單'!B25</f>
        <v>深色蔬菜</v>
      </c>
      <c r="Q5" s="21" t="s">
        <v>19</v>
      </c>
      <c r="R5" s="22" t="s">
        <v>16</v>
      </c>
      <c r="S5" s="21" t="str">
        <f>'6月菜單'!B26</f>
        <v>黃瓜豚骨湯</v>
      </c>
      <c r="T5" s="21" t="s">
        <v>17</v>
      </c>
      <c r="U5" s="22" t="s">
        <v>16</v>
      </c>
      <c r="V5" s="492"/>
      <c r="W5" s="135" t="s">
        <v>7</v>
      </c>
      <c r="X5" s="136" t="s">
        <v>35</v>
      </c>
      <c r="Y5" s="150">
        <v>6.1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 x14ac:dyDescent="0.3">
      <c r="B6" s="24" t="s">
        <v>8</v>
      </c>
      <c r="C6" s="490"/>
      <c r="D6" s="125" t="s">
        <v>57</v>
      </c>
      <c r="E6" s="125"/>
      <c r="F6" s="125">
        <v>100</v>
      </c>
      <c r="G6" s="124" t="s">
        <v>201</v>
      </c>
      <c r="H6" s="124"/>
      <c r="I6" s="124">
        <v>50</v>
      </c>
      <c r="J6" s="25" t="s">
        <v>165</v>
      </c>
      <c r="K6" s="25"/>
      <c r="L6" s="25">
        <v>30</v>
      </c>
      <c r="M6" s="25" t="s">
        <v>179</v>
      </c>
      <c r="N6" s="25"/>
      <c r="O6" s="25">
        <v>25</v>
      </c>
      <c r="P6" s="26" t="str">
        <f>P5</f>
        <v>深色蔬菜</v>
      </c>
      <c r="Q6" s="25"/>
      <c r="R6" s="25">
        <v>120</v>
      </c>
      <c r="S6" s="125" t="s">
        <v>141</v>
      </c>
      <c r="T6" s="125"/>
      <c r="U6" s="125">
        <v>30</v>
      </c>
      <c r="V6" s="493"/>
      <c r="W6" s="138">
        <v>97</v>
      </c>
      <c r="X6" s="139" t="s">
        <v>36</v>
      </c>
      <c r="Y6" s="151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 x14ac:dyDescent="0.3">
      <c r="B7" s="24">
        <v>17</v>
      </c>
      <c r="C7" s="490"/>
      <c r="D7" s="125"/>
      <c r="E7" s="125"/>
      <c r="F7" s="125"/>
      <c r="G7" s="125"/>
      <c r="H7" s="125"/>
      <c r="I7" s="125"/>
      <c r="J7" s="25" t="s">
        <v>217</v>
      </c>
      <c r="K7" s="25"/>
      <c r="L7" s="25">
        <v>10</v>
      </c>
      <c r="M7" s="25" t="s">
        <v>59</v>
      </c>
      <c r="N7" s="25"/>
      <c r="O7" s="25">
        <v>10</v>
      </c>
      <c r="P7" s="25"/>
      <c r="Q7" s="25"/>
      <c r="R7" s="25"/>
      <c r="S7" s="26" t="s">
        <v>150</v>
      </c>
      <c r="T7" s="125"/>
      <c r="U7" s="125">
        <v>5</v>
      </c>
      <c r="V7" s="493"/>
      <c r="W7" s="141" t="s">
        <v>9</v>
      </c>
      <c r="X7" s="142" t="s">
        <v>37</v>
      </c>
      <c r="Y7" s="151">
        <v>2.2999999999999998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 x14ac:dyDescent="0.3">
      <c r="B8" s="24" t="s">
        <v>10</v>
      </c>
      <c r="C8" s="490"/>
      <c r="D8" s="125" t="s">
        <v>371</v>
      </c>
      <c r="E8" s="125"/>
      <c r="F8" s="125">
        <v>30</v>
      </c>
      <c r="G8" s="125"/>
      <c r="H8" s="125"/>
      <c r="I8" s="125"/>
      <c r="J8" s="26" t="s">
        <v>215</v>
      </c>
      <c r="K8" s="175"/>
      <c r="L8" s="25">
        <v>20</v>
      </c>
      <c r="M8" s="26" t="s">
        <v>122</v>
      </c>
      <c r="N8" s="175"/>
      <c r="O8" s="25">
        <v>10</v>
      </c>
      <c r="P8" s="25"/>
      <c r="Q8" s="30"/>
      <c r="R8" s="25"/>
      <c r="S8" s="125"/>
      <c r="T8" s="125"/>
      <c r="U8" s="125"/>
      <c r="V8" s="493"/>
      <c r="W8" s="138">
        <f>Y6*5+Y8*5+Y10*8</f>
        <v>23.5</v>
      </c>
      <c r="X8" s="142" t="s">
        <v>38</v>
      </c>
      <c r="Y8" s="151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 x14ac:dyDescent="0.25">
      <c r="B9" s="491" t="s">
        <v>48</v>
      </c>
      <c r="C9" s="490"/>
      <c r="D9" s="125"/>
      <c r="E9" s="125"/>
      <c r="F9" s="125"/>
      <c r="G9" s="124"/>
      <c r="H9" s="169"/>
      <c r="I9" s="124"/>
      <c r="J9" s="26" t="s">
        <v>218</v>
      </c>
      <c r="K9" s="26"/>
      <c r="L9" s="26">
        <v>10</v>
      </c>
      <c r="M9" s="26" t="s">
        <v>194</v>
      </c>
      <c r="N9" s="26"/>
      <c r="O9" s="26">
        <v>15</v>
      </c>
      <c r="P9" s="25"/>
      <c r="Q9" s="30"/>
      <c r="R9" s="25"/>
      <c r="S9" s="181"/>
      <c r="T9" s="26"/>
      <c r="U9" s="26"/>
      <c r="V9" s="493"/>
      <c r="W9" s="141" t="s">
        <v>11</v>
      </c>
      <c r="X9" s="142" t="s">
        <v>39</v>
      </c>
      <c r="Y9" s="15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 x14ac:dyDescent="0.3">
      <c r="B10" s="491"/>
      <c r="C10" s="490"/>
      <c r="D10" s="125"/>
      <c r="E10" s="125"/>
      <c r="F10" s="125"/>
      <c r="G10" s="174"/>
      <c r="H10" s="169"/>
      <c r="I10" s="124"/>
      <c r="J10" s="180"/>
      <c r="K10" s="180"/>
      <c r="L10" s="26"/>
      <c r="M10" s="180" t="s">
        <v>203</v>
      </c>
      <c r="N10" s="180" t="s">
        <v>213</v>
      </c>
      <c r="O10" s="26">
        <v>30</v>
      </c>
      <c r="P10" s="25"/>
      <c r="Q10" s="30"/>
      <c r="R10" s="25"/>
      <c r="S10" s="181"/>
      <c r="T10" s="85"/>
      <c r="U10" s="26"/>
      <c r="V10" s="493"/>
      <c r="W10" s="138">
        <f>Y5*2+Y6*7+Y7*1+Y10*8</f>
        <v>32</v>
      </c>
      <c r="X10" s="143" t="s">
        <v>40</v>
      </c>
      <c r="Y10" s="152">
        <v>0</v>
      </c>
      <c r="Z10" s="10"/>
      <c r="AA10" s="2" t="s">
        <v>29</v>
      </c>
      <c r="AE10" s="2">
        <f>AB10*15</f>
        <v>0</v>
      </c>
    </row>
    <row r="11" spans="2:32" ht="27.95" customHeight="1" x14ac:dyDescent="0.25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5"/>
      <c r="N11" s="30"/>
      <c r="O11" s="25"/>
      <c r="P11" s="25"/>
      <c r="Q11" s="30"/>
      <c r="R11" s="25"/>
      <c r="S11" s="26"/>
      <c r="T11" s="26"/>
      <c r="U11" s="26"/>
      <c r="V11" s="493"/>
      <c r="W11" s="141" t="s">
        <v>12</v>
      </c>
      <c r="X11" s="144"/>
      <c r="Y11" s="15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181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494"/>
      <c r="W12" s="148">
        <f>W6*4+W8*9+W10*4</f>
        <v>727.5</v>
      </c>
      <c r="X12" s="146"/>
      <c r="Y12" s="15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 x14ac:dyDescent="0.3">
      <c r="B13" s="20">
        <v>6</v>
      </c>
      <c r="C13" s="490"/>
      <c r="D13" s="21" t="str">
        <f>'6月菜單'!F21</f>
        <v>地瓜飯</v>
      </c>
      <c r="E13" s="21" t="s">
        <v>15</v>
      </c>
      <c r="F13" s="21"/>
      <c r="G13" s="21" t="str">
        <f>'6月菜單'!F22</f>
        <v>秘製醬燒雞腿</v>
      </c>
      <c r="H13" s="21" t="s">
        <v>50</v>
      </c>
      <c r="I13" s="21"/>
      <c r="J13" s="21" t="str">
        <f>'6月菜單'!F23</f>
        <v>祖傳雙蘿燉肉</v>
      </c>
      <c r="K13" s="21" t="s">
        <v>17</v>
      </c>
      <c r="L13" s="21"/>
      <c r="M13" s="21" t="str">
        <f>'6月菜單'!F24</f>
        <v>金門鍋貼(加)</v>
      </c>
      <c r="N13" s="21" t="s">
        <v>15</v>
      </c>
      <c r="O13" s="21"/>
      <c r="P13" s="21" t="str">
        <f>'6月菜單'!F25</f>
        <v>淺色蔬菜</v>
      </c>
      <c r="Q13" s="21" t="s">
        <v>19</v>
      </c>
      <c r="R13" s="21"/>
      <c r="S13" s="21" t="str">
        <f>'6月菜單'!F26</f>
        <v>酸辣湯(芡)(豆)</v>
      </c>
      <c r="T13" s="21" t="s">
        <v>17</v>
      </c>
      <c r="U13" s="21"/>
      <c r="V13" s="492"/>
      <c r="W13" s="135" t="s">
        <v>7</v>
      </c>
      <c r="X13" s="136" t="s">
        <v>35</v>
      </c>
      <c r="Y13" s="158">
        <v>5.0999999999999996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 x14ac:dyDescent="0.3">
      <c r="B14" s="24" t="s">
        <v>8</v>
      </c>
      <c r="C14" s="490"/>
      <c r="D14" s="125" t="s">
        <v>86</v>
      </c>
      <c r="E14" s="125"/>
      <c r="F14" s="125">
        <v>80</v>
      </c>
      <c r="G14" s="125" t="s">
        <v>305</v>
      </c>
      <c r="H14" s="125"/>
      <c r="I14" s="125">
        <v>100</v>
      </c>
      <c r="J14" s="25" t="s">
        <v>274</v>
      </c>
      <c r="K14" s="25"/>
      <c r="L14" s="25">
        <v>30</v>
      </c>
      <c r="M14" s="26" t="s">
        <v>484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105" t="s">
        <v>175</v>
      </c>
      <c r="T14" s="26"/>
      <c r="U14" s="26">
        <v>15</v>
      </c>
      <c r="V14" s="493"/>
      <c r="W14" s="138">
        <f>Y13*15+Y15*8+Y17*15+Y18*12</f>
        <v>94.1</v>
      </c>
      <c r="X14" s="139" t="s">
        <v>36</v>
      </c>
      <c r="Y14" s="147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 x14ac:dyDescent="0.3">
      <c r="B15" s="24">
        <v>18</v>
      </c>
      <c r="C15" s="490"/>
      <c r="D15" s="125" t="s">
        <v>93</v>
      </c>
      <c r="E15" s="125"/>
      <c r="F15" s="125">
        <v>55</v>
      </c>
      <c r="G15" s="125"/>
      <c r="H15" s="125"/>
      <c r="I15" s="125"/>
      <c r="J15" s="26" t="s">
        <v>275</v>
      </c>
      <c r="K15" s="26"/>
      <c r="L15" s="25">
        <v>35</v>
      </c>
      <c r="M15" s="26"/>
      <c r="N15" s="26"/>
      <c r="O15" s="26"/>
      <c r="P15" s="26"/>
      <c r="Q15" s="26"/>
      <c r="R15" s="26"/>
      <c r="S15" s="26" t="s">
        <v>169</v>
      </c>
      <c r="T15" s="26"/>
      <c r="U15" s="26">
        <v>10</v>
      </c>
      <c r="V15" s="493"/>
      <c r="W15" s="141" t="s">
        <v>9</v>
      </c>
      <c r="X15" s="142" t="s">
        <v>37</v>
      </c>
      <c r="Y15" s="147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 x14ac:dyDescent="0.3">
      <c r="B16" s="24" t="s">
        <v>10</v>
      </c>
      <c r="C16" s="490"/>
      <c r="D16" s="125"/>
      <c r="E16" s="125"/>
      <c r="F16" s="125"/>
      <c r="G16" s="125"/>
      <c r="H16" s="171"/>
      <c r="I16" s="125"/>
      <c r="J16" s="26" t="s">
        <v>276</v>
      </c>
      <c r="K16" s="180"/>
      <c r="L16" s="26">
        <v>20</v>
      </c>
      <c r="M16" s="198"/>
      <c r="N16" s="26"/>
      <c r="O16" s="26"/>
      <c r="P16" s="26"/>
      <c r="Q16" s="85"/>
      <c r="R16" s="26"/>
      <c r="S16" s="26" t="s">
        <v>173</v>
      </c>
      <c r="T16" s="26"/>
      <c r="U16" s="26">
        <v>5</v>
      </c>
      <c r="V16" s="493"/>
      <c r="W16" s="138">
        <f>Y14*5+Y16*5+Y18*8</f>
        <v>25.5</v>
      </c>
      <c r="X16" s="142" t="s">
        <v>38</v>
      </c>
      <c r="Y16" s="147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 x14ac:dyDescent="0.25">
      <c r="B17" s="491" t="s">
        <v>43</v>
      </c>
      <c r="C17" s="490"/>
      <c r="D17" s="169"/>
      <c r="E17" s="169"/>
      <c r="F17" s="124"/>
      <c r="G17" s="124"/>
      <c r="H17" s="169"/>
      <c r="I17" s="124"/>
      <c r="J17" s="26"/>
      <c r="K17" s="180"/>
      <c r="L17" s="26"/>
      <c r="M17" s="26"/>
      <c r="N17" s="26"/>
      <c r="O17" s="26"/>
      <c r="P17" s="26"/>
      <c r="Q17" s="85"/>
      <c r="R17" s="26"/>
      <c r="S17" s="26" t="s">
        <v>174</v>
      </c>
      <c r="T17" s="26"/>
      <c r="U17" s="26">
        <v>5</v>
      </c>
      <c r="V17" s="493"/>
      <c r="W17" s="141" t="s">
        <v>11</v>
      </c>
      <c r="X17" s="142" t="s">
        <v>39</v>
      </c>
      <c r="Y17" s="147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 x14ac:dyDescent="0.3">
      <c r="B18" s="491"/>
      <c r="C18" s="490"/>
      <c r="D18" s="30"/>
      <c r="E18" s="30"/>
      <c r="F18" s="25"/>
      <c r="G18" s="25"/>
      <c r="H18" s="30"/>
      <c r="I18" s="25"/>
      <c r="J18" s="26"/>
      <c r="K18" s="175"/>
      <c r="L18" s="25"/>
      <c r="M18" s="26"/>
      <c r="N18" s="30"/>
      <c r="O18" s="26"/>
      <c r="P18" s="25"/>
      <c r="Q18" s="30"/>
      <c r="R18" s="25"/>
      <c r="S18" s="26" t="s">
        <v>176</v>
      </c>
      <c r="T18" s="85"/>
      <c r="U18" s="26">
        <v>5</v>
      </c>
      <c r="V18" s="493"/>
      <c r="W18" s="138">
        <v>26.5</v>
      </c>
      <c r="X18" s="143" t="s">
        <v>40</v>
      </c>
      <c r="Y18" s="147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 x14ac:dyDescent="0.25">
      <c r="B19" s="31" t="s">
        <v>44</v>
      </c>
      <c r="C19" s="32"/>
      <c r="D19" s="30"/>
      <c r="E19" s="30"/>
      <c r="F19" s="25"/>
      <c r="G19" s="25"/>
      <c r="H19" s="30"/>
      <c r="I19" s="25"/>
      <c r="J19" s="181"/>
      <c r="K19" s="85"/>
      <c r="L19" s="26"/>
      <c r="M19" s="26"/>
      <c r="N19" s="30"/>
      <c r="O19" s="26"/>
      <c r="P19" s="25"/>
      <c r="Q19" s="30"/>
      <c r="R19" s="25"/>
      <c r="S19" s="26" t="s">
        <v>168</v>
      </c>
      <c r="T19" s="85"/>
      <c r="U19" s="26">
        <v>10</v>
      </c>
      <c r="V19" s="493"/>
      <c r="W19" s="141" t="s">
        <v>12</v>
      </c>
      <c r="X19" s="144"/>
      <c r="Y19" s="147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6"/>
      <c r="K20" s="85"/>
      <c r="L20" s="26"/>
      <c r="M20" s="26"/>
      <c r="N20" s="30"/>
      <c r="O20" s="26"/>
      <c r="P20" s="25"/>
      <c r="Q20" s="30"/>
      <c r="R20" s="25"/>
      <c r="S20" s="25"/>
      <c r="T20" s="30"/>
      <c r="U20" s="25"/>
      <c r="V20" s="494"/>
      <c r="W20" s="138">
        <f>W14*4+W16*9+W18*4</f>
        <v>711.9</v>
      </c>
      <c r="X20" s="149"/>
      <c r="Y20" s="15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 x14ac:dyDescent="0.3">
      <c r="B21" s="20">
        <v>6</v>
      </c>
      <c r="C21" s="490"/>
      <c r="D21" s="21" t="str">
        <f>'6月菜單'!J21</f>
        <v>寶島白飯</v>
      </c>
      <c r="E21" s="21" t="s">
        <v>15</v>
      </c>
      <c r="F21" s="21"/>
      <c r="G21" s="21" t="str">
        <f>'6月菜單'!J22</f>
        <v>泰式咕咕雞</v>
      </c>
      <c r="H21" s="21" t="s">
        <v>18</v>
      </c>
      <c r="I21" s="21"/>
      <c r="J21" s="21" t="str">
        <f>'6月菜單'!J23</f>
        <v>蕃茄蛋豆腐(豆)</v>
      </c>
      <c r="K21" s="21" t="s">
        <v>17</v>
      </c>
      <c r="L21" s="21"/>
      <c r="M21" s="21" t="str">
        <f>'6月菜單'!J24</f>
        <v>柴香菇扒高麗菜</v>
      </c>
      <c r="N21" s="21" t="s">
        <v>17</v>
      </c>
      <c r="O21" s="21"/>
      <c r="P21" s="21" t="str">
        <f>'6月菜單'!J25</f>
        <v>深色蔬菜</v>
      </c>
      <c r="Q21" s="21" t="s">
        <v>19</v>
      </c>
      <c r="R21" s="21"/>
      <c r="S21" s="21" t="str">
        <f>'6月菜單'!J26</f>
        <v>三絲湯</v>
      </c>
      <c r="T21" s="21" t="s">
        <v>17</v>
      </c>
      <c r="U21" s="21"/>
      <c r="V21" s="492"/>
      <c r="W21" s="135" t="s">
        <v>7</v>
      </c>
      <c r="X21" s="136" t="s">
        <v>35</v>
      </c>
      <c r="Y21" s="137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 x14ac:dyDescent="0.4">
      <c r="B22" s="24" t="s">
        <v>8</v>
      </c>
      <c r="C22" s="490"/>
      <c r="D22" s="125" t="s">
        <v>57</v>
      </c>
      <c r="E22" s="125"/>
      <c r="F22" s="125">
        <v>100</v>
      </c>
      <c r="G22" s="125" t="s">
        <v>165</v>
      </c>
      <c r="H22" s="125"/>
      <c r="I22" s="125">
        <v>60</v>
      </c>
      <c r="J22" s="26" t="s">
        <v>138</v>
      </c>
      <c r="K22" s="26"/>
      <c r="L22" s="26">
        <v>15</v>
      </c>
      <c r="M22" s="26" t="s">
        <v>124</v>
      </c>
      <c r="N22" s="26"/>
      <c r="O22" s="26">
        <v>35</v>
      </c>
      <c r="P22" s="26" t="str">
        <f>P21</f>
        <v>深色蔬菜</v>
      </c>
      <c r="Q22" s="25"/>
      <c r="R22" s="25">
        <v>120</v>
      </c>
      <c r="S22" s="124" t="s">
        <v>95</v>
      </c>
      <c r="T22" s="124"/>
      <c r="U22" s="124">
        <v>10</v>
      </c>
      <c r="V22" s="493"/>
      <c r="W22" s="138">
        <f>Y21*15+Y23*5+Y25*15+Y26*12</f>
        <v>86.5</v>
      </c>
      <c r="X22" s="139" t="s">
        <v>36</v>
      </c>
      <c r="Y22" s="140">
        <v>2.2999999999999998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 x14ac:dyDescent="0.3">
      <c r="B23" s="24">
        <v>19</v>
      </c>
      <c r="C23" s="490"/>
      <c r="D23" s="125"/>
      <c r="E23" s="125"/>
      <c r="F23" s="125"/>
      <c r="G23" s="125" t="s">
        <v>277</v>
      </c>
      <c r="H23" s="125"/>
      <c r="I23" s="125">
        <v>30</v>
      </c>
      <c r="J23" s="26" t="s">
        <v>173</v>
      </c>
      <c r="K23" s="26"/>
      <c r="L23" s="26">
        <v>25</v>
      </c>
      <c r="M23" s="26" t="s">
        <v>358</v>
      </c>
      <c r="N23" s="26"/>
      <c r="O23" s="26">
        <v>10</v>
      </c>
      <c r="P23" s="25"/>
      <c r="Q23" s="25"/>
      <c r="R23" s="25"/>
      <c r="S23" s="25" t="s">
        <v>59</v>
      </c>
      <c r="T23" s="124"/>
      <c r="U23" s="124">
        <v>10</v>
      </c>
      <c r="V23" s="493"/>
      <c r="W23" s="141" t="s">
        <v>9</v>
      </c>
      <c r="X23" s="142" t="s">
        <v>37</v>
      </c>
      <c r="Y23" s="140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 x14ac:dyDescent="0.4">
      <c r="B24" s="24" t="s">
        <v>10</v>
      </c>
      <c r="C24" s="490"/>
      <c r="D24" s="125"/>
      <c r="E24" s="125"/>
      <c r="F24" s="125"/>
      <c r="G24" s="125" t="s">
        <v>278</v>
      </c>
      <c r="H24" s="171"/>
      <c r="I24" s="125">
        <v>35</v>
      </c>
      <c r="J24" s="26" t="s">
        <v>90</v>
      </c>
      <c r="K24" s="26"/>
      <c r="L24" s="26">
        <v>25</v>
      </c>
      <c r="M24" s="125" t="s">
        <v>359</v>
      </c>
      <c r="N24" s="124"/>
      <c r="O24" s="124">
        <v>10</v>
      </c>
      <c r="P24" s="25"/>
      <c r="Q24" s="30"/>
      <c r="R24" s="25"/>
      <c r="S24" s="124" t="s">
        <v>123</v>
      </c>
      <c r="T24" s="124"/>
      <c r="U24" s="124">
        <v>10</v>
      </c>
      <c r="V24" s="493"/>
      <c r="W24" s="138">
        <f>Y22*5+Y24*5+Y26*8</f>
        <v>22.5</v>
      </c>
      <c r="X24" s="142" t="s">
        <v>38</v>
      </c>
      <c r="Y24" s="140">
        <v>2.2000000000000002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 x14ac:dyDescent="0.25">
      <c r="B25" s="491" t="s">
        <v>69</v>
      </c>
      <c r="C25" s="490"/>
      <c r="D25" s="125"/>
      <c r="E25" s="125"/>
      <c r="F25" s="125"/>
      <c r="G25" s="125"/>
      <c r="H25" s="171"/>
      <c r="I25" s="125"/>
      <c r="J25" s="26"/>
      <c r="K25" s="26"/>
      <c r="L25" s="26"/>
      <c r="M25" s="124" t="s">
        <v>360</v>
      </c>
      <c r="N25" s="168"/>
      <c r="O25" s="124">
        <v>5</v>
      </c>
      <c r="P25" s="25"/>
      <c r="Q25" s="30"/>
      <c r="R25" s="25"/>
      <c r="S25" s="26"/>
      <c r="T25" s="122"/>
      <c r="U25" s="118"/>
      <c r="V25" s="493"/>
      <c r="W25" s="141" t="s">
        <v>11</v>
      </c>
      <c r="X25" s="142" t="s">
        <v>39</v>
      </c>
      <c r="Y25" s="140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 x14ac:dyDescent="0.4">
      <c r="B26" s="497"/>
      <c r="C26" s="490"/>
      <c r="D26" s="125"/>
      <c r="E26" s="125"/>
      <c r="F26" s="125"/>
      <c r="G26" s="170"/>
      <c r="H26" s="169"/>
      <c r="I26" s="124"/>
      <c r="J26" s="25"/>
      <c r="K26" s="30"/>
      <c r="L26" s="25"/>
      <c r="M26" s="124" t="s">
        <v>361</v>
      </c>
      <c r="N26" s="168"/>
      <c r="O26" s="124">
        <v>5</v>
      </c>
      <c r="P26" s="25"/>
      <c r="Q26" s="30"/>
      <c r="R26" s="25"/>
      <c r="S26" s="181"/>
      <c r="T26" s="122"/>
      <c r="U26" s="118"/>
      <c r="V26" s="493"/>
      <c r="W26" s="138">
        <v>25.4</v>
      </c>
      <c r="X26" s="143" t="s">
        <v>40</v>
      </c>
      <c r="Y26" s="140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 x14ac:dyDescent="0.25">
      <c r="B27" s="31" t="s">
        <v>44</v>
      </c>
      <c r="C27" s="39"/>
      <c r="D27" s="124"/>
      <c r="E27" s="169"/>
      <c r="F27" s="124"/>
      <c r="G27" s="124"/>
      <c r="H27" s="169"/>
      <c r="I27" s="124"/>
      <c r="J27" s="180"/>
      <c r="K27" s="168"/>
      <c r="L27" s="125"/>
      <c r="M27" s="124"/>
      <c r="N27" s="169"/>
      <c r="O27" s="124"/>
      <c r="P27" s="25"/>
      <c r="Q27" s="30"/>
      <c r="R27" s="25"/>
      <c r="S27" s="25"/>
      <c r="T27" s="30"/>
      <c r="U27" s="25"/>
      <c r="V27" s="493"/>
      <c r="W27" s="141" t="s">
        <v>12</v>
      </c>
      <c r="X27" s="144"/>
      <c r="Y27" s="140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 x14ac:dyDescent="0.45">
      <c r="B28" s="40"/>
      <c r="C28" s="41"/>
      <c r="D28" s="30"/>
      <c r="E28" s="30"/>
      <c r="F28" s="25"/>
      <c r="G28" s="25"/>
      <c r="H28" s="30"/>
      <c r="I28" s="25"/>
      <c r="J28" s="181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494"/>
      <c r="W28" s="138">
        <f>W22*4+W24*9+W26*4</f>
        <v>650.1</v>
      </c>
      <c r="X28" s="146"/>
      <c r="Y28" s="140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 x14ac:dyDescent="0.3">
      <c r="B29" s="20">
        <v>6</v>
      </c>
      <c r="C29" s="490"/>
      <c r="D29" s="21" t="str">
        <f>'6月菜單'!N21</f>
        <v>糙米飯</v>
      </c>
      <c r="E29" s="21" t="s">
        <v>15</v>
      </c>
      <c r="F29" s="21"/>
      <c r="G29" s="21" t="str">
        <f>'6月菜單'!N22</f>
        <v>壽喜燒肉</v>
      </c>
      <c r="H29" s="21" t="s">
        <v>17</v>
      </c>
      <c r="I29" s="21"/>
      <c r="J29" s="21" t="str">
        <f>'6月菜單'!N23</f>
        <v>奶香通心麵</v>
      </c>
      <c r="K29" s="21" t="s">
        <v>17</v>
      </c>
      <c r="L29" s="21"/>
      <c r="M29" s="21" t="str">
        <f>'6月菜單'!N24</f>
        <v>黃金炸雞堡(加)(炸)</v>
      </c>
      <c r="N29" s="21" t="s">
        <v>55</v>
      </c>
      <c r="O29" s="21"/>
      <c r="P29" s="21" t="str">
        <f>'6月菜單'!N25</f>
        <v>淺色蔬菜</v>
      </c>
      <c r="Q29" s="21" t="s">
        <v>19</v>
      </c>
      <c r="R29" s="21"/>
      <c r="S29" s="21" t="str">
        <f>'6月菜單'!N26</f>
        <v>冬瓜豚骨湯</v>
      </c>
      <c r="T29" s="21" t="s">
        <v>17</v>
      </c>
      <c r="U29" s="21"/>
      <c r="V29" s="479"/>
      <c r="W29" s="135" t="s">
        <v>7</v>
      </c>
      <c r="X29" s="136" t="s">
        <v>35</v>
      </c>
      <c r="Y29" s="158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 x14ac:dyDescent="0.3">
      <c r="B30" s="24" t="s">
        <v>8</v>
      </c>
      <c r="C30" s="490"/>
      <c r="D30" s="125" t="s">
        <v>268</v>
      </c>
      <c r="E30" s="125"/>
      <c r="F30" s="125">
        <v>60</v>
      </c>
      <c r="G30" s="124" t="s">
        <v>280</v>
      </c>
      <c r="H30" s="124"/>
      <c r="I30" s="124">
        <v>60</v>
      </c>
      <c r="J30" s="26" t="s">
        <v>349</v>
      </c>
      <c r="K30" s="125"/>
      <c r="L30" s="125">
        <v>10</v>
      </c>
      <c r="M30" s="25" t="s">
        <v>285</v>
      </c>
      <c r="N30" s="124"/>
      <c r="O30" s="124">
        <v>50</v>
      </c>
      <c r="P30" s="26" t="str">
        <f>P29</f>
        <v>淺色蔬菜</v>
      </c>
      <c r="Q30" s="25"/>
      <c r="R30" s="25">
        <v>120</v>
      </c>
      <c r="S30" s="125" t="s">
        <v>286</v>
      </c>
      <c r="T30" s="125"/>
      <c r="U30" s="125">
        <v>40</v>
      </c>
      <c r="V30" s="480"/>
      <c r="W30" s="138" t="s">
        <v>51</v>
      </c>
      <c r="X30" s="139" t="s">
        <v>36</v>
      </c>
      <c r="Y30" s="147">
        <v>2.9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 x14ac:dyDescent="0.3">
      <c r="B31" s="24">
        <v>20</v>
      </c>
      <c r="C31" s="490"/>
      <c r="D31" s="125" t="s">
        <v>279</v>
      </c>
      <c r="E31" s="125"/>
      <c r="F31" s="125">
        <v>40</v>
      </c>
      <c r="G31" s="125" t="s">
        <v>282</v>
      </c>
      <c r="H31" s="124"/>
      <c r="I31" s="124">
        <v>40</v>
      </c>
      <c r="J31" s="125" t="s">
        <v>340</v>
      </c>
      <c r="K31" s="125"/>
      <c r="L31" s="125">
        <v>10</v>
      </c>
      <c r="M31" s="125"/>
      <c r="N31" s="124"/>
      <c r="O31" s="124"/>
      <c r="P31" s="26"/>
      <c r="Q31" s="85"/>
      <c r="R31" s="26"/>
      <c r="S31" s="26" t="s">
        <v>287</v>
      </c>
      <c r="T31" s="171"/>
      <c r="U31" s="125">
        <v>10</v>
      </c>
      <c r="V31" s="480"/>
      <c r="W31" s="141" t="s">
        <v>9</v>
      </c>
      <c r="X31" s="142" t="s">
        <v>37</v>
      </c>
      <c r="Y31" s="147">
        <v>2.4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 x14ac:dyDescent="0.3">
      <c r="B32" s="24" t="s">
        <v>10</v>
      </c>
      <c r="C32" s="490"/>
      <c r="D32" s="125"/>
      <c r="E32" s="125"/>
      <c r="F32" s="125"/>
      <c r="G32" s="125" t="s">
        <v>275</v>
      </c>
      <c r="H32" s="125"/>
      <c r="I32" s="125">
        <v>10</v>
      </c>
      <c r="J32" s="124" t="s">
        <v>344</v>
      </c>
      <c r="K32" s="124"/>
      <c r="L32" s="124">
        <v>10</v>
      </c>
      <c r="M32" s="181"/>
      <c r="N32" s="169"/>
      <c r="O32" s="124"/>
      <c r="P32" s="26"/>
      <c r="Q32" s="85"/>
      <c r="R32" s="26"/>
      <c r="S32" s="125"/>
      <c r="T32" s="171"/>
      <c r="U32" s="125"/>
      <c r="V32" s="480"/>
      <c r="W32" s="138">
        <v>23</v>
      </c>
      <c r="X32" s="142" t="s">
        <v>38</v>
      </c>
      <c r="Y32" s="147">
        <v>2.1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 x14ac:dyDescent="0.25">
      <c r="B33" s="491" t="s">
        <v>70</v>
      </c>
      <c r="C33" s="490"/>
      <c r="D33" s="124"/>
      <c r="E33" s="124"/>
      <c r="F33" s="124"/>
      <c r="G33" s="177" t="s">
        <v>281</v>
      </c>
      <c r="H33" s="178"/>
      <c r="I33" s="179">
        <v>10</v>
      </c>
      <c r="J33" s="26"/>
      <c r="K33" s="125"/>
      <c r="L33" s="125"/>
      <c r="M33" s="197"/>
      <c r="N33" s="169"/>
      <c r="O33" s="124"/>
      <c r="P33" s="25"/>
      <c r="Q33" s="30"/>
      <c r="R33" s="25"/>
      <c r="S33" s="181"/>
      <c r="T33" s="25"/>
      <c r="U33" s="25"/>
      <c r="V33" s="480"/>
      <c r="W33" s="141" t="s">
        <v>11</v>
      </c>
      <c r="X33" s="142" t="s">
        <v>39</v>
      </c>
      <c r="Y33" s="147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 x14ac:dyDescent="0.3">
      <c r="B34" s="491"/>
      <c r="C34" s="490"/>
      <c r="D34" s="124"/>
      <c r="E34" s="124"/>
      <c r="F34" s="124"/>
      <c r="G34" s="26"/>
      <c r="H34" s="26"/>
      <c r="I34" s="26"/>
      <c r="J34" s="26"/>
      <c r="K34" s="26"/>
      <c r="L34" s="26"/>
      <c r="M34" s="26"/>
      <c r="N34" s="175"/>
      <c r="O34" s="26"/>
      <c r="P34" s="25"/>
      <c r="Q34" s="30"/>
      <c r="R34" s="25"/>
      <c r="S34" s="181"/>
      <c r="T34" s="30"/>
      <c r="U34" s="25"/>
      <c r="V34" s="480"/>
      <c r="W34" s="138">
        <v>26.4</v>
      </c>
      <c r="X34" s="143" t="s">
        <v>40</v>
      </c>
      <c r="Y34" s="147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81"/>
      <c r="K35" s="30"/>
      <c r="L35" s="25"/>
      <c r="M35" s="198"/>
      <c r="N35" s="30"/>
      <c r="O35" s="26"/>
      <c r="P35" s="25"/>
      <c r="Q35" s="30"/>
      <c r="R35" s="25"/>
      <c r="S35" s="25"/>
      <c r="T35" s="25"/>
      <c r="U35" s="25"/>
      <c r="V35" s="480"/>
      <c r="W35" s="141" t="s">
        <v>12</v>
      </c>
      <c r="X35" s="144"/>
      <c r="Y35" s="147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481"/>
      <c r="W36" s="156" t="s">
        <v>52</v>
      </c>
      <c r="X36" s="149"/>
      <c r="Y36" s="159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 x14ac:dyDescent="0.3">
      <c r="B37" s="20">
        <v>6</v>
      </c>
      <c r="C37" s="490"/>
      <c r="D37" s="21" t="str">
        <f>'6月菜單'!R21</f>
        <v>焗烤什錦日式炒烏龍</v>
      </c>
      <c r="E37" s="21" t="s">
        <v>50</v>
      </c>
      <c r="F37" s="21"/>
      <c r="G37" s="21" t="str">
        <f>'6月菜單'!R22</f>
        <v>五味虱目魚柳(過油)(海)</v>
      </c>
      <c r="H37" s="21" t="s">
        <v>18</v>
      </c>
      <c r="I37" s="21"/>
      <c r="J37" s="21" t="str">
        <f>'6月菜單'!R23</f>
        <v>蜜汁翅小腿</v>
      </c>
      <c r="K37" s="21" t="s">
        <v>50</v>
      </c>
      <c r="L37" s="21"/>
      <c r="M37" s="21" t="str">
        <f>'6月菜單'!R24</f>
        <v>偽東山鴨頭(豆)</v>
      </c>
      <c r="N37" s="21" t="s">
        <v>17</v>
      </c>
      <c r="O37" s="21"/>
      <c r="P37" s="21" t="str">
        <f>'6月菜單'!R25</f>
        <v>深色蔬菜</v>
      </c>
      <c r="Q37" s="21" t="s">
        <v>292</v>
      </c>
      <c r="R37" s="21"/>
      <c r="S37" s="21" t="str">
        <f>'6月菜單'!R26</f>
        <v>消暑綠豆仙草汁</v>
      </c>
      <c r="T37" s="21" t="s">
        <v>17</v>
      </c>
      <c r="U37" s="21"/>
      <c r="V37" s="479"/>
      <c r="W37" s="135" t="s">
        <v>7</v>
      </c>
      <c r="X37" s="136" t="s">
        <v>35</v>
      </c>
      <c r="Y37" s="137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 x14ac:dyDescent="0.3">
      <c r="B38" s="24" t="s">
        <v>8</v>
      </c>
      <c r="C38" s="490"/>
      <c r="D38" s="25" t="s">
        <v>309</v>
      </c>
      <c r="E38" s="25"/>
      <c r="F38" s="25">
        <v>250</v>
      </c>
      <c r="G38" s="124" t="s">
        <v>273</v>
      </c>
      <c r="H38" s="124"/>
      <c r="I38" s="124">
        <v>60</v>
      </c>
      <c r="J38" s="25" t="s">
        <v>209</v>
      </c>
      <c r="K38" s="124"/>
      <c r="L38" s="124">
        <v>30</v>
      </c>
      <c r="M38" s="124" t="s">
        <v>78</v>
      </c>
      <c r="N38" s="124"/>
      <c r="O38" s="125">
        <v>20</v>
      </c>
      <c r="P38" s="26" t="str">
        <f>P37</f>
        <v>深色蔬菜</v>
      </c>
      <c r="Q38" s="26"/>
      <c r="R38" s="26">
        <v>120</v>
      </c>
      <c r="S38" s="124" t="s">
        <v>298</v>
      </c>
      <c r="T38" s="124"/>
      <c r="U38" s="124">
        <v>10</v>
      </c>
      <c r="V38" s="480"/>
      <c r="W38" s="138">
        <f>Y37*15+Y39*5+Y41*15+Y42*12</f>
        <v>101.5</v>
      </c>
      <c r="X38" s="139" t="s">
        <v>36</v>
      </c>
      <c r="Y38" s="140">
        <v>2.7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 x14ac:dyDescent="0.3">
      <c r="B39" s="24">
        <v>21</v>
      </c>
      <c r="C39" s="490"/>
      <c r="D39" s="25" t="s">
        <v>310</v>
      </c>
      <c r="E39" s="25"/>
      <c r="F39" s="25">
        <v>30</v>
      </c>
      <c r="G39" s="125" t="s">
        <v>58</v>
      </c>
      <c r="H39" s="124"/>
      <c r="I39" s="124">
        <v>30</v>
      </c>
      <c r="J39" s="124"/>
      <c r="K39" s="124"/>
      <c r="L39" s="124"/>
      <c r="M39" s="125" t="s">
        <v>289</v>
      </c>
      <c r="N39" s="172"/>
      <c r="O39" s="124">
        <v>15</v>
      </c>
      <c r="P39" s="26"/>
      <c r="Q39" s="26"/>
      <c r="R39" s="26"/>
      <c r="S39" s="25" t="s">
        <v>347</v>
      </c>
      <c r="T39" s="124"/>
      <c r="U39" s="124">
        <v>10</v>
      </c>
      <c r="V39" s="480"/>
      <c r="W39" s="141" t="s">
        <v>9</v>
      </c>
      <c r="X39" s="142" t="s">
        <v>37</v>
      </c>
      <c r="Y39" s="140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 x14ac:dyDescent="0.3">
      <c r="B40" s="24" t="s">
        <v>10</v>
      </c>
      <c r="C40" s="490"/>
      <c r="D40" s="25" t="s">
        <v>311</v>
      </c>
      <c r="E40" s="25"/>
      <c r="F40" s="25">
        <v>10</v>
      </c>
      <c r="G40" s="124"/>
      <c r="H40" s="124"/>
      <c r="I40" s="124"/>
      <c r="J40" s="173"/>
      <c r="K40" s="172"/>
      <c r="L40" s="124"/>
      <c r="M40" s="26" t="s">
        <v>197</v>
      </c>
      <c r="N40" s="168"/>
      <c r="O40" s="124">
        <v>10</v>
      </c>
      <c r="P40" s="26"/>
      <c r="Q40" s="85"/>
      <c r="R40" s="26"/>
      <c r="S40" s="124"/>
      <c r="T40" s="176"/>
      <c r="U40" s="124"/>
      <c r="V40" s="480"/>
      <c r="W40" s="138">
        <f>Y38*5+Y40*5+Y42*8</f>
        <v>24</v>
      </c>
      <c r="X40" s="142" t="s">
        <v>38</v>
      </c>
      <c r="Y40" s="140">
        <v>2.1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 x14ac:dyDescent="0.25">
      <c r="B41" s="491" t="s">
        <v>71</v>
      </c>
      <c r="C41" s="490"/>
      <c r="D41" s="25" t="s">
        <v>312</v>
      </c>
      <c r="E41" s="30"/>
      <c r="F41" s="25">
        <v>10</v>
      </c>
      <c r="G41" s="124"/>
      <c r="H41" s="124"/>
      <c r="I41" s="124"/>
      <c r="J41" s="173"/>
      <c r="K41" s="169"/>
      <c r="L41" s="124"/>
      <c r="M41" s="125" t="s">
        <v>290</v>
      </c>
      <c r="N41" s="168"/>
      <c r="O41" s="124">
        <v>15</v>
      </c>
      <c r="P41" s="26"/>
      <c r="Q41" s="85"/>
      <c r="R41" s="26"/>
      <c r="S41" s="26"/>
      <c r="T41" s="172"/>
      <c r="U41" s="124"/>
      <c r="V41" s="480"/>
      <c r="W41" s="141" t="s">
        <v>11</v>
      </c>
      <c r="X41" s="142" t="s">
        <v>39</v>
      </c>
      <c r="Y41" s="140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 x14ac:dyDescent="0.3">
      <c r="B42" s="491"/>
      <c r="C42" s="490"/>
      <c r="D42" s="26" t="s">
        <v>313</v>
      </c>
      <c r="E42" s="30"/>
      <c r="F42" s="25">
        <v>5</v>
      </c>
      <c r="G42" s="124"/>
      <c r="H42" s="169"/>
      <c r="I42" s="124"/>
      <c r="J42" s="173"/>
      <c r="K42" s="169"/>
      <c r="L42" s="124"/>
      <c r="M42" s="26" t="s">
        <v>291</v>
      </c>
      <c r="N42" s="168"/>
      <c r="O42" s="124">
        <v>10</v>
      </c>
      <c r="P42" s="26"/>
      <c r="Q42" s="85"/>
      <c r="R42" s="26"/>
      <c r="S42" s="26"/>
      <c r="T42" s="169"/>
      <c r="U42" s="124"/>
      <c r="V42" s="480"/>
      <c r="W42" s="138">
        <f>Y37*2+Y38*7+Y39*1+Y42*8</f>
        <v>33.200000000000003</v>
      </c>
      <c r="X42" s="143" t="s">
        <v>40</v>
      </c>
      <c r="Y42" s="140">
        <v>0</v>
      </c>
      <c r="Z42" s="10"/>
      <c r="AA42" s="2" t="s">
        <v>29</v>
      </c>
      <c r="AE42" s="2">
        <f>AB42*15</f>
        <v>0</v>
      </c>
    </row>
    <row r="43" spans="2:32" ht="27.95" customHeight="1" x14ac:dyDescent="0.25">
      <c r="B43" s="31" t="s">
        <v>44</v>
      </c>
      <c r="C43" s="32"/>
      <c r="D43" s="184" t="s">
        <v>324</v>
      </c>
      <c r="E43" s="30"/>
      <c r="F43" s="25">
        <v>5</v>
      </c>
      <c r="G43" s="124"/>
      <c r="H43" s="169"/>
      <c r="I43" s="124"/>
      <c r="J43" s="184"/>
      <c r="K43" s="185"/>
      <c r="L43" s="182"/>
      <c r="M43" s="181"/>
      <c r="N43" s="171"/>
      <c r="O43" s="124"/>
      <c r="P43" s="26"/>
      <c r="Q43" s="85"/>
      <c r="R43" s="26"/>
      <c r="S43" s="124"/>
      <c r="T43" s="169"/>
      <c r="U43" s="124"/>
      <c r="V43" s="480"/>
      <c r="W43" s="141" t="s">
        <v>12</v>
      </c>
      <c r="X43" s="144"/>
      <c r="Y43" s="140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 x14ac:dyDescent="0.35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481"/>
      <c r="W44" s="138">
        <f>W38*4+W40*9+W42*4</f>
        <v>754.8</v>
      </c>
      <c r="X44" s="145"/>
      <c r="Y44" s="140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7"/>
    </row>
    <row r="46" spans="2:32" x14ac:dyDescent="0.25">
      <c r="D46" s="488"/>
      <c r="E46" s="488"/>
      <c r="F46" s="489"/>
      <c r="G46" s="489"/>
      <c r="H46" s="48"/>
      <c r="K46" s="48"/>
      <c r="N46" s="48"/>
      <c r="Q46" s="48"/>
      <c r="T46" s="48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topLeftCell="E1" zoomScale="60" workbookViewId="0">
      <selection activeCell="M26" sqref="M26"/>
    </sheetView>
  </sheetViews>
  <sheetFormatPr defaultColWidth="9" defaultRowHeight="20.25" x14ac:dyDescent="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8" customWidth="1"/>
    <col min="6" max="6" width="11.25" style="63" customWidth="1"/>
    <col min="7" max="7" width="22.625" style="63" customWidth="1"/>
    <col min="8" max="8" width="5.625" style="108" customWidth="1"/>
    <col min="9" max="9" width="11.875" style="63" customWidth="1"/>
    <col min="10" max="10" width="22.625" style="63" customWidth="1"/>
    <col min="11" max="11" width="5.625" style="108" customWidth="1"/>
    <col min="12" max="12" width="11.75" style="63" customWidth="1"/>
    <col min="13" max="13" width="22.625" style="63" customWidth="1"/>
    <col min="14" max="14" width="5.625" style="108" customWidth="1"/>
    <col min="15" max="15" width="12.125" style="63" customWidth="1"/>
    <col min="16" max="16" width="22.625" style="63" customWidth="1"/>
    <col min="17" max="17" width="5.625" style="108" customWidth="1"/>
    <col min="18" max="18" width="11.75" style="63" customWidth="1"/>
    <col min="19" max="19" width="22.625" style="63" customWidth="1"/>
    <col min="20" max="20" width="5.625" style="108" customWidth="1"/>
    <col min="21" max="21" width="12.75" style="63" customWidth="1"/>
    <col min="22" max="22" width="5.25" style="63" customWidth="1"/>
    <col min="23" max="23" width="11.75" style="111" customWidth="1"/>
    <col min="24" max="24" width="11.25" style="112" customWidth="1"/>
    <col min="25" max="25" width="6.625" style="113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 x14ac:dyDescent="0.55000000000000004">
      <c r="B1" s="484" t="s">
        <v>323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51"/>
      <c r="AB1" s="53"/>
    </row>
    <row r="2" spans="2:32" s="52" customFormat="1" ht="18.95" customHeight="1" x14ac:dyDescent="0.45">
      <c r="B2" s="485"/>
      <c r="C2" s="485"/>
      <c r="D2" s="485"/>
      <c r="E2" s="485"/>
      <c r="F2" s="485"/>
      <c r="G2" s="485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 x14ac:dyDescent="0.45">
      <c r="B3" s="114" t="s">
        <v>32</v>
      </c>
      <c r="C3" s="114"/>
      <c r="D3" s="115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 x14ac:dyDescent="0.25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6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 x14ac:dyDescent="0.3">
      <c r="B5" s="78">
        <v>6</v>
      </c>
      <c r="C5" s="478"/>
      <c r="D5" s="79" t="str">
        <f>'6月菜單'!B30</f>
        <v>寶島白飯+如意水餃(冷主)</v>
      </c>
      <c r="E5" s="79" t="s">
        <v>15</v>
      </c>
      <c r="F5" s="22"/>
      <c r="G5" s="79" t="str">
        <f>'6月菜單'!B31</f>
        <v>蒜泥白肉</v>
      </c>
      <c r="H5" s="79" t="s">
        <v>17</v>
      </c>
      <c r="I5" s="22"/>
      <c r="J5" s="79" t="str">
        <f>'6月菜單'!B32</f>
        <v>蘑菇雞丁</v>
      </c>
      <c r="K5" s="79" t="s">
        <v>17</v>
      </c>
      <c r="L5" s="22"/>
      <c r="M5" s="79" t="str">
        <f>'6月菜單'!B33</f>
        <v>瑤柱蝦香扁蒲</v>
      </c>
      <c r="N5" s="79" t="s">
        <v>17</v>
      </c>
      <c r="O5" s="22"/>
      <c r="P5" s="79" t="str">
        <f>'6月菜單'!B34</f>
        <v>深色蔬菜</v>
      </c>
      <c r="Q5" s="21" t="s">
        <v>53</v>
      </c>
      <c r="R5" s="22"/>
      <c r="S5" s="79" t="str">
        <f>'6月菜單'!B35</f>
        <v>薑絲冬瓜湯</v>
      </c>
      <c r="T5" s="79" t="s">
        <v>54</v>
      </c>
      <c r="U5" s="22"/>
      <c r="V5" s="479"/>
      <c r="W5" s="135" t="s">
        <v>7</v>
      </c>
      <c r="X5" s="136" t="s">
        <v>35</v>
      </c>
      <c r="Y5" s="137">
        <v>6.3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 x14ac:dyDescent="0.3">
      <c r="B6" s="81" t="s">
        <v>8</v>
      </c>
      <c r="C6" s="478"/>
      <c r="D6" s="125" t="s">
        <v>62</v>
      </c>
      <c r="E6" s="125"/>
      <c r="F6" s="125">
        <v>100</v>
      </c>
      <c r="G6" s="25" t="s">
        <v>200</v>
      </c>
      <c r="H6" s="25"/>
      <c r="I6" s="25">
        <v>60</v>
      </c>
      <c r="J6" s="26" t="s">
        <v>293</v>
      </c>
      <c r="K6" s="125"/>
      <c r="L6" s="200">
        <v>40</v>
      </c>
      <c r="M6" s="25" t="s">
        <v>295</v>
      </c>
      <c r="N6" s="30"/>
      <c r="O6" s="183">
        <v>40</v>
      </c>
      <c r="P6" s="26" t="str">
        <f>P5</f>
        <v>深色蔬菜</v>
      </c>
      <c r="Q6" s="118"/>
      <c r="R6" s="26">
        <v>120</v>
      </c>
      <c r="S6" s="26" t="s">
        <v>127</v>
      </c>
      <c r="T6" s="26"/>
      <c r="U6" s="26">
        <v>30</v>
      </c>
      <c r="V6" s="480"/>
      <c r="W6" s="138">
        <f>Y5*15+Y7*5+Y9*15+Y10*12</f>
        <v>105</v>
      </c>
      <c r="X6" s="139" t="s">
        <v>36</v>
      </c>
      <c r="Y6" s="140">
        <v>2.8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 x14ac:dyDescent="0.3">
      <c r="B7" s="81">
        <v>24</v>
      </c>
      <c r="C7" s="478"/>
      <c r="D7" s="125"/>
      <c r="E7" s="125"/>
      <c r="F7" s="125"/>
      <c r="G7" s="25" t="s">
        <v>352</v>
      </c>
      <c r="H7" s="25"/>
      <c r="I7" s="25">
        <v>30</v>
      </c>
      <c r="J7" s="125" t="s">
        <v>294</v>
      </c>
      <c r="K7" s="125"/>
      <c r="L7" s="200">
        <v>20</v>
      </c>
      <c r="M7" s="124" t="s">
        <v>275</v>
      </c>
      <c r="N7" s="169"/>
      <c r="O7" s="124">
        <v>10</v>
      </c>
      <c r="P7" s="119"/>
      <c r="Q7" s="164"/>
      <c r="R7" s="26"/>
      <c r="S7" s="26" t="s">
        <v>65</v>
      </c>
      <c r="T7" s="26"/>
      <c r="U7" s="26">
        <v>2</v>
      </c>
      <c r="V7" s="480"/>
      <c r="W7" s="141" t="s">
        <v>9</v>
      </c>
      <c r="X7" s="142" t="s">
        <v>37</v>
      </c>
      <c r="Y7" s="140">
        <v>2.1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 x14ac:dyDescent="0.3">
      <c r="B8" s="81" t="s">
        <v>10</v>
      </c>
      <c r="C8" s="478"/>
      <c r="D8" s="125"/>
      <c r="E8" s="125"/>
      <c r="F8" s="125"/>
      <c r="G8" s="26"/>
      <c r="H8" s="30"/>
      <c r="I8" s="25"/>
      <c r="J8" s="26" t="s">
        <v>277</v>
      </c>
      <c r="K8" s="125"/>
      <c r="L8" s="125">
        <v>25</v>
      </c>
      <c r="M8" s="26" t="s">
        <v>283</v>
      </c>
      <c r="N8" s="169"/>
      <c r="O8" s="124">
        <v>10</v>
      </c>
      <c r="P8" s="119"/>
      <c r="Q8" s="118"/>
      <c r="R8" s="26"/>
      <c r="S8" s="26"/>
      <c r="T8" s="26"/>
      <c r="U8" s="26"/>
      <c r="V8" s="480"/>
      <c r="W8" s="138">
        <f>Y6*5+Y8*5+Y10*8</f>
        <v>26.5</v>
      </c>
      <c r="X8" s="142" t="s">
        <v>38</v>
      </c>
      <c r="Y8" s="140">
        <v>2.5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 x14ac:dyDescent="0.25">
      <c r="B9" s="477" t="s">
        <v>72</v>
      </c>
      <c r="C9" s="478"/>
      <c r="D9" s="25"/>
      <c r="E9" s="30"/>
      <c r="F9" s="183"/>
      <c r="G9" s="25"/>
      <c r="H9" s="30"/>
      <c r="I9" s="25"/>
      <c r="J9" s="180" t="s">
        <v>275</v>
      </c>
      <c r="K9" s="168"/>
      <c r="L9" s="125">
        <v>25</v>
      </c>
      <c r="M9" s="26" t="s">
        <v>296</v>
      </c>
      <c r="N9" s="26"/>
      <c r="O9" s="26">
        <v>1</v>
      </c>
      <c r="P9" s="119"/>
      <c r="Q9" s="118"/>
      <c r="R9" s="26"/>
      <c r="S9" s="181"/>
      <c r="T9" s="85"/>
      <c r="U9" s="26"/>
      <c r="V9" s="480"/>
      <c r="W9" s="141" t="s">
        <v>11</v>
      </c>
      <c r="X9" s="142" t="s">
        <v>39</v>
      </c>
      <c r="Y9" s="140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 x14ac:dyDescent="0.3">
      <c r="B10" s="477"/>
      <c r="C10" s="478"/>
      <c r="D10" s="124" t="s">
        <v>373</v>
      </c>
      <c r="E10" s="169"/>
      <c r="F10" s="124">
        <v>30</v>
      </c>
      <c r="G10" s="125"/>
      <c r="H10" s="171"/>
      <c r="I10" s="125"/>
      <c r="J10" s="197"/>
      <c r="K10" s="168"/>
      <c r="L10" s="125"/>
      <c r="M10" s="26" t="s">
        <v>297</v>
      </c>
      <c r="N10" s="85"/>
      <c r="O10" s="26">
        <v>5</v>
      </c>
      <c r="P10" s="119"/>
      <c r="Q10" s="164"/>
      <c r="R10" s="26"/>
      <c r="S10" s="181"/>
      <c r="T10" s="85"/>
      <c r="U10" s="26"/>
      <c r="V10" s="480"/>
      <c r="W10" s="138">
        <v>26</v>
      </c>
      <c r="X10" s="143" t="s">
        <v>40</v>
      </c>
      <c r="Y10" s="140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 x14ac:dyDescent="0.25">
      <c r="B11" s="86" t="s">
        <v>30</v>
      </c>
      <c r="C11" s="87"/>
      <c r="D11" s="26"/>
      <c r="E11" s="169"/>
      <c r="F11" s="124"/>
      <c r="G11" s="125"/>
      <c r="H11" s="171"/>
      <c r="I11" s="125"/>
      <c r="J11" s="26"/>
      <c r="K11" s="85"/>
      <c r="L11" s="26"/>
      <c r="M11" s="184"/>
      <c r="N11" s="185"/>
      <c r="O11" s="182"/>
      <c r="P11" s="26"/>
      <c r="Q11" s="85"/>
      <c r="R11" s="26"/>
      <c r="S11" s="26"/>
      <c r="T11" s="85"/>
      <c r="U11" s="26"/>
      <c r="V11" s="480"/>
      <c r="W11" s="141" t="s">
        <v>12</v>
      </c>
      <c r="X11" s="144"/>
      <c r="Y11" s="140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 x14ac:dyDescent="0.3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481"/>
      <c r="W12" s="138">
        <f>W6*4+W8*9+W10*4</f>
        <v>762.5</v>
      </c>
      <c r="X12" s="145"/>
      <c r="Y12" s="140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 x14ac:dyDescent="0.3">
      <c r="B13" s="78">
        <v>6</v>
      </c>
      <c r="C13" s="478"/>
      <c r="D13" s="79" t="str">
        <f>'6月菜單'!F30</f>
        <v>地瓜飯</v>
      </c>
      <c r="E13" s="79" t="s">
        <v>73</v>
      </c>
      <c r="F13" s="79"/>
      <c r="G13" s="79" t="str">
        <f>'6月菜單'!F31</f>
        <v>普羅旺斯雞排</v>
      </c>
      <c r="H13" s="79" t="s">
        <v>50</v>
      </c>
      <c r="I13" s="79"/>
      <c r="J13" s="79" t="str">
        <f>'6月菜單'!F32</f>
        <v>泰式打拋豬(醃)</v>
      </c>
      <c r="K13" s="79" t="s">
        <v>74</v>
      </c>
      <c r="L13" s="79"/>
      <c r="M13" s="79" t="str">
        <f>'6月菜單'!F33</f>
        <v>日式茶碗蒸</v>
      </c>
      <c r="N13" s="79" t="s">
        <v>15</v>
      </c>
      <c r="O13" s="79"/>
      <c r="P13" s="79" t="str">
        <f>'6月菜單'!F34</f>
        <v>淺色蔬菜</v>
      </c>
      <c r="Q13" s="79" t="s">
        <v>75</v>
      </c>
      <c r="R13" s="79"/>
      <c r="S13" s="79" t="str">
        <f>'6月菜單'!F35</f>
        <v>海芽蛋花湯</v>
      </c>
      <c r="T13" s="79" t="s">
        <v>74</v>
      </c>
      <c r="U13" s="79"/>
      <c r="V13" s="479"/>
      <c r="W13" s="135" t="s">
        <v>7</v>
      </c>
      <c r="X13" s="136" t="s">
        <v>35</v>
      </c>
      <c r="Y13" s="137">
        <v>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 x14ac:dyDescent="0.3">
      <c r="B14" s="81" t="s">
        <v>8</v>
      </c>
      <c r="C14" s="478"/>
      <c r="D14" s="125" t="s">
        <v>142</v>
      </c>
      <c r="E14" s="125"/>
      <c r="F14" s="125">
        <v>80</v>
      </c>
      <c r="G14" s="26" t="s">
        <v>304</v>
      </c>
      <c r="H14" s="26"/>
      <c r="I14" s="26">
        <v>60</v>
      </c>
      <c r="J14" s="26" t="s">
        <v>271</v>
      </c>
      <c r="K14" s="26"/>
      <c r="L14" s="26">
        <v>15</v>
      </c>
      <c r="M14" s="26" t="s">
        <v>363</v>
      </c>
      <c r="N14" s="85"/>
      <c r="O14" s="26">
        <v>30</v>
      </c>
      <c r="P14" s="26" t="str">
        <f>P13</f>
        <v>淺色蔬菜</v>
      </c>
      <c r="Q14" s="26"/>
      <c r="R14" s="26">
        <v>120</v>
      </c>
      <c r="S14" s="25" t="s">
        <v>355</v>
      </c>
      <c r="T14" s="25"/>
      <c r="U14" s="25">
        <v>3</v>
      </c>
      <c r="V14" s="480"/>
      <c r="W14" s="138">
        <f>Y13*15+Y15*5+Y17*15+Y18*12</f>
        <v>86</v>
      </c>
      <c r="X14" s="139" t="s">
        <v>36</v>
      </c>
      <c r="Y14" s="140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 x14ac:dyDescent="0.3">
      <c r="B15" s="81">
        <v>25</v>
      </c>
      <c r="C15" s="478"/>
      <c r="D15" s="125" t="s">
        <v>143</v>
      </c>
      <c r="E15" s="125"/>
      <c r="F15" s="125">
        <v>55</v>
      </c>
      <c r="G15" s="26"/>
      <c r="H15" s="26"/>
      <c r="I15" s="26"/>
      <c r="J15" s="26" t="s">
        <v>277</v>
      </c>
      <c r="K15" s="26"/>
      <c r="L15" s="26">
        <v>30</v>
      </c>
      <c r="M15" s="26"/>
      <c r="N15" s="26"/>
      <c r="O15" s="26"/>
      <c r="P15" s="26"/>
      <c r="Q15" s="26"/>
      <c r="R15" s="26"/>
      <c r="S15" s="26" t="s">
        <v>60</v>
      </c>
      <c r="T15" s="85"/>
      <c r="U15" s="26">
        <v>5</v>
      </c>
      <c r="V15" s="480"/>
      <c r="W15" s="141" t="s">
        <v>9</v>
      </c>
      <c r="X15" s="142" t="s">
        <v>37</v>
      </c>
      <c r="Y15" s="140">
        <v>2.2000000000000002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 x14ac:dyDescent="0.3">
      <c r="B16" s="81" t="s">
        <v>10</v>
      </c>
      <c r="C16" s="478"/>
      <c r="D16" s="125"/>
      <c r="E16" s="125"/>
      <c r="F16" s="125"/>
      <c r="G16" s="26"/>
      <c r="H16" s="85"/>
      <c r="I16" s="26"/>
      <c r="J16" s="26" t="s">
        <v>299</v>
      </c>
      <c r="K16" s="26"/>
      <c r="L16" s="26">
        <v>35</v>
      </c>
      <c r="M16" s="26"/>
      <c r="N16" s="85"/>
      <c r="O16" s="26"/>
      <c r="P16" s="26"/>
      <c r="Q16" s="85"/>
      <c r="R16" s="26"/>
      <c r="S16" s="26"/>
      <c r="T16" s="85"/>
      <c r="U16" s="26"/>
      <c r="V16" s="480"/>
      <c r="W16" s="138">
        <f>Y14*5+Y16*5+Y18*8</f>
        <v>23.5</v>
      </c>
      <c r="X16" s="142" t="s">
        <v>38</v>
      </c>
      <c r="Y16" s="140">
        <v>2.2000000000000002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 x14ac:dyDescent="0.25">
      <c r="B17" s="477" t="s">
        <v>43</v>
      </c>
      <c r="C17" s="478"/>
      <c r="D17" s="25"/>
      <c r="E17" s="25"/>
      <c r="F17" s="25"/>
      <c r="G17" s="26"/>
      <c r="H17" s="85"/>
      <c r="I17" s="26"/>
      <c r="J17" s="26" t="s">
        <v>300</v>
      </c>
      <c r="K17" s="26"/>
      <c r="L17" s="26">
        <v>30</v>
      </c>
      <c r="M17" s="26"/>
      <c r="N17" s="85"/>
      <c r="O17" s="26"/>
      <c r="P17" s="26"/>
      <c r="Q17" s="85"/>
      <c r="R17" s="26"/>
      <c r="S17" s="26"/>
      <c r="T17" s="85"/>
      <c r="U17" s="26"/>
      <c r="V17" s="480"/>
      <c r="W17" s="141" t="s">
        <v>11</v>
      </c>
      <c r="X17" s="142" t="s">
        <v>39</v>
      </c>
      <c r="Y17" s="140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 x14ac:dyDescent="0.3">
      <c r="B18" s="477"/>
      <c r="C18" s="478"/>
      <c r="D18" s="85"/>
      <c r="E18" s="85"/>
      <c r="F18" s="26"/>
      <c r="G18" s="181"/>
      <c r="H18" s="85"/>
      <c r="I18" s="26"/>
      <c r="J18" s="26" t="s">
        <v>301</v>
      </c>
      <c r="K18" s="85"/>
      <c r="L18" s="26">
        <v>1</v>
      </c>
      <c r="M18" s="26"/>
      <c r="N18" s="85"/>
      <c r="O18" s="26"/>
      <c r="P18" s="26"/>
      <c r="Q18" s="85"/>
      <c r="R18" s="26"/>
      <c r="S18" s="26"/>
      <c r="T18" s="85"/>
      <c r="U18" s="26"/>
      <c r="V18" s="480"/>
      <c r="W18" s="138">
        <v>25.4</v>
      </c>
      <c r="X18" s="143" t="s">
        <v>40</v>
      </c>
      <c r="Y18" s="140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 x14ac:dyDescent="0.25">
      <c r="B19" s="31" t="s">
        <v>44</v>
      </c>
      <c r="C19" s="87"/>
      <c r="D19" s="85"/>
      <c r="E19" s="85"/>
      <c r="F19" s="26"/>
      <c r="G19" s="181"/>
      <c r="H19" s="85"/>
      <c r="I19" s="26"/>
      <c r="J19" s="2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480"/>
      <c r="W19" s="141" t="s">
        <v>12</v>
      </c>
      <c r="X19" s="144"/>
      <c r="Y19" s="140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 x14ac:dyDescent="0.35">
      <c r="B20" s="128"/>
      <c r="C20" s="88"/>
      <c r="D20" s="85"/>
      <c r="E20" s="85"/>
      <c r="F20" s="26"/>
      <c r="G20" s="181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481"/>
      <c r="W20" s="138">
        <f>W14*4+W16*9+W18*4</f>
        <v>657.1</v>
      </c>
      <c r="X20" s="149"/>
      <c r="Y20" s="140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 x14ac:dyDescent="0.3">
      <c r="B21" s="78">
        <v>6</v>
      </c>
      <c r="C21" s="478"/>
      <c r="D21" s="79" t="str">
        <f>'6月菜單'!J30</f>
        <v>寶島白飯</v>
      </c>
      <c r="E21" s="79" t="s">
        <v>15</v>
      </c>
      <c r="F21" s="79"/>
      <c r="G21" s="79" t="str">
        <f>'6月菜單'!J31</f>
        <v>黃金魚排(炸)</v>
      </c>
      <c r="H21" s="79" t="s">
        <v>55</v>
      </c>
      <c r="I21" s="79"/>
      <c r="J21" s="79" t="str">
        <f>'6月菜單'!J32</f>
        <v>特藥膳雞寶鍋</v>
      </c>
      <c r="K21" s="79" t="s">
        <v>17</v>
      </c>
      <c r="L21" s="79"/>
      <c r="M21" s="132" t="str">
        <f>'6月菜單'!J33</f>
        <v>開陽大白菜(海)(豆)</v>
      </c>
      <c r="N21" s="134" t="s">
        <v>17</v>
      </c>
      <c r="O21" s="133"/>
      <c r="P21" s="79" t="str">
        <f>'6月菜單'!J34</f>
        <v>深色蔬菜</v>
      </c>
      <c r="Q21" s="79" t="s">
        <v>75</v>
      </c>
      <c r="R21" s="79"/>
      <c r="S21" s="79" t="str">
        <f>'6月菜單'!J35</f>
        <v>筍香排骨湯</v>
      </c>
      <c r="T21" s="79" t="s">
        <v>76</v>
      </c>
      <c r="U21" s="79"/>
      <c r="V21" s="479"/>
      <c r="W21" s="135" t="s">
        <v>7</v>
      </c>
      <c r="X21" s="136" t="s">
        <v>35</v>
      </c>
      <c r="Y21" s="154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 x14ac:dyDescent="0.4">
      <c r="B22" s="81" t="s">
        <v>8</v>
      </c>
      <c r="C22" s="478"/>
      <c r="D22" s="125" t="s">
        <v>140</v>
      </c>
      <c r="E22" s="125"/>
      <c r="F22" s="125">
        <v>100</v>
      </c>
      <c r="G22" s="26" t="s">
        <v>364</v>
      </c>
      <c r="H22" s="26"/>
      <c r="I22" s="26">
        <v>60</v>
      </c>
      <c r="J22" s="26" t="s">
        <v>61</v>
      </c>
      <c r="K22" s="126"/>
      <c r="L22" s="117">
        <v>30</v>
      </c>
      <c r="M22" s="124" t="s">
        <v>147</v>
      </c>
      <c r="N22" s="124"/>
      <c r="O22" s="124">
        <v>50</v>
      </c>
      <c r="P22" s="26" t="str">
        <f>P21</f>
        <v>深色蔬菜</v>
      </c>
      <c r="Q22" s="26"/>
      <c r="R22" s="26">
        <v>120</v>
      </c>
      <c r="S22" s="25" t="s">
        <v>163</v>
      </c>
      <c r="T22" s="125"/>
      <c r="U22" s="25">
        <v>30</v>
      </c>
      <c r="V22" s="480"/>
      <c r="W22" s="138">
        <f>Y21*15+Y23*5+Y25*15+Y26*12</f>
        <v>87.5</v>
      </c>
      <c r="X22" s="139" t="s">
        <v>36</v>
      </c>
      <c r="Y22" s="155">
        <v>2.5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 x14ac:dyDescent="0.3">
      <c r="B23" s="81">
        <v>26</v>
      </c>
      <c r="C23" s="478"/>
      <c r="D23" s="125"/>
      <c r="E23" s="125"/>
      <c r="F23" s="125"/>
      <c r="G23" s="26"/>
      <c r="H23" s="26"/>
      <c r="I23" s="26"/>
      <c r="J23" s="26" t="s">
        <v>165</v>
      </c>
      <c r="K23" s="126"/>
      <c r="L23" s="119">
        <v>35</v>
      </c>
      <c r="M23" s="124" t="s">
        <v>121</v>
      </c>
      <c r="N23" s="124"/>
      <c r="O23" s="124">
        <v>10</v>
      </c>
      <c r="P23" s="26"/>
      <c r="Q23" s="26"/>
      <c r="R23" s="26"/>
      <c r="S23" s="25" t="s">
        <v>151</v>
      </c>
      <c r="T23" s="25"/>
      <c r="U23" s="25">
        <v>10</v>
      </c>
      <c r="V23" s="480"/>
      <c r="W23" s="141" t="s">
        <v>9</v>
      </c>
      <c r="X23" s="142" t="s">
        <v>37</v>
      </c>
      <c r="Y23" s="155">
        <v>2.5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 x14ac:dyDescent="0.4">
      <c r="B24" s="81" t="s">
        <v>10</v>
      </c>
      <c r="C24" s="478"/>
      <c r="D24" s="125"/>
      <c r="E24" s="125"/>
      <c r="F24" s="125"/>
      <c r="G24" s="181"/>
      <c r="H24" s="85"/>
      <c r="I24" s="26"/>
      <c r="J24" s="26" t="s">
        <v>78</v>
      </c>
      <c r="K24" s="85"/>
      <c r="L24" s="26">
        <v>10</v>
      </c>
      <c r="M24" s="124" t="s">
        <v>123</v>
      </c>
      <c r="N24" s="172"/>
      <c r="O24" s="124">
        <v>5</v>
      </c>
      <c r="P24" s="26"/>
      <c r="Q24" s="85"/>
      <c r="R24" s="26"/>
      <c r="S24" s="25"/>
      <c r="T24" s="30"/>
      <c r="U24" s="25"/>
      <c r="V24" s="480"/>
      <c r="W24" s="138">
        <f>Y22*5+Y24*5+Y26*8</f>
        <v>23</v>
      </c>
      <c r="X24" s="142" t="s">
        <v>38</v>
      </c>
      <c r="Y24" s="155">
        <v>2.1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 x14ac:dyDescent="0.25">
      <c r="B25" s="477" t="s">
        <v>45</v>
      </c>
      <c r="C25" s="478"/>
      <c r="D25" s="125"/>
      <c r="E25" s="125"/>
      <c r="F25" s="125"/>
      <c r="G25" s="26"/>
      <c r="H25" s="85"/>
      <c r="I25" s="26"/>
      <c r="J25" s="26"/>
      <c r="K25" s="85"/>
      <c r="L25" s="26"/>
      <c r="M25" s="25" t="s">
        <v>148</v>
      </c>
      <c r="N25" s="172" t="s">
        <v>156</v>
      </c>
      <c r="O25" s="124">
        <v>2</v>
      </c>
      <c r="P25" s="26"/>
      <c r="Q25" s="85"/>
      <c r="R25" s="26"/>
      <c r="S25" s="181"/>
      <c r="T25" s="180"/>
      <c r="U25" s="26"/>
      <c r="V25" s="480"/>
      <c r="W25" s="141" t="s">
        <v>11</v>
      </c>
      <c r="X25" s="142" t="s">
        <v>39</v>
      </c>
      <c r="Y25" s="155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 x14ac:dyDescent="0.4">
      <c r="B26" s="477"/>
      <c r="C26" s="478"/>
      <c r="D26" s="125"/>
      <c r="E26" s="125"/>
      <c r="F26" s="125"/>
      <c r="G26" s="100"/>
      <c r="H26" s="85"/>
      <c r="I26" s="26"/>
      <c r="J26" s="173"/>
      <c r="K26" s="85"/>
      <c r="L26" s="26"/>
      <c r="M26" s="26" t="s">
        <v>485</v>
      </c>
      <c r="N26" s="172" t="s">
        <v>152</v>
      </c>
      <c r="O26" s="124">
        <v>5</v>
      </c>
      <c r="P26" s="26"/>
      <c r="Q26" s="85"/>
      <c r="R26" s="26"/>
      <c r="S26" s="181"/>
      <c r="T26" s="85"/>
      <c r="U26" s="26"/>
      <c r="V26" s="480"/>
      <c r="W26" s="138">
        <v>26</v>
      </c>
      <c r="X26" s="143" t="s">
        <v>40</v>
      </c>
      <c r="Y26" s="155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 x14ac:dyDescent="0.25">
      <c r="B27" s="31" t="s">
        <v>44</v>
      </c>
      <c r="C27" s="101"/>
      <c r="D27" s="26"/>
      <c r="E27" s="85"/>
      <c r="F27" s="26"/>
      <c r="G27" s="26"/>
      <c r="H27" s="85"/>
      <c r="I27" s="26"/>
      <c r="J27" s="26"/>
      <c r="K27" s="85"/>
      <c r="L27" s="26"/>
      <c r="M27" s="197"/>
      <c r="N27" s="185"/>
      <c r="O27" s="182"/>
      <c r="P27" s="26"/>
      <c r="Q27" s="85"/>
      <c r="R27" s="26"/>
      <c r="S27" s="26"/>
      <c r="T27" s="85"/>
      <c r="U27" s="26"/>
      <c r="V27" s="480"/>
      <c r="W27" s="141" t="s">
        <v>12</v>
      </c>
      <c r="X27" s="144"/>
      <c r="Y27" s="155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 x14ac:dyDescent="0.45">
      <c r="B28" s="129"/>
      <c r="C28" s="102"/>
      <c r="D28" s="85"/>
      <c r="E28" s="85"/>
      <c r="F28" s="26"/>
      <c r="G28" s="26"/>
      <c r="H28" s="85"/>
      <c r="I28" s="26"/>
      <c r="J28" s="26"/>
      <c r="K28" s="85"/>
      <c r="L28" s="26"/>
      <c r="M28" s="199"/>
      <c r="N28" s="123"/>
      <c r="O28" s="118"/>
      <c r="P28" s="26"/>
      <c r="Q28" s="85"/>
      <c r="R28" s="26"/>
      <c r="S28" s="26"/>
      <c r="T28" s="85"/>
      <c r="U28" s="26"/>
      <c r="V28" s="481"/>
      <c r="W28" s="148">
        <f>W22*4+W24*9+W26*4</f>
        <v>661</v>
      </c>
      <c r="X28" s="149"/>
      <c r="Y28" s="157"/>
      <c r="Z28" s="93"/>
      <c r="AB28" s="103"/>
      <c r="AC28" s="104">
        <f>AC27*4/AF27</f>
        <v>0.16041467739735374</v>
      </c>
      <c r="AD28" s="104">
        <f>AD27*9/AF27</f>
        <v>0.28850088664575091</v>
      </c>
      <c r="AE28" s="104">
        <f>AE27*4/AF27</f>
        <v>0.55108443595689538</v>
      </c>
    </row>
    <row r="29" spans="2:32" s="80" customFormat="1" ht="27.95" customHeight="1" x14ac:dyDescent="0.3">
      <c r="B29" s="78">
        <v>6</v>
      </c>
      <c r="C29" s="478"/>
      <c r="D29" s="79" t="str">
        <f>'6月菜單'!N30</f>
        <v>紫米飯</v>
      </c>
      <c r="E29" s="79" t="s">
        <v>79</v>
      </c>
      <c r="F29" s="79"/>
      <c r="G29" s="79" t="str">
        <f>'6月菜單'!N31</f>
        <v>塔香三杯雞</v>
      </c>
      <c r="H29" s="79" t="s">
        <v>18</v>
      </c>
      <c r="I29" s="79"/>
      <c r="J29" s="79" t="str">
        <f>'6月菜單'!N32</f>
        <v>東坡燒肉(醃)</v>
      </c>
      <c r="K29" s="79" t="s">
        <v>80</v>
      </c>
      <c r="L29" s="79"/>
      <c r="M29" s="79" t="str">
        <f>'6月菜單'!N33</f>
        <v>家常小菜</v>
      </c>
      <c r="N29" s="121" t="s">
        <v>17</v>
      </c>
      <c r="O29" s="79"/>
      <c r="P29" s="79" t="str">
        <f>'6月菜單'!N34</f>
        <v>淺色蔬菜</v>
      </c>
      <c r="Q29" s="79" t="s">
        <v>81</v>
      </c>
      <c r="R29" s="79"/>
      <c r="S29" s="79" t="str">
        <f>'6月菜單'!N35</f>
        <v>馬鈴薯濃湯(芡)</v>
      </c>
      <c r="T29" s="79" t="s">
        <v>80</v>
      </c>
      <c r="U29" s="79"/>
      <c r="V29" s="479"/>
      <c r="W29" s="135" t="s">
        <v>7</v>
      </c>
      <c r="X29" s="136" t="s">
        <v>35</v>
      </c>
      <c r="Y29" s="137">
        <v>5.0999999999999996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 x14ac:dyDescent="0.3">
      <c r="B30" s="81" t="s">
        <v>8</v>
      </c>
      <c r="C30" s="478"/>
      <c r="D30" s="26" t="s">
        <v>142</v>
      </c>
      <c r="E30" s="26"/>
      <c r="F30" s="26">
        <v>60</v>
      </c>
      <c r="G30" s="26" t="s">
        <v>145</v>
      </c>
      <c r="H30" s="26"/>
      <c r="I30" s="26">
        <v>60</v>
      </c>
      <c r="J30" s="26" t="s">
        <v>134</v>
      </c>
      <c r="K30" s="26"/>
      <c r="L30" s="26">
        <v>30</v>
      </c>
      <c r="M30" s="26" t="s">
        <v>207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131</v>
      </c>
      <c r="T30" s="26"/>
      <c r="U30" s="26">
        <v>5</v>
      </c>
      <c r="V30" s="480"/>
      <c r="W30" s="138">
        <f>Y29*15+Y31*5+Y33*15+Y34*12</f>
        <v>89</v>
      </c>
      <c r="X30" s="139" t="s">
        <v>36</v>
      </c>
      <c r="Y30" s="140">
        <v>2.6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 x14ac:dyDescent="0.3">
      <c r="B31" s="81">
        <v>27</v>
      </c>
      <c r="C31" s="478"/>
      <c r="D31" s="26" t="s">
        <v>149</v>
      </c>
      <c r="E31" s="26"/>
      <c r="F31" s="26">
        <v>40</v>
      </c>
      <c r="G31" s="26" t="s">
        <v>146</v>
      </c>
      <c r="H31" s="26"/>
      <c r="I31" s="26">
        <v>45</v>
      </c>
      <c r="J31" s="26" t="s">
        <v>302</v>
      </c>
      <c r="K31" s="26" t="s">
        <v>303</v>
      </c>
      <c r="L31" s="26">
        <v>35</v>
      </c>
      <c r="M31" s="26" t="s">
        <v>59</v>
      </c>
      <c r="N31" s="26"/>
      <c r="O31" s="26">
        <v>15</v>
      </c>
      <c r="P31" s="26"/>
      <c r="Q31" s="26"/>
      <c r="R31" s="26"/>
      <c r="S31" s="26" t="s">
        <v>128</v>
      </c>
      <c r="T31" s="26"/>
      <c r="U31" s="26">
        <v>5</v>
      </c>
      <c r="V31" s="480"/>
      <c r="W31" s="141" t="s">
        <v>9</v>
      </c>
      <c r="X31" s="142" t="s">
        <v>37</v>
      </c>
      <c r="Y31" s="140">
        <v>2.5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 x14ac:dyDescent="0.3">
      <c r="B32" s="81" t="s">
        <v>10</v>
      </c>
      <c r="C32" s="478"/>
      <c r="D32" s="26"/>
      <c r="E32" s="85"/>
      <c r="F32" s="26"/>
      <c r="G32" s="26" t="s">
        <v>178</v>
      </c>
      <c r="H32" s="85"/>
      <c r="I32" s="26">
        <v>1</v>
      </c>
      <c r="J32" s="26"/>
      <c r="K32" s="26"/>
      <c r="L32" s="26"/>
      <c r="M32" s="26" t="s">
        <v>208</v>
      </c>
      <c r="N32" s="85"/>
      <c r="O32" s="26">
        <v>30</v>
      </c>
      <c r="P32" s="26"/>
      <c r="Q32" s="85"/>
      <c r="R32" s="26"/>
      <c r="S32" s="26" t="s">
        <v>132</v>
      </c>
      <c r="T32" s="85"/>
      <c r="U32" s="26">
        <v>5</v>
      </c>
      <c r="V32" s="480"/>
      <c r="W32" s="138">
        <f>Y30*5+Y32*5+Y34*8</f>
        <v>23.5</v>
      </c>
      <c r="X32" s="142" t="s">
        <v>38</v>
      </c>
      <c r="Y32" s="140">
        <v>2.1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 x14ac:dyDescent="0.25">
      <c r="B33" s="477" t="s">
        <v>46</v>
      </c>
      <c r="C33" s="478"/>
      <c r="D33" s="25"/>
      <c r="E33" s="30"/>
      <c r="F33" s="25"/>
      <c r="G33" s="26"/>
      <c r="H33" s="85"/>
      <c r="I33" s="26"/>
      <c r="J33" s="26"/>
      <c r="K33" s="26"/>
      <c r="L33" s="26"/>
      <c r="M33" s="26"/>
      <c r="N33" s="85"/>
      <c r="O33" s="26"/>
      <c r="P33" s="26"/>
      <c r="Q33" s="85"/>
      <c r="R33" s="26"/>
      <c r="S33" s="26" t="s">
        <v>120</v>
      </c>
      <c r="T33" s="85"/>
      <c r="U33" s="26">
        <v>5</v>
      </c>
      <c r="V33" s="480"/>
      <c r="W33" s="141" t="s">
        <v>11</v>
      </c>
      <c r="X33" s="142" t="s">
        <v>39</v>
      </c>
      <c r="Y33" s="140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 x14ac:dyDescent="0.3">
      <c r="B34" s="477"/>
      <c r="C34" s="478"/>
      <c r="D34" s="30"/>
      <c r="E34" s="30"/>
      <c r="F34" s="25"/>
      <c r="G34" s="181"/>
      <c r="H34" s="85"/>
      <c r="I34" s="26"/>
      <c r="J34" s="26"/>
      <c r="K34" s="85"/>
      <c r="L34" s="26"/>
      <c r="M34" s="26"/>
      <c r="N34" s="85"/>
      <c r="O34" s="26"/>
      <c r="P34" s="26"/>
      <c r="Q34" s="85"/>
      <c r="R34" s="26"/>
      <c r="S34" s="26" t="s">
        <v>118</v>
      </c>
      <c r="T34" s="85"/>
      <c r="U34" s="26">
        <v>5</v>
      </c>
      <c r="V34" s="480"/>
      <c r="W34" s="138">
        <f>Y29*2+Y30*7+Y31*1+Y34*8</f>
        <v>30.9</v>
      </c>
      <c r="X34" s="143" t="s">
        <v>40</v>
      </c>
      <c r="Y34" s="140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 x14ac:dyDescent="0.25">
      <c r="B35" s="31" t="s">
        <v>44</v>
      </c>
      <c r="C35" s="87"/>
      <c r="D35" s="85"/>
      <c r="E35" s="85"/>
      <c r="F35" s="26"/>
      <c r="G35" s="26"/>
      <c r="H35" s="85"/>
      <c r="I35" s="26"/>
      <c r="J35" s="173"/>
      <c r="K35" s="85"/>
      <c r="L35" s="26"/>
      <c r="M35" s="26"/>
      <c r="N35" s="85"/>
      <c r="O35" s="26"/>
      <c r="P35" s="26"/>
      <c r="Q35" s="85"/>
      <c r="R35" s="26"/>
      <c r="S35" s="181"/>
      <c r="T35" s="85"/>
      <c r="U35" s="26"/>
      <c r="V35" s="480"/>
      <c r="W35" s="141" t="s">
        <v>12</v>
      </c>
      <c r="X35" s="144"/>
      <c r="Y35" s="140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x14ac:dyDescent="0.3">
      <c r="B36" s="128"/>
      <c r="C36" s="88"/>
      <c r="D36" s="85"/>
      <c r="E36" s="85"/>
      <c r="F36" s="26"/>
      <c r="G36" s="26"/>
      <c r="H36" s="85"/>
      <c r="I36" s="26"/>
      <c r="J36" s="181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481"/>
      <c r="W36" s="138">
        <f>W30*4+W32*9+W34*4</f>
        <v>691.1</v>
      </c>
      <c r="X36" s="145"/>
      <c r="Y36" s="140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 x14ac:dyDescent="0.3">
      <c r="B37" s="78">
        <v>6</v>
      </c>
      <c r="C37" s="478"/>
      <c r="D37" s="79" t="str">
        <f>'6月菜單'!R30</f>
        <v>沙茶雞粒炒飯</v>
      </c>
      <c r="E37" s="79" t="s">
        <v>144</v>
      </c>
      <c r="F37" s="79"/>
      <c r="G37" s="79" t="str">
        <f>'6月菜單'!R31</f>
        <v>茄汁豬排</v>
      </c>
      <c r="H37" s="79" t="s">
        <v>82</v>
      </c>
      <c r="I37" s="79"/>
      <c r="J37" s="79" t="str">
        <f>'6月菜單'!R32</f>
        <v>碳烤香腸(加)</v>
      </c>
      <c r="K37" s="79" t="s">
        <v>50</v>
      </c>
      <c r="L37" s="79"/>
      <c r="M37" s="79" t="str">
        <f>'6月菜單'!R33</f>
        <v>麻婆豆腐(豆)</v>
      </c>
      <c r="N37" s="79" t="s">
        <v>80</v>
      </c>
      <c r="O37" s="79"/>
      <c r="P37" s="166" t="str">
        <f>'6月菜單'!R34</f>
        <v>深色蔬菜</v>
      </c>
      <c r="Q37" s="79" t="s">
        <v>81</v>
      </c>
      <c r="R37" s="79"/>
      <c r="S37" s="79" t="str">
        <f>'6月菜單'!R35</f>
        <v>蘿蔔豚骨湯</v>
      </c>
      <c r="T37" s="79" t="s">
        <v>205</v>
      </c>
      <c r="U37" s="79"/>
      <c r="V37" s="479"/>
      <c r="W37" s="135" t="s">
        <v>7</v>
      </c>
      <c r="X37" s="136" t="s">
        <v>35</v>
      </c>
      <c r="Y37" s="137">
        <v>5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 x14ac:dyDescent="0.3">
      <c r="B38" s="81" t="s">
        <v>8</v>
      </c>
      <c r="C38" s="478"/>
      <c r="D38" s="25" t="s">
        <v>202</v>
      </c>
      <c r="E38" s="25"/>
      <c r="F38" s="25">
        <v>100</v>
      </c>
      <c r="G38" s="26" t="s">
        <v>67</v>
      </c>
      <c r="H38" s="26"/>
      <c r="I38" s="26">
        <v>60</v>
      </c>
      <c r="J38" s="26" t="s">
        <v>365</v>
      </c>
      <c r="K38" s="126"/>
      <c r="L38" s="117">
        <v>40</v>
      </c>
      <c r="M38" s="26" t="s">
        <v>220</v>
      </c>
      <c r="N38" s="26"/>
      <c r="O38" s="120">
        <v>40</v>
      </c>
      <c r="P38" s="117" t="str">
        <f>P37</f>
        <v>深色蔬菜</v>
      </c>
      <c r="Q38" s="118"/>
      <c r="R38" s="26">
        <v>120</v>
      </c>
      <c r="S38" s="105" t="s">
        <v>196</v>
      </c>
      <c r="T38" s="26"/>
      <c r="U38" s="26">
        <v>40</v>
      </c>
      <c r="V38" s="480"/>
      <c r="W38" s="138">
        <f>Y37*15+Y39*5+Y41*15+Y42*12</f>
        <v>86.5</v>
      </c>
      <c r="X38" s="139" t="s">
        <v>36</v>
      </c>
      <c r="Y38" s="140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 x14ac:dyDescent="0.3">
      <c r="B39" s="81">
        <v>28</v>
      </c>
      <c r="C39" s="478"/>
      <c r="D39" s="25" t="s">
        <v>195</v>
      </c>
      <c r="E39" s="25"/>
      <c r="F39" s="26">
        <v>30</v>
      </c>
      <c r="G39" s="26"/>
      <c r="H39" s="26"/>
      <c r="I39" s="26"/>
      <c r="J39" s="26"/>
      <c r="K39" s="126"/>
      <c r="L39" s="119"/>
      <c r="M39" s="26" t="s">
        <v>215</v>
      </c>
      <c r="N39" s="26"/>
      <c r="O39" s="120">
        <v>15</v>
      </c>
      <c r="P39" s="119"/>
      <c r="Q39" s="164"/>
      <c r="R39" s="26"/>
      <c r="S39" s="26" t="s">
        <v>204</v>
      </c>
      <c r="T39" s="26"/>
      <c r="U39" s="26">
        <v>10</v>
      </c>
      <c r="V39" s="480"/>
      <c r="W39" s="141" t="s">
        <v>9</v>
      </c>
      <c r="X39" s="142" t="s">
        <v>37</v>
      </c>
      <c r="Y39" s="140">
        <v>2.2999999999999998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 x14ac:dyDescent="0.4">
      <c r="B40" s="81" t="s">
        <v>10</v>
      </c>
      <c r="C40" s="478"/>
      <c r="D40" s="25" t="s">
        <v>206</v>
      </c>
      <c r="E40" s="30"/>
      <c r="F40" s="26">
        <v>10</v>
      </c>
      <c r="G40" s="26"/>
      <c r="H40" s="85"/>
      <c r="I40" s="26"/>
      <c r="J40" s="26"/>
      <c r="K40" s="191"/>
      <c r="L40" s="127"/>
      <c r="M40" s="26" t="s">
        <v>216</v>
      </c>
      <c r="N40" s="85"/>
      <c r="O40" s="120">
        <v>10</v>
      </c>
      <c r="P40" s="119"/>
      <c r="Q40" s="118"/>
      <c r="R40" s="26"/>
      <c r="S40" s="26"/>
      <c r="T40" s="26"/>
      <c r="U40" s="26"/>
      <c r="V40" s="480"/>
      <c r="W40" s="138">
        <f>Y38*5+Y40*5+Y42*8</f>
        <v>23.5</v>
      </c>
      <c r="X40" s="142" t="s">
        <v>38</v>
      </c>
      <c r="Y40" s="140">
        <v>2.2000000000000002</v>
      </c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 x14ac:dyDescent="0.25">
      <c r="B41" s="477" t="s">
        <v>47</v>
      </c>
      <c r="C41" s="478"/>
      <c r="D41" s="25" t="s">
        <v>91</v>
      </c>
      <c r="E41" s="175"/>
      <c r="F41" s="26">
        <v>10</v>
      </c>
      <c r="G41" s="26"/>
      <c r="H41" s="85"/>
      <c r="I41" s="26"/>
      <c r="J41" s="26"/>
      <c r="K41" s="85"/>
      <c r="L41" s="26"/>
      <c r="M41" s="26" t="s">
        <v>129</v>
      </c>
      <c r="N41" s="184"/>
      <c r="O41" s="120">
        <v>5</v>
      </c>
      <c r="P41" s="119"/>
      <c r="Q41" s="118"/>
      <c r="R41" s="26"/>
      <c r="S41" s="26"/>
      <c r="T41" s="26"/>
      <c r="U41" s="26"/>
      <c r="V41" s="480"/>
      <c r="W41" s="141" t="s">
        <v>11</v>
      </c>
      <c r="X41" s="142" t="s">
        <v>39</v>
      </c>
      <c r="Y41" s="140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 x14ac:dyDescent="0.3">
      <c r="B42" s="477"/>
      <c r="C42" s="478"/>
      <c r="D42" s="25"/>
      <c r="E42" s="30"/>
      <c r="F42" s="26"/>
      <c r="G42" s="26"/>
      <c r="H42" s="85"/>
      <c r="I42" s="26"/>
      <c r="J42" s="173"/>
      <c r="K42" s="85"/>
      <c r="L42" s="26"/>
      <c r="M42" s="26"/>
      <c r="N42" s="184"/>
      <c r="O42" s="120"/>
      <c r="P42" s="119"/>
      <c r="Q42" s="164"/>
      <c r="R42" s="26"/>
      <c r="S42" s="26"/>
      <c r="T42" s="85"/>
      <c r="U42" s="26"/>
      <c r="V42" s="480"/>
      <c r="W42" s="138">
        <f>Y37*2+Y38*7+Y39*1+Y42*8</f>
        <v>29.8</v>
      </c>
      <c r="X42" s="143" t="s">
        <v>40</v>
      </c>
      <c r="Y42" s="153">
        <v>0</v>
      </c>
      <c r="Z42" s="62"/>
      <c r="AA42" s="63" t="s">
        <v>29</v>
      </c>
      <c r="AE42" s="63">
        <f>AB42*15</f>
        <v>0</v>
      </c>
    </row>
    <row r="43" spans="2:32" ht="27.95" customHeight="1" x14ac:dyDescent="0.25">
      <c r="B43" s="31" t="s">
        <v>44</v>
      </c>
      <c r="C43" s="87"/>
      <c r="D43" s="180"/>
      <c r="E43" s="85"/>
      <c r="F43" s="26"/>
      <c r="G43" s="26"/>
      <c r="H43" s="85"/>
      <c r="I43" s="26"/>
      <c r="J43" s="26"/>
      <c r="K43" s="85"/>
      <c r="L43" s="26"/>
      <c r="M43" s="181"/>
      <c r="N43" s="85"/>
      <c r="O43" s="120"/>
      <c r="P43" s="119"/>
      <c r="Q43" s="164"/>
      <c r="R43" s="26"/>
      <c r="S43" s="26"/>
      <c r="T43" s="85"/>
      <c r="U43" s="26"/>
      <c r="V43" s="480"/>
      <c r="W43" s="141" t="s">
        <v>12</v>
      </c>
      <c r="X43" s="144"/>
      <c r="Y43" s="140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 x14ac:dyDescent="0.35">
      <c r="B44" s="130"/>
      <c r="C44" s="88"/>
      <c r="D44" s="106"/>
      <c r="E44" s="106"/>
      <c r="F44" s="107"/>
      <c r="G44" s="107"/>
      <c r="H44" s="106"/>
      <c r="I44" s="107"/>
      <c r="J44" s="107"/>
      <c r="K44" s="106"/>
      <c r="L44" s="107"/>
      <c r="M44" s="181"/>
      <c r="N44" s="106"/>
      <c r="O44" s="163"/>
      <c r="P44" s="167"/>
      <c r="Q44" s="165"/>
      <c r="R44" s="107"/>
      <c r="S44" s="107"/>
      <c r="T44" s="106"/>
      <c r="U44" s="107"/>
      <c r="V44" s="481"/>
      <c r="W44" s="148">
        <f>W38*4+W40*9+W42*4</f>
        <v>676.7</v>
      </c>
      <c r="X44" s="146"/>
      <c r="Y44" s="153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 x14ac:dyDescent="0.25">
      <c r="B45" s="64"/>
      <c r="C45" s="63"/>
      <c r="D45" s="63"/>
      <c r="E45" s="108"/>
      <c r="F45" s="63"/>
      <c r="G45" s="63"/>
      <c r="H45" s="108"/>
      <c r="I45" s="63"/>
      <c r="J45" s="498"/>
      <c r="K45" s="498"/>
      <c r="L45" s="498"/>
      <c r="M45" s="498"/>
      <c r="N45" s="498"/>
      <c r="O45" s="498"/>
      <c r="P45" s="499"/>
      <c r="Q45" s="498"/>
      <c r="R45" s="498"/>
      <c r="S45" s="498"/>
      <c r="T45" s="498"/>
      <c r="U45" s="498"/>
      <c r="V45" s="498"/>
      <c r="W45" s="498"/>
      <c r="X45" s="498"/>
      <c r="Y45" s="498"/>
      <c r="Z45" s="109"/>
      <c r="AB45" s="94"/>
    </row>
    <row r="46" spans="2:32" x14ac:dyDescent="0.25">
      <c r="B46" s="94"/>
      <c r="C46" s="99"/>
      <c r="D46" s="482"/>
      <c r="E46" s="482"/>
      <c r="F46" s="483"/>
      <c r="G46" s="483"/>
      <c r="H46" s="110"/>
      <c r="K46" s="110"/>
      <c r="N46" s="110"/>
      <c r="Q46" s="110"/>
      <c r="T46" s="110"/>
    </row>
    <row r="51" spans="8:8" x14ac:dyDescent="0.25">
      <c r="H51" s="6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6月菜單 (2)</vt:lpstr>
      <vt:lpstr>6月菜單</vt:lpstr>
      <vt:lpstr>第一週明細</vt:lpstr>
      <vt:lpstr>第二周明細</vt:lpstr>
      <vt:lpstr>第三周明細</vt:lpstr>
      <vt:lpstr>第四週明細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2024-05-14T05:51:00Z</cp:lastPrinted>
  <dcterms:created xsi:type="dcterms:W3CDTF">2013-10-17T10:44:48Z</dcterms:created>
  <dcterms:modified xsi:type="dcterms:W3CDTF">2024-05-27T08:05:39Z</dcterms:modified>
</cp:coreProperties>
</file>