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xr:revisionPtr revIDLastSave="0" documentId="13_ncr:1_{5DDC7B1F-546F-4119-9631-0DC72A3F21D3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113.6月菜單" sheetId="20" r:id="rId1"/>
    <sheet name="第一週明細" sheetId="4" r:id="rId2"/>
    <sheet name="第二週明細" sheetId="7" r:id="rId3"/>
    <sheet name="第三週明細 " sheetId="8" r:id="rId4"/>
    <sheet name="第四週明細 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22" l="1"/>
  <c r="U31" i="20" l="1"/>
  <c r="U30" i="20"/>
  <c r="S31" i="20"/>
  <c r="Q31" i="20"/>
  <c r="Q30" i="20"/>
  <c r="O31" i="20"/>
  <c r="D4" i="7"/>
  <c r="S37" i="8" l="1"/>
  <c r="P37" i="8"/>
  <c r="M37" i="8"/>
  <c r="J37" i="8"/>
  <c r="G37" i="8"/>
  <c r="S29" i="8"/>
  <c r="P29" i="8"/>
  <c r="M29" i="8"/>
  <c r="J29" i="8"/>
  <c r="G29" i="8"/>
  <c r="D37" i="8"/>
  <c r="D29" i="8"/>
  <c r="W44" i="8"/>
  <c r="S30" i="20" s="1"/>
  <c r="W36" i="8" l="1"/>
  <c r="S37" i="22" l="1"/>
  <c r="P37" i="22"/>
  <c r="M37" i="22"/>
  <c r="J37" i="22"/>
  <c r="G37" i="22"/>
  <c r="D37" i="22"/>
  <c r="U40" i="20"/>
  <c r="U39" i="20"/>
  <c r="S40" i="20"/>
  <c r="W44" i="22" l="1"/>
  <c r="S39" i="20" s="1"/>
  <c r="W9" i="7"/>
  <c r="W7" i="7"/>
  <c r="W11" i="7" l="1"/>
  <c r="Q40" i="20"/>
  <c r="Q39" i="20"/>
  <c r="M40" i="20"/>
  <c r="M39" i="20"/>
  <c r="I40" i="20"/>
  <c r="I39" i="20"/>
  <c r="S29" i="22"/>
  <c r="P29" i="22"/>
  <c r="M29" i="22"/>
  <c r="J29" i="22"/>
  <c r="G29" i="22"/>
  <c r="D29" i="22"/>
  <c r="S21" i="22"/>
  <c r="P21" i="22"/>
  <c r="M21" i="22"/>
  <c r="J21" i="22"/>
  <c r="G21" i="22"/>
  <c r="D21" i="22"/>
  <c r="S13" i="22"/>
  <c r="P13" i="22"/>
  <c r="M13" i="22"/>
  <c r="J13" i="22"/>
  <c r="G13" i="22"/>
  <c r="D13" i="22"/>
  <c r="S5" i="22"/>
  <c r="P5" i="22"/>
  <c r="M5" i="22"/>
  <c r="J5" i="22"/>
  <c r="G5" i="22"/>
  <c r="D5" i="22"/>
  <c r="W12" i="22" l="1"/>
  <c r="C39" i="20" s="1"/>
  <c r="W12" i="4"/>
  <c r="W28" i="4"/>
  <c r="W12" i="8"/>
  <c r="W36" i="22"/>
  <c r="O39" i="20" s="1"/>
  <c r="W20" i="8"/>
  <c r="W27" i="7"/>
  <c r="W28" i="22"/>
  <c r="K39" i="20" s="1"/>
  <c r="G39" i="20"/>
  <c r="W28" i="8"/>
  <c r="O30" i="20" s="1"/>
  <c r="W43" i="7"/>
  <c r="W35" i="7"/>
  <c r="W19" i="7"/>
  <c r="W44" i="4"/>
  <c r="W36" i="4"/>
  <c r="W20" i="4"/>
  <c r="K40" i="20"/>
  <c r="O40" i="20"/>
  <c r="G40" i="20"/>
  <c r="E39" i="20" l="1"/>
  <c r="C40" i="20"/>
  <c r="E40" i="20" l="1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D35" i="22" l="1"/>
  <c r="AF16" i="22"/>
  <c r="AC19" i="22"/>
  <c r="AE19" i="22"/>
  <c r="AF15" i="22"/>
  <c r="AE43" i="22"/>
  <c r="AF32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E20" i="22"/>
  <c r="AF35" i="22"/>
  <c r="AC36" i="22" s="1"/>
  <c r="AE44" i="22"/>
  <c r="AF27" i="22"/>
  <c r="AC28" i="22" s="1"/>
  <c r="AD20" i="22" l="1"/>
  <c r="AE28" i="22"/>
  <c r="AD28" i="22"/>
  <c r="AD36" i="22"/>
  <c r="AE36" i="22"/>
  <c r="M31" i="20" l="1"/>
  <c r="I31" i="20"/>
  <c r="E31" i="20"/>
  <c r="U21" i="20"/>
  <c r="O13" i="20"/>
  <c r="M13" i="20"/>
  <c r="K13" i="20"/>
  <c r="E12" i="20"/>
  <c r="C13" i="20"/>
  <c r="K31" i="20"/>
  <c r="I30" i="20"/>
  <c r="G31" i="20"/>
  <c r="S21" i="8"/>
  <c r="P21" i="8"/>
  <c r="M21" i="8"/>
  <c r="J21" i="8"/>
  <c r="G21" i="8"/>
  <c r="D21" i="8"/>
  <c r="S13" i="8"/>
  <c r="P13" i="8"/>
  <c r="M13" i="8"/>
  <c r="J13" i="8"/>
  <c r="G13" i="8"/>
  <c r="D13" i="8"/>
  <c r="M30" i="20" l="1"/>
  <c r="G30" i="20"/>
  <c r="K30" i="20" l="1"/>
  <c r="D20" i="7" l="1"/>
  <c r="S12" i="7"/>
  <c r="P12" i="7"/>
  <c r="M12" i="7"/>
  <c r="J12" i="7"/>
  <c r="G12" i="7"/>
  <c r="D12" i="7"/>
  <c r="S13" i="20"/>
  <c r="S37" i="4"/>
  <c r="P37" i="4"/>
  <c r="M37" i="4"/>
  <c r="J37" i="4"/>
  <c r="G37" i="4"/>
  <c r="D37" i="4"/>
  <c r="S29" i="4"/>
  <c r="P29" i="4"/>
  <c r="M29" i="4"/>
  <c r="J29" i="4"/>
  <c r="G29" i="4"/>
  <c r="D29" i="4"/>
  <c r="Q13" i="20" l="1"/>
  <c r="G22" i="20"/>
  <c r="U12" i="20"/>
  <c r="I21" i="20"/>
  <c r="Q12" i="20"/>
  <c r="U13" i="20"/>
  <c r="I22" i="20"/>
  <c r="G21" i="20" l="1"/>
  <c r="S12" i="20"/>
  <c r="O12" i="20"/>
  <c r="S13" i="4" l="1"/>
  <c r="S5" i="8" l="1"/>
  <c r="P5" i="8"/>
  <c r="M5" i="8"/>
  <c r="J5" i="8"/>
  <c r="G5" i="8"/>
  <c r="D5" i="8"/>
  <c r="S36" i="7"/>
  <c r="P36" i="7"/>
  <c r="M36" i="7"/>
  <c r="J36" i="7"/>
  <c r="G36" i="7"/>
  <c r="D36" i="7"/>
  <c r="S28" i="7"/>
  <c r="P28" i="7"/>
  <c r="M28" i="7"/>
  <c r="J28" i="7"/>
  <c r="G28" i="7"/>
  <c r="D28" i="7"/>
  <c r="M20" i="7"/>
  <c r="S20" i="7"/>
  <c r="P20" i="7"/>
  <c r="J20" i="7"/>
  <c r="G20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12" i="20"/>
  <c r="I13" i="20"/>
  <c r="I12" i="20"/>
  <c r="G13" i="20"/>
  <c r="E13" i="20"/>
  <c r="Q22" i="20" l="1"/>
  <c r="M22" i="20"/>
  <c r="O22" i="20"/>
  <c r="U22" i="20"/>
  <c r="M21" i="20"/>
  <c r="E30" i="20"/>
  <c r="S22" i="20"/>
  <c r="K22" i="20"/>
  <c r="Q21" i="20"/>
  <c r="C31" i="20"/>
  <c r="K12" i="20"/>
  <c r="C12" i="20"/>
  <c r="G12" i="20" l="1"/>
  <c r="O21" i="20"/>
  <c r="K21" i="20"/>
  <c r="C30" i="20"/>
  <c r="S21" i="20"/>
  <c r="AE41" i="7" l="1"/>
  <c r="AD40" i="7"/>
  <c r="AF40" i="7" s="1"/>
  <c r="AE39" i="7"/>
  <c r="AC39" i="7"/>
  <c r="AD38" i="7"/>
  <c r="AC38" i="7"/>
  <c r="AE37" i="7"/>
  <c r="AC37" i="7"/>
  <c r="AE33" i="7"/>
  <c r="AD32" i="7"/>
  <c r="AF32" i="7" s="1"/>
  <c r="AE31" i="7"/>
  <c r="AC31" i="7"/>
  <c r="AD30" i="7"/>
  <c r="AC30" i="7"/>
  <c r="AE29" i="7"/>
  <c r="AC29" i="7"/>
  <c r="AE25" i="7"/>
  <c r="AD24" i="7"/>
  <c r="AE23" i="7"/>
  <c r="AC23" i="7"/>
  <c r="AD22" i="7"/>
  <c r="AC22" i="7"/>
  <c r="AE21" i="7"/>
  <c r="AC21" i="7"/>
  <c r="AE17" i="7"/>
  <c r="AD16" i="7"/>
  <c r="AE15" i="7"/>
  <c r="AC15" i="7"/>
  <c r="AD14" i="7"/>
  <c r="AC14" i="7"/>
  <c r="AE13" i="7"/>
  <c r="AC13" i="7"/>
  <c r="AE9" i="7"/>
  <c r="AD8" i="7"/>
  <c r="AF8" i="7" s="1"/>
  <c r="AE7" i="7"/>
  <c r="AC7" i="7"/>
  <c r="AD6" i="7"/>
  <c r="AC6" i="7"/>
  <c r="AE5" i="7"/>
  <c r="AC5" i="7"/>
  <c r="AD10" i="7" l="1"/>
  <c r="AD34" i="7"/>
  <c r="AF23" i="7"/>
  <c r="AF7" i="7"/>
  <c r="AF14" i="7"/>
  <c r="AF38" i="7"/>
  <c r="AF6" i="7"/>
  <c r="AF22" i="7"/>
  <c r="AC26" i="7"/>
  <c r="AE18" i="7"/>
  <c r="AC10" i="7"/>
  <c r="AF13" i="7"/>
  <c r="AE42" i="7"/>
  <c r="AC18" i="7"/>
  <c r="AF31" i="7"/>
  <c r="AD42" i="7"/>
  <c r="AE10" i="7"/>
  <c r="AE26" i="7"/>
  <c r="AD26" i="7"/>
  <c r="AF39" i="7"/>
  <c r="AD18" i="7"/>
  <c r="AC42" i="7"/>
  <c r="AF15" i="7"/>
  <c r="AC34" i="7"/>
  <c r="AF37" i="7"/>
  <c r="AE34" i="7"/>
  <c r="AF16" i="7"/>
  <c r="AF21" i="7"/>
  <c r="AF30" i="7"/>
  <c r="AF24" i="7"/>
  <c r="AF29" i="7"/>
  <c r="AF5" i="7"/>
  <c r="AF26" i="7" l="1"/>
  <c r="AE27" i="7" s="1"/>
  <c r="AF18" i="7"/>
  <c r="AD19" i="7" s="1"/>
  <c r="AF10" i="7"/>
  <c r="AC11" i="7" s="1"/>
  <c r="AF42" i="7"/>
  <c r="AE43" i="7" s="1"/>
  <c r="AF34" i="7"/>
  <c r="AE35" i="7" s="1"/>
  <c r="AD27" i="7" l="1"/>
  <c r="AC27" i="7"/>
  <c r="AD11" i="7"/>
  <c r="AC19" i="7"/>
  <c r="AE11" i="7"/>
  <c r="AC43" i="7"/>
  <c r="AE19" i="7"/>
  <c r="AD43" i="7"/>
  <c r="AD35" i="7"/>
  <c r="AC35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<sst xmlns="http://schemas.openxmlformats.org/spreadsheetml/2006/main" count="1173" uniqueCount="349">
  <si>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</si>
  <si>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</si>
  <si>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</si>
  <si>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</si>
  <si>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</si>
  <si>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</si>
  <si>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</si>
  <si>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</si>
  <si>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</si>
  <si>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</si>
  <si>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</si>
  <si>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</si>
  <si>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</si>
  <si>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</si>
  <si>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</si>
  <si>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</si>
  <si>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</si>
  <si>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</si>
  <si>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</si>
  <si>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</si>
  <si>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</si>
  <si>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</si>
  <si>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</si>
  <si>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</si>
  <si>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</si>
  <si>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</si>
  <si>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</si>
  <si>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</si>
  <si>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</si>
  <si>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</si>
  <si>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</si>
  <si>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</si>
  <si>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</si>
  <si>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</si>
  <si>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</si>
  <si>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</si>
  <si>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</si>
  <si>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</si>
  <si>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</si>
  <si>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</si>
  <si>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</si>
  <si>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</si>
  <si>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</si>
  <si>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</si>
  <si>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</si>
  <si>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</si>
  <si>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</si>
  <si>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</si>
  <si>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</si>
  <si>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</si>
  <si>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</si>
  <si>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</si>
  <si>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</si>
  <si>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</si>
  <si>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</si>
  <si>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</si>
  <si>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</si>
  <si>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</si>
  <si>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</si>
  <si>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</si>
  <si>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</si>
  <si>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</si>
  <si>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</si>
  <si>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</si>
  <si>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炒</t>
    <phoneticPr fontId="19" type="noConversion"/>
  </si>
  <si>
    <t>雞蛋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</si>
  <si>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</si>
  <si>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</si>
  <si>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</si>
  <si>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</si>
  <si>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金針菇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</si>
  <si>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</si>
  <si>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</si>
  <si>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</si>
  <si>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</si>
  <si>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</si>
  <si>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</si>
  <si>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</si>
  <si>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</si>
  <si>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</si>
  <si>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蔬菜</t>
    <phoneticPr fontId="19" type="noConversion"/>
  </si>
  <si>
    <t>洋蔥</t>
    <phoneticPr fontId="19" type="noConversion"/>
  </si>
  <si>
    <t>木耳</t>
    <phoneticPr fontId="19" type="noConversion"/>
  </si>
  <si>
    <t>加</t>
    <phoneticPr fontId="19" type="noConversion"/>
  </si>
  <si>
    <t>味噌</t>
    <phoneticPr fontId="19" type="noConversion"/>
  </si>
  <si>
    <t>煮</t>
    <phoneticPr fontId="19" type="noConversion"/>
  </si>
  <si>
    <t>絲瓜</t>
    <phoneticPr fontId="19" type="noConversion"/>
  </si>
  <si>
    <t>白米</t>
    <phoneticPr fontId="19" type="noConversion"/>
  </si>
  <si>
    <t>生鮮豬絞肉</t>
    <phoneticPr fontId="19" type="noConversion"/>
  </si>
  <si>
    <t>豬肉及豬可食部位原料之原產地:台灣</t>
  </si>
  <si>
    <t>深色蔬菜</t>
    <phoneticPr fontId="19" type="noConversion"/>
  </si>
  <si>
    <t>淺色蔬菜</t>
    <phoneticPr fontId="19" type="noConversion"/>
  </si>
  <si>
    <t>小米</t>
    <phoneticPr fontId="19" type="noConversion"/>
  </si>
  <si>
    <t>冬粉</t>
    <phoneticPr fontId="19" type="noConversion"/>
  </si>
  <si>
    <t>醃</t>
    <phoneticPr fontId="19" type="noConversion"/>
  </si>
  <si>
    <t>冬瓜</t>
    <phoneticPr fontId="19" type="noConversion"/>
  </si>
  <si>
    <t>地瓜飯</t>
    <phoneticPr fontId="19" type="noConversion"/>
  </si>
  <si>
    <t>香Q米飯</t>
    <phoneticPr fontId="19" type="noConversion"/>
  </si>
  <si>
    <t>地瓜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</si>
  <si>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</si>
  <si>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</si>
  <si>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</si>
  <si>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冷</t>
    <phoneticPr fontId="19" type="noConversion"/>
  </si>
  <si>
    <t>糙米飯</t>
    <phoneticPr fontId="19" type="noConversion"/>
  </si>
  <si>
    <t>麥片飯</t>
    <phoneticPr fontId="19" type="noConversion"/>
  </si>
  <si>
    <t>小米飯</t>
    <phoneticPr fontId="19" type="noConversion"/>
  </si>
  <si>
    <t>月</t>
    <phoneticPr fontId="19" type="noConversion"/>
  </si>
  <si>
    <t>月</t>
    <phoneticPr fontId="19" type="noConversion"/>
  </si>
  <si>
    <t>地瓜</t>
    <phoneticPr fontId="19" type="noConversion"/>
  </si>
  <si>
    <t>白米</t>
    <phoneticPr fontId="19" type="noConversion"/>
  </si>
  <si>
    <t>白米</t>
    <phoneticPr fontId="19" type="noConversion"/>
  </si>
  <si>
    <t>三色豆</t>
    <phoneticPr fontId="19" type="noConversion"/>
  </si>
  <si>
    <t>豆</t>
    <phoneticPr fontId="19" type="noConversion"/>
  </si>
  <si>
    <t>螞蟻上樹</t>
    <phoneticPr fontId="19" type="noConversion"/>
  </si>
  <si>
    <t>豆</t>
    <phoneticPr fontId="19" type="noConversion"/>
  </si>
  <si>
    <t>海加</t>
    <phoneticPr fontId="19" type="noConversion"/>
  </si>
  <si>
    <t>滷</t>
    <phoneticPr fontId="19" type="noConversion"/>
  </si>
  <si>
    <t>傳統豆腐</t>
    <phoneticPr fontId="19" type="noConversion"/>
  </si>
  <si>
    <t>杏鮑菇</t>
    <phoneticPr fontId="19" type="noConversion"/>
  </si>
  <si>
    <t>深色蔬菜</t>
    <phoneticPr fontId="19" type="noConversion"/>
  </si>
  <si>
    <t>香Q米飯</t>
    <phoneticPr fontId="19" type="noConversion"/>
  </si>
  <si>
    <t>太祖魷魚(海)</t>
    <phoneticPr fontId="19" type="noConversion"/>
  </si>
  <si>
    <t>卡啦翅小腿(炸)</t>
    <phoneticPr fontId="19" type="noConversion"/>
  </si>
  <si>
    <t>生鮮豬前腿肉片</t>
    <phoneticPr fontId="19" type="noConversion"/>
  </si>
  <si>
    <t>粉薑</t>
    <phoneticPr fontId="19" type="noConversion"/>
  </si>
  <si>
    <t>生鮮豬里肌肉排</t>
    <phoneticPr fontId="19" type="noConversion"/>
  </si>
  <si>
    <t>綠豆芽</t>
    <phoneticPr fontId="19" type="noConversion"/>
  </si>
  <si>
    <t>胡蘿蔔</t>
    <phoneticPr fontId="19" type="noConversion"/>
  </si>
  <si>
    <t>冷凍玉米粒</t>
    <phoneticPr fontId="19" type="noConversion"/>
  </si>
  <si>
    <t>新鮮麻竹筍</t>
    <phoneticPr fontId="19" type="noConversion"/>
  </si>
  <si>
    <t>生鮮豬後腿肉丁</t>
    <phoneticPr fontId="19" type="noConversion"/>
  </si>
  <si>
    <t>胡蘿蔔</t>
  </si>
  <si>
    <t>美白菇</t>
    <phoneticPr fontId="19" type="noConversion"/>
  </si>
  <si>
    <t>傳統豆腐</t>
    <phoneticPr fontId="19" type="noConversion"/>
  </si>
  <si>
    <t>豆</t>
    <phoneticPr fontId="19" type="noConversion"/>
  </si>
  <si>
    <t>粉薑</t>
    <phoneticPr fontId="19" type="noConversion"/>
  </si>
  <si>
    <t>綠豆芽</t>
  </si>
  <si>
    <t>生鮮豬絞肉</t>
  </si>
  <si>
    <t>冷</t>
    <phoneticPr fontId="19" type="noConversion"/>
  </si>
  <si>
    <t>結球白菜</t>
    <phoneticPr fontId="19" type="noConversion"/>
  </si>
  <si>
    <t>深色蔬菜</t>
    <phoneticPr fontId="19" type="noConversion"/>
  </si>
  <si>
    <t>生鮮豬排骨</t>
    <phoneticPr fontId="19" type="noConversion"/>
  </si>
  <si>
    <t>生鮮豬後腿肉絲</t>
    <phoneticPr fontId="19" type="noConversion"/>
  </si>
  <si>
    <t>油蔥酥</t>
    <phoneticPr fontId="19" type="noConversion"/>
  </si>
  <si>
    <t>乾香菇</t>
    <phoneticPr fontId="19" type="noConversion"/>
  </si>
  <si>
    <t>豆腐丁</t>
    <phoneticPr fontId="19" type="noConversion"/>
  </si>
  <si>
    <t>糙粳米</t>
    <phoneticPr fontId="19" type="noConversion"/>
  </si>
  <si>
    <t>大麥片</t>
    <phoneticPr fontId="19" type="noConversion"/>
  </si>
  <si>
    <t>烤</t>
    <phoneticPr fontId="19" type="noConversion"/>
  </si>
  <si>
    <t>鴻喜菇</t>
    <phoneticPr fontId="19" type="noConversion"/>
  </si>
  <si>
    <t>蒜香豆腐丁(豆)</t>
    <phoneticPr fontId="19" type="noConversion"/>
  </si>
  <si>
    <t>香Q米飯</t>
    <phoneticPr fontId="19" type="noConversion"/>
  </si>
  <si>
    <t>深色蔬菜</t>
    <phoneticPr fontId="19" type="noConversion"/>
  </si>
  <si>
    <t>熱量:</t>
    <phoneticPr fontId="19" type="noConversion"/>
  </si>
  <si>
    <t>生鮮阿根廷魷</t>
    <phoneticPr fontId="19" type="noConversion"/>
  </si>
  <si>
    <t>海</t>
    <phoneticPr fontId="19" type="noConversion"/>
  </si>
  <si>
    <t>甘藍</t>
    <phoneticPr fontId="19" type="noConversion"/>
  </si>
  <si>
    <t>豬肉及豬可食部位原料之原產地:台灣</t>
    <phoneticPr fontId="19" type="noConversion"/>
  </si>
  <si>
    <t>紫菜蛋花湯</t>
    <phoneticPr fontId="19" type="noConversion"/>
  </si>
  <si>
    <t>台式炒飯</t>
    <phoneticPr fontId="19" type="noConversion"/>
  </si>
  <si>
    <t>有機蔬菜</t>
    <phoneticPr fontId="19" type="noConversion"/>
  </si>
  <si>
    <t>玉米濃湯(芡)</t>
    <phoneticPr fontId="19" type="noConversion"/>
  </si>
  <si>
    <t>軟嫩里肌</t>
    <phoneticPr fontId="19" type="noConversion"/>
  </si>
  <si>
    <t>有機蔬菜</t>
    <phoneticPr fontId="19" type="noConversion"/>
  </si>
  <si>
    <t>冬瓜湯</t>
    <phoneticPr fontId="19" type="noConversion"/>
  </si>
  <si>
    <t>味噌豆腐湯(豆)</t>
    <phoneticPr fontId="19" type="noConversion"/>
  </si>
  <si>
    <t>生鮮雞排</t>
    <phoneticPr fontId="19" type="noConversion"/>
  </si>
  <si>
    <t>月</t>
    <phoneticPr fontId="19" type="noConversion"/>
  </si>
  <si>
    <t>生鮮雞翅</t>
    <phoneticPr fontId="19" type="noConversion"/>
  </si>
  <si>
    <t>烤</t>
    <phoneticPr fontId="19" type="noConversion"/>
  </si>
  <si>
    <t>紫菜</t>
    <phoneticPr fontId="19" type="noConversion"/>
  </si>
  <si>
    <t>生鮮翅小腿</t>
    <phoneticPr fontId="19" type="noConversion"/>
  </si>
  <si>
    <t>生鮮水鯊魚肉</t>
    <phoneticPr fontId="19" type="noConversion"/>
  </si>
  <si>
    <t>海</t>
    <phoneticPr fontId="19" type="noConversion"/>
  </si>
  <si>
    <t>麵條</t>
    <phoneticPr fontId="19" type="noConversion"/>
  </si>
  <si>
    <t>冷凍阿根廷魷</t>
    <phoneticPr fontId="19" type="noConversion"/>
  </si>
  <si>
    <t>海</t>
    <phoneticPr fontId="19" type="noConversion"/>
  </si>
  <si>
    <t>煮</t>
    <phoneticPr fontId="19" type="noConversion"/>
  </si>
  <si>
    <t>乾裙帶菜</t>
    <phoneticPr fontId="19" type="noConversion"/>
  </si>
  <si>
    <t>胡蘿蔔</t>
    <phoneticPr fontId="19" type="noConversion"/>
  </si>
  <si>
    <t>紅蘿蔔</t>
    <phoneticPr fontId="19" type="noConversion"/>
  </si>
  <si>
    <t>煮</t>
    <phoneticPr fontId="19" type="noConversion"/>
  </si>
  <si>
    <t>馬鈴薯</t>
    <phoneticPr fontId="19" type="noConversion"/>
  </si>
  <si>
    <t>胡蘿蔔</t>
    <phoneticPr fontId="19" type="noConversion"/>
  </si>
  <si>
    <t>冷凍阿根廷魷</t>
    <phoneticPr fontId="19" type="noConversion"/>
  </si>
  <si>
    <t>芡</t>
    <phoneticPr fontId="19" type="noConversion"/>
  </si>
  <si>
    <t>炸</t>
    <phoneticPr fontId="19" type="noConversion"/>
  </si>
  <si>
    <t>粉薑</t>
    <phoneticPr fontId="19" type="noConversion"/>
  </si>
  <si>
    <t>蒲瓜</t>
    <phoneticPr fontId="19" type="noConversion"/>
  </si>
  <si>
    <t>生鮮豬後腿肉絲</t>
    <phoneticPr fontId="19" type="noConversion"/>
  </si>
  <si>
    <t>洋蔥</t>
    <phoneticPr fontId="19" type="noConversion"/>
  </si>
  <si>
    <t>甘藍</t>
    <phoneticPr fontId="19" type="noConversion"/>
  </si>
  <si>
    <t>美白菇</t>
    <phoneticPr fontId="19" type="noConversion"/>
  </si>
  <si>
    <t>紫菜</t>
    <phoneticPr fontId="19" type="noConversion"/>
  </si>
  <si>
    <t>雞蛋</t>
    <phoneticPr fontId="19" type="noConversion"/>
  </si>
  <si>
    <t>粉薑</t>
    <phoneticPr fontId="19" type="noConversion"/>
  </si>
  <si>
    <t>煮</t>
    <phoneticPr fontId="19" type="noConversion"/>
  </si>
  <si>
    <t>醃</t>
  </si>
  <si>
    <t>大黃瓜</t>
    <phoneticPr fontId="19" type="noConversion"/>
  </si>
  <si>
    <t>冷凍花椰菜</t>
    <phoneticPr fontId="19" type="noConversion"/>
  </si>
  <si>
    <t>九層塔</t>
    <phoneticPr fontId="19" type="noConversion"/>
  </si>
  <si>
    <t>甘藍</t>
  </si>
  <si>
    <t>新鮮麻竹筍</t>
    <phoneticPr fontId="19" type="noConversion"/>
  </si>
  <si>
    <t>泰式打拋豬</t>
    <phoneticPr fontId="19" type="noConversion"/>
  </si>
  <si>
    <t>木耳</t>
  </si>
  <si>
    <t>京醬肉絲(豆)</t>
    <phoneticPr fontId="19" type="noConversion"/>
  </si>
  <si>
    <t>豆干片</t>
    <phoneticPr fontId="19" type="noConversion"/>
  </si>
  <si>
    <t>豆</t>
    <phoneticPr fontId="19" type="noConversion"/>
  </si>
  <si>
    <t>奶黃包(冷)</t>
    <phoneticPr fontId="19" type="noConversion"/>
  </si>
  <si>
    <t>奶黃包</t>
    <phoneticPr fontId="19" type="noConversion"/>
  </si>
  <si>
    <t>粉薑</t>
    <phoneticPr fontId="19" type="noConversion"/>
  </si>
  <si>
    <t>生鮮豬血</t>
    <phoneticPr fontId="19" type="noConversion"/>
  </si>
  <si>
    <t>醃</t>
    <phoneticPr fontId="19" type="noConversion"/>
  </si>
  <si>
    <t>冷凍魷魚丸</t>
    <phoneticPr fontId="19" type="noConversion"/>
  </si>
  <si>
    <t>大蕃茄</t>
    <phoneticPr fontId="19" type="noConversion"/>
  </si>
  <si>
    <t>生鮮翅小腿</t>
    <phoneticPr fontId="19" type="noConversion"/>
  </si>
  <si>
    <t>蔬菜</t>
    <phoneticPr fontId="19" type="noConversion"/>
  </si>
  <si>
    <t>烤</t>
    <phoneticPr fontId="19" type="noConversion"/>
  </si>
  <si>
    <t>煮</t>
    <phoneticPr fontId="19" type="noConversion"/>
  </si>
  <si>
    <t>新鮮嫩雞排</t>
    <phoneticPr fontId="19" type="noConversion"/>
  </si>
  <si>
    <t>客家小炒(豆)(海)</t>
    <phoneticPr fontId="19" type="noConversion"/>
  </si>
  <si>
    <t>佛跳牆(醃)</t>
    <phoneticPr fontId="19" type="noConversion"/>
  </si>
  <si>
    <t>芋頭</t>
  </si>
  <si>
    <t>筍乾</t>
  </si>
  <si>
    <t>豆干片</t>
    <phoneticPr fontId="19" type="noConversion"/>
  </si>
  <si>
    <t>生鮮豬後腿肉絲</t>
    <phoneticPr fontId="19" type="noConversion"/>
  </si>
  <si>
    <t>小魚乾</t>
    <phoneticPr fontId="19" type="noConversion"/>
  </si>
  <si>
    <t>海</t>
    <phoneticPr fontId="19" type="noConversion"/>
  </si>
  <si>
    <t>豆</t>
    <phoneticPr fontId="19" type="noConversion"/>
  </si>
  <si>
    <t>洋蔥豬柳</t>
    <phoneticPr fontId="19" type="noConversion"/>
  </si>
  <si>
    <t>醬燒肉片</t>
    <phoneticPr fontId="19" type="noConversion"/>
  </si>
  <si>
    <t>生鮮豬前腿肉片</t>
    <phoneticPr fontId="19" type="noConversion"/>
  </si>
  <si>
    <t>粉薑</t>
    <phoneticPr fontId="19" type="noConversion"/>
  </si>
  <si>
    <t>鮮菇肉絲湯</t>
    <phoneticPr fontId="19" type="noConversion"/>
  </si>
  <si>
    <t>6月3日(一)</t>
    <phoneticPr fontId="19" type="noConversion"/>
  </si>
  <si>
    <t>6月4日(二)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</si>
  <si>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</si>
  <si>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</si>
  <si>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</si>
  <si>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6月11日(二)</t>
    <phoneticPr fontId="19" type="noConversion"/>
  </si>
  <si>
    <t>6月12日(三)</t>
    <phoneticPr fontId="19" type="noConversion"/>
  </si>
  <si>
    <t>6月13日(四)</t>
    <phoneticPr fontId="19" type="noConversion"/>
  </si>
  <si>
    <t>6月14日(五)</t>
    <phoneticPr fontId="19" type="noConversion"/>
  </si>
  <si>
    <t>6月18日(二)</t>
    <phoneticPr fontId="19" type="noConversion"/>
  </si>
  <si>
    <t>6月19日(三)</t>
    <phoneticPr fontId="19" type="noConversion"/>
  </si>
  <si>
    <t>6月20日(四)</t>
    <phoneticPr fontId="19" type="noConversion"/>
  </si>
  <si>
    <t>6月21日(五)</t>
    <phoneticPr fontId="19" type="noConversion"/>
  </si>
  <si>
    <t>6月24日(一)</t>
    <phoneticPr fontId="19" type="noConversion"/>
  </si>
  <si>
    <t>6月25日(二)</t>
    <phoneticPr fontId="19" type="noConversion"/>
  </si>
  <si>
    <t>6月26日(三)</t>
    <phoneticPr fontId="19" type="noConversion"/>
  </si>
  <si>
    <t>6月27日(四)</t>
    <phoneticPr fontId="19" type="noConversion"/>
  </si>
  <si>
    <t>6月28日(五)</t>
    <phoneticPr fontId="19" type="noConversion"/>
  </si>
  <si>
    <t>6月17日(一)</t>
    <phoneticPr fontId="19" type="noConversion"/>
  </si>
  <si>
    <t>醬烤雞翅</t>
    <phoneticPr fontId="19" type="noConversion"/>
  </si>
  <si>
    <t>竹筍湯</t>
    <phoneticPr fontId="19" type="noConversion"/>
  </si>
  <si>
    <t>味噌菇菇湯</t>
    <phoneticPr fontId="19" type="noConversion"/>
  </si>
  <si>
    <t>紅燒排骨</t>
    <phoneticPr fontId="19" type="noConversion"/>
  </si>
  <si>
    <t>黃瓜三色</t>
    <phoneticPr fontId="19" type="noConversion"/>
  </si>
  <si>
    <r>
      <rPr>
        <b/>
        <sz val="22"/>
        <color theme="5" tint="-0.499984740745262"/>
        <rFont val="微軟正黑體"/>
        <family val="2"/>
        <charset val="136"/>
      </rPr>
      <t>家常豆腐</t>
    </r>
    <r>
      <rPr>
        <b/>
        <sz val="22"/>
        <color theme="5" tint="-0.499984740745262"/>
        <rFont val="華康儷粗圓外字集"/>
        <family val="3"/>
        <charset val="136"/>
      </rPr>
      <t>(</t>
    </r>
    <r>
      <rPr>
        <b/>
        <sz val="22"/>
        <color theme="5" tint="-0.499984740745262"/>
        <rFont val="微軟正黑體"/>
        <family val="2"/>
        <charset val="136"/>
      </rPr>
      <t>豆</t>
    </r>
    <r>
      <rPr>
        <b/>
        <sz val="22"/>
        <color theme="5" tint="-0.499984740745262"/>
        <rFont val="華康儷粗圓外字集"/>
        <family val="3"/>
        <charset val="136"/>
      </rPr>
      <t>)</t>
    </r>
    <phoneticPr fontId="19" type="noConversion"/>
  </si>
  <si>
    <t>蒸蛋</t>
    <phoneticPr fontId="19" type="noConversion"/>
  </si>
  <si>
    <t>榨菜豬血湯(醃)</t>
    <phoneticPr fontId="19" type="noConversion"/>
  </si>
  <si>
    <t>家鄉滷豬腳丁</t>
    <phoneticPr fontId="19" type="noConversion"/>
  </si>
  <si>
    <t>冬瓜魚丸湯(海加)</t>
    <phoneticPr fontId="19" type="noConversion"/>
  </si>
  <si>
    <t>醬汁肉片</t>
    <phoneticPr fontId="19" type="noConversion"/>
  </si>
  <si>
    <t>冰心地瓜</t>
    <phoneticPr fontId="19" type="noConversion"/>
  </si>
  <si>
    <t>五香滷蛋</t>
    <phoneticPr fontId="19" type="noConversion"/>
  </si>
  <si>
    <t>酸辣湯(醃)(芡)(豆)</t>
    <phoneticPr fontId="19" type="noConversion"/>
  </si>
  <si>
    <t>海鮮什錦(海)</t>
    <phoneticPr fontId="19" type="noConversion"/>
  </si>
  <si>
    <t>冬瓜肉片湯</t>
    <phoneticPr fontId="19" type="noConversion"/>
  </si>
  <si>
    <t>紅燒豆腐(豆)</t>
    <phoneticPr fontId="19" type="noConversion"/>
  </si>
  <si>
    <t>榨菜蛋花湯(醃)</t>
    <phoneticPr fontId="19" type="noConversion"/>
  </si>
  <si>
    <t>海芽薑絲湯</t>
    <phoneticPr fontId="19" type="noConversion"/>
  </si>
  <si>
    <t>豆腐煲(豆)</t>
    <phoneticPr fontId="19" type="noConversion"/>
  </si>
  <si>
    <r>
      <rPr>
        <b/>
        <sz val="22"/>
        <color theme="5" tint="-0.499984740745262"/>
        <rFont val="微軟正黑體"/>
        <family val="2"/>
        <charset val="136"/>
      </rPr>
      <t>港式蝦卷</t>
    </r>
    <r>
      <rPr>
        <b/>
        <sz val="22"/>
        <color theme="5" tint="-0.499984740745262"/>
        <rFont val="華康儷粗圓外字集"/>
        <family val="3"/>
        <charset val="136"/>
      </rPr>
      <t>(海</t>
    </r>
    <r>
      <rPr>
        <b/>
        <sz val="22"/>
        <color theme="5" tint="-0.499984740745262"/>
        <rFont val="微軟正黑體"/>
        <family val="2"/>
        <charset val="136"/>
      </rPr>
      <t>加</t>
    </r>
    <r>
      <rPr>
        <b/>
        <sz val="22"/>
        <color theme="5" tint="-0.499984740745262"/>
        <rFont val="華康儷粗圓外字集"/>
        <family val="3"/>
        <charset val="136"/>
      </rPr>
      <t>)</t>
    </r>
    <phoneticPr fontId="19" type="noConversion"/>
  </si>
  <si>
    <t>香脆雙拼魚塊(海)(炸)(豆)</t>
    <phoneticPr fontId="19" type="noConversion"/>
  </si>
  <si>
    <t>每週供應魚類產品.小心魚刺</t>
    <phoneticPr fontId="19" type="noConversion"/>
  </si>
  <si>
    <t>奶焗馬鈴薯</t>
    <phoneticPr fontId="19" type="noConversion"/>
  </si>
  <si>
    <t>乾香菇</t>
  </si>
  <si>
    <t>6月10日(一)</t>
    <phoneticPr fontId="19" type="noConversion"/>
  </si>
  <si>
    <t>端午節</t>
    <phoneticPr fontId="19" type="noConversion"/>
  </si>
  <si>
    <t>冷凍玉米塊</t>
    <phoneticPr fontId="19" type="noConversion"/>
  </si>
  <si>
    <t>蝦卷</t>
    <phoneticPr fontId="19" type="noConversion"/>
  </si>
  <si>
    <t>豆皮</t>
    <phoneticPr fontId="19" type="noConversion"/>
  </si>
  <si>
    <t>榨菜</t>
    <phoneticPr fontId="19" type="noConversion"/>
  </si>
  <si>
    <t>香菇肉燥炒麵</t>
    <phoneticPr fontId="19" type="noConversion"/>
  </si>
  <si>
    <t>麵線</t>
    <phoneticPr fontId="19" type="noConversion"/>
  </si>
  <si>
    <t>生鮮豬腳丁</t>
    <phoneticPr fontId="19" type="noConversion"/>
  </si>
  <si>
    <t>馬玲薯</t>
    <phoneticPr fontId="19" type="noConversion"/>
  </si>
  <si>
    <t>冷凍青花菜</t>
    <phoneticPr fontId="19" type="noConversion"/>
  </si>
  <si>
    <t>魚丸</t>
    <phoneticPr fontId="19" type="noConversion"/>
  </si>
  <si>
    <t>脆筍絲</t>
    <phoneticPr fontId="19" type="noConversion"/>
  </si>
  <si>
    <t>白蘿蔔</t>
    <phoneticPr fontId="19" type="noConversion"/>
  </si>
  <si>
    <t>豆干</t>
    <phoneticPr fontId="19" type="noConversion"/>
  </si>
  <si>
    <t>偽東山滷味(豆)</t>
    <phoneticPr fontId="19" type="noConversion"/>
  </si>
  <si>
    <t>黑豆乾</t>
    <phoneticPr fontId="19" type="noConversion"/>
  </si>
  <si>
    <t>生鮮蝦仁</t>
    <phoneticPr fontId="19" type="noConversion"/>
  </si>
  <si>
    <t>海苔</t>
    <phoneticPr fontId="19" type="noConversion"/>
  </si>
  <si>
    <r>
      <rPr>
        <b/>
        <sz val="22"/>
        <color rgb="FFFF3399"/>
        <rFont val="微軟正黑體"/>
        <family val="2"/>
        <charset val="136"/>
      </rPr>
      <t>地瓜椪</t>
    </r>
    <r>
      <rPr>
        <b/>
        <sz val="22"/>
        <color rgb="FFFF3399"/>
        <rFont val="華康儷粗圓外字集"/>
        <family val="3"/>
        <charset val="136"/>
      </rPr>
      <t>(</t>
    </r>
    <r>
      <rPr>
        <b/>
        <sz val="22"/>
        <color rgb="FFFF3399"/>
        <rFont val="微軟正黑體"/>
        <family val="2"/>
        <charset val="136"/>
      </rPr>
      <t>加)</t>
    </r>
    <phoneticPr fontId="19" type="noConversion"/>
  </si>
  <si>
    <t>高麗菜豆皮(豆)</t>
    <phoneticPr fontId="19" type="noConversion"/>
  </si>
  <si>
    <t>鐵路肉排</t>
    <phoneticPr fontId="19" type="noConversion"/>
  </si>
  <si>
    <t>生鮮雞腿</t>
    <phoneticPr fontId="19" type="noConversion"/>
  </si>
  <si>
    <t>不列入加工品</t>
    <phoneticPr fontId="19" type="noConversion"/>
  </si>
  <si>
    <t>藍莓餐包(冷)</t>
    <phoneticPr fontId="19" type="noConversion"/>
  </si>
  <si>
    <t>餐包</t>
    <phoneticPr fontId="19" type="noConversion"/>
  </si>
  <si>
    <t>油蔥蒸蛋</t>
    <phoneticPr fontId="19" type="noConversion"/>
  </si>
  <si>
    <t>絞肉拌高麗菜</t>
    <phoneticPr fontId="19" type="noConversion"/>
  </si>
  <si>
    <t>壽喜燒肉</t>
    <phoneticPr fontId="19" type="noConversion"/>
  </si>
  <si>
    <t>白花椰拌冬蝦(海)</t>
    <phoneticPr fontId="19" type="noConversion"/>
  </si>
  <si>
    <t>冬蝦</t>
    <phoneticPr fontId="19" type="noConversion"/>
  </si>
  <si>
    <t>絲瓜麵線蛋</t>
    <phoneticPr fontId="19" type="noConversion"/>
  </si>
  <si>
    <t>培根拌飯(加)</t>
    <phoneticPr fontId="19" type="noConversion"/>
  </si>
  <si>
    <t>培根</t>
    <phoneticPr fontId="19" type="noConversion"/>
  </si>
  <si>
    <t>鮮嫩雞排</t>
    <phoneticPr fontId="19" type="noConversion"/>
  </si>
  <si>
    <t>卜蜂雞排(加)(炸)</t>
    <phoneticPr fontId="19" type="noConversion"/>
  </si>
  <si>
    <t>洋芋燒肉</t>
    <phoneticPr fontId="19" type="noConversion"/>
  </si>
  <si>
    <t>雞排</t>
    <phoneticPr fontId="19" type="noConversion"/>
  </si>
  <si>
    <t>香酥蔬菜中卷(海)(炸)</t>
    <phoneticPr fontId="19" type="noConversion"/>
  </si>
  <si>
    <t>招牌雞腿</t>
    <phoneticPr fontId="19" type="noConversion"/>
  </si>
  <si>
    <t>韓式雞排</t>
    <phoneticPr fontId="19" type="noConversion"/>
  </si>
  <si>
    <t>古早味油蔥蛋糕(冷)</t>
    <phoneticPr fontId="19" type="noConversion"/>
  </si>
  <si>
    <t>蛋糕</t>
    <phoneticPr fontId="19" type="noConversion"/>
  </si>
  <si>
    <t>海苔飯</t>
    <phoneticPr fontId="19" type="noConversion"/>
  </si>
  <si>
    <t>雙拼魷魚圈(海)(炸)</t>
    <phoneticPr fontId="19" type="noConversion"/>
  </si>
  <si>
    <t>日式豆腐湯(豆)</t>
    <phoneticPr fontId="19" type="noConversion"/>
  </si>
  <si>
    <t>胡瓜三絲</t>
    <phoneticPr fontId="19" type="noConversion"/>
  </si>
  <si>
    <t>醬爆豬肉片</t>
    <phoneticPr fontId="19" type="noConversion"/>
  </si>
  <si>
    <t>繽紛魷魚丸(海加)</t>
    <phoneticPr fontId="19" type="noConversion"/>
  </si>
  <si>
    <t>水煎餃(冷)</t>
    <phoneticPr fontId="19" type="noConversion"/>
  </si>
  <si>
    <t>水餃</t>
    <phoneticPr fontId="19" type="noConversion"/>
  </si>
  <si>
    <t>蝦排(海加)(炸)</t>
    <phoneticPr fontId="19" type="noConversion"/>
  </si>
  <si>
    <t>冷凍蝦排</t>
    <phoneticPr fontId="19" type="noConversion"/>
  </si>
  <si>
    <t>酢醬高麗菜</t>
    <phoneticPr fontId="19" type="noConversion"/>
  </si>
  <si>
    <t>聰明鮪魚蛋(海加)</t>
    <phoneticPr fontId="19" type="noConversion"/>
  </si>
  <si>
    <t>鮪魚罐</t>
    <phoneticPr fontId="19" type="noConversion"/>
  </si>
  <si>
    <t>肉燥豆腐丁(豆)</t>
    <phoneticPr fontId="19" type="noConversion"/>
  </si>
  <si>
    <t>冬瓜山粉圓</t>
    <phoneticPr fontId="19" type="noConversion"/>
  </si>
  <si>
    <t>綠豆地瓜</t>
    <phoneticPr fontId="19" type="noConversion"/>
  </si>
  <si>
    <t>綠豆</t>
    <phoneticPr fontId="19" type="noConversion"/>
  </si>
  <si>
    <t>紅砂糖</t>
    <phoneticPr fontId="19" type="noConversion"/>
  </si>
  <si>
    <t>冬瓜糖磚</t>
    <phoneticPr fontId="19" type="noConversion"/>
  </si>
  <si>
    <t>山粉圓</t>
    <phoneticPr fontId="19" type="noConversion"/>
  </si>
  <si>
    <t>榨菜肉絲湯(醃)/獎勵金豆奶</t>
    <phoneticPr fontId="19" type="noConversion"/>
  </si>
  <si>
    <t>獎勵金豆奶</t>
    <phoneticPr fontId="19" type="noConversion"/>
  </si>
  <si>
    <r>
      <t>古</t>
    </r>
    <r>
      <rPr>
        <b/>
        <sz val="22"/>
        <color rgb="FF7030A0"/>
        <rFont val="微軟正黑體"/>
        <family val="2"/>
        <charset val="136"/>
      </rPr>
      <t>都肉燥豆干</t>
    </r>
    <r>
      <rPr>
        <b/>
        <sz val="22"/>
        <color rgb="FF7030A0"/>
        <rFont val="華康儷粗圓外字集"/>
        <family val="3"/>
        <charset val="136"/>
      </rPr>
      <t>(</t>
    </r>
    <r>
      <rPr>
        <b/>
        <sz val="22"/>
        <color rgb="FF7030A0"/>
        <rFont val="微軟正黑體"/>
        <family val="2"/>
        <charset val="136"/>
      </rPr>
      <t>豆</t>
    </r>
    <r>
      <rPr>
        <b/>
        <sz val="22"/>
        <color rgb="FF7030A0"/>
        <rFont val="華康儷粗圓外字集"/>
        <family val="3"/>
        <charset val="136"/>
      </rPr>
      <t>)</t>
    </r>
    <phoneticPr fontId="19" type="noConversion"/>
  </si>
  <si>
    <t>113年6月3日-6月7日第一週菜單明細(員林國小--承富)</t>
    <phoneticPr fontId="19" type="noConversion"/>
  </si>
  <si>
    <t>113年6月10日-6月14日第二週菜單明細(員林國小--承富)</t>
    <phoneticPr fontId="19" type="noConversion"/>
  </si>
  <si>
    <t>113年6月17日-6月21日第三週菜單明細(員林國小--承富)</t>
    <phoneticPr fontId="19" type="noConversion"/>
  </si>
  <si>
    <t>113年6月24日--6月28日第四週菜單明細(員林國小--承富)</t>
    <phoneticPr fontId="19" type="noConversion"/>
  </si>
  <si>
    <t>深色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</si>
</sst>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97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6"/>
      <color rgb="FFFF0000"/>
      <name val="標楷體"/>
      <family val="4"/>
      <charset val="136"/>
    </font>
    <font>
      <sz val="22"/>
      <name val="新細明體"/>
      <family val="1"/>
      <charset val="136"/>
    </font>
    <font>
      <sz val="22"/>
      <name val="標楷體"/>
      <family val="4"/>
      <charset val="136"/>
    </font>
    <font>
      <b/>
      <sz val="22"/>
      <name val="新細明體"/>
      <family val="1"/>
      <charset val="136"/>
    </font>
    <font>
      <b/>
      <sz val="22"/>
      <color rgb="FF008000"/>
      <name val="華康流隸體W5(P)"/>
      <family val="4"/>
      <charset val="136"/>
    </font>
    <font>
      <b/>
      <sz val="22"/>
      <color rgb="FF6600FF"/>
      <name val="華康棒棒體W5"/>
      <family val="5"/>
      <charset val="136"/>
    </font>
    <font>
      <b/>
      <sz val="22"/>
      <color rgb="FF008000"/>
      <name val="華康儷粗圓外字集"/>
      <family val="3"/>
      <charset val="136"/>
    </font>
    <font>
      <b/>
      <sz val="22"/>
      <color rgb="FFFF3399"/>
      <name val="華康儷粗圓外字集"/>
      <family val="3"/>
      <charset val="136"/>
    </font>
    <font>
      <b/>
      <sz val="22"/>
      <color theme="9" tint="-0.249977111117893"/>
      <name val="華康棒棒體W5"/>
      <family val="5"/>
      <charset val="136"/>
    </font>
    <font>
      <sz val="22"/>
      <color rgb="FFFF0000"/>
      <name val="標楷體"/>
      <family val="4"/>
      <charset val="136"/>
    </font>
    <font>
      <b/>
      <sz val="22"/>
      <color theme="5" tint="-0.249977111117893"/>
      <name val="華康儷粗圓外字集"/>
      <family val="3"/>
      <charset val="136"/>
    </font>
    <font>
      <b/>
      <sz val="22"/>
      <color rgb="FF002060"/>
      <name val="華康墨字體(P)"/>
      <family val="5"/>
      <charset val="136"/>
    </font>
    <font>
      <b/>
      <sz val="22"/>
      <color rgb="FFFF0000"/>
      <name val="華康棒棒體W5(P)"/>
      <family val="5"/>
      <charset val="136"/>
    </font>
    <font>
      <b/>
      <sz val="22"/>
      <color rgb="FF0070C0"/>
      <name val="華康儷粗圓外字集"/>
      <family val="3"/>
      <charset val="136"/>
    </font>
    <font>
      <b/>
      <sz val="22"/>
      <color rgb="FF0070C0"/>
      <name val="華康墨字體(P)"/>
      <family val="5"/>
      <charset val="136"/>
    </font>
    <font>
      <b/>
      <sz val="22"/>
      <color rgb="FFCC66FF"/>
      <name val="華康墨字體(P)"/>
      <family val="5"/>
      <charset val="136"/>
    </font>
    <font>
      <b/>
      <sz val="22"/>
      <color rgb="FF00B050"/>
      <name val="華康儷粗圓外字集"/>
      <family val="3"/>
      <charset val="136"/>
    </font>
    <font>
      <b/>
      <sz val="22"/>
      <color theme="2" tint="-0.499984740745262"/>
      <name val="華康墨字體(P)"/>
      <family val="5"/>
      <charset val="136"/>
    </font>
    <font>
      <b/>
      <sz val="22"/>
      <color rgb="FF008000"/>
      <name val="華康棒棒體W5(P)"/>
      <family val="5"/>
      <charset val="136"/>
    </font>
    <font>
      <b/>
      <sz val="22"/>
      <color rgb="FF7030A0"/>
      <name val="華康棒棒體W5(P)"/>
      <family val="5"/>
      <charset val="136"/>
    </font>
    <font>
      <b/>
      <sz val="22"/>
      <color theme="5" tint="-0.499984740745262"/>
      <name val="華康儷粗圓外字集"/>
      <family val="3"/>
      <charset val="136"/>
    </font>
    <font>
      <b/>
      <sz val="22"/>
      <color rgb="FF6600FF"/>
      <name val="華康墨字體(P)"/>
      <family val="5"/>
      <charset val="136"/>
    </font>
    <font>
      <b/>
      <sz val="22"/>
      <color theme="5" tint="-0.499984740745262"/>
      <name val="華康墨字體(P)"/>
      <family val="5"/>
      <charset val="136"/>
    </font>
    <font>
      <b/>
      <sz val="22"/>
      <color theme="5" tint="-0.499984740745262"/>
      <name val="華康墨字體(P)"/>
      <family val="1"/>
      <charset val="136"/>
    </font>
    <font>
      <b/>
      <sz val="22"/>
      <color rgb="FFFF0000"/>
      <name val="華康棒棒體W5"/>
      <family val="5"/>
      <charset val="136"/>
    </font>
    <font>
      <b/>
      <sz val="22"/>
      <color rgb="FF7030A0"/>
      <name val="華康墨字體(P)"/>
      <family val="5"/>
      <charset val="136"/>
    </font>
    <font>
      <b/>
      <sz val="22"/>
      <color rgb="FFFF3399"/>
      <name val="華康墨字體(P)"/>
      <family val="5"/>
      <charset val="136"/>
    </font>
    <font>
      <b/>
      <sz val="22"/>
      <color rgb="FF0070C0"/>
      <name val="華康墨字體(P)"/>
      <family val="1"/>
      <charset val="136"/>
    </font>
    <font>
      <b/>
      <sz val="22"/>
      <color rgb="FFFF3399"/>
      <name val="華康棒棒體W5"/>
      <family val="5"/>
      <charset val="136"/>
    </font>
    <font>
      <b/>
      <sz val="22"/>
      <color rgb="FF7030A0"/>
      <name val="華康儷粗圓外字集"/>
      <family val="3"/>
      <charset val="136"/>
    </font>
    <font>
      <b/>
      <sz val="22"/>
      <color rgb="FFFF0000"/>
      <name val="華康墨字體(P)"/>
      <family val="5"/>
      <charset val="136"/>
    </font>
    <font>
      <b/>
      <sz val="22"/>
      <color rgb="FFFF0000"/>
      <name val="華康墨字體(P)"/>
      <family val="1"/>
      <charset val="136"/>
    </font>
    <font>
      <b/>
      <sz val="22"/>
      <color rgb="FF009999"/>
      <name val="華康棒棒體W5"/>
      <family val="5"/>
      <charset val="136"/>
    </font>
    <font>
      <b/>
      <sz val="22"/>
      <color rgb="FF008000"/>
      <name val="華康墨字體(P)"/>
      <family val="5"/>
      <charset val="136"/>
    </font>
    <font>
      <b/>
      <sz val="22"/>
      <color rgb="FF0070C0"/>
      <name val="華康棒棒體W5"/>
      <family val="5"/>
      <charset val="136"/>
    </font>
    <font>
      <b/>
      <sz val="22"/>
      <color rgb="FF002060"/>
      <name val="華康棒棒體W5"/>
      <family val="5"/>
      <charset val="136"/>
    </font>
    <font>
      <b/>
      <sz val="22"/>
      <color rgb="FFFF0000"/>
      <name val="華康儷粗圓外字集"/>
      <family val="3"/>
      <charset val="136"/>
    </font>
    <font>
      <b/>
      <sz val="22"/>
      <color theme="9" tint="-0.249977111117893"/>
      <name val="華康墨字體(P)"/>
      <family val="5"/>
      <charset val="136"/>
    </font>
    <font>
      <b/>
      <sz val="22"/>
      <color rgb="FF00B050"/>
      <name val="華康棒棒體W5"/>
      <family val="5"/>
      <charset val="136"/>
    </font>
    <font>
      <b/>
      <sz val="22"/>
      <color rgb="FF6600FF"/>
      <name val="華康流隸體W5(P)"/>
      <family val="4"/>
      <charset val="136"/>
    </font>
    <font>
      <b/>
      <sz val="22"/>
      <color theme="5" tint="-0.249977111117893"/>
      <name val="微軟正黑體"/>
      <family val="2"/>
      <charset val="136"/>
    </font>
    <font>
      <b/>
      <sz val="22"/>
      <color rgb="FFFF3399"/>
      <name val="微軟正黑體"/>
      <family val="2"/>
      <charset val="136"/>
    </font>
    <font>
      <b/>
      <sz val="22"/>
      <color rgb="FFFF3399"/>
      <name val="華康儷粗圓外字集"/>
      <family val="2"/>
      <charset val="136"/>
    </font>
    <font>
      <b/>
      <sz val="22"/>
      <color rgb="FF00B050"/>
      <name val="微軟正黑體"/>
      <family val="2"/>
      <charset val="136"/>
    </font>
    <font>
      <b/>
      <sz val="22"/>
      <color theme="5" tint="-0.499984740745262"/>
      <name val="微軟正黑體"/>
      <family val="2"/>
      <charset val="136"/>
    </font>
    <font>
      <b/>
      <sz val="22"/>
      <color theme="5" tint="-0.499984740745262"/>
      <name val="華康儷粗圓外字集"/>
      <family val="2"/>
      <charset val="136"/>
    </font>
    <font>
      <b/>
      <sz val="22"/>
      <color rgb="FF7030A0"/>
      <name val="微軟正黑體"/>
      <family val="2"/>
      <charset val="136"/>
    </font>
    <font>
      <b/>
      <sz val="22"/>
      <color rgb="FF0070C0"/>
      <name val="微軟正黑體"/>
      <family val="2"/>
      <charset val="136"/>
    </font>
    <font>
      <b/>
      <sz val="22"/>
      <name val="標楷體"/>
      <family val="4"/>
      <charset val="136"/>
    </font>
    <font>
      <b/>
      <sz val="22"/>
      <color rgb="FF008000"/>
      <name val="微軟正黑體"/>
      <family val="2"/>
      <charset val="136"/>
    </font>
    <font>
      <b/>
      <sz val="18"/>
      <color rgb="FFFF3399"/>
      <name val="華康棒棒體W5(P)"/>
      <family val="5"/>
      <charset val="136"/>
    </font>
    <font>
      <b/>
      <sz val="12"/>
      <color rgb="FFFF0000"/>
      <name val="標楷體"/>
      <family val="4"/>
      <charset val="136"/>
    </font>
    <font>
      <sz val="22"/>
      <color theme="0"/>
      <name val="標楷體"/>
      <family val="4"/>
      <charset val="136"/>
    </font>
    <font>
      <b/>
      <sz val="22"/>
      <color rgb="FF002060"/>
      <name val="標楷體"/>
      <family val="4"/>
      <charset val="136"/>
    </font>
    <font>
      <sz val="20"/>
      <color rgb="FFFF0000"/>
      <name val="新細明體"/>
      <family val="1"/>
      <charset val="136"/>
    </font>
    <font>
      <b/>
      <sz val="20"/>
      <color rgb="FFFF0000"/>
      <name val="新細明體"/>
      <family val="1"/>
      <charset val="136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418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9" xfId="19" applyNumberFormat="1" applyFont="1" applyBorder="1"/>
    <xf numFmtId="0" fontId="35" fillId="0" borderId="49" xfId="19" applyFont="1" applyBorder="1"/>
    <xf numFmtId="179" fontId="35" fillId="0" borderId="49" xfId="19" applyNumberFormat="1" applyFont="1" applyBorder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8" fillId="0" borderId="23" xfId="0" applyFont="1" applyBorder="1">
      <alignment vertical="center"/>
    </xf>
    <xf numFmtId="0" fontId="38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23" fillId="0" borderId="56" xfId="0" applyFont="1" applyBorder="1" applyAlignment="1">
      <alignment vertical="center" shrinkToFit="1"/>
    </xf>
    <xf numFmtId="0" fontId="23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63" xfId="19" applyFont="1" applyBorder="1"/>
    <xf numFmtId="179" fontId="35" fillId="0" borderId="67" xfId="19" applyNumberFormat="1" applyFont="1" applyBorder="1"/>
    <xf numFmtId="179" fontId="35" fillId="0" borderId="63" xfId="19" applyNumberFormat="1" applyFont="1" applyBorder="1"/>
    <xf numFmtId="0" fontId="35" fillId="0" borderId="61" xfId="19" applyFont="1" applyBorder="1"/>
    <xf numFmtId="0" fontId="35" fillId="0" borderId="39" xfId="19" applyFont="1" applyBorder="1"/>
    <xf numFmtId="0" fontId="35" fillId="0" borderId="47" xfId="19" applyFont="1" applyBorder="1"/>
    <xf numFmtId="179" fontId="35" fillId="0" borderId="47" xfId="19" applyNumberFormat="1" applyFont="1" applyBorder="1"/>
    <xf numFmtId="179" fontId="35" fillId="0" borderId="43" xfId="19" applyNumberFormat="1" applyFont="1" applyBorder="1"/>
    <xf numFmtId="179" fontId="35" fillId="0" borderId="62" xfId="19" applyNumberFormat="1" applyFont="1" applyBorder="1"/>
    <xf numFmtId="0" fontId="38" fillId="0" borderId="20" xfId="0" applyFont="1" applyBorder="1" applyAlignment="1">
      <alignment vertical="center" textRotation="255" shrinkToFit="1"/>
    </xf>
    <xf numFmtId="0" fontId="23" fillId="0" borderId="68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5" fillId="0" borderId="48" xfId="19" applyFont="1" applyBorder="1"/>
    <xf numFmtId="0" fontId="38" fillId="24" borderId="70" xfId="0" applyFont="1" applyFill="1" applyBorder="1" applyAlignment="1">
      <alignment horizontal="center" vertical="center" shrinkToFit="1"/>
    </xf>
    <xf numFmtId="0" fontId="38" fillId="24" borderId="69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23" fillId="0" borderId="29" xfId="0" applyFont="1" applyBorder="1" applyAlignment="1">
      <alignment vertical="center" shrinkToFit="1"/>
    </xf>
    <xf numFmtId="0" fontId="23" fillId="0" borderId="68" xfId="0" applyFont="1" applyBorder="1" applyAlignment="1">
      <alignment horizontal="left" vertical="center" shrinkToFit="1"/>
    </xf>
    <xf numFmtId="0" fontId="23" fillId="0" borderId="72" xfId="0" applyFont="1" applyBorder="1" applyAlignment="1">
      <alignment horizontal="left" vertical="center" shrinkToFit="1"/>
    </xf>
    <xf numFmtId="0" fontId="35" fillId="0" borderId="74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8" fillId="0" borderId="20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right"/>
    </xf>
    <xf numFmtId="0" fontId="38" fillId="0" borderId="77" xfId="0" applyFont="1" applyBorder="1" applyAlignment="1">
      <alignment vertical="center" shrinkToFit="1"/>
    </xf>
    <xf numFmtId="0" fontId="38" fillId="0" borderId="77" xfId="0" applyFont="1" applyBorder="1" applyAlignment="1">
      <alignment vertical="center" textRotation="180" shrinkToFit="1"/>
    </xf>
    <xf numFmtId="0" fontId="38" fillId="0" borderId="77" xfId="0" applyFont="1" applyBorder="1" applyAlignment="1">
      <alignment horizontal="left" vertical="center" shrinkToFit="1"/>
    </xf>
    <xf numFmtId="0" fontId="28" fillId="0" borderId="77" xfId="0" applyFont="1" applyBorder="1" applyAlignment="1">
      <alignment horizontal="left"/>
    </xf>
    <xf numFmtId="0" fontId="28" fillId="0" borderId="78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5" fillId="0" borderId="81" xfId="19" applyFont="1" applyBorder="1"/>
    <xf numFmtId="0" fontId="38" fillId="0" borderId="0" xfId="0" applyFont="1" applyAlignment="1">
      <alignment horizontal="left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38" fillId="0" borderId="79" xfId="0" applyFont="1" applyBorder="1" applyAlignment="1">
      <alignment vertical="center" textRotation="180" shrinkToFit="1"/>
    </xf>
    <xf numFmtId="0" fontId="38" fillId="0" borderId="79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68" xfId="0" applyFont="1" applyBorder="1" applyAlignment="1">
      <alignment horizontal="center" vertical="center" shrinkToFit="1"/>
    </xf>
    <xf numFmtId="0" fontId="38" fillId="0" borderId="21" xfId="0" applyFont="1" applyBorder="1" applyAlignment="1">
      <alignment vertical="center" textRotation="255" shrinkToFit="1"/>
    </xf>
    <xf numFmtId="0" fontId="38" fillId="0" borderId="68" xfId="0" applyFont="1" applyBorder="1" applyAlignment="1">
      <alignment horizontal="left" vertical="center" shrinkToFit="1"/>
    </xf>
    <xf numFmtId="0" fontId="23" fillId="0" borderId="84" xfId="0" applyFont="1" applyBorder="1">
      <alignment vertical="center"/>
    </xf>
    <xf numFmtId="0" fontId="35" fillId="0" borderId="83" xfId="19" applyFont="1" applyBorder="1"/>
    <xf numFmtId="0" fontId="22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3" fillId="0" borderId="53" xfId="0" applyFont="1" applyBorder="1" applyAlignment="1">
      <alignment vertical="center" shrinkToFit="1"/>
    </xf>
    <xf numFmtId="0" fontId="39" fillId="0" borderId="17" xfId="0" applyFont="1" applyBorder="1">
      <alignment vertical="center"/>
    </xf>
    <xf numFmtId="0" fontId="23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vertical="center" wrapText="1" shrinkToFit="1"/>
    </xf>
    <xf numFmtId="0" fontId="39" fillId="0" borderId="68" xfId="0" applyFont="1" applyBorder="1" applyAlignment="1">
      <alignment vertical="center" wrapText="1" shrinkToFit="1"/>
    </xf>
    <xf numFmtId="0" fontId="22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 shrinkToFit="1"/>
    </xf>
    <xf numFmtId="0" fontId="38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vertical="center" shrinkToFit="1"/>
    </xf>
    <xf numFmtId="0" fontId="42" fillId="0" borderId="0" xfId="19" applyFont="1"/>
    <xf numFmtId="0" fontId="44" fillId="0" borderId="0" xfId="19" applyFont="1"/>
    <xf numFmtId="0" fontId="23" fillId="0" borderId="17" xfId="0" applyFont="1" applyBorder="1" applyAlignment="1">
      <alignment horizontal="left" vertical="center" shrinkToFit="1"/>
    </xf>
    <xf numFmtId="0" fontId="29" fillId="0" borderId="87" xfId="0" applyFont="1" applyBorder="1" applyAlignment="1">
      <alignment horizontal="center" vertical="center" shrinkToFit="1"/>
    </xf>
    <xf numFmtId="0" fontId="29" fillId="0" borderId="88" xfId="0" applyFont="1" applyBorder="1" applyAlignment="1">
      <alignment horizontal="right"/>
    </xf>
    <xf numFmtId="0" fontId="23" fillId="0" borderId="89" xfId="0" applyFont="1" applyBorder="1" applyAlignment="1">
      <alignment vertical="center" textRotation="180" shrinkToFit="1"/>
    </xf>
    <xf numFmtId="0" fontId="23" fillId="0" borderId="89" xfId="0" applyFont="1" applyBorder="1" applyAlignment="1">
      <alignment horizontal="left" vertical="center" shrinkToFit="1"/>
    </xf>
    <xf numFmtId="180" fontId="28" fillId="0" borderId="90" xfId="0" applyNumberFormat="1" applyFont="1" applyBorder="1" applyAlignment="1">
      <alignment horizontal="right"/>
    </xf>
    <xf numFmtId="0" fontId="28" fillId="0" borderId="89" xfId="0" applyFont="1" applyBorder="1" applyAlignment="1">
      <alignment horizontal="left"/>
    </xf>
    <xf numFmtId="0" fontId="28" fillId="0" borderId="91" xfId="0" applyFont="1" applyBorder="1" applyAlignment="1">
      <alignment horizontal="center"/>
    </xf>
    <xf numFmtId="0" fontId="50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0" fillId="0" borderId="21" xfId="0" applyBorder="1" applyAlignment="1">
      <alignment vertical="center" wrapText="1" shrinkToFit="1"/>
    </xf>
    <xf numFmtId="0" fontId="0" fillId="0" borderId="68" xfId="0" applyBorder="1" applyAlignment="1">
      <alignment vertical="center" wrapText="1" shrinkToFit="1"/>
    </xf>
    <xf numFmtId="9" fontId="23" fillId="0" borderId="20" xfId="43" applyFont="1" applyFill="1" applyBorder="1" applyAlignment="1">
      <alignment horizontal="left" vertical="center" shrinkToFit="1"/>
    </xf>
    <xf numFmtId="9" fontId="23" fillId="0" borderId="20" xfId="43" applyFont="1" applyBorder="1" applyAlignment="1">
      <alignment horizontal="left" vertical="center" shrinkToFit="1"/>
    </xf>
    <xf numFmtId="181" fontId="23" fillId="0" borderId="20" xfId="43" applyNumberFormat="1" applyFont="1" applyFill="1" applyBorder="1" applyAlignment="1">
      <alignment horizontal="left" vertical="center" shrinkToFit="1"/>
    </xf>
    <xf numFmtId="9" fontId="23" fillId="0" borderId="0" xfId="43" applyFont="1">
      <alignment vertical="center"/>
    </xf>
    <xf numFmtId="9" fontId="23" fillId="0" borderId="56" xfId="43" applyFont="1" applyBorder="1">
      <alignment vertical="center"/>
    </xf>
    <xf numFmtId="181" fontId="23" fillId="0" borderId="0" xfId="43" applyNumberFormat="1" applyFont="1" applyAlignment="1">
      <alignment horizontal="left" vertical="center"/>
    </xf>
    <xf numFmtId="9" fontId="23" fillId="0" borderId="20" xfId="43" applyFont="1" applyFill="1" applyBorder="1" applyAlignment="1">
      <alignment vertical="center" textRotation="180" shrinkToFit="1"/>
    </xf>
    <xf numFmtId="181" fontId="23" fillId="0" borderId="20" xfId="43" applyNumberFormat="1" applyFont="1" applyBorder="1" applyAlignment="1">
      <alignment horizontal="left" vertical="center" shrinkToFit="1"/>
    </xf>
    <xf numFmtId="0" fontId="38" fillId="24" borderId="30" xfId="0" applyFont="1" applyFill="1" applyBorder="1" applyAlignment="1">
      <alignment horizontal="center" vertical="center" shrinkToFit="1"/>
    </xf>
    <xf numFmtId="0" fontId="23" fillId="0" borderId="93" xfId="0" applyFont="1" applyBorder="1" applyAlignment="1">
      <alignment horizontal="left" vertical="center" shrinkToFit="1"/>
    </xf>
    <xf numFmtId="0" fontId="43" fillId="0" borderId="50" xfId="0" applyFont="1" applyBorder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shrinkToFit="1"/>
    </xf>
    <xf numFmtId="0" fontId="43" fillId="0" borderId="80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43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0" fontId="89" fillId="0" borderId="47" xfId="0" applyFont="1" applyBorder="1" applyAlignment="1">
      <alignment horizontal="center" vertical="center" shrinkToFit="1"/>
    </xf>
    <xf numFmtId="0" fontId="89" fillId="0" borderId="62" xfId="0" applyFont="1" applyBorder="1" applyAlignment="1">
      <alignment horizontal="center" vertical="center" shrinkToFit="1"/>
    </xf>
    <xf numFmtId="0" fontId="82" fillId="26" borderId="53" xfId="0" applyFont="1" applyFill="1" applyBorder="1" applyAlignment="1">
      <alignment horizontal="center" vertical="center" shrinkToFit="1"/>
    </xf>
    <xf numFmtId="0" fontId="48" fillId="26" borderId="0" xfId="0" applyFont="1" applyFill="1" applyAlignment="1">
      <alignment horizontal="center" vertical="center" shrinkToFit="1"/>
    </xf>
    <xf numFmtId="0" fontId="48" fillId="26" borderId="57" xfId="0" applyFont="1" applyFill="1" applyBorder="1" applyAlignment="1">
      <alignment horizontal="center" vertical="center" shrinkToFit="1"/>
    </xf>
    <xf numFmtId="0" fontId="87" fillId="34" borderId="53" xfId="0" applyFont="1" applyFill="1" applyBorder="1" applyAlignment="1">
      <alignment horizontal="center" vertical="center" shrinkToFit="1"/>
    </xf>
    <xf numFmtId="0" fontId="70" fillId="34" borderId="0" xfId="0" applyFont="1" applyFill="1" applyAlignment="1">
      <alignment horizontal="center" vertical="center" shrinkToFit="1"/>
    </xf>
    <xf numFmtId="0" fontId="70" fillId="34" borderId="52" xfId="0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 wrapText="1"/>
    </xf>
    <xf numFmtId="0" fontId="92" fillId="0" borderId="0" xfId="19" applyFont="1" applyAlignment="1">
      <alignment horizontal="center" vertical="center"/>
    </xf>
    <xf numFmtId="0" fontId="43" fillId="0" borderId="61" xfId="0" applyFont="1" applyBorder="1" applyAlignment="1">
      <alignment horizontal="center" vertical="center" shrinkToFit="1"/>
    </xf>
    <xf numFmtId="0" fontId="43" fillId="0" borderId="51" xfId="0" applyFont="1" applyBorder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75" fillId="34" borderId="80" xfId="0" applyFont="1" applyFill="1" applyBorder="1" applyAlignment="1">
      <alignment horizontal="center" vertical="center" shrinkToFit="1"/>
    </xf>
    <xf numFmtId="0" fontId="75" fillId="34" borderId="0" xfId="0" applyFont="1" applyFill="1" applyAlignment="1">
      <alignment horizontal="center" vertical="center" shrinkToFit="1"/>
    </xf>
    <xf numFmtId="0" fontId="85" fillId="25" borderId="53" xfId="0" applyFont="1" applyFill="1" applyBorder="1" applyAlignment="1">
      <alignment horizontal="center" vertical="center" shrinkToFit="1"/>
    </xf>
    <xf numFmtId="0" fontId="61" fillId="25" borderId="0" xfId="0" applyFont="1" applyFill="1" applyAlignment="1">
      <alignment horizontal="center" vertical="center" shrinkToFit="1"/>
    </xf>
    <xf numFmtId="0" fontId="46" fillId="32" borderId="53" xfId="0" applyFont="1" applyFill="1" applyBorder="1" applyAlignment="1">
      <alignment horizontal="center" vertical="center" shrinkToFit="1"/>
    </xf>
    <xf numFmtId="0" fontId="46" fillId="32" borderId="0" xfId="0" applyFont="1" applyFill="1" applyAlignment="1">
      <alignment horizontal="center" vertical="center" shrinkToFit="1"/>
    </xf>
    <xf numFmtId="0" fontId="49" fillId="28" borderId="53" xfId="0" applyFont="1" applyFill="1" applyBorder="1" applyAlignment="1">
      <alignment horizontal="center" vertical="center" shrinkToFit="1"/>
    </xf>
    <xf numFmtId="0" fontId="49" fillId="28" borderId="0" xfId="0" applyFont="1" applyFill="1" applyAlignment="1">
      <alignment horizontal="center" vertical="center" shrinkToFit="1"/>
    </xf>
    <xf numFmtId="0" fontId="49" fillId="28" borderId="57" xfId="0" applyFont="1" applyFill="1" applyBorder="1" applyAlignment="1">
      <alignment horizontal="center" vertical="center" shrinkToFit="1"/>
    </xf>
    <xf numFmtId="0" fontId="76" fillId="31" borderId="53" xfId="0" applyFont="1" applyFill="1" applyBorder="1" applyAlignment="1">
      <alignment horizontal="center" vertical="center" shrinkToFit="1"/>
    </xf>
    <xf numFmtId="0" fontId="76" fillId="31" borderId="0" xfId="0" applyFont="1" applyFill="1" applyAlignment="1">
      <alignment horizontal="center" vertical="center" shrinkToFit="1"/>
    </xf>
    <xf numFmtId="0" fontId="76" fillId="31" borderId="52" xfId="0" applyFont="1" applyFill="1" applyBorder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50" fillId="35" borderId="50" xfId="0" applyFont="1" applyFill="1" applyBorder="1" applyAlignment="1">
      <alignment horizontal="center" vertical="center" shrinkToFit="1"/>
    </xf>
    <xf numFmtId="0" fontId="50" fillId="35" borderId="59" xfId="0" applyFont="1" applyFill="1" applyBorder="1" applyAlignment="1">
      <alignment horizontal="center" vertical="center" shrinkToFit="1"/>
    </xf>
    <xf numFmtId="178" fontId="34" fillId="0" borderId="0" xfId="0" applyNumberFormat="1" applyFont="1" applyAlignment="1">
      <alignment horizontal="center" vertical="center" wrapText="1"/>
    </xf>
    <xf numFmtId="0" fontId="73" fillId="27" borderId="53" xfId="0" applyFont="1" applyFill="1" applyBorder="1" applyAlignment="1">
      <alignment horizontal="center" vertical="center" shrinkToFit="1"/>
    </xf>
    <xf numFmtId="0" fontId="73" fillId="27" borderId="0" xfId="0" applyFont="1" applyFill="1" applyAlignment="1">
      <alignment horizontal="center" vertical="center" shrinkToFit="1"/>
    </xf>
    <xf numFmtId="0" fontId="69" fillId="31" borderId="53" xfId="0" applyFont="1" applyFill="1" applyBorder="1" applyAlignment="1">
      <alignment horizontal="center" vertical="center"/>
    </xf>
    <xf numFmtId="0" fontId="69" fillId="31" borderId="0" xfId="0" applyFont="1" applyFill="1" applyAlignment="1">
      <alignment horizontal="center" vertical="center"/>
    </xf>
    <xf numFmtId="0" fontId="69" fillId="31" borderId="52" xfId="0" applyFont="1" applyFill="1" applyBorder="1" applyAlignment="1">
      <alignment horizontal="center" vertical="center"/>
    </xf>
    <xf numFmtId="178" fontId="34" fillId="0" borderId="41" xfId="0" applyNumberFormat="1" applyFont="1" applyBorder="1" applyAlignment="1">
      <alignment horizontal="center" vertical="center" wrapTex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0" borderId="44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92" xfId="0" applyNumberFormat="1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81" fillId="27" borderId="80" xfId="0" applyFont="1" applyFill="1" applyBorder="1" applyAlignment="1">
      <alignment horizontal="center" vertical="center"/>
    </xf>
    <xf numFmtId="0" fontId="51" fillId="27" borderId="0" xfId="0" applyFont="1" applyFill="1" applyAlignment="1">
      <alignment horizontal="center" vertical="center"/>
    </xf>
    <xf numFmtId="0" fontId="52" fillId="29" borderId="53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52" fillId="29" borderId="57" xfId="0" applyFont="1" applyFill="1" applyBorder="1" applyAlignment="1">
      <alignment horizontal="center" vertical="center"/>
    </xf>
    <xf numFmtId="0" fontId="53" fillId="34" borderId="53" xfId="0" applyFont="1" applyFill="1" applyBorder="1" applyAlignment="1">
      <alignment horizontal="center" vertical="center"/>
    </xf>
    <xf numFmtId="0" fontId="53" fillId="34" borderId="0" xfId="0" applyFont="1" applyFill="1" applyAlignment="1">
      <alignment horizontal="center" vertical="center"/>
    </xf>
    <xf numFmtId="0" fontId="91" fillId="27" borderId="53" xfId="0" applyFont="1" applyFill="1" applyBorder="1" applyAlignment="1">
      <alignment horizontal="center" vertical="center"/>
    </xf>
    <xf numFmtId="0" fontId="91" fillId="27" borderId="0" xfId="0" applyFont="1" applyFill="1" applyAlignment="1">
      <alignment horizontal="center" vertical="center"/>
    </xf>
    <xf numFmtId="0" fontId="43" fillId="0" borderId="80" xfId="0" applyFont="1" applyBorder="1" applyAlignment="1">
      <alignment horizontal="center" vertical="center" wrapText="1"/>
    </xf>
    <xf numFmtId="0" fontId="83" fillId="27" borderId="53" xfId="0" applyFont="1" applyFill="1" applyBorder="1" applyAlignment="1">
      <alignment horizontal="center" vertical="center" shrinkToFit="1"/>
    </xf>
    <xf numFmtId="0" fontId="48" fillId="27" borderId="0" xfId="0" applyFont="1" applyFill="1" applyAlignment="1">
      <alignment horizontal="center" vertical="center" shrinkToFit="1"/>
    </xf>
    <xf numFmtId="0" fontId="48" fillId="27" borderId="57" xfId="0" applyFont="1" applyFill="1" applyBorder="1" applyAlignment="1">
      <alignment horizontal="center" vertical="center" shrinkToFit="1"/>
    </xf>
    <xf numFmtId="0" fontId="56" fillId="29" borderId="53" xfId="0" applyFont="1" applyFill="1" applyBorder="1" applyAlignment="1">
      <alignment horizontal="center" vertical="center" shrinkToFit="1"/>
    </xf>
    <xf numFmtId="0" fontId="56" fillId="29" borderId="0" xfId="0" applyFont="1" applyFill="1" applyAlignment="1">
      <alignment horizontal="center" vertical="center" shrinkToFit="1"/>
    </xf>
    <xf numFmtId="0" fontId="84" fillId="31" borderId="53" xfId="0" applyFont="1" applyFill="1" applyBorder="1" applyAlignment="1">
      <alignment horizontal="center" vertical="center" shrinkToFit="1"/>
    </xf>
    <xf numFmtId="0" fontId="57" fillId="31" borderId="0" xfId="0" applyFont="1" applyFill="1" applyAlignment="1">
      <alignment horizontal="center" vertical="center" shrinkToFit="1"/>
    </xf>
    <xf numFmtId="0" fontId="58" fillId="33" borderId="53" xfId="0" applyFont="1" applyFill="1" applyBorder="1" applyAlignment="1">
      <alignment horizontal="center" vertical="center" shrinkToFit="1"/>
    </xf>
    <xf numFmtId="0" fontId="58" fillId="33" borderId="0" xfId="0" applyFont="1" applyFill="1" applyAlignment="1">
      <alignment horizontal="center" vertical="center" shrinkToFit="1"/>
    </xf>
    <xf numFmtId="0" fontId="58" fillId="33" borderId="52" xfId="0" applyFont="1" applyFill="1" applyBorder="1" applyAlignment="1">
      <alignment horizontal="center" vertical="center" shrinkToFit="1"/>
    </xf>
    <xf numFmtId="0" fontId="59" fillId="31" borderId="55" xfId="0" applyFont="1" applyFill="1" applyBorder="1" applyAlignment="1">
      <alignment horizontal="center" vertical="center" shrinkToFit="1"/>
    </xf>
    <xf numFmtId="0" fontId="59" fillId="31" borderId="56" xfId="0" applyFont="1" applyFill="1" applyBorder="1" applyAlignment="1">
      <alignment horizontal="center" vertical="center" shrinkToFit="1"/>
    </xf>
    <xf numFmtId="0" fontId="59" fillId="31" borderId="53" xfId="0" applyFont="1" applyFill="1" applyBorder="1" applyAlignment="1">
      <alignment horizontal="center" vertical="center" shrinkToFit="1"/>
    </xf>
    <xf numFmtId="0" fontId="60" fillId="33" borderId="53" xfId="0" applyFont="1" applyFill="1" applyBorder="1" applyAlignment="1">
      <alignment horizontal="center" vertical="center" shrinkToFit="1"/>
    </xf>
    <xf numFmtId="0" fontId="60" fillId="33" borderId="0" xfId="0" applyFont="1" applyFill="1" applyAlignment="1">
      <alignment horizontal="center" vertical="center" shrinkToFit="1"/>
    </xf>
    <xf numFmtId="0" fontId="60" fillId="33" borderId="57" xfId="0" applyFont="1" applyFill="1" applyBorder="1" applyAlignment="1">
      <alignment horizontal="center" vertical="center" shrinkToFit="1"/>
    </xf>
    <xf numFmtId="0" fontId="86" fillId="27" borderId="53" xfId="0" applyFont="1" applyFill="1" applyBorder="1" applyAlignment="1">
      <alignment horizontal="center" vertical="center" shrinkToFit="1"/>
    </xf>
    <xf numFmtId="0" fontId="61" fillId="27" borderId="0" xfId="0" applyFont="1" applyFill="1" applyAlignment="1">
      <alignment horizontal="center" vertical="center" shrinkToFit="1"/>
    </xf>
    <xf numFmtId="0" fontId="62" fillId="29" borderId="53" xfId="0" applyFont="1" applyFill="1" applyBorder="1" applyAlignment="1">
      <alignment horizontal="center" vertical="center" shrinkToFit="1"/>
    </xf>
    <xf numFmtId="0" fontId="62" fillId="29" borderId="0" xfId="0" applyFont="1" applyFill="1" applyAlignment="1">
      <alignment horizontal="center" vertical="center" shrinkToFit="1"/>
    </xf>
    <xf numFmtId="0" fontId="53" fillId="27" borderId="53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53" fillId="27" borderId="52" xfId="0" applyFont="1" applyFill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80" fillId="25" borderId="80" xfId="0" applyFont="1" applyFill="1" applyBorder="1" applyAlignment="1">
      <alignment horizontal="center" vertical="center" shrinkToFit="1"/>
    </xf>
    <xf numFmtId="0" fontId="80" fillId="25" borderId="0" xfId="0" applyFont="1" applyFill="1" applyAlignment="1">
      <alignment horizontal="center" vertical="center" shrinkToFit="1"/>
    </xf>
    <xf numFmtId="0" fontId="61" fillId="27" borderId="53" xfId="0" applyFont="1" applyFill="1" applyBorder="1" applyAlignment="1">
      <alignment horizontal="center" vertical="center" shrinkToFit="1"/>
    </xf>
    <xf numFmtId="0" fontId="49" fillId="29" borderId="53" xfId="0" applyFont="1" applyFill="1" applyBorder="1" applyAlignment="1">
      <alignment horizontal="center" vertical="center" shrinkToFit="1"/>
    </xf>
    <xf numFmtId="0" fontId="49" fillId="29" borderId="0" xfId="0" applyFont="1" applyFill="1" applyAlignment="1">
      <alignment horizontal="center" vertical="center" shrinkToFit="1"/>
    </xf>
    <xf numFmtId="0" fontId="71" fillId="32" borderId="53" xfId="0" applyFont="1" applyFill="1" applyBorder="1" applyAlignment="1">
      <alignment horizontal="center" vertical="center"/>
    </xf>
    <xf numFmtId="0" fontId="72" fillId="32" borderId="0" xfId="0" applyFont="1" applyFill="1" applyAlignment="1">
      <alignment horizontal="center" vertical="center"/>
    </xf>
    <xf numFmtId="0" fontId="88" fillId="31" borderId="53" xfId="0" applyFont="1" applyFill="1" applyBorder="1" applyAlignment="1">
      <alignment horizontal="center" vertical="center"/>
    </xf>
    <xf numFmtId="0" fontId="54" fillId="31" borderId="0" xfId="0" applyFont="1" applyFill="1" applyAlignment="1">
      <alignment horizontal="center" vertical="center"/>
    </xf>
    <xf numFmtId="0" fontId="66" fillId="25" borderId="53" xfId="0" applyFont="1" applyFill="1" applyBorder="1" applyAlignment="1">
      <alignment horizontal="center" vertical="center"/>
    </xf>
    <xf numFmtId="0" fontId="66" fillId="25" borderId="0" xfId="0" applyFont="1" applyFill="1" applyAlignment="1">
      <alignment horizontal="center" vertical="center"/>
    </xf>
    <xf numFmtId="0" fontId="66" fillId="25" borderId="52" xfId="0" applyFont="1" applyFill="1" applyBorder="1" applyAlignment="1">
      <alignment horizontal="center" vertical="center"/>
    </xf>
    <xf numFmtId="178" fontId="34" fillId="0" borderId="50" xfId="0" applyNumberFormat="1" applyFont="1" applyBorder="1" applyAlignment="1">
      <alignment horizontal="center" vertical="center" wrapText="1"/>
    </xf>
    <xf numFmtId="178" fontId="34" fillId="0" borderId="59" xfId="0" applyNumberFormat="1" applyFont="1" applyBorder="1" applyAlignment="1">
      <alignment horizontal="center" vertical="center" wrapText="1"/>
    </xf>
    <xf numFmtId="178" fontId="34" fillId="0" borderId="60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0" fontId="93" fillId="0" borderId="86" xfId="0" applyFont="1" applyBorder="1" applyAlignment="1">
      <alignment horizontal="center" vertical="center" shrinkToFit="1"/>
    </xf>
    <xf numFmtId="0" fontId="93" fillId="0" borderId="54" xfId="0" applyFont="1" applyBorder="1" applyAlignment="1">
      <alignment horizontal="center" vertical="center" shrinkToFit="1"/>
    </xf>
    <xf numFmtId="0" fontId="93" fillId="0" borderId="58" xfId="0" applyFont="1" applyBorder="1" applyAlignment="1">
      <alignment horizontal="center" vertical="center" shrinkToFit="1"/>
    </xf>
    <xf numFmtId="0" fontId="77" fillId="34" borderId="80" xfId="0" applyFont="1" applyFill="1" applyBorder="1" applyAlignment="1">
      <alignment horizontal="center" vertical="center"/>
    </xf>
    <xf numFmtId="0" fontId="77" fillId="34" borderId="0" xfId="0" applyFont="1" applyFill="1" applyAlignment="1">
      <alignment horizontal="center" vertical="center"/>
    </xf>
    <xf numFmtId="0" fontId="71" fillId="29" borderId="53" xfId="0" applyFont="1" applyFill="1" applyBorder="1" applyAlignment="1">
      <alignment horizontal="center" vertical="center"/>
    </xf>
    <xf numFmtId="0" fontId="72" fillId="29" borderId="0" xfId="0" applyFont="1" applyFill="1" applyAlignment="1">
      <alignment horizontal="center" vertical="center"/>
    </xf>
    <xf numFmtId="0" fontId="43" fillId="0" borderId="48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94" fillId="35" borderId="50" xfId="0" applyFont="1" applyFill="1" applyBorder="1" applyAlignment="1">
      <alignment horizontal="center" vertical="center" shrinkToFit="1"/>
    </xf>
    <xf numFmtId="0" fontId="94" fillId="35" borderId="59" xfId="0" applyFont="1" applyFill="1" applyBorder="1" applyAlignment="1">
      <alignment horizontal="center" vertical="center" shrinkToFit="1"/>
    </xf>
    <xf numFmtId="0" fontId="87" fillId="31" borderId="80" xfId="0" applyFont="1" applyFill="1" applyBorder="1" applyAlignment="1">
      <alignment horizontal="center" vertical="center" shrinkToFit="1"/>
    </xf>
    <xf numFmtId="0" fontId="70" fillId="31" borderId="0" xfId="0" applyFont="1" applyFill="1" applyAlignment="1">
      <alignment horizontal="center" vertical="center" shrinkToFit="1"/>
    </xf>
    <xf numFmtId="0" fontId="61" fillId="28" borderId="53" xfId="0" applyFont="1" applyFill="1" applyBorder="1" applyAlignment="1">
      <alignment horizontal="center" vertical="center"/>
    </xf>
    <xf numFmtId="0" fontId="61" fillId="28" borderId="0" xfId="0" applyFont="1" applyFill="1" applyAlignment="1">
      <alignment horizontal="center" vertical="center"/>
    </xf>
    <xf numFmtId="0" fontId="61" fillId="28" borderId="52" xfId="0" applyFont="1" applyFill="1" applyBorder="1" applyAlignment="1">
      <alignment horizontal="center" vertical="center"/>
    </xf>
    <xf numFmtId="0" fontId="43" fillId="0" borderId="53" xfId="0" applyFont="1" applyBorder="1" applyAlignment="1">
      <alignment horizontal="center" vertical="center" shrinkToFit="1"/>
    </xf>
    <xf numFmtId="0" fontId="85" fillId="28" borderId="53" xfId="0" applyFont="1" applyFill="1" applyBorder="1" applyAlignment="1">
      <alignment horizontal="center" vertical="center"/>
    </xf>
    <xf numFmtId="178" fontId="34" fillId="0" borderId="65" xfId="0" applyNumberFormat="1" applyFont="1" applyBorder="1" applyAlignment="1">
      <alignment horizontal="center" vertical="center" wrapText="1"/>
    </xf>
    <xf numFmtId="178" fontId="34" fillId="0" borderId="66" xfId="0" applyNumberFormat="1" applyFont="1" applyBorder="1" applyAlignment="1">
      <alignment horizontal="center" vertical="center" wrapText="1"/>
    </xf>
    <xf numFmtId="0" fontId="45" fillId="25" borderId="53" xfId="0" applyFont="1" applyFill="1" applyBorder="1" applyAlignment="1">
      <alignment horizontal="center" vertical="center"/>
    </xf>
    <xf numFmtId="0" fontId="45" fillId="25" borderId="0" xfId="0" applyFont="1" applyFill="1" applyAlignment="1">
      <alignment horizontal="center" vertical="center"/>
    </xf>
    <xf numFmtId="0" fontId="45" fillId="25" borderId="57" xfId="0" applyFont="1" applyFill="1" applyBorder="1" applyAlignment="1">
      <alignment horizontal="center" vertical="center"/>
    </xf>
    <xf numFmtId="0" fontId="63" fillId="32" borderId="53" xfId="0" applyFont="1" applyFill="1" applyBorder="1" applyAlignment="1">
      <alignment horizontal="center" vertical="center"/>
    </xf>
    <xf numFmtId="0" fontId="63" fillId="32" borderId="0" xfId="0" applyFont="1" applyFill="1" applyAlignment="1">
      <alignment horizontal="center" vertical="center"/>
    </xf>
    <xf numFmtId="0" fontId="63" fillId="32" borderId="52" xfId="0" applyFont="1" applyFill="1" applyBorder="1" applyAlignment="1">
      <alignment horizontal="center" vertical="center"/>
    </xf>
    <xf numFmtId="0" fontId="67" fillId="32" borderId="80" xfId="0" applyFont="1" applyFill="1" applyBorder="1" applyAlignment="1">
      <alignment horizontal="center" vertical="center" shrinkToFit="1"/>
    </xf>
    <xf numFmtId="0" fontId="67" fillId="32" borderId="0" xfId="0" applyFont="1" applyFill="1" applyAlignment="1">
      <alignment horizontal="center" vertical="center" shrinkToFit="1"/>
    </xf>
    <xf numFmtId="178" fontId="34" fillId="0" borderId="64" xfId="0" applyNumberFormat="1" applyFont="1" applyBorder="1" applyAlignment="1">
      <alignment horizontal="center" vertical="center" wrapText="1"/>
    </xf>
    <xf numFmtId="0" fontId="79" fillId="29" borderId="80" xfId="0" applyFont="1" applyFill="1" applyBorder="1" applyAlignment="1">
      <alignment horizontal="center" vertical="center" shrinkToFit="1"/>
    </xf>
    <xf numFmtId="0" fontId="79" fillId="29" borderId="0" xfId="0" applyFont="1" applyFill="1" applyAlignment="1">
      <alignment horizontal="center" vertical="center" shrinkToFit="1"/>
    </xf>
    <xf numFmtId="0" fontId="73" fillId="25" borderId="53" xfId="0" applyFont="1" applyFill="1" applyBorder="1" applyAlignment="1">
      <alignment horizontal="center" vertical="center" shrinkToFit="1"/>
    </xf>
    <xf numFmtId="0" fontId="73" fillId="25" borderId="0" xfId="0" applyFont="1" applyFill="1" applyAlignment="1">
      <alignment horizontal="center" vertical="center" shrinkToFit="1"/>
    </xf>
    <xf numFmtId="0" fontId="67" fillId="34" borderId="53" xfId="0" applyFont="1" applyFill="1" applyBorder="1" applyAlignment="1">
      <alignment horizontal="center" vertical="center" shrinkToFit="1"/>
    </xf>
    <xf numFmtId="0" fontId="67" fillId="34" borderId="0" xfId="0" applyFont="1" applyFill="1" applyAlignment="1">
      <alignment horizontal="center" vertical="center" shrinkToFit="1"/>
    </xf>
    <xf numFmtId="0" fontId="70" fillId="30" borderId="53" xfId="0" applyFont="1" applyFill="1" applyBorder="1" applyAlignment="1">
      <alignment horizontal="center" vertical="center" shrinkToFit="1"/>
    </xf>
    <xf numFmtId="0" fontId="70" fillId="30" borderId="0" xfId="0" applyFont="1" applyFill="1" applyAlignment="1">
      <alignment horizontal="center" vertical="center" shrinkToFit="1"/>
    </xf>
    <xf numFmtId="0" fontId="73" fillId="31" borderId="53" xfId="0" applyFont="1" applyFill="1" applyBorder="1" applyAlignment="1">
      <alignment horizontal="center" vertical="center" shrinkToFit="1"/>
    </xf>
    <xf numFmtId="0" fontId="73" fillId="31" borderId="0" xfId="0" applyFont="1" applyFill="1" applyAlignment="1">
      <alignment horizontal="center" vertical="center" shrinkToFit="1"/>
    </xf>
    <xf numFmtId="0" fontId="74" fillId="25" borderId="53" xfId="0" applyFont="1" applyFill="1" applyBorder="1" applyAlignment="1">
      <alignment horizontal="center" vertical="center" shrinkToFit="1"/>
    </xf>
    <xf numFmtId="0" fontId="74" fillId="25" borderId="0" xfId="0" applyFont="1" applyFill="1" applyAlignment="1">
      <alignment horizontal="center" vertical="center" shrinkToFit="1"/>
    </xf>
    <xf numFmtId="0" fontId="65" fillId="25" borderId="53" xfId="0" applyFont="1" applyFill="1" applyBorder="1" applyAlignment="1">
      <alignment horizontal="center" vertical="center"/>
    </xf>
    <xf numFmtId="0" fontId="65" fillId="25" borderId="0" xfId="0" applyFont="1" applyFill="1" applyAlignment="1">
      <alignment horizontal="center" vertical="center"/>
    </xf>
    <xf numFmtId="0" fontId="61" fillId="27" borderId="57" xfId="0" applyFont="1" applyFill="1" applyBorder="1" applyAlignment="1">
      <alignment horizontal="center" vertical="center" shrinkToFit="1"/>
    </xf>
    <xf numFmtId="0" fontId="46" fillId="25" borderId="0" xfId="0" applyFont="1" applyFill="1" applyAlignment="1">
      <alignment horizontal="center" vertical="center" shrinkToFit="1"/>
    </xf>
    <xf numFmtId="0" fontId="46" fillId="25" borderId="57" xfId="0" applyFont="1" applyFill="1" applyBorder="1" applyAlignment="1">
      <alignment horizontal="center" vertical="center" shrinkToFit="1"/>
    </xf>
    <xf numFmtId="0" fontId="51" fillId="34" borderId="53" xfId="0" applyFont="1" applyFill="1" applyBorder="1" applyAlignment="1">
      <alignment horizontal="center" vertical="center"/>
    </xf>
    <xf numFmtId="0" fontId="51" fillId="34" borderId="0" xfId="0" applyFont="1" applyFill="1" applyAlignment="1">
      <alignment horizontal="center" vertical="center"/>
    </xf>
    <xf numFmtId="0" fontId="47" fillId="32" borderId="53" xfId="0" applyFont="1" applyFill="1" applyBorder="1" applyAlignment="1">
      <alignment horizontal="center" vertical="center"/>
    </xf>
    <xf numFmtId="0" fontId="47" fillId="32" borderId="0" xfId="0" applyFont="1" applyFill="1" applyAlignment="1">
      <alignment horizontal="center" vertical="center"/>
    </xf>
    <xf numFmtId="0" fontId="78" fillId="29" borderId="53" xfId="0" applyFont="1" applyFill="1" applyBorder="1" applyAlignment="1">
      <alignment horizontal="center" vertical="center"/>
    </xf>
    <xf numFmtId="0" fontId="78" fillId="29" borderId="0" xfId="0" applyFont="1" applyFill="1" applyAlignment="1">
      <alignment horizontal="center" vertical="center"/>
    </xf>
    <xf numFmtId="0" fontId="67" fillId="25" borderId="53" xfId="0" applyFont="1" applyFill="1" applyBorder="1" applyAlignment="1">
      <alignment horizontal="center" vertical="center" shrinkToFit="1"/>
    </xf>
    <xf numFmtId="0" fontId="67" fillId="25" borderId="0" xfId="0" applyFont="1" applyFill="1" applyAlignment="1">
      <alignment horizontal="center" vertical="center" shrinkToFit="1"/>
    </xf>
    <xf numFmtId="0" fontId="67" fillId="25" borderId="57" xfId="0" applyFont="1" applyFill="1" applyBorder="1" applyAlignment="1">
      <alignment horizontal="center" vertical="center" shrinkToFit="1"/>
    </xf>
    <xf numFmtId="0" fontId="90" fillId="28" borderId="57" xfId="0" applyFont="1" applyFill="1" applyBorder="1" applyAlignment="1">
      <alignment horizontal="center" vertical="center" shrinkToFit="1"/>
    </xf>
    <xf numFmtId="0" fontId="47" fillId="28" borderId="56" xfId="0" applyFont="1" applyFill="1" applyBorder="1" applyAlignment="1">
      <alignment horizontal="center" vertical="center" shrinkToFit="1"/>
    </xf>
    <xf numFmtId="0" fontId="55" fillId="26" borderId="53" xfId="0" applyFont="1" applyFill="1" applyBorder="1" applyAlignment="1">
      <alignment horizontal="center" vertical="center"/>
    </xf>
    <xf numFmtId="0" fontId="68" fillId="26" borderId="0" xfId="0" applyFont="1" applyFill="1" applyAlignment="1">
      <alignment horizontal="center" vertical="center"/>
    </xf>
    <xf numFmtId="0" fontId="55" fillId="28" borderId="53" xfId="0" applyFont="1" applyFill="1" applyBorder="1" applyAlignment="1">
      <alignment horizontal="center" vertical="center"/>
    </xf>
    <xf numFmtId="0" fontId="55" fillId="28" borderId="0" xfId="0" applyFont="1" applyFill="1" applyAlignment="1">
      <alignment horizontal="center" vertical="center"/>
    </xf>
    <xf numFmtId="0" fontId="55" fillId="28" borderId="57" xfId="0" applyFont="1" applyFill="1" applyBorder="1" applyAlignment="1">
      <alignment horizontal="center" vertical="center"/>
    </xf>
    <xf numFmtId="0" fontId="63" fillId="26" borderId="0" xfId="0" applyFont="1" applyFill="1" applyAlignment="1">
      <alignment horizontal="center" vertical="center"/>
    </xf>
    <xf numFmtId="0" fontId="64" fillId="26" borderId="0" xfId="0" applyFont="1" applyFill="1" applyAlignment="1">
      <alignment horizontal="center" vertical="center"/>
    </xf>
    <xf numFmtId="0" fontId="64" fillId="26" borderId="57" xfId="0" applyFont="1" applyFill="1" applyBorder="1" applyAlignment="1">
      <alignment horizontal="center" vertical="center"/>
    </xf>
    <xf numFmtId="0" fontId="88" fillId="29" borderId="53" xfId="0" applyFont="1" applyFill="1" applyBorder="1" applyAlignment="1">
      <alignment horizontal="center" vertical="center"/>
    </xf>
    <xf numFmtId="0" fontId="54" fillId="29" borderId="0" xfId="0" applyFont="1" applyFill="1" applyAlignment="1">
      <alignment horizontal="center" vertical="center"/>
    </xf>
    <xf numFmtId="0" fontId="54" fillId="29" borderId="52" xfId="0" applyFont="1" applyFill="1" applyBorder="1" applyAlignment="1">
      <alignment horizontal="center" vertical="center"/>
    </xf>
    <xf numFmtId="0" fontId="55" fillId="29" borderId="55" xfId="0" applyFont="1" applyFill="1" applyBorder="1" applyAlignment="1">
      <alignment horizontal="center" vertical="center" shrinkToFit="1"/>
    </xf>
    <xf numFmtId="0" fontId="55" fillId="29" borderId="56" xfId="0" applyFont="1" applyFill="1" applyBorder="1" applyAlignment="1">
      <alignment horizontal="center" vertical="center" shrinkToFit="1"/>
    </xf>
    <xf numFmtId="0" fontId="55" fillId="29" borderId="53" xfId="0" applyFont="1" applyFill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40" fillId="0" borderId="73" xfId="0" applyFont="1" applyBorder="1" applyAlignment="1">
      <alignment horizontal="left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right" vertical="top"/>
    </xf>
    <xf numFmtId="0" fontId="23" fillId="0" borderId="89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top"/>
    </xf>
    <xf numFmtId="0" fontId="38" fillId="0" borderId="21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textRotation="180" shrinkToFit="1"/>
    </xf>
    <xf numFmtId="0" fontId="39" fillId="0" borderId="17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24" xfId="0" applyFont="1" applyBorder="1" applyAlignment="1">
      <alignment horizontal="left" vertical="center" shrinkToFit="1"/>
    </xf>
    <xf numFmtId="0" fontId="95" fillId="0" borderId="20" xfId="0" applyFont="1" applyBorder="1" applyAlignment="1">
      <alignment horizontal="left" vertical="center" shrinkToFit="1"/>
    </xf>
    <xf numFmtId="0" fontId="96" fillId="0" borderId="20" xfId="0" applyFont="1" applyBorder="1" applyAlignment="1">
      <alignment horizontal="left" vertical="center" shrinkToFi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3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FF66"/>
      <color rgb="FFFF3399"/>
      <color rgb="FF6600FF"/>
      <color rgb="FF009999"/>
      <color rgb="FF008000"/>
      <color rgb="FFCC66FF"/>
      <color rgb="FF00CC00"/>
      <color rgb="FF66FF33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emf"/><Relationship Id="rId18" Type="http://schemas.openxmlformats.org/officeDocument/2006/relationships/image" Target="../media/image13.png"/><Relationship Id="rId26" Type="http://schemas.openxmlformats.org/officeDocument/2006/relationships/image" Target="../media/image17.png"/><Relationship Id="rId39" Type="http://schemas.openxmlformats.org/officeDocument/2006/relationships/image" Target="../media/image25.png"/><Relationship Id="rId21" Type="http://schemas.microsoft.com/office/2007/relationships/hdphoto" Target="../media/hdphoto7.wdp"/><Relationship Id="rId34" Type="http://schemas.openxmlformats.org/officeDocument/2006/relationships/image" Target="../media/image22.png"/><Relationship Id="rId42" Type="http://schemas.openxmlformats.org/officeDocument/2006/relationships/image" Target="../media/image27.gif"/><Relationship Id="rId47" Type="http://schemas.openxmlformats.org/officeDocument/2006/relationships/image" Target="../media/image31.png"/><Relationship Id="rId50" Type="http://schemas.openxmlformats.org/officeDocument/2006/relationships/image" Target="../media/image33.png"/><Relationship Id="rId55" Type="http://schemas.microsoft.com/office/2007/relationships/hdphoto" Target="../media/hdphoto20.wdp"/><Relationship Id="rId63" Type="http://schemas.openxmlformats.org/officeDocument/2006/relationships/image" Target="../media/image40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6" Type="http://schemas.openxmlformats.org/officeDocument/2006/relationships/image" Target="../media/image12.png"/><Relationship Id="rId29" Type="http://schemas.microsoft.com/office/2007/relationships/hdphoto" Target="../media/hdphoto11.wdp"/><Relationship Id="rId11" Type="http://schemas.openxmlformats.org/officeDocument/2006/relationships/image" Target="../media/image8.png"/><Relationship Id="rId24" Type="http://schemas.openxmlformats.org/officeDocument/2006/relationships/image" Target="../media/image16.png"/><Relationship Id="rId32" Type="http://schemas.microsoft.com/office/2007/relationships/hdphoto" Target="../media/hdphoto12.wdp"/><Relationship Id="rId37" Type="http://schemas.openxmlformats.org/officeDocument/2006/relationships/image" Target="../media/image24.png"/><Relationship Id="rId40" Type="http://schemas.openxmlformats.org/officeDocument/2006/relationships/image" Target="../media/image26.png"/><Relationship Id="rId45" Type="http://schemas.openxmlformats.org/officeDocument/2006/relationships/image" Target="../media/image29.png"/><Relationship Id="rId53" Type="http://schemas.microsoft.com/office/2007/relationships/hdphoto" Target="../media/hdphoto19.wdp"/><Relationship Id="rId58" Type="http://schemas.microsoft.com/office/2007/relationships/hdphoto" Target="../media/hdphoto21.wdp"/><Relationship Id="rId5" Type="http://schemas.openxmlformats.org/officeDocument/2006/relationships/image" Target="../media/image4.png"/><Relationship Id="rId61" Type="http://schemas.openxmlformats.org/officeDocument/2006/relationships/image" Target="../media/image39.png"/><Relationship Id="rId19" Type="http://schemas.microsoft.com/office/2007/relationships/hdphoto" Target="../media/hdphoto6.wdp"/><Relationship Id="rId14" Type="http://schemas.openxmlformats.org/officeDocument/2006/relationships/image" Target="../media/image10.JPG"/><Relationship Id="rId22" Type="http://schemas.openxmlformats.org/officeDocument/2006/relationships/image" Target="../media/image15.png"/><Relationship Id="rId27" Type="http://schemas.microsoft.com/office/2007/relationships/hdphoto" Target="../media/hdphoto10.wdp"/><Relationship Id="rId30" Type="http://schemas.openxmlformats.org/officeDocument/2006/relationships/image" Target="../media/image19.jfif"/><Relationship Id="rId35" Type="http://schemas.microsoft.com/office/2007/relationships/hdphoto" Target="../media/hdphoto13.wdp"/><Relationship Id="rId43" Type="http://schemas.openxmlformats.org/officeDocument/2006/relationships/image" Target="../media/image28.png"/><Relationship Id="rId48" Type="http://schemas.microsoft.com/office/2007/relationships/hdphoto" Target="../media/hdphoto17.wdp"/><Relationship Id="rId56" Type="http://schemas.openxmlformats.org/officeDocument/2006/relationships/image" Target="../media/image36.jpeg"/><Relationship Id="rId8" Type="http://schemas.microsoft.com/office/2007/relationships/hdphoto" Target="../media/hdphoto3.wdp"/><Relationship Id="rId51" Type="http://schemas.microsoft.com/office/2007/relationships/hdphoto" Target="../media/hdphoto18.wdp"/><Relationship Id="rId3" Type="http://schemas.microsoft.com/office/2007/relationships/hdphoto" Target="../media/hdphoto1.wdp"/><Relationship Id="rId12" Type="http://schemas.microsoft.com/office/2007/relationships/hdphoto" Target="../media/hdphoto4.wdp"/><Relationship Id="rId17" Type="http://schemas.microsoft.com/office/2007/relationships/hdphoto" Target="../media/hdphoto5.wdp"/><Relationship Id="rId25" Type="http://schemas.microsoft.com/office/2007/relationships/hdphoto" Target="../media/hdphoto9.wdp"/><Relationship Id="rId33" Type="http://schemas.openxmlformats.org/officeDocument/2006/relationships/image" Target="../media/image21.png"/><Relationship Id="rId38" Type="http://schemas.microsoft.com/office/2007/relationships/hdphoto" Target="../media/hdphoto14.wdp"/><Relationship Id="rId46" Type="http://schemas.openxmlformats.org/officeDocument/2006/relationships/image" Target="../media/image30.png"/><Relationship Id="rId59" Type="http://schemas.openxmlformats.org/officeDocument/2006/relationships/image" Target="../media/image38.png"/><Relationship Id="rId20" Type="http://schemas.openxmlformats.org/officeDocument/2006/relationships/image" Target="../media/image14.png"/><Relationship Id="rId41" Type="http://schemas.microsoft.com/office/2007/relationships/hdphoto" Target="../media/hdphoto15.wdp"/><Relationship Id="rId54" Type="http://schemas.openxmlformats.org/officeDocument/2006/relationships/image" Target="../media/image35.png"/><Relationship Id="rId62" Type="http://schemas.microsoft.com/office/2007/relationships/hdphoto" Target="../media/hdphoto23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5" Type="http://schemas.openxmlformats.org/officeDocument/2006/relationships/image" Target="../media/image11.jpg"/><Relationship Id="rId23" Type="http://schemas.microsoft.com/office/2007/relationships/hdphoto" Target="../media/hdphoto8.wdp"/><Relationship Id="rId28" Type="http://schemas.openxmlformats.org/officeDocument/2006/relationships/image" Target="../media/image18.png"/><Relationship Id="rId36" Type="http://schemas.openxmlformats.org/officeDocument/2006/relationships/image" Target="../media/image23.png"/><Relationship Id="rId49" Type="http://schemas.openxmlformats.org/officeDocument/2006/relationships/image" Target="../media/image32.jpeg"/><Relationship Id="rId57" Type="http://schemas.openxmlformats.org/officeDocument/2006/relationships/image" Target="../media/image37.png"/><Relationship Id="rId10" Type="http://schemas.openxmlformats.org/officeDocument/2006/relationships/image" Target="../media/image7.jpeg"/><Relationship Id="rId31" Type="http://schemas.openxmlformats.org/officeDocument/2006/relationships/image" Target="../media/image20.png"/><Relationship Id="rId44" Type="http://schemas.microsoft.com/office/2007/relationships/hdphoto" Target="../media/hdphoto16.wdp"/><Relationship Id="rId52" Type="http://schemas.openxmlformats.org/officeDocument/2006/relationships/image" Target="../media/image34.png"/><Relationship Id="rId60" Type="http://schemas.microsoft.com/office/2007/relationships/hdphoto" Target="../media/hdphoto22.wdp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623368</xdr:colOff>
      <xdr:row>1</xdr:row>
      <xdr:rowOff>198824</xdr:rowOff>
    </xdr:from>
    <xdr:to>
      <xdr:col>20</xdr:col>
      <xdr:colOff>436539</xdr:colOff>
      <xdr:row>3</xdr:row>
      <xdr:rowOff>53788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564356" y="351224"/>
          <a:ext cx="2018489" cy="303199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6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6723</xdr:colOff>
      <xdr:row>1</xdr:row>
      <xdr:rowOff>215154</xdr:rowOff>
    </xdr:from>
    <xdr:to>
      <xdr:col>7</xdr:col>
      <xdr:colOff>449020</xdr:colOff>
      <xdr:row>3</xdr:row>
      <xdr:rowOff>79189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61547" y="367554"/>
          <a:ext cx="1177402" cy="31227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286871</xdr:colOff>
      <xdr:row>0</xdr:row>
      <xdr:rowOff>0</xdr:rowOff>
    </xdr:from>
    <xdr:to>
      <xdr:col>4</xdr:col>
      <xdr:colOff>84417</xdr:colOff>
      <xdr:row>3</xdr:row>
      <xdr:rowOff>98612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65" y="0"/>
          <a:ext cx="2002864" cy="699247"/>
        </a:xfrm>
        <a:prstGeom prst="rect">
          <a:avLst/>
        </a:prstGeom>
      </xdr:spPr>
    </xdr:pic>
    <xdr:clientData/>
  </xdr:twoCellAnchor>
  <xdr:twoCellAnchor editAs="oneCell">
    <xdr:from>
      <xdr:col>4</xdr:col>
      <xdr:colOff>175469</xdr:colOff>
      <xdr:row>30</xdr:row>
      <xdr:rowOff>139699</xdr:rowOff>
    </xdr:from>
    <xdr:to>
      <xdr:col>5</xdr:col>
      <xdr:colOff>650889</xdr:colOff>
      <xdr:row>34</xdr:row>
      <xdr:rowOff>136820</xdr:rowOff>
    </xdr:to>
    <xdr:pic>
      <xdr:nvPicPr>
        <xdr:cNvPr id="60" name="圖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270" b="97143" l="5655" r="9940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081" y="7652123"/>
          <a:ext cx="1210526" cy="920485"/>
        </a:xfrm>
        <a:prstGeom prst="rect">
          <a:avLst/>
        </a:prstGeom>
      </xdr:spPr>
    </xdr:pic>
    <xdr:clientData/>
  </xdr:twoCellAnchor>
  <xdr:twoCellAnchor editAs="oneCell">
    <xdr:from>
      <xdr:col>12</xdr:col>
      <xdr:colOff>310777</xdr:colOff>
      <xdr:row>34</xdr:row>
      <xdr:rowOff>186765</xdr:rowOff>
    </xdr:from>
    <xdr:to>
      <xdr:col>13</xdr:col>
      <xdr:colOff>690284</xdr:colOff>
      <xdr:row>38</xdr:row>
      <xdr:rowOff>9818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5" t="14026" r="10079" b="8831"/>
        <a:stretch/>
      </xdr:blipFill>
      <xdr:spPr>
        <a:xfrm>
          <a:off x="8576236" y="8622553"/>
          <a:ext cx="1114613" cy="1042253"/>
        </a:xfrm>
        <a:prstGeom prst="rect">
          <a:avLst/>
        </a:prstGeom>
      </xdr:spPr>
    </xdr:pic>
    <xdr:clientData/>
  </xdr:twoCellAnchor>
  <xdr:twoCellAnchor editAs="oneCell">
    <xdr:from>
      <xdr:col>1</xdr:col>
      <xdr:colOff>506449</xdr:colOff>
      <xdr:row>13</xdr:row>
      <xdr:rowOff>83474</xdr:rowOff>
    </xdr:from>
    <xdr:to>
      <xdr:col>5</xdr:col>
      <xdr:colOff>27764</xdr:colOff>
      <xdr:row>21</xdr:row>
      <xdr:rowOff>116541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804" b="5742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296" t="10747" r="25456" b="57011"/>
        <a:stretch/>
      </xdr:blipFill>
      <xdr:spPr>
        <a:xfrm>
          <a:off x="685743" y="3149403"/>
          <a:ext cx="2461739" cy="2175632"/>
        </a:xfrm>
        <a:prstGeom prst="rect">
          <a:avLst/>
        </a:prstGeom>
      </xdr:spPr>
    </xdr:pic>
    <xdr:clientData/>
  </xdr:twoCellAnchor>
  <xdr:twoCellAnchor editAs="oneCell">
    <xdr:from>
      <xdr:col>12</xdr:col>
      <xdr:colOff>72465</xdr:colOff>
      <xdr:row>16</xdr:row>
      <xdr:rowOff>89648</xdr:rowOff>
    </xdr:from>
    <xdr:to>
      <xdr:col>13</xdr:col>
      <xdr:colOff>600635</xdr:colOff>
      <xdr:row>19</xdr:row>
      <xdr:rowOff>207201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232" b="74554" l="0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27873" b="48980"/>
        <a:stretch/>
      </xdr:blipFill>
      <xdr:spPr>
        <a:xfrm>
          <a:off x="8337924" y="3917577"/>
          <a:ext cx="1263276" cy="1031953"/>
        </a:xfrm>
        <a:prstGeom prst="rect">
          <a:avLst/>
        </a:prstGeom>
      </xdr:spPr>
    </xdr:pic>
    <xdr:clientData/>
  </xdr:twoCellAnchor>
  <xdr:twoCellAnchor editAs="oneCell">
    <xdr:from>
      <xdr:col>16</xdr:col>
      <xdr:colOff>108324</xdr:colOff>
      <xdr:row>25</xdr:row>
      <xdr:rowOff>97863</xdr:rowOff>
    </xdr:from>
    <xdr:to>
      <xdr:col>17</xdr:col>
      <xdr:colOff>612979</xdr:colOff>
      <xdr:row>28</xdr:row>
      <xdr:rowOff>79854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4206" y="6229722"/>
          <a:ext cx="1239761" cy="896391"/>
        </a:xfrm>
        <a:prstGeom prst="rect">
          <a:avLst/>
        </a:prstGeom>
      </xdr:spPr>
    </xdr:pic>
    <xdr:clientData/>
  </xdr:twoCellAnchor>
  <xdr:twoCellAnchor editAs="oneCell">
    <xdr:from>
      <xdr:col>8</xdr:col>
      <xdr:colOff>103840</xdr:colOff>
      <xdr:row>35</xdr:row>
      <xdr:rowOff>51547</xdr:rowOff>
    </xdr:from>
    <xdr:to>
      <xdr:col>9</xdr:col>
      <xdr:colOff>221860</xdr:colOff>
      <xdr:row>37</xdr:row>
      <xdr:rowOff>267686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8875" y="8792135"/>
          <a:ext cx="853126" cy="825739"/>
        </a:xfrm>
        <a:prstGeom prst="rect">
          <a:avLst/>
        </a:prstGeom>
      </xdr:spPr>
    </xdr:pic>
    <xdr:clientData/>
  </xdr:twoCellAnchor>
  <xdr:twoCellAnchor editAs="oneCell">
    <xdr:from>
      <xdr:col>16</xdr:col>
      <xdr:colOff>144929</xdr:colOff>
      <xdr:row>16</xdr:row>
      <xdr:rowOff>170330</xdr:rowOff>
    </xdr:from>
    <xdr:to>
      <xdr:col>17</xdr:col>
      <xdr:colOff>398929</xdr:colOff>
      <xdr:row>19</xdr:row>
      <xdr:rowOff>160504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852" t="20000" r="15555" b="21852"/>
        <a:stretch/>
      </xdr:blipFill>
      <xdr:spPr>
        <a:xfrm>
          <a:off x="11350811" y="5289177"/>
          <a:ext cx="989106" cy="904574"/>
        </a:xfrm>
        <a:prstGeom prst="rect">
          <a:avLst/>
        </a:prstGeom>
      </xdr:spPr>
    </xdr:pic>
    <xdr:clientData/>
  </xdr:twoCellAnchor>
  <xdr:twoCellAnchor editAs="oneCell">
    <xdr:from>
      <xdr:col>17</xdr:col>
      <xdr:colOff>161364</xdr:colOff>
      <xdr:row>40</xdr:row>
      <xdr:rowOff>71718</xdr:rowOff>
    </xdr:from>
    <xdr:to>
      <xdr:col>20</xdr:col>
      <xdr:colOff>655703</xdr:colOff>
      <xdr:row>44</xdr:row>
      <xdr:rowOff>124716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6F8C0FE-AB91-4499-86D1-15E555EB5F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102352" y="10049436"/>
          <a:ext cx="2699657" cy="87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134470</xdr:colOff>
      <xdr:row>40</xdr:row>
      <xdr:rowOff>152400</xdr:rowOff>
    </xdr:from>
    <xdr:to>
      <xdr:col>5</xdr:col>
      <xdr:colOff>257479</xdr:colOff>
      <xdr:row>43</xdr:row>
      <xdr:rowOff>49519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347C5C2F-E5C4-437D-AF77-CA00E0734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17293"/>
        <a:stretch/>
      </xdr:blipFill>
      <xdr:spPr>
        <a:xfrm>
          <a:off x="313764" y="10130118"/>
          <a:ext cx="3063433" cy="515683"/>
        </a:xfrm>
        <a:prstGeom prst="rect">
          <a:avLst/>
        </a:prstGeom>
      </xdr:spPr>
    </xdr:pic>
    <xdr:clientData/>
  </xdr:twoCellAnchor>
  <xdr:twoCellAnchor editAs="oneCell">
    <xdr:from>
      <xdr:col>9</xdr:col>
      <xdr:colOff>35859</xdr:colOff>
      <xdr:row>40</xdr:row>
      <xdr:rowOff>132929</xdr:rowOff>
    </xdr:from>
    <xdr:to>
      <xdr:col>10</xdr:col>
      <xdr:colOff>242047</xdr:colOff>
      <xdr:row>44</xdr:row>
      <xdr:rowOff>188997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506827ED-F140-4226-99C3-F83F0C65D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6096000" y="10110647"/>
          <a:ext cx="941294" cy="880821"/>
        </a:xfrm>
        <a:prstGeom prst="rect">
          <a:avLst/>
        </a:prstGeom>
      </xdr:spPr>
    </xdr:pic>
    <xdr:clientData/>
  </xdr:twoCellAnchor>
  <xdr:twoCellAnchor editAs="oneCell">
    <xdr:from>
      <xdr:col>4</xdr:col>
      <xdr:colOff>645459</xdr:colOff>
      <xdr:row>34</xdr:row>
      <xdr:rowOff>277905</xdr:rowOff>
    </xdr:from>
    <xdr:to>
      <xdr:col>6</xdr:col>
      <xdr:colOff>134471</xdr:colOff>
      <xdr:row>39</xdr:row>
      <xdr:rowOff>2285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8E1AFBD-8347-46C6-B8BB-D2CF8574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6615" b="95331" l="0" r="93878">
                      <a14:foregroundMark x1="50510" y1="25292" x2="62245" y2="23735"/>
                      <a14:foregroundMark x1="61224" y1="21790" x2="73469" y2="28016"/>
                      <a14:foregroundMark x1="70408" y1="34241" x2="93878" y2="30739"/>
                      <a14:foregroundMark x1="33673" y1="42802" x2="77041" y2="46304"/>
                      <a14:foregroundMark x1="59184" y1="54086" x2="86735" y2="52918"/>
                      <a14:foregroundMark x1="44898" y1="73930" x2="73980" y2="79767"/>
                      <a14:foregroundMark x1="44388" y1="92607" x2="71429" y2="91440"/>
                      <a14:foregroundMark x1="71429" y1="91440" x2="72959" y2="91829"/>
                      <a14:foregroundMark x1="63776" y1="80545" x2="66327" y2="66148"/>
                      <a14:foregroundMark x1="10204" y1="94163" x2="36224" y2="82490"/>
                      <a14:foregroundMark x1="36224" y1="82490" x2="38776" y2="77432"/>
                      <a14:foregroundMark x1="1020" y1="95331" x2="1020" y2="95331"/>
                      <a14:foregroundMark x1="81633" y1="43191" x2="92857" y2="30350"/>
                      <a14:foregroundMark x1="69898" y1="7782" x2="69898" y2="7782"/>
                      <a14:foregroundMark x1="72959" y1="6615" x2="72959" y2="6615"/>
                      <a14:foregroundMark x1="64286" y1="41245" x2="59184" y2="63813"/>
                      <a14:foregroundMark x1="58163" y1="40467" x2="50000" y2="575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071" y="8713693"/>
          <a:ext cx="959224" cy="110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17929</xdr:rowOff>
    </xdr:from>
    <xdr:to>
      <xdr:col>2</xdr:col>
      <xdr:colOff>325846</xdr:colOff>
      <xdr:row>10</xdr:row>
      <xdr:rowOff>257644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AE3C02D-2ABD-4AE0-9F38-58E8CD05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1929"/>
          <a:ext cx="1240246" cy="11541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170330</xdr:rowOff>
    </xdr:from>
    <xdr:to>
      <xdr:col>5</xdr:col>
      <xdr:colOff>415749</xdr:colOff>
      <xdr:row>10</xdr:row>
      <xdr:rowOff>235711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AA9CA06-8FAF-482E-85E6-49365235F8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10000" r="90000">
                      <a14:foregroundMark x1="38608" y1="86709" x2="50633" y2="88291"/>
                      <a14:foregroundMark x1="62025" y1="84810" x2="71097" y2="81329"/>
                      <a14:backgroundMark x1="34810" y1="27215" x2="37764" y2="26582"/>
                      <a14:backgroundMark x1="43460" y1="22468" x2="43460" y2="22468"/>
                      <a14:backgroundMark x1="39662" y1="23734" x2="39662" y2="23734"/>
                      <a14:backgroundMark x1="86498" y1="41772" x2="86498" y2="417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290" t="21739" r="18426"/>
        <a:stretch/>
      </xdr:blipFill>
      <xdr:spPr>
        <a:xfrm>
          <a:off x="2384612" y="1694330"/>
          <a:ext cx="1150855" cy="979781"/>
        </a:xfrm>
        <a:prstGeom prst="rect">
          <a:avLst/>
        </a:prstGeom>
      </xdr:spPr>
    </xdr:pic>
    <xdr:clientData/>
  </xdr:twoCellAnchor>
  <xdr:twoCellAnchor editAs="oneCell">
    <xdr:from>
      <xdr:col>16</xdr:col>
      <xdr:colOff>233083</xdr:colOff>
      <xdr:row>8</xdr:row>
      <xdr:rowOff>35859</xdr:rowOff>
    </xdr:from>
    <xdr:to>
      <xdr:col>18</xdr:col>
      <xdr:colOff>89239</xdr:colOff>
      <xdr:row>10</xdr:row>
      <xdr:rowOff>233082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D7FB0389-4265-496B-90FD-709087827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253" b="22817"/>
        <a:stretch/>
      </xdr:blipFill>
      <xdr:spPr>
        <a:xfrm>
          <a:off x="11438965" y="1864659"/>
          <a:ext cx="1326368" cy="806823"/>
        </a:xfrm>
        <a:prstGeom prst="rect">
          <a:avLst/>
        </a:prstGeom>
      </xdr:spPr>
    </xdr:pic>
    <xdr:clientData/>
  </xdr:twoCellAnchor>
  <xdr:twoCellAnchor editAs="oneCell">
    <xdr:from>
      <xdr:col>16</xdr:col>
      <xdr:colOff>242048</xdr:colOff>
      <xdr:row>2</xdr:row>
      <xdr:rowOff>53414</xdr:rowOff>
    </xdr:from>
    <xdr:to>
      <xdr:col>17</xdr:col>
      <xdr:colOff>663388</xdr:colOff>
      <xdr:row>6</xdr:row>
      <xdr:rowOff>268941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F99C0F52-34DF-4C87-A8AF-E7815665D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000" b="90000" l="10000" r="90000">
                      <a14:backgroundMark x1="52000" y1="32000" x2="52000" y2="32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477" t="28863" r="13412" b="30143"/>
        <a:stretch/>
      </xdr:blipFill>
      <xdr:spPr>
        <a:xfrm>
          <a:off x="11447930" y="492685"/>
          <a:ext cx="1156446" cy="995456"/>
        </a:xfrm>
        <a:prstGeom prst="rect">
          <a:avLst/>
        </a:prstGeom>
      </xdr:spPr>
    </xdr:pic>
    <xdr:clientData/>
  </xdr:twoCellAnchor>
  <xdr:twoCellAnchor editAs="oneCell">
    <xdr:from>
      <xdr:col>4</xdr:col>
      <xdr:colOff>349624</xdr:colOff>
      <xdr:row>17</xdr:row>
      <xdr:rowOff>53789</xdr:rowOff>
    </xdr:from>
    <xdr:to>
      <xdr:col>6</xdr:col>
      <xdr:colOff>322730</xdr:colOff>
      <xdr:row>21</xdr:row>
      <xdr:rowOff>64449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D643EE6-F199-4003-A463-C19C75955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9420" b="89855" l="10000" r="90000">
                      <a14:foregroundMark x1="56545" y1="9420" x2="62182" y2="10870"/>
                      <a14:foregroundMark x1="50909" y1="16908" x2="41636" y2="47826"/>
                      <a14:foregroundMark x1="39818" y1="31884" x2="55273" y2="53382"/>
                      <a14:foregroundMark x1="55273" y1="53382" x2="55818" y2="54831"/>
                      <a14:foregroundMark x1="47273" y1="49758" x2="66000" y2="35749"/>
                      <a14:foregroundMark x1="52545" y1="16908" x2="60727" y2="29469"/>
                      <a14:foregroundMark x1="38909" y1="25362" x2="59273" y2="21498"/>
                      <a14:foregroundMark x1="59273" y1="21498" x2="62909" y2="22464"/>
                      <a14:foregroundMark x1="44909" y1="44928" x2="61091" y2="31401"/>
                      <a14:foregroundMark x1="62545" y1="28986" x2="57455" y2="61594"/>
                      <a14:foregroundMark x1="57455" y1="61594" x2="50909" y2="65700"/>
                      <a14:foregroundMark x1="37818" y1="45894" x2="54364" y2="57246"/>
                      <a14:foregroundMark x1="55818" y1="53865" x2="68909" y2="42754"/>
                      <a14:foregroundMark x1="64545" y1="29469" x2="65636" y2="55314"/>
                      <a14:foregroundMark x1="37818" y1="70773" x2="49818" y2="62802"/>
                      <a14:foregroundMark x1="31455" y1="72705" x2="37091" y2="70290"/>
                      <a14:foregroundMark x1="26545" y1="72705" x2="28545" y2="70773"/>
                      <a14:foregroundMark x1="28545" y1="72705" x2="46182" y2="66667"/>
                      <a14:foregroundMark x1="26545" y1="66667" x2="28545" y2="78744"/>
                      <a14:foregroundMark x1="49818" y1="83092" x2="58182" y2="86715"/>
                      <a14:foregroundMark x1="47636" y1="85749" x2="54364" y2="70773"/>
                      <a14:foregroundMark x1="67818" y1="79227" x2="67818" y2="79227"/>
                      <a14:foregroundMark x1="67818" y1="79710" x2="71636" y2="82126"/>
                      <a14:foregroundMark x1="37818" y1="64734" x2="43455" y2="548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4236" y="4186518"/>
          <a:ext cx="1443318" cy="10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156826</xdr:colOff>
      <xdr:row>16</xdr:row>
      <xdr:rowOff>280697</xdr:rowOff>
    </xdr:from>
    <xdr:to>
      <xdr:col>2</xdr:col>
      <xdr:colOff>425763</xdr:colOff>
      <xdr:row>21</xdr:row>
      <xdr:rowOff>123619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8DC7C4CC-941E-41A5-ADAB-0D346179E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26" y="4108626"/>
          <a:ext cx="1183337" cy="1223487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16</xdr:row>
      <xdr:rowOff>259977</xdr:rowOff>
    </xdr:from>
    <xdr:to>
      <xdr:col>9</xdr:col>
      <xdr:colOff>349624</xdr:colOff>
      <xdr:row>19</xdr:row>
      <xdr:rowOff>283063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31251B2F-C039-4D9D-AA30-E50AB5514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330" y="4087906"/>
          <a:ext cx="905435" cy="937486"/>
        </a:xfrm>
        <a:prstGeom prst="rect">
          <a:avLst/>
        </a:prstGeom>
      </xdr:spPr>
    </xdr:pic>
    <xdr:clientData/>
  </xdr:twoCellAnchor>
  <xdr:twoCellAnchor editAs="oneCell">
    <xdr:from>
      <xdr:col>20</xdr:col>
      <xdr:colOff>44824</xdr:colOff>
      <xdr:row>8</xdr:row>
      <xdr:rowOff>286871</xdr:rowOff>
    </xdr:from>
    <xdr:to>
      <xdr:col>20</xdr:col>
      <xdr:colOff>618564</xdr:colOff>
      <xdr:row>10</xdr:row>
      <xdr:rowOff>240421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33C1D735-4FC4-4D65-A1B8-8C28F6275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6311" b="95146" l="728" r="89806">
                      <a14:foregroundMark x1="12136" y1="31553" x2="28883" y2="24272"/>
                      <a14:foregroundMark x1="8010" y1="24757" x2="29126" y2="17476"/>
                      <a14:foregroundMark x1="29126" y1="17476" x2="29126" y2="17476"/>
                      <a14:foregroundMark x1="3641" y1="36408" x2="3641" y2="36408"/>
                      <a14:foregroundMark x1="3155" y1="60194" x2="8738" y2="71845"/>
                      <a14:foregroundMark x1="23786" y1="95146" x2="35437" y2="89806"/>
                      <a14:foregroundMark x1="24029" y1="6796" x2="32039" y2="10680"/>
                      <a14:foregroundMark x1="728" y1="32039" x2="728" y2="32039"/>
                      <a14:foregroundMark x1="67961" y1="52913" x2="67961" y2="529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060"/>
        <a:stretch/>
      </xdr:blipFill>
      <xdr:spPr>
        <a:xfrm>
          <a:off x="14191130" y="2115671"/>
          <a:ext cx="573740" cy="563150"/>
        </a:xfrm>
        <a:prstGeom prst="rect">
          <a:avLst/>
        </a:prstGeom>
      </xdr:spPr>
    </xdr:pic>
    <xdr:clientData/>
  </xdr:twoCellAnchor>
  <xdr:twoCellAnchor editAs="oneCell">
    <xdr:from>
      <xdr:col>11</xdr:col>
      <xdr:colOff>466165</xdr:colOff>
      <xdr:row>8</xdr:row>
      <xdr:rowOff>116540</xdr:rowOff>
    </xdr:from>
    <xdr:to>
      <xdr:col>13</xdr:col>
      <xdr:colOff>435471</xdr:colOff>
      <xdr:row>10</xdr:row>
      <xdr:rowOff>181416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8203C6A7-23D6-4CD5-9B86-8630DC6CC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36250" b="67969" l="1563" r="97500">
                      <a14:foregroundMark x1="14688" y1="48125" x2="25625" y2="47500"/>
                      <a14:foregroundMark x1="79531" y1="49063" x2="90781" y2="48438"/>
                      <a14:foregroundMark x1="80781" y1="43438" x2="88438" y2="41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549" b="27974"/>
        <a:stretch/>
      </xdr:blipFill>
      <xdr:spPr>
        <a:xfrm rot="20829051">
          <a:off x="7996518" y="1945340"/>
          <a:ext cx="1439518" cy="674476"/>
        </a:xfrm>
        <a:prstGeom prst="rect">
          <a:avLst/>
        </a:prstGeom>
      </xdr:spPr>
    </xdr:pic>
    <xdr:clientData/>
  </xdr:twoCellAnchor>
  <xdr:twoCellAnchor editAs="oneCell">
    <xdr:from>
      <xdr:col>3</xdr:col>
      <xdr:colOff>645459</xdr:colOff>
      <xdr:row>22</xdr:row>
      <xdr:rowOff>71717</xdr:rowOff>
    </xdr:from>
    <xdr:to>
      <xdr:col>5</xdr:col>
      <xdr:colOff>422573</xdr:colOff>
      <xdr:row>26</xdr:row>
      <xdr:rowOff>250328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C6E7010D-45D1-4713-A4DC-FBD9A7A3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788742">
          <a:off x="2295922" y="5440619"/>
          <a:ext cx="1245411" cy="1247326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24</xdr:row>
      <xdr:rowOff>295837</xdr:rowOff>
    </xdr:from>
    <xdr:to>
      <xdr:col>9</xdr:col>
      <xdr:colOff>421341</xdr:colOff>
      <xdr:row>27</xdr:row>
      <xdr:rowOff>35862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FD1FEE80-A549-4DEC-AC24-0A771D96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835" y="6122896"/>
          <a:ext cx="851647" cy="65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295835</xdr:rowOff>
    </xdr:from>
    <xdr:to>
      <xdr:col>1</xdr:col>
      <xdr:colOff>714611</xdr:colOff>
      <xdr:row>26</xdr:row>
      <xdr:rowOff>161364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C5A9B33-EB59-44F0-BD60-6F8FC460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4500" b="94125" l="1228" r="99181">
                      <a14:foregroundMark x1="3820" y1="58500" x2="41064" y2="94125"/>
                      <a14:foregroundMark x1="41064" y1="94125" x2="41064" y2="94125"/>
                      <a14:foregroundMark x1="74216" y1="51875" x2="81446" y2="38500"/>
                      <a14:foregroundMark x1="1364" y1="51125" x2="1364" y2="51125"/>
                      <a14:foregroundMark x1="70123" y1="11875" x2="75853" y2="10375"/>
                      <a14:foregroundMark x1="73397" y1="45125" x2="73397" y2="45125"/>
                      <a14:foregroundMark x1="74216" y1="11125" x2="77353" y2="9625"/>
                      <a14:foregroundMark x1="68486" y1="6625" x2="78172" y2="4500"/>
                      <a14:foregroundMark x1="92769" y1="77750" x2="99181" y2="7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5818094"/>
          <a:ext cx="714610" cy="779929"/>
        </a:xfrm>
        <a:prstGeom prst="rect">
          <a:avLst/>
        </a:prstGeom>
      </xdr:spPr>
    </xdr:pic>
    <xdr:clientData/>
  </xdr:twoCellAnchor>
  <xdr:twoCellAnchor editAs="oneCell">
    <xdr:from>
      <xdr:col>4</xdr:col>
      <xdr:colOff>215153</xdr:colOff>
      <xdr:row>5</xdr:row>
      <xdr:rowOff>89648</xdr:rowOff>
    </xdr:from>
    <xdr:to>
      <xdr:col>5</xdr:col>
      <xdr:colOff>394446</xdr:colOff>
      <xdr:row>7</xdr:row>
      <xdr:rowOff>299198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3B37B4A1-BEA5-4253-A2DD-0556649F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9765" y="1004048"/>
          <a:ext cx="914399" cy="819150"/>
        </a:xfrm>
        <a:prstGeom prst="rect">
          <a:avLst/>
        </a:prstGeom>
      </xdr:spPr>
    </xdr:pic>
    <xdr:clientData/>
  </xdr:twoCellAnchor>
  <xdr:twoCellAnchor editAs="oneCell">
    <xdr:from>
      <xdr:col>12</xdr:col>
      <xdr:colOff>188259</xdr:colOff>
      <xdr:row>22</xdr:row>
      <xdr:rowOff>44824</xdr:rowOff>
    </xdr:from>
    <xdr:to>
      <xdr:col>13</xdr:col>
      <xdr:colOff>484016</xdr:colOff>
      <xdr:row>26</xdr:row>
      <xdr:rowOff>17930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EEC73BB8-6A35-42F3-8E5C-B0F4399F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ackgroundRemoval t="4783" b="98261" l="4825" r="96930">
                      <a14:foregroundMark x1="5263" y1="17391" x2="31579" y2="41739"/>
                      <a14:foregroundMark x1="53947" y1="60870" x2="66228" y2="77391"/>
                      <a14:foregroundMark x1="46930" y1="96957" x2="73246" y2="96087"/>
                      <a14:foregroundMark x1="73246" y1="96087" x2="78509" y2="98261"/>
                      <a14:foregroundMark x1="95175" y1="81739" x2="95175" y2="81739"/>
                      <a14:foregroundMark x1="82895" y1="95652" x2="87719" y2="94348"/>
                      <a14:foregroundMark x1="92982" y1="80435" x2="94737" y2="78696"/>
                      <a14:foregroundMark x1="50877" y1="66087" x2="75877" y2="71739"/>
                      <a14:foregroundMark x1="55702" y1="71304" x2="70614" y2="83043"/>
                      <a14:foregroundMark x1="37281" y1="27391" x2="58772" y2="59130"/>
                      <a14:foregroundMark x1="46053" y1="18261" x2="65789" y2="42609"/>
                      <a14:foregroundMark x1="58333" y1="7826" x2="84649" y2="25652"/>
                      <a14:foregroundMark x1="62719" y1="5217" x2="72807" y2="61739"/>
                      <a14:foregroundMark x1="72807" y1="61739" x2="65351" y2="80000"/>
                      <a14:foregroundMark x1="54386" y1="9565" x2="61842" y2="10435"/>
                      <a14:foregroundMark x1="85526" y1="35217" x2="78509" y2="46522"/>
                      <a14:foregroundMark x1="95614" y1="21304" x2="96930" y2="35217"/>
                      <a14:foregroundMark x1="36842" y1="28696" x2="68421" y2="27826"/>
                      <a14:foregroundMark x1="52632" y1="10870" x2="58772" y2="8696"/>
                      <a14:foregroundMark x1="82018" y1="31739" x2="86404" y2="44348"/>
                      <a14:foregroundMark x1="43860" y1="39130" x2="55702" y2="59130"/>
                      <a14:foregroundMark x1="61842" y1="53478" x2="61842" y2="53478"/>
                      <a14:foregroundMark x1="56579" y1="12174" x2="56579" y2="12174"/>
                      <a14:foregroundMark x1="59211" y1="21739" x2="59211" y2="21739"/>
                      <a14:foregroundMark x1="53947" y1="15652" x2="59211" y2="139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718" y="5414683"/>
          <a:ext cx="1030863" cy="1039906"/>
        </a:xfrm>
        <a:prstGeom prst="rect">
          <a:avLst/>
        </a:prstGeom>
      </xdr:spPr>
    </xdr:pic>
    <xdr:clientData/>
  </xdr:twoCellAnchor>
  <xdr:twoCellAnchor editAs="oneCell">
    <xdr:from>
      <xdr:col>4</xdr:col>
      <xdr:colOff>367553</xdr:colOff>
      <xdr:row>26</xdr:row>
      <xdr:rowOff>206188</xdr:rowOff>
    </xdr:from>
    <xdr:to>
      <xdr:col>5</xdr:col>
      <xdr:colOff>709773</xdr:colOff>
      <xdr:row>29</xdr:row>
      <xdr:rowOff>151760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7B8CEA60-20FC-4B4C-8A8E-268E2CF3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165" y="6642847"/>
          <a:ext cx="1077326" cy="859972"/>
        </a:xfrm>
        <a:prstGeom prst="rect">
          <a:avLst/>
        </a:prstGeom>
      </xdr:spPr>
    </xdr:pic>
    <xdr:clientData/>
  </xdr:twoCellAnchor>
  <xdr:twoCellAnchor editAs="oneCell">
    <xdr:from>
      <xdr:col>12</xdr:col>
      <xdr:colOff>510988</xdr:colOff>
      <xdr:row>26</xdr:row>
      <xdr:rowOff>259976</xdr:rowOff>
    </xdr:from>
    <xdr:to>
      <xdr:col>14</xdr:col>
      <xdr:colOff>281022</xdr:colOff>
      <xdr:row>32</xdr:row>
      <xdr:rowOff>24562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A0032308-6685-4B5B-AA2F-FD9DCFB4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6447" y="6696635"/>
          <a:ext cx="1240246" cy="1154115"/>
        </a:xfrm>
        <a:prstGeom prst="rect">
          <a:avLst/>
        </a:prstGeom>
      </xdr:spPr>
    </xdr:pic>
    <xdr:clientData/>
  </xdr:twoCellAnchor>
  <xdr:twoCellAnchor editAs="oneCell">
    <xdr:from>
      <xdr:col>8</xdr:col>
      <xdr:colOff>478499</xdr:colOff>
      <xdr:row>26</xdr:row>
      <xdr:rowOff>185241</xdr:rowOff>
    </xdr:from>
    <xdr:to>
      <xdr:col>9</xdr:col>
      <xdr:colOff>654424</xdr:colOff>
      <xdr:row>30</xdr:row>
      <xdr:rowOff>8218</xdr:rowOff>
    </xdr:to>
    <xdr:pic>
      <xdr:nvPicPr>
        <xdr:cNvPr id="66" name="圖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ackgroundRemoval t="10000" b="74231" l="4297" r="89844">
                      <a14:foregroundMark x1="47656" y1="26923" x2="70313" y2="42308"/>
                      <a14:foregroundMark x1="59766" y1="37692" x2="59766" y2="37692"/>
                      <a14:foregroundMark x1="65234" y1="37308" x2="73828" y2="453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326" r="15498" b="28102"/>
        <a:stretch/>
      </xdr:blipFill>
      <xdr:spPr>
        <a:xfrm>
          <a:off x="5803534" y="6621900"/>
          <a:ext cx="911031" cy="898742"/>
        </a:xfrm>
        <a:prstGeom prst="rect">
          <a:avLst/>
        </a:prstGeom>
      </xdr:spPr>
    </xdr:pic>
    <xdr:clientData/>
  </xdr:twoCellAnchor>
  <xdr:twoCellAnchor editAs="oneCell">
    <xdr:from>
      <xdr:col>20</xdr:col>
      <xdr:colOff>62753</xdr:colOff>
      <xdr:row>26</xdr:row>
      <xdr:rowOff>89647</xdr:rowOff>
    </xdr:from>
    <xdr:to>
      <xdr:col>20</xdr:col>
      <xdr:colOff>689673</xdr:colOff>
      <xdr:row>28</xdr:row>
      <xdr:rowOff>104688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EA065DE7-7385-44DE-9A8B-FD5FAAC7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9059" y="6526306"/>
          <a:ext cx="626920" cy="624641"/>
        </a:xfrm>
        <a:prstGeom prst="rect">
          <a:avLst/>
        </a:prstGeom>
      </xdr:spPr>
    </xdr:pic>
    <xdr:clientData/>
  </xdr:twoCellAnchor>
  <xdr:twoCellAnchor editAs="oneCell">
    <xdr:from>
      <xdr:col>19</xdr:col>
      <xdr:colOff>349624</xdr:colOff>
      <xdr:row>17</xdr:row>
      <xdr:rowOff>134470</xdr:rowOff>
    </xdr:from>
    <xdr:to>
      <xdr:col>21</xdr:col>
      <xdr:colOff>192954</xdr:colOff>
      <xdr:row>21</xdr:row>
      <xdr:rowOff>21705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123CB652-E2D0-4A68-96F4-59CFDF62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0824" y="4267199"/>
          <a:ext cx="1313542" cy="96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107577</xdr:colOff>
      <xdr:row>34</xdr:row>
      <xdr:rowOff>197223</xdr:rowOff>
    </xdr:from>
    <xdr:to>
      <xdr:col>2</xdr:col>
      <xdr:colOff>17930</xdr:colOff>
      <xdr:row>37</xdr:row>
      <xdr:rowOff>127027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7D9A45FD-2C6B-429B-A478-E8FC7729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77" y="8633011"/>
          <a:ext cx="824753" cy="844204"/>
        </a:xfrm>
        <a:prstGeom prst="rect">
          <a:avLst/>
        </a:prstGeom>
      </xdr:spPr>
    </xdr:pic>
    <xdr:clientData/>
  </xdr:twoCellAnchor>
  <xdr:twoCellAnchor editAs="oneCell">
    <xdr:from>
      <xdr:col>8</xdr:col>
      <xdr:colOff>98612</xdr:colOff>
      <xdr:row>31</xdr:row>
      <xdr:rowOff>62753</xdr:rowOff>
    </xdr:from>
    <xdr:to>
      <xdr:col>9</xdr:col>
      <xdr:colOff>582706</xdr:colOff>
      <xdr:row>34</xdr:row>
      <xdr:rowOff>8963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E5036415-448A-4E5A-9ACD-830A44B1D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3647" y="7736541"/>
          <a:ext cx="1219200" cy="708210"/>
        </a:xfrm>
        <a:prstGeom prst="rect">
          <a:avLst/>
        </a:prstGeom>
      </xdr:spPr>
    </xdr:pic>
    <xdr:clientData/>
  </xdr:twoCellAnchor>
  <xdr:twoCellAnchor editAs="oneCell">
    <xdr:from>
      <xdr:col>12</xdr:col>
      <xdr:colOff>295835</xdr:colOff>
      <xdr:row>31</xdr:row>
      <xdr:rowOff>143435</xdr:rowOff>
    </xdr:from>
    <xdr:to>
      <xdr:col>13</xdr:col>
      <xdr:colOff>417932</xdr:colOff>
      <xdr:row>35</xdr:row>
      <xdr:rowOff>19129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147C3B68-3960-4C60-BC41-535B28D2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ackgroundRemoval t="10000" b="90000" l="385" r="98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294" y="7817223"/>
          <a:ext cx="857203" cy="942494"/>
        </a:xfrm>
        <a:prstGeom prst="rect">
          <a:avLst/>
        </a:prstGeom>
      </xdr:spPr>
    </xdr:pic>
    <xdr:clientData/>
  </xdr:twoCellAnchor>
  <xdr:twoCellAnchor editAs="oneCell">
    <xdr:from>
      <xdr:col>16</xdr:col>
      <xdr:colOff>532650</xdr:colOff>
      <xdr:row>31</xdr:row>
      <xdr:rowOff>13113</xdr:rowOff>
    </xdr:from>
    <xdr:to>
      <xdr:col>18</xdr:col>
      <xdr:colOff>12612</xdr:colOff>
      <xdr:row>35</xdr:row>
      <xdr:rowOff>170044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3C42BF36-5617-48BB-87D7-AE84B3163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BEBA8EAE-BF5A-486C-A8C5-ECC9F3942E4B}">
              <a14:imgProps xmlns:a14="http://schemas.microsoft.com/office/drawing/2010/main">
                <a14:imgLayer r:embed="rId53">
                  <a14:imgEffect>
                    <a14:backgroundRemoval t="10000" b="90000" l="10000" r="90000">
                      <a14:foregroundMark x1="31884" y1="39870" x2="57681" y2="38812"/>
                      <a14:foregroundMark x1="50580" y1="28885" x2="60290" y2="41334"/>
                      <a14:foregroundMark x1="43478" y1="31408" x2="40870" y2="68755"/>
                      <a14:foregroundMark x1="63043" y1="42799" x2="63043" y2="42799"/>
                      <a14:foregroundMark x1="23043" y1="47274" x2="23043" y2="47274"/>
                      <a14:foregroundMark x1="40870" y1="70220" x2="60290" y2="72254"/>
                      <a14:foregroundMark x1="25797" y1="44833" x2="25797" y2="44833"/>
                      <a14:foregroundMark x1="65652" y1="42311" x2="65652" y2="42311"/>
                      <a14:foregroundMark x1="54058" y1="36371" x2="54058" y2="36371"/>
                      <a14:foregroundMark x1="66522" y1="40846" x2="66522" y2="40846"/>
                      <a14:foregroundMark x1="52364" y1="34038" x2="57455" y2="69484"/>
                      <a14:foregroundMark x1="39636" y1="70892" x2="64364" y2="69484"/>
                      <a14:foregroundMark x1="36727" y1="67840" x2="36727" y2="67840"/>
                      <a14:foregroundMark x1="40364" y1="72300" x2="40364" y2="72300"/>
                      <a14:foregroundMark x1="33091" y1="68545" x2="47273" y2="64319"/>
                      <a14:foregroundMark x1="38909" y1="60563" x2="61091" y2="61502"/>
                      <a14:foregroundMark x1="43636" y1="40141" x2="56727" y2="36385"/>
                      <a14:foregroundMark x1="34545" y1="37089" x2="55273" y2="30986"/>
                      <a14:foregroundMark x1="36000" y1="47653" x2="64000" y2="40141"/>
                      <a14:foregroundMark x1="23273" y1="46714" x2="42182" y2="41080"/>
                      <a14:foregroundMark x1="65091" y1="41080" x2="73818" y2="42254"/>
                      <a14:foregroundMark x1="63636" y1="38028" x2="61091" y2="47887"/>
                      <a14:foregroundMark x1="57455" y1="31221" x2="64727" y2="57277"/>
                      <a14:foregroundMark x1="41818" y1="50469" x2="69091" y2="43427"/>
                      <a14:foregroundMark x1="65091" y1="34977" x2="72000" y2="47887"/>
                      <a14:foregroundMark x1="33818" y1="70657" x2="33818" y2="70657"/>
                      <a14:foregroundMark x1="24000" y1="45070" x2="24000" y2="45070"/>
                      <a14:foregroundMark x1="20000" y1="45775" x2="33091" y2="42723"/>
                      <a14:foregroundMark x1="48000" y1="57746" x2="61818" y2="52817"/>
                      <a14:foregroundMark x1="56727" y1="63380" x2="68727" y2="60094"/>
                      <a14:foregroundMark x1="46182" y1="66432" x2="58182" y2="63146"/>
                      <a14:foregroundMark x1="23636" y1="46009" x2="27636" y2="448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855" t="19424" r="19275" b="24796"/>
        <a:stretch/>
      </xdr:blipFill>
      <xdr:spPr>
        <a:xfrm rot="267241">
          <a:off x="11738532" y="7686901"/>
          <a:ext cx="950174" cy="1223731"/>
        </a:xfrm>
        <a:prstGeom prst="rect">
          <a:avLst/>
        </a:prstGeom>
      </xdr:spPr>
    </xdr:pic>
    <xdr:clientData/>
  </xdr:twoCellAnchor>
  <xdr:twoCellAnchor editAs="oneCell">
    <xdr:from>
      <xdr:col>19</xdr:col>
      <xdr:colOff>493058</xdr:colOff>
      <xdr:row>34</xdr:row>
      <xdr:rowOff>224119</xdr:rowOff>
    </xdr:from>
    <xdr:to>
      <xdr:col>20</xdr:col>
      <xdr:colOff>663387</xdr:colOff>
      <xdr:row>37</xdr:row>
      <xdr:rowOff>231281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ADA32AA3-F133-6D77-9280-CED84A52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ackgroundRemoval t="3500" b="90000" l="5598" r="95420">
                      <a14:foregroundMark x1="7125" y1="56500" x2="28753" y2="57000"/>
                      <a14:foregroundMark x1="16031" y1="74250" x2="20611" y2="70750"/>
                      <a14:foregroundMark x1="24682" y1="84750" x2="30280" y2="82250"/>
                      <a14:foregroundMark x1="49873" y1="89500" x2="54962" y2="84250"/>
                      <a14:foregroundMark x1="67939" y1="87250" x2="73028" y2="85250"/>
                      <a14:foregroundMark x1="83206" y1="69250" x2="83206" y2="69250"/>
                      <a14:foregroundMark x1="88804" y1="55500" x2="88804" y2="55500"/>
                      <a14:foregroundMark x1="89313" y1="42000" x2="89313" y2="42000"/>
                      <a14:foregroundMark x1="82188" y1="25750" x2="82188" y2="25750"/>
                      <a14:foregroundMark x1="84224" y1="42500" x2="84224" y2="42500"/>
                      <a14:foregroundMark x1="95674" y1="39000" x2="95674" y2="39000"/>
                      <a14:foregroundMark x1="64885" y1="15250" x2="69975" y2="13750"/>
                      <a14:foregroundMark x1="49364" y1="10000" x2="54962" y2="9000"/>
                      <a14:foregroundMark x1="39186" y1="12500" x2="40712" y2="13250"/>
                      <a14:foregroundMark x1="25191" y1="13750" x2="25191" y2="13750"/>
                      <a14:foregroundMark x1="34860" y1="6000" x2="40712" y2="3500"/>
                      <a14:foregroundMark x1="15522" y1="29250" x2="19084" y2="27750"/>
                      <a14:foregroundMark x1="5598" y1="42500" x2="12723" y2="4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4258" y="8659907"/>
          <a:ext cx="905435" cy="921562"/>
        </a:xfrm>
        <a:prstGeom prst="rect">
          <a:avLst/>
        </a:prstGeom>
      </xdr:spPr>
    </xdr:pic>
    <xdr:clientData/>
  </xdr:twoCellAnchor>
  <xdr:twoCellAnchor editAs="oneCell">
    <xdr:from>
      <xdr:col>7</xdr:col>
      <xdr:colOff>645461</xdr:colOff>
      <xdr:row>5</xdr:row>
      <xdr:rowOff>52580</xdr:rowOff>
    </xdr:from>
    <xdr:to>
      <xdr:col>9</xdr:col>
      <xdr:colOff>87787</xdr:colOff>
      <xdr:row>7</xdr:row>
      <xdr:rowOff>134472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2A61313E-D2B4-41C9-93A0-CB54CDB3C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390" y="966980"/>
          <a:ext cx="912538" cy="691492"/>
        </a:xfrm>
        <a:prstGeom prst="rect">
          <a:avLst/>
        </a:prstGeom>
      </xdr:spPr>
    </xdr:pic>
    <xdr:clientData/>
  </xdr:twoCellAnchor>
  <xdr:twoCellAnchor editAs="oneCell">
    <xdr:from>
      <xdr:col>8</xdr:col>
      <xdr:colOff>295838</xdr:colOff>
      <xdr:row>6</xdr:row>
      <xdr:rowOff>116540</xdr:rowOff>
    </xdr:from>
    <xdr:to>
      <xdr:col>10</xdr:col>
      <xdr:colOff>35861</xdr:colOff>
      <xdr:row>10</xdr:row>
      <xdr:rowOff>63846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83450B8-66C7-4C84-B904-CEB2DB75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backgroundRemoval t="6383" b="97568" l="9961" r="89844">
                      <a14:foregroundMark x1="18750" y1="40324" x2="21582" y2="39311"/>
                      <a14:foregroundMark x1="37402" y1="37893" x2="62402" y2="40831"/>
                      <a14:foregroundMark x1="43652" y1="12462" x2="45117" y2="55319"/>
                      <a14:foregroundMark x1="50879" y1="46302" x2="55176" y2="47315"/>
                      <a14:foregroundMark x1="71484" y1="14488" x2="71484" y2="14488"/>
                      <a14:foregroundMark x1="57129" y1="19959" x2="40820" y2="33333"/>
                      <a14:foregroundMark x1="36523" y1="9422" x2="25000" y2="29382"/>
                      <a14:foregroundMark x1="43164" y1="6484" x2="34570" y2="61297"/>
                      <a14:foregroundMark x1="22559" y1="41844" x2="42285" y2="80648"/>
                      <a14:foregroundMark x1="33105" y1="85208" x2="66211" y2="62715"/>
                      <a14:foregroundMark x1="76855" y1="57751" x2="62891" y2="57244"/>
                      <a14:foregroundMark x1="14844" y1="40831" x2="16309" y2="39818"/>
                      <a14:foregroundMark x1="16797" y1="39311" x2="34570" y2="58663"/>
                      <a14:foregroundMark x1="34570" y1="58663" x2="37402" y2="66768"/>
                      <a14:foregroundMark x1="42285" y1="64742" x2="56641" y2="73252"/>
                      <a14:foregroundMark x1="37891" y1="78723" x2="70605" y2="81155"/>
                      <a14:foregroundMark x1="29785" y1="91591" x2="38379" y2="95137"/>
                      <a14:foregroundMark x1="83496" y1="44276" x2="86914" y2="40831"/>
                      <a14:foregroundMark x1="82846" y1="59969" x2="82854" y2="60400"/>
                      <a14:foregroundMark x1="82764" y1="55516" x2="82792" y2="57045"/>
                      <a14:foregroundMark x1="82520" y1="42351" x2="82764" y2="55516"/>
                      <a14:foregroundMark x1="36035" y1="23911" x2="67676" y2="30902"/>
                      <a14:foregroundMark x1="48926" y1="10942" x2="66211" y2="21884"/>
                      <a14:foregroundMark x1="55664" y1="8916" x2="59570" y2="18946"/>
                      <a14:foregroundMark x1="64844" y1="28369" x2="62402" y2="50760"/>
                      <a14:foregroundMark x1="64844" y1="18440" x2="73438" y2="46809"/>
                      <a14:foregroundMark x1="73438" y1="46809" x2="72949" y2="47315"/>
                      <a14:foregroundMark x1="29297" y1="37386" x2="45605" y2="54306"/>
                      <a14:foregroundMark x1="58105" y1="52280" x2="71484" y2="44782"/>
                      <a14:foregroundMark x1="49414" y1="47315" x2="55664" y2="42351"/>
                      <a14:foregroundMark x1="47559" y1="68186" x2="61426" y2="61803"/>
                      <a14:foregroundMark x1="65332" y1="78217" x2="67188" y2="86120"/>
                      <a14:foregroundMark x1="72949" y1="70719" x2="72461" y2="84701"/>
                      <a14:foregroundMark x1="35059" y1="95643" x2="35059" y2="95643"/>
                      <a14:foregroundMark x1="29297" y1="87133" x2="26367" y2="97568"/>
                      <a14:foregroundMark x1="48438" y1="15096" x2="48438" y2="15096"/>
                      <a14:foregroundMark x1="38379" y1="9828" x2="51563" y2="20365"/>
                      <a14:foregroundMark x1="37801" y1="40925" x2="64605" y2="35587"/>
                      <a14:foregroundMark x1="49485" y1="90391" x2="49485" y2="90391"/>
                      <a14:backgroundMark x1="79199" y1="60284" x2="88281" y2="55826"/>
                      <a14:backgroundMark x1="83984" y1="57751" x2="83984" y2="57751"/>
                      <a14:backgroundMark x1="83008" y1="67275" x2="84961" y2="64742"/>
                      <a14:backgroundMark x1="83984" y1="63728" x2="83496" y2="54813"/>
                      <a14:backgroundMark x1="79688" y1="66261" x2="84961" y2="58257"/>
                      <a14:backgroundMark x1="81443" y1="61210" x2="85911" y2="68683"/>
                      <a14:backgroundMark x1="82131" y1="55516" x2="82131" y2="55516"/>
                      <a14:backgroundMark x1="81443" y1="64769" x2="85223" y2="594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0873" y="1335740"/>
          <a:ext cx="1210235" cy="1166506"/>
        </a:xfrm>
        <a:prstGeom prst="rect">
          <a:avLst/>
        </a:prstGeom>
      </xdr:spPr>
    </xdr:pic>
    <xdr:clientData/>
  </xdr:twoCellAnchor>
  <xdr:twoCellAnchor editAs="oneCell">
    <xdr:from>
      <xdr:col>16</xdr:col>
      <xdr:colOff>430305</xdr:colOff>
      <xdr:row>34</xdr:row>
      <xdr:rowOff>188261</xdr:rowOff>
    </xdr:from>
    <xdr:to>
      <xdr:col>18</xdr:col>
      <xdr:colOff>71718</xdr:colOff>
      <xdr:row>38</xdr:row>
      <xdr:rowOff>80686</xdr:rowOff>
    </xdr:to>
    <xdr:pic>
      <xdr:nvPicPr>
        <xdr:cNvPr id="55" name="圖片 54">
          <a:extLst>
            <a:ext uri="{FF2B5EF4-FFF2-40B4-BE49-F238E27FC236}">
              <a16:creationId xmlns:a16="http://schemas.microsoft.com/office/drawing/2014/main" id="{FB5BFA49-3307-F2DF-833C-0178749C5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BEBA8EAE-BF5A-486C-A8C5-ECC9F3942E4B}">
              <a14:imgProps xmlns:a14="http://schemas.microsoft.com/office/drawing/2010/main">
                <a14:imgLayer r:embed="rId60">
                  <a14:imgEffect>
                    <a14:backgroundRemoval t="10000" b="90000" l="6944" r="95000">
                      <a14:foregroundMark x1="95000" y1="66667" x2="95000" y2="66667"/>
                      <a14:foregroundMark x1="6944" y1="43889" x2="6944" y2="438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187" y="8624049"/>
          <a:ext cx="1111625" cy="1111625"/>
        </a:xfrm>
        <a:prstGeom prst="rect">
          <a:avLst/>
        </a:prstGeom>
      </xdr:spPr>
    </xdr:pic>
    <xdr:clientData/>
  </xdr:twoCellAnchor>
  <xdr:twoCellAnchor editAs="oneCell">
    <xdr:from>
      <xdr:col>10</xdr:col>
      <xdr:colOff>430306</xdr:colOff>
      <xdr:row>40</xdr:row>
      <xdr:rowOff>89646</xdr:rowOff>
    </xdr:from>
    <xdr:to>
      <xdr:col>11</xdr:col>
      <xdr:colOff>708211</xdr:colOff>
      <xdr:row>45</xdr:row>
      <xdr:rowOff>71717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B90A7F1A-72F7-4158-BF55-11632BDD3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BEBA8EAE-BF5A-486C-A8C5-ECC9F3942E4B}">
              <a14:imgProps xmlns:a14="http://schemas.microsoft.com/office/drawing/2010/main">
                <a14:imgLayer r:embed="rId62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5553" y="10067364"/>
          <a:ext cx="1013011" cy="1013012"/>
        </a:xfrm>
        <a:prstGeom prst="rect">
          <a:avLst/>
        </a:prstGeom>
      </xdr:spPr>
    </xdr:pic>
    <xdr:clientData/>
  </xdr:twoCellAnchor>
  <xdr:twoCellAnchor>
    <xdr:from>
      <xdr:col>12</xdr:col>
      <xdr:colOff>35858</xdr:colOff>
      <xdr:row>40</xdr:row>
      <xdr:rowOff>98612</xdr:rowOff>
    </xdr:from>
    <xdr:to>
      <xdr:col>13</xdr:col>
      <xdr:colOff>530837</xdr:colOff>
      <xdr:row>46</xdr:row>
      <xdr:rowOff>15369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2D936640-BB6B-4CBE-B7D5-EFD8DB6A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1317" y="10076330"/>
          <a:ext cx="1230085" cy="1153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5"/>
  <sheetViews>
    <sheetView topLeftCell="A29" zoomScale="85" zoomScaleNormal="85" workbookViewId="0">
      <selection activeCell="R35" sqref="R35:U35"/>
    </sheetView>
  </sheetViews>
  <sheetFormatPr defaultColWidth="9" defaultRowHeight="16.2" x14ac:dyDescent="0.3"/>
  <cols>
    <col min="1" max="1" width="2.6640625" style="83" customWidth="1"/>
    <col min="2" max="21" width="10.6640625" style="85" customWidth="1"/>
    <col min="22" max="16384" width="9" style="83"/>
  </cols>
  <sheetData>
    <row r="1" spans="2:21" s="87" customFormat="1" ht="12" customHeight="1" x14ac:dyDescent="0.3"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1"/>
      <c r="O1" s="241"/>
      <c r="P1" s="241"/>
      <c r="Q1" s="241"/>
      <c r="R1" s="241"/>
      <c r="S1" s="241"/>
      <c r="T1" s="241"/>
      <c r="U1" s="241"/>
    </row>
    <row r="2" spans="2:21" s="185" customFormat="1" ht="22.95" customHeight="1" x14ac:dyDescent="0.55000000000000004">
      <c r="B2" s="195"/>
      <c r="C2" s="195"/>
      <c r="D2" s="195"/>
      <c r="E2" s="195"/>
      <c r="N2" s="241"/>
      <c r="O2" s="241"/>
      <c r="P2" s="241"/>
      <c r="Q2" s="241"/>
      <c r="R2" s="241"/>
      <c r="S2" s="241"/>
      <c r="T2" s="241"/>
      <c r="U2" s="241"/>
    </row>
    <row r="3" spans="2:21" s="95" customFormat="1" ht="12.9" customHeight="1" x14ac:dyDescent="0.25">
      <c r="B3" s="196"/>
      <c r="C3" s="196"/>
      <c r="D3" s="196"/>
      <c r="E3" s="196"/>
      <c r="N3" s="241"/>
      <c r="O3" s="241"/>
      <c r="P3" s="241"/>
      <c r="Q3" s="241"/>
      <c r="R3" s="241"/>
      <c r="S3" s="241"/>
      <c r="T3" s="241"/>
      <c r="U3" s="241"/>
    </row>
    <row r="4" spans="2:21" s="95" customFormat="1" ht="12.9" customHeight="1" thickBot="1" x14ac:dyDescent="0.3">
      <c r="B4" s="196"/>
      <c r="C4" s="196"/>
      <c r="D4" s="196"/>
      <c r="E4" s="196"/>
      <c r="N4" s="212"/>
      <c r="O4" s="212"/>
      <c r="P4" s="212"/>
      <c r="Q4" s="212"/>
      <c r="R4" s="241"/>
      <c r="S4" s="241"/>
      <c r="T4" s="241"/>
      <c r="U4" s="241"/>
    </row>
    <row r="5" spans="2:21" s="87" customFormat="1" ht="12" customHeight="1" x14ac:dyDescent="0.3">
      <c r="B5" s="252" t="s">
        <v>234</v>
      </c>
      <c r="C5" s="253"/>
      <c r="D5" s="253"/>
      <c r="E5" s="254"/>
      <c r="F5" s="253" t="s">
        <v>235</v>
      </c>
      <c r="G5" s="253"/>
      <c r="H5" s="253"/>
      <c r="I5" s="253"/>
      <c r="J5" s="255" t="s">
        <v>236</v>
      </c>
      <c r="K5" s="253"/>
      <c r="L5" s="253"/>
      <c r="M5" s="254"/>
      <c r="N5" s="253" t="s">
        <v>237</v>
      </c>
      <c r="O5" s="253"/>
      <c r="P5" s="253"/>
      <c r="Q5" s="254"/>
      <c r="R5" s="253" t="s">
        <v>238</v>
      </c>
      <c r="S5" s="253"/>
      <c r="T5" s="253"/>
      <c r="U5" s="256"/>
    </row>
    <row r="6" spans="2:21" s="185" customFormat="1" ht="24.45" customHeight="1" x14ac:dyDescent="0.55000000000000004">
      <c r="B6" s="211" t="s">
        <v>97</v>
      </c>
      <c r="C6" s="212"/>
      <c r="D6" s="212"/>
      <c r="E6" s="257"/>
      <c r="F6" s="213" t="s">
        <v>103</v>
      </c>
      <c r="G6" s="214"/>
      <c r="H6" s="214"/>
      <c r="I6" s="258"/>
      <c r="J6" s="213" t="s">
        <v>120</v>
      </c>
      <c r="K6" s="214"/>
      <c r="L6" s="214"/>
      <c r="M6" s="258"/>
      <c r="N6" s="326" t="s">
        <v>99</v>
      </c>
      <c r="O6" s="212"/>
      <c r="P6" s="212"/>
      <c r="Q6" s="212"/>
      <c r="R6" s="215" t="s">
        <v>310</v>
      </c>
      <c r="S6" s="215"/>
      <c r="T6" s="215"/>
      <c r="U6" s="216"/>
    </row>
    <row r="7" spans="2:21" s="186" customFormat="1" ht="24.45" customHeight="1" x14ac:dyDescent="0.55000000000000004">
      <c r="B7" s="259" t="s">
        <v>263</v>
      </c>
      <c r="C7" s="260"/>
      <c r="D7" s="260"/>
      <c r="E7" s="260"/>
      <c r="F7" s="261" t="s">
        <v>253</v>
      </c>
      <c r="G7" s="262"/>
      <c r="H7" s="262"/>
      <c r="I7" s="263"/>
      <c r="J7" s="264" t="s">
        <v>122</v>
      </c>
      <c r="K7" s="265"/>
      <c r="L7" s="265"/>
      <c r="M7" s="265"/>
      <c r="N7" s="266" t="s">
        <v>274</v>
      </c>
      <c r="O7" s="267"/>
      <c r="P7" s="267"/>
      <c r="Q7" s="267"/>
      <c r="R7" s="375" t="s">
        <v>312</v>
      </c>
      <c r="S7" s="376"/>
      <c r="T7" s="376"/>
      <c r="U7" s="377"/>
    </row>
    <row r="8" spans="2:21" s="186" customFormat="1" ht="24.45" customHeight="1" x14ac:dyDescent="0.55000000000000004">
      <c r="B8" s="378" t="s">
        <v>304</v>
      </c>
      <c r="C8" s="379"/>
      <c r="D8" s="379"/>
      <c r="E8" s="380"/>
      <c r="F8" s="269" t="s">
        <v>297</v>
      </c>
      <c r="G8" s="270"/>
      <c r="H8" s="270"/>
      <c r="I8" s="271"/>
      <c r="J8" s="272" t="s">
        <v>306</v>
      </c>
      <c r="K8" s="273"/>
      <c r="L8" s="273"/>
      <c r="M8" s="273"/>
      <c r="N8" s="274" t="s">
        <v>203</v>
      </c>
      <c r="O8" s="275"/>
      <c r="P8" s="275"/>
      <c r="Q8" s="275"/>
      <c r="R8" s="276" t="s">
        <v>302</v>
      </c>
      <c r="S8" s="277"/>
      <c r="T8" s="277"/>
      <c r="U8" s="278"/>
    </row>
    <row r="9" spans="2:21" s="186" customFormat="1" ht="24.45" customHeight="1" x14ac:dyDescent="0.55000000000000004">
      <c r="B9" s="279" t="s">
        <v>257</v>
      </c>
      <c r="C9" s="280"/>
      <c r="D9" s="280"/>
      <c r="E9" s="281"/>
      <c r="F9" s="282" t="s">
        <v>305</v>
      </c>
      <c r="G9" s="283"/>
      <c r="H9" s="283"/>
      <c r="I9" s="284"/>
      <c r="J9" s="285" t="s">
        <v>258</v>
      </c>
      <c r="K9" s="286"/>
      <c r="L9" s="286"/>
      <c r="M9" s="286"/>
      <c r="N9" s="287" t="s">
        <v>307</v>
      </c>
      <c r="O9" s="288"/>
      <c r="P9" s="288"/>
      <c r="Q9" s="288"/>
      <c r="R9" s="289" t="s">
        <v>121</v>
      </c>
      <c r="S9" s="290"/>
      <c r="T9" s="290"/>
      <c r="U9" s="291"/>
    </row>
    <row r="10" spans="2:21" s="185" customFormat="1" ht="24.45" customHeight="1" x14ac:dyDescent="0.55000000000000004">
      <c r="B10" s="292" t="s">
        <v>90</v>
      </c>
      <c r="C10" s="293"/>
      <c r="D10" s="293"/>
      <c r="E10" s="240"/>
      <c r="F10" s="293" t="s">
        <v>91</v>
      </c>
      <c r="G10" s="293"/>
      <c r="H10" s="293"/>
      <c r="I10" s="293"/>
      <c r="J10" s="293" t="s">
        <v>140</v>
      </c>
      <c r="K10" s="293"/>
      <c r="L10" s="293"/>
      <c r="M10" s="240"/>
      <c r="N10" s="240" t="s">
        <v>160</v>
      </c>
      <c r="O10" s="241"/>
      <c r="P10" s="241"/>
      <c r="Q10" s="241"/>
      <c r="R10" s="240" t="s">
        <v>119</v>
      </c>
      <c r="S10" s="241"/>
      <c r="T10" s="241"/>
      <c r="U10" s="243"/>
    </row>
    <row r="11" spans="2:21" s="185" customFormat="1" ht="24.45" customHeight="1" x14ac:dyDescent="0.55000000000000004">
      <c r="B11" s="317" t="s">
        <v>161</v>
      </c>
      <c r="C11" s="318"/>
      <c r="D11" s="318"/>
      <c r="E11" s="209"/>
      <c r="F11" s="318" t="s">
        <v>341</v>
      </c>
      <c r="G11" s="318"/>
      <c r="H11" s="318"/>
      <c r="I11" s="209"/>
      <c r="J11" s="318" t="s">
        <v>255</v>
      </c>
      <c r="K11" s="318"/>
      <c r="L11" s="318"/>
      <c r="M11" s="318"/>
      <c r="N11" s="319" t="s">
        <v>335</v>
      </c>
      <c r="O11" s="320"/>
      <c r="P11" s="320"/>
      <c r="Q11" s="320"/>
      <c r="R11" s="209" t="s">
        <v>164</v>
      </c>
      <c r="S11" s="210"/>
      <c r="T11" s="210"/>
      <c r="U11" s="227"/>
    </row>
    <row r="12" spans="2:21" s="95" customFormat="1" ht="12.9" customHeight="1" x14ac:dyDescent="0.25">
      <c r="B12" s="133" t="s">
        <v>45</v>
      </c>
      <c r="C12" s="107">
        <f>第一週明細!W12</f>
        <v>729.9</v>
      </c>
      <c r="D12" s="108" t="s">
        <v>9</v>
      </c>
      <c r="E12" s="109">
        <f>第一週明細!W8</f>
        <v>23.5</v>
      </c>
      <c r="F12" s="98" t="s">
        <v>45</v>
      </c>
      <c r="G12" s="97">
        <f>第一週明細!W20</f>
        <v>739.1</v>
      </c>
      <c r="H12" s="98" t="s">
        <v>9</v>
      </c>
      <c r="I12" s="105">
        <f>第一週明細!W16</f>
        <v>23.5</v>
      </c>
      <c r="J12" s="98" t="s">
        <v>45</v>
      </c>
      <c r="K12" s="97">
        <f>第一週明細!W28</f>
        <v>733.3</v>
      </c>
      <c r="L12" s="98" t="s">
        <v>9</v>
      </c>
      <c r="M12" s="99">
        <f>第一週明細!W24</f>
        <v>24.5</v>
      </c>
      <c r="N12" s="98" t="s">
        <v>45</v>
      </c>
      <c r="O12" s="97">
        <f>第一週明細!W36</f>
        <v>735.5</v>
      </c>
      <c r="P12" s="98" t="s">
        <v>9</v>
      </c>
      <c r="Q12" s="105">
        <f>第一週明細!W32</f>
        <v>23.5</v>
      </c>
      <c r="R12" s="98" t="s">
        <v>45</v>
      </c>
      <c r="S12" s="97">
        <f>第一週明細!W44</f>
        <v>752.7</v>
      </c>
      <c r="T12" s="98" t="s">
        <v>9</v>
      </c>
      <c r="U12" s="100">
        <f>第一週明細!W40</f>
        <v>23.5</v>
      </c>
    </row>
    <row r="13" spans="2:21" s="95" customFormat="1" ht="12.9" customHeight="1" thickBot="1" x14ac:dyDescent="0.3">
      <c r="B13" s="101" t="s">
        <v>7</v>
      </c>
      <c r="C13" s="102">
        <f>第一週明細!W6</f>
        <v>102</v>
      </c>
      <c r="D13" s="103" t="s">
        <v>11</v>
      </c>
      <c r="E13" s="102">
        <f>第一週明細!W10</f>
        <v>27.6</v>
      </c>
      <c r="F13" s="103" t="s">
        <v>7</v>
      </c>
      <c r="G13" s="102">
        <f>第一週明細!W14</f>
        <v>104</v>
      </c>
      <c r="H13" s="103" t="s">
        <v>11</v>
      </c>
      <c r="I13" s="106">
        <f>第一週明細!W18</f>
        <v>27.9</v>
      </c>
      <c r="J13" s="103" t="s">
        <v>7</v>
      </c>
      <c r="K13" s="102">
        <f>第一週明細!W22</f>
        <v>99.5</v>
      </c>
      <c r="L13" s="103" t="s">
        <v>11</v>
      </c>
      <c r="M13" s="102">
        <f>第一週明細!W26</f>
        <v>28.7</v>
      </c>
      <c r="N13" s="103" t="s">
        <v>7</v>
      </c>
      <c r="O13" s="102">
        <f>第一週明細!W30</f>
        <v>103.5</v>
      </c>
      <c r="P13" s="103" t="s">
        <v>11</v>
      </c>
      <c r="Q13" s="106">
        <f>第一週明細!W34</f>
        <v>27.5</v>
      </c>
      <c r="R13" s="103" t="s">
        <v>7</v>
      </c>
      <c r="S13" s="102">
        <f>第一週明細!W38</f>
        <v>107</v>
      </c>
      <c r="T13" s="103" t="s">
        <v>11</v>
      </c>
      <c r="U13" s="104">
        <f>第一週明細!W42</f>
        <v>28.3</v>
      </c>
    </row>
    <row r="14" spans="2:21" s="87" customFormat="1" ht="12" customHeight="1" x14ac:dyDescent="0.3">
      <c r="B14" s="252" t="s">
        <v>278</v>
      </c>
      <c r="C14" s="253"/>
      <c r="D14" s="253"/>
      <c r="E14" s="254"/>
      <c r="F14" s="253" t="s">
        <v>239</v>
      </c>
      <c r="G14" s="253"/>
      <c r="H14" s="253"/>
      <c r="I14" s="253"/>
      <c r="J14" s="255" t="s">
        <v>240</v>
      </c>
      <c r="K14" s="253"/>
      <c r="L14" s="253"/>
      <c r="M14" s="253"/>
      <c r="N14" s="306" t="s">
        <v>241</v>
      </c>
      <c r="O14" s="307"/>
      <c r="P14" s="307"/>
      <c r="Q14" s="307"/>
      <c r="R14" s="306" t="s">
        <v>242</v>
      </c>
      <c r="S14" s="307"/>
      <c r="T14" s="307"/>
      <c r="U14" s="308"/>
    </row>
    <row r="15" spans="2:21" s="185" customFormat="1" ht="24.45" customHeight="1" x14ac:dyDescent="0.55000000000000004">
      <c r="B15" s="310" t="s" ph="1">
        <v>279</v>
      </c>
      <c r="C15" s="311" ph="1"/>
      <c r="D15" s="311" ph="1"/>
      <c r="E15" s="312" ph="1"/>
      <c r="F15" s="326" t="s">
        <v>105</v>
      </c>
      <c r="G15" s="212"/>
      <c r="H15" s="212"/>
      <c r="I15" s="257"/>
      <c r="J15" s="213" t="s">
        <v>151</v>
      </c>
      <c r="K15" s="214"/>
      <c r="L15" s="214"/>
      <c r="M15" s="258"/>
      <c r="N15" s="326" t="s">
        <v>99</v>
      </c>
      <c r="O15" s="212"/>
      <c r="P15" s="212"/>
      <c r="Q15" s="212"/>
      <c r="R15" s="215" t="s">
        <v>284</v>
      </c>
      <c r="S15" s="215"/>
      <c r="T15" s="215"/>
      <c r="U15" s="216"/>
    </row>
    <row r="16" spans="2:21" s="186" customFormat="1" ht="24.45" customHeight="1" x14ac:dyDescent="0.55000000000000004">
      <c r="B16" s="268"/>
      <c r="C16" s="241"/>
      <c r="D16" s="241"/>
      <c r="E16" s="242"/>
      <c r="F16" s="369" t="s">
        <v>256</v>
      </c>
      <c r="G16" s="370"/>
      <c r="H16" s="370"/>
      <c r="I16" s="371"/>
      <c r="J16" s="372" t="s">
        <v>313</v>
      </c>
      <c r="K16" s="373"/>
      <c r="L16" s="373"/>
      <c r="M16" s="374"/>
      <c r="N16" s="351" t="s">
        <v>316</v>
      </c>
      <c r="O16" s="352"/>
      <c r="P16" s="352"/>
      <c r="Q16" s="352"/>
      <c r="R16" s="327" t="s">
        <v>317</v>
      </c>
      <c r="S16" s="324"/>
      <c r="T16" s="324"/>
      <c r="U16" s="325"/>
    </row>
    <row r="17" spans="2:21" s="186" customFormat="1" ht="24.45" customHeight="1" x14ac:dyDescent="0.55000000000000004">
      <c r="B17" s="268"/>
      <c r="C17" s="241"/>
      <c r="D17" s="241"/>
      <c r="E17" s="242"/>
      <c r="F17" s="285" t="s">
        <v>273</v>
      </c>
      <c r="G17" s="286"/>
      <c r="H17" s="286"/>
      <c r="I17" s="353"/>
      <c r="J17" s="354" t="s">
        <v>314</v>
      </c>
      <c r="K17" s="354"/>
      <c r="L17" s="354"/>
      <c r="M17" s="355"/>
      <c r="N17" s="356" t="s">
        <v>205</v>
      </c>
      <c r="O17" s="357"/>
      <c r="P17" s="357"/>
      <c r="Q17" s="357"/>
      <c r="R17" s="303" t="s">
        <v>208</v>
      </c>
      <c r="S17" s="304"/>
      <c r="T17" s="304"/>
      <c r="U17" s="305"/>
    </row>
    <row r="18" spans="2:21" s="186" customFormat="1" ht="24.45" customHeight="1" x14ac:dyDescent="0.55000000000000004">
      <c r="B18" s="268"/>
      <c r="C18" s="241"/>
      <c r="D18" s="241"/>
      <c r="E18" s="242"/>
      <c r="F18" s="362" t="s">
        <v>309</v>
      </c>
      <c r="G18" s="363"/>
      <c r="H18" s="363"/>
      <c r="I18" s="364"/>
      <c r="J18" s="365" t="s">
        <v>298</v>
      </c>
      <c r="K18" s="366"/>
      <c r="L18" s="366"/>
      <c r="M18" s="366"/>
      <c r="N18" s="367" t="s">
        <v>259</v>
      </c>
      <c r="O18" s="368"/>
      <c r="P18" s="368"/>
      <c r="Q18" s="368"/>
      <c r="R18" s="249" t="s">
        <v>150</v>
      </c>
      <c r="S18" s="250"/>
      <c r="T18" s="250"/>
      <c r="U18" s="251"/>
    </row>
    <row r="19" spans="2:21" s="185" customFormat="1" ht="24.45" customHeight="1" x14ac:dyDescent="0.55000000000000004">
      <c r="B19" s="268"/>
      <c r="C19" s="241"/>
      <c r="D19" s="241"/>
      <c r="E19" s="242"/>
      <c r="F19" s="240" t="s">
        <v>90</v>
      </c>
      <c r="G19" s="241"/>
      <c r="H19" s="241"/>
      <c r="I19" s="242"/>
      <c r="J19" s="242" t="s">
        <v>91</v>
      </c>
      <c r="K19" s="293"/>
      <c r="L19" s="293"/>
      <c r="M19" s="293"/>
      <c r="N19" s="240" t="s">
        <v>160</v>
      </c>
      <c r="O19" s="241"/>
      <c r="P19" s="241"/>
      <c r="Q19" s="241"/>
      <c r="R19" s="240" t="s">
        <v>90</v>
      </c>
      <c r="S19" s="241"/>
      <c r="T19" s="241"/>
      <c r="U19" s="243"/>
    </row>
    <row r="20" spans="2:21" s="185" customFormat="1" ht="24.45" customHeight="1" x14ac:dyDescent="0.55000000000000004">
      <c r="B20" s="268"/>
      <c r="C20" s="241"/>
      <c r="D20" s="241"/>
      <c r="E20" s="242"/>
      <c r="F20" s="326" t="s">
        <v>271</v>
      </c>
      <c r="G20" s="212"/>
      <c r="H20" s="212"/>
      <c r="I20" s="257"/>
      <c r="J20" s="226" t="s">
        <v>323</v>
      </c>
      <c r="K20" s="318"/>
      <c r="L20" s="318"/>
      <c r="M20" s="318"/>
      <c r="N20" s="209" t="s">
        <v>260</v>
      </c>
      <c r="O20" s="210"/>
      <c r="P20" s="210"/>
      <c r="Q20" s="210"/>
      <c r="R20" s="209" t="s">
        <v>254</v>
      </c>
      <c r="S20" s="210"/>
      <c r="T20" s="210"/>
      <c r="U20" s="227"/>
    </row>
    <row r="21" spans="2:21" s="95" customFormat="1" ht="12.9" customHeight="1" x14ac:dyDescent="0.25">
      <c r="B21" s="268"/>
      <c r="C21" s="241"/>
      <c r="D21" s="241"/>
      <c r="E21" s="242"/>
      <c r="F21" s="98" t="s">
        <v>72</v>
      </c>
      <c r="G21" s="97">
        <f>第二週明細!W19</f>
        <v>746.2</v>
      </c>
      <c r="H21" s="98" t="s">
        <v>9</v>
      </c>
      <c r="I21" s="99">
        <f>第二週明細!W15</f>
        <v>25</v>
      </c>
      <c r="J21" s="140" t="s">
        <v>72</v>
      </c>
      <c r="K21" s="97">
        <f>第二週明細!W27</f>
        <v>757.6</v>
      </c>
      <c r="L21" s="98" t="s">
        <v>9</v>
      </c>
      <c r="M21" s="99">
        <f>第二週明細!W23</f>
        <v>24</v>
      </c>
      <c r="N21" s="98" t="s">
        <v>72</v>
      </c>
      <c r="O21" s="97">
        <f>第二週明細!W35</f>
        <v>728.5</v>
      </c>
      <c r="P21" s="98" t="s">
        <v>9</v>
      </c>
      <c r="Q21" s="105">
        <f>第二週明細!W31</f>
        <v>24.5</v>
      </c>
      <c r="R21" s="98" t="s">
        <v>73</v>
      </c>
      <c r="S21" s="97">
        <f>第二週明細!W43</f>
        <v>757.6</v>
      </c>
      <c r="T21" s="98" t="s">
        <v>9</v>
      </c>
      <c r="U21" s="100">
        <f>第二週明細!W39</f>
        <v>24</v>
      </c>
    </row>
    <row r="22" spans="2:21" s="95" customFormat="1" ht="12.9" customHeight="1" thickBot="1" x14ac:dyDescent="0.3">
      <c r="B22" s="268"/>
      <c r="C22" s="241"/>
      <c r="D22" s="241"/>
      <c r="E22" s="242"/>
      <c r="F22" s="103" t="s">
        <v>7</v>
      </c>
      <c r="G22" s="102">
        <f>第二週明細!W13</f>
        <v>102</v>
      </c>
      <c r="H22" s="103" t="s">
        <v>74</v>
      </c>
      <c r="I22" s="102">
        <f>第二週明細!W17</f>
        <v>28.3</v>
      </c>
      <c r="J22" s="158" t="s">
        <v>7</v>
      </c>
      <c r="K22" s="102">
        <f>第二週明細!W21</f>
        <v>106.5</v>
      </c>
      <c r="L22" s="103" t="s">
        <v>11</v>
      </c>
      <c r="M22" s="102">
        <f>第二週明細!W25</f>
        <v>28.9</v>
      </c>
      <c r="N22" s="126" t="s">
        <v>7</v>
      </c>
      <c r="O22" s="127">
        <f>第二週明細!W29</f>
        <v>98.5</v>
      </c>
      <c r="P22" s="126" t="s">
        <v>11</v>
      </c>
      <c r="Q22" s="128">
        <f>第二週明細!W33</f>
        <v>28.5</v>
      </c>
      <c r="R22" s="126" t="s">
        <v>7</v>
      </c>
      <c r="S22" s="127">
        <f>第二週明細!W37</f>
        <v>106.5</v>
      </c>
      <c r="T22" s="126" t="s">
        <v>11</v>
      </c>
      <c r="U22" s="129">
        <f>第二週明細!W41</f>
        <v>28.9</v>
      </c>
    </row>
    <row r="23" spans="2:21" s="87" customFormat="1" ht="12" customHeight="1" x14ac:dyDescent="0.3">
      <c r="B23" s="252" t="s">
        <v>252</v>
      </c>
      <c r="C23" s="253"/>
      <c r="D23" s="253"/>
      <c r="E23" s="253"/>
      <c r="F23" s="309" t="s">
        <v>243</v>
      </c>
      <c r="G23" s="309"/>
      <c r="H23" s="309"/>
      <c r="I23" s="309"/>
      <c r="J23" s="309" t="s">
        <v>244</v>
      </c>
      <c r="K23" s="309"/>
      <c r="L23" s="309"/>
      <c r="M23" s="306"/>
      <c r="N23" s="254" t="s">
        <v>245</v>
      </c>
      <c r="O23" s="328"/>
      <c r="P23" s="328"/>
      <c r="Q23" s="255"/>
      <c r="R23" s="254" t="s">
        <v>246</v>
      </c>
      <c r="S23" s="328"/>
      <c r="T23" s="328"/>
      <c r="U23" s="329"/>
    </row>
    <row r="24" spans="2:21" s="185" customFormat="1" ht="24.45" customHeight="1" x14ac:dyDescent="0.55000000000000004">
      <c r="B24" s="211" t="s">
        <v>97</v>
      </c>
      <c r="C24" s="212"/>
      <c r="D24" s="212"/>
      <c r="E24" s="212"/>
      <c r="F24" s="213" t="s">
        <v>104</v>
      </c>
      <c r="G24" s="214"/>
      <c r="H24" s="214"/>
      <c r="I24" s="214"/>
      <c r="J24" s="213" t="s">
        <v>97</v>
      </c>
      <c r="K24" s="214"/>
      <c r="L24" s="214"/>
      <c r="M24" s="214"/>
      <c r="N24" s="326" t="s">
        <v>96</v>
      </c>
      <c r="O24" s="212"/>
      <c r="P24" s="212"/>
      <c r="Q24" s="257"/>
      <c r="R24" s="215" t="s">
        <v>321</v>
      </c>
      <c r="S24" s="215"/>
      <c r="T24" s="215"/>
      <c r="U24" s="216"/>
    </row>
    <row r="25" spans="2:21" s="186" customFormat="1" ht="24.45" customHeight="1" x14ac:dyDescent="0.55000000000000004">
      <c r="B25" s="321" t="s">
        <v>325</v>
      </c>
      <c r="C25" s="322"/>
      <c r="D25" s="322"/>
      <c r="E25" s="322"/>
      <c r="F25" s="299" t="s">
        <v>261</v>
      </c>
      <c r="G25" s="300"/>
      <c r="H25" s="300"/>
      <c r="I25" s="300"/>
      <c r="J25" s="301" t="s">
        <v>322</v>
      </c>
      <c r="K25" s="302"/>
      <c r="L25" s="302"/>
      <c r="M25" s="302"/>
      <c r="N25" s="330" t="s">
        <v>318</v>
      </c>
      <c r="O25" s="331"/>
      <c r="P25" s="331"/>
      <c r="Q25" s="332"/>
      <c r="R25" s="333" t="s">
        <v>299</v>
      </c>
      <c r="S25" s="334"/>
      <c r="T25" s="334"/>
      <c r="U25" s="335"/>
    </row>
    <row r="26" spans="2:21" s="186" customFormat="1" ht="24.45" customHeight="1" x14ac:dyDescent="0.55000000000000004">
      <c r="B26" s="336" t="s">
        <v>265</v>
      </c>
      <c r="C26" s="337"/>
      <c r="D26" s="337"/>
      <c r="E26" s="337"/>
      <c r="F26" s="347" t="s">
        <v>122</v>
      </c>
      <c r="G26" s="348"/>
      <c r="H26" s="348"/>
      <c r="I26" s="348"/>
      <c r="J26" s="349" t="s">
        <v>264</v>
      </c>
      <c r="K26" s="350"/>
      <c r="L26" s="350"/>
      <c r="M26" s="350"/>
      <c r="N26" s="217" t="s">
        <v>293</v>
      </c>
      <c r="O26" s="218"/>
      <c r="P26" s="218"/>
      <c r="Q26" s="219"/>
      <c r="R26" s="220" t="s">
        <v>319</v>
      </c>
      <c r="S26" s="221"/>
      <c r="T26" s="221"/>
      <c r="U26" s="222"/>
    </row>
    <row r="27" spans="2:21" s="186" customFormat="1" ht="24.45" customHeight="1" x14ac:dyDescent="0.55000000000000004">
      <c r="B27" s="228" t="s">
        <v>331</v>
      </c>
      <c r="C27" s="229"/>
      <c r="D27" s="229"/>
      <c r="E27" s="229"/>
      <c r="F27" s="230" t="s">
        <v>276</v>
      </c>
      <c r="G27" s="231"/>
      <c r="H27" s="231"/>
      <c r="I27" s="231"/>
      <c r="J27" s="232" t="s">
        <v>334</v>
      </c>
      <c r="K27" s="233"/>
      <c r="L27" s="233"/>
      <c r="M27" s="233"/>
      <c r="N27" s="234" t="s">
        <v>332</v>
      </c>
      <c r="O27" s="235"/>
      <c r="P27" s="235"/>
      <c r="Q27" s="236"/>
      <c r="R27" s="237" t="s">
        <v>267</v>
      </c>
      <c r="S27" s="238"/>
      <c r="T27" s="238"/>
      <c r="U27" s="239"/>
    </row>
    <row r="28" spans="2:21" s="185" customFormat="1" ht="24.45" customHeight="1" x14ac:dyDescent="0.55000000000000004">
      <c r="B28" s="211" t="s">
        <v>90</v>
      </c>
      <c r="C28" s="212"/>
      <c r="D28" s="212"/>
      <c r="E28" s="212"/>
      <c r="F28" s="240" t="s">
        <v>91</v>
      </c>
      <c r="G28" s="241"/>
      <c r="H28" s="241"/>
      <c r="I28" s="241"/>
      <c r="J28" s="240" t="s">
        <v>90</v>
      </c>
      <c r="K28" s="241"/>
      <c r="L28" s="241"/>
      <c r="M28" s="241"/>
      <c r="N28" s="240" t="s">
        <v>160</v>
      </c>
      <c r="O28" s="241"/>
      <c r="P28" s="241"/>
      <c r="Q28" s="242"/>
      <c r="R28" s="240" t="s">
        <v>90</v>
      </c>
      <c r="S28" s="241"/>
      <c r="T28" s="241"/>
      <c r="U28" s="243"/>
    </row>
    <row r="29" spans="2:21" s="185" customFormat="1" ht="24.45" customHeight="1" x14ac:dyDescent="0.55000000000000004">
      <c r="B29" s="225" t="s">
        <v>266</v>
      </c>
      <c r="C29" s="210"/>
      <c r="D29" s="210"/>
      <c r="E29" s="210"/>
      <c r="F29" s="209" t="s">
        <v>262</v>
      </c>
      <c r="G29" s="210"/>
      <c r="H29" s="210"/>
      <c r="I29" s="210"/>
      <c r="J29" s="209" t="s">
        <v>233</v>
      </c>
      <c r="K29" s="210"/>
      <c r="L29" s="210"/>
      <c r="M29" s="210"/>
      <c r="N29" s="209" t="s">
        <v>158</v>
      </c>
      <c r="O29" s="210"/>
      <c r="P29" s="210"/>
      <c r="Q29" s="226"/>
      <c r="R29" s="209" t="s">
        <v>165</v>
      </c>
      <c r="S29" s="210"/>
      <c r="T29" s="210"/>
      <c r="U29" s="227"/>
    </row>
    <row r="30" spans="2:21" s="95" customFormat="1" ht="12.9" customHeight="1" x14ac:dyDescent="0.25">
      <c r="B30" s="124" t="s">
        <v>71</v>
      </c>
      <c r="C30" s="97">
        <f>'第三週明細 '!W12</f>
        <v>739.6</v>
      </c>
      <c r="D30" s="125" t="s">
        <v>75</v>
      </c>
      <c r="E30" s="105">
        <f>'第三週明細 '!W8</f>
        <v>24</v>
      </c>
      <c r="F30" s="98" t="s">
        <v>76</v>
      </c>
      <c r="G30" s="97">
        <f>'第三週明細 '!W20</f>
        <v>746.4</v>
      </c>
      <c r="H30" s="98" t="s">
        <v>9</v>
      </c>
      <c r="I30" s="105">
        <f>'第三週明細 '!W16</f>
        <v>24</v>
      </c>
      <c r="J30" s="98" t="s">
        <v>76</v>
      </c>
      <c r="K30" s="97">
        <f>'第三週明細 '!W28</f>
        <v>756.5</v>
      </c>
      <c r="L30" s="98" t="s">
        <v>9</v>
      </c>
      <c r="M30" s="105">
        <f>'第三週明細 '!W24</f>
        <v>24.5</v>
      </c>
      <c r="N30" s="108" t="s">
        <v>45</v>
      </c>
      <c r="O30" s="99">
        <f>'第三週明細 '!W28</f>
        <v>756.5</v>
      </c>
      <c r="P30" s="108" t="s">
        <v>9</v>
      </c>
      <c r="Q30" s="99">
        <f>'第三週明細 '!W24</f>
        <v>24.5</v>
      </c>
      <c r="R30" s="98" t="s">
        <v>45</v>
      </c>
      <c r="S30" s="127">
        <f>'第三週明細 '!W44</f>
        <v>738.2</v>
      </c>
      <c r="T30" s="98" t="s">
        <v>9</v>
      </c>
      <c r="U30" s="129">
        <f>'第三週明細 '!W40</f>
        <v>23</v>
      </c>
    </row>
    <row r="31" spans="2:21" s="95" customFormat="1" ht="12.9" customHeight="1" thickBot="1" x14ac:dyDescent="0.3">
      <c r="B31" s="171" t="s">
        <v>77</v>
      </c>
      <c r="C31" s="122">
        <f>'第三週明細 '!W6</f>
        <v>102.5</v>
      </c>
      <c r="D31" s="121" t="s">
        <v>78</v>
      </c>
      <c r="E31" s="123">
        <f>'第三週明細 '!W10</f>
        <v>28.4</v>
      </c>
      <c r="F31" s="126" t="s">
        <v>7</v>
      </c>
      <c r="G31" s="127">
        <f>'第三週明細 '!W14</f>
        <v>104</v>
      </c>
      <c r="H31" s="126" t="s">
        <v>11</v>
      </c>
      <c r="I31" s="128">
        <f>'第三週明細 '!W18</f>
        <v>28.6</v>
      </c>
      <c r="J31" s="126" t="s">
        <v>7</v>
      </c>
      <c r="K31" s="127">
        <f>'第三週明細 '!W22</f>
        <v>106.5</v>
      </c>
      <c r="L31" s="126" t="s">
        <v>11</v>
      </c>
      <c r="M31" s="128">
        <f>'第三週明細 '!W26</f>
        <v>27.5</v>
      </c>
      <c r="N31" s="101" t="s">
        <v>7</v>
      </c>
      <c r="O31" s="102">
        <f>'第三週明細 '!W30</f>
        <v>99.5</v>
      </c>
      <c r="P31" s="103" t="s">
        <v>11</v>
      </c>
      <c r="Q31" s="102">
        <f>'第三週明細 '!W26</f>
        <v>27.5</v>
      </c>
      <c r="R31" s="103" t="s">
        <v>7</v>
      </c>
      <c r="S31" s="102">
        <f>'第三週明細 '!W38</f>
        <v>105.5</v>
      </c>
      <c r="T31" s="103" t="s">
        <v>11</v>
      </c>
      <c r="U31" s="104">
        <f>'第三週明細 '!W42</f>
        <v>27.3</v>
      </c>
    </row>
    <row r="32" spans="2:21" s="87" customFormat="1" ht="12" customHeight="1" x14ac:dyDescent="0.3">
      <c r="B32" s="338" t="s">
        <v>247</v>
      </c>
      <c r="C32" s="328"/>
      <c r="D32" s="328"/>
      <c r="E32" s="255"/>
      <c r="F32" s="253" t="s">
        <v>248</v>
      </c>
      <c r="G32" s="253"/>
      <c r="H32" s="253"/>
      <c r="I32" s="253"/>
      <c r="J32" s="253" t="s">
        <v>249</v>
      </c>
      <c r="K32" s="253"/>
      <c r="L32" s="253"/>
      <c r="M32" s="253"/>
      <c r="N32" s="309" t="s">
        <v>250</v>
      </c>
      <c r="O32" s="309"/>
      <c r="P32" s="309"/>
      <c r="Q32" s="306"/>
      <c r="R32" s="306" t="s">
        <v>251</v>
      </c>
      <c r="S32" s="307"/>
      <c r="T32" s="307"/>
      <c r="U32" s="308"/>
    </row>
    <row r="33" spans="2:21" s="185" customFormat="1" ht="24.45" customHeight="1" x14ac:dyDescent="0.55000000000000004">
      <c r="B33" s="211" t="s">
        <v>97</v>
      </c>
      <c r="C33" s="212"/>
      <c r="D33" s="212"/>
      <c r="E33" s="212"/>
      <c r="F33" s="213" t="s">
        <v>103</v>
      </c>
      <c r="G33" s="214"/>
      <c r="H33" s="214"/>
      <c r="I33" s="214"/>
      <c r="J33" s="213" t="s">
        <v>97</v>
      </c>
      <c r="K33" s="214"/>
      <c r="L33" s="214"/>
      <c r="M33" s="258"/>
      <c r="N33" s="213" t="s">
        <v>96</v>
      </c>
      <c r="O33" s="214"/>
      <c r="P33" s="214"/>
      <c r="Q33" s="214"/>
      <c r="R33" s="215" t="s">
        <v>159</v>
      </c>
      <c r="S33" s="215"/>
      <c r="T33" s="215"/>
      <c r="U33" s="216"/>
    </row>
    <row r="34" spans="2:21" s="185" customFormat="1" ht="24.45" customHeight="1" x14ac:dyDescent="0.55000000000000004">
      <c r="B34" s="313" t="s">
        <v>219</v>
      </c>
      <c r="C34" s="314"/>
      <c r="D34" s="314"/>
      <c r="E34" s="314"/>
      <c r="F34" s="315" t="s">
        <v>162</v>
      </c>
      <c r="G34" s="316"/>
      <c r="H34" s="316"/>
      <c r="I34" s="316"/>
      <c r="J34" s="358" t="s">
        <v>229</v>
      </c>
      <c r="K34" s="359"/>
      <c r="L34" s="359"/>
      <c r="M34" s="359"/>
      <c r="N34" s="360" t="s">
        <v>329</v>
      </c>
      <c r="O34" s="361"/>
      <c r="P34" s="361"/>
      <c r="Q34" s="361"/>
      <c r="R34" s="323" t="s">
        <v>230</v>
      </c>
      <c r="S34" s="324"/>
      <c r="T34" s="324"/>
      <c r="U34" s="325"/>
    </row>
    <row r="35" spans="2:21" s="185" customFormat="1" ht="24.45" customHeight="1" x14ac:dyDescent="0.55000000000000004">
      <c r="B35" s="339" t="s">
        <v>269</v>
      </c>
      <c r="C35" s="340"/>
      <c r="D35" s="340"/>
      <c r="E35" s="340"/>
      <c r="F35" s="341" t="s">
        <v>220</v>
      </c>
      <c r="G35" s="342"/>
      <c r="H35" s="342"/>
      <c r="I35" s="342"/>
      <c r="J35" s="343" t="s">
        <v>122</v>
      </c>
      <c r="K35" s="344"/>
      <c r="L35" s="344"/>
      <c r="M35" s="344"/>
      <c r="N35" s="345" t="s">
        <v>343</v>
      </c>
      <c r="O35" s="346"/>
      <c r="P35" s="346"/>
      <c r="Q35" s="346"/>
      <c r="R35" s="303" t="s">
        <v>327</v>
      </c>
      <c r="S35" s="304"/>
      <c r="T35" s="304"/>
      <c r="U35" s="305"/>
    </row>
    <row r="36" spans="2:21" s="185" customFormat="1" ht="24.45" customHeight="1" x14ac:dyDescent="0.55000000000000004">
      <c r="B36" s="294" t="s">
        <v>324</v>
      </c>
      <c r="C36" s="295"/>
      <c r="D36" s="295"/>
      <c r="E36" s="295"/>
      <c r="F36" s="296" t="s">
        <v>221</v>
      </c>
      <c r="G36" s="286"/>
      <c r="H36" s="286"/>
      <c r="I36" s="286"/>
      <c r="J36" s="297" t="s">
        <v>326</v>
      </c>
      <c r="K36" s="298"/>
      <c r="L36" s="298"/>
      <c r="M36" s="298"/>
      <c r="N36" s="247" t="s">
        <v>113</v>
      </c>
      <c r="O36" s="248"/>
      <c r="P36" s="248"/>
      <c r="Q36" s="248"/>
      <c r="R36" s="249" t="s">
        <v>272</v>
      </c>
      <c r="S36" s="250"/>
      <c r="T36" s="250"/>
      <c r="U36" s="251"/>
    </row>
    <row r="37" spans="2:21" s="185" customFormat="1" ht="24.45" customHeight="1" x14ac:dyDescent="0.55000000000000004">
      <c r="B37" s="268" t="s">
        <v>90</v>
      </c>
      <c r="C37" s="241"/>
      <c r="D37" s="241"/>
      <c r="E37" s="241"/>
      <c r="F37" s="240" t="s">
        <v>91</v>
      </c>
      <c r="G37" s="241"/>
      <c r="H37" s="241"/>
      <c r="I37" s="241"/>
      <c r="J37" s="240" t="s">
        <v>90</v>
      </c>
      <c r="K37" s="241"/>
      <c r="L37" s="241"/>
      <c r="M37" s="241"/>
      <c r="N37" s="240" t="s">
        <v>163</v>
      </c>
      <c r="O37" s="241"/>
      <c r="P37" s="241"/>
      <c r="Q37" s="241"/>
      <c r="R37" s="240" t="s">
        <v>152</v>
      </c>
      <c r="S37" s="241"/>
      <c r="T37" s="241"/>
      <c r="U37" s="243"/>
    </row>
    <row r="38" spans="2:21" s="185" customFormat="1" ht="24.45" customHeight="1" x14ac:dyDescent="0.55000000000000004">
      <c r="B38" s="225" t="s">
        <v>270</v>
      </c>
      <c r="C38" s="210"/>
      <c r="D38" s="210"/>
      <c r="E38" s="210"/>
      <c r="F38" s="244" t="s">
        <v>336</v>
      </c>
      <c r="G38" s="245"/>
      <c r="H38" s="245"/>
      <c r="I38" s="245"/>
      <c r="J38" s="209" t="s">
        <v>165</v>
      </c>
      <c r="K38" s="210"/>
      <c r="L38" s="210"/>
      <c r="M38" s="210"/>
      <c r="N38" s="209" t="s">
        <v>268</v>
      </c>
      <c r="O38" s="210"/>
      <c r="P38" s="210"/>
      <c r="Q38" s="226"/>
      <c r="R38" s="209" t="s">
        <v>158</v>
      </c>
      <c r="S38" s="210"/>
      <c r="T38" s="210"/>
      <c r="U38" s="227"/>
    </row>
    <row r="39" spans="2:21" s="95" customFormat="1" ht="12.9" customHeight="1" x14ac:dyDescent="0.25">
      <c r="B39" s="96" t="s">
        <v>45</v>
      </c>
      <c r="C39" s="97">
        <f>'第四週明細 '!W12</f>
        <v>733.3</v>
      </c>
      <c r="D39" s="98" t="s">
        <v>9</v>
      </c>
      <c r="E39" s="105">
        <f>'第四週明細 '!W8</f>
        <v>24.5</v>
      </c>
      <c r="F39" s="98" t="s">
        <v>45</v>
      </c>
      <c r="G39" s="97">
        <f>'第四週明細 '!W20</f>
        <v>781.8</v>
      </c>
      <c r="H39" s="98" t="s">
        <v>9</v>
      </c>
      <c r="I39" s="105">
        <f>'第四週明細 '!W16</f>
        <v>25</v>
      </c>
      <c r="J39" s="98" t="s">
        <v>45</v>
      </c>
      <c r="K39" s="97">
        <f>'第四週明細 '!W28</f>
        <v>733.3</v>
      </c>
      <c r="L39" s="98" t="s">
        <v>9</v>
      </c>
      <c r="M39" s="105">
        <f>'第四週明細 '!W24</f>
        <v>24.5</v>
      </c>
      <c r="N39" s="98" t="s">
        <v>45</v>
      </c>
      <c r="O39" s="97">
        <f>'第四週明細 '!W36</f>
        <v>760.6</v>
      </c>
      <c r="P39" s="98" t="s">
        <v>9</v>
      </c>
      <c r="Q39" s="99">
        <f>'第四週明細 '!W32</f>
        <v>23.8</v>
      </c>
      <c r="R39" s="98" t="s">
        <v>153</v>
      </c>
      <c r="S39" s="97">
        <f>'第四週明細 '!W44</f>
        <v>739.9</v>
      </c>
      <c r="T39" s="98" t="s">
        <v>9</v>
      </c>
      <c r="U39" s="100">
        <f>'第四週明細 '!W40</f>
        <v>25.5</v>
      </c>
    </row>
    <row r="40" spans="2:21" s="95" customFormat="1" ht="12.9" customHeight="1" thickBot="1" x14ac:dyDescent="0.3">
      <c r="B40" s="101" t="s">
        <v>7</v>
      </c>
      <c r="C40" s="102">
        <f>'第四週明細 '!W6</f>
        <v>99.5</v>
      </c>
      <c r="D40" s="103" t="s">
        <v>11</v>
      </c>
      <c r="E40" s="106">
        <f>'第四週明細 '!W10</f>
        <v>28.7</v>
      </c>
      <c r="F40" s="103" t="s">
        <v>7</v>
      </c>
      <c r="G40" s="102">
        <f>'第四週明細 '!W14</f>
        <v>110.5</v>
      </c>
      <c r="H40" s="103" t="s">
        <v>11</v>
      </c>
      <c r="I40" s="106">
        <f>'第四週明細 '!W18</f>
        <v>28.7</v>
      </c>
      <c r="J40" s="103" t="s">
        <v>7</v>
      </c>
      <c r="K40" s="102">
        <f>'第四週明細 '!W22</f>
        <v>99.5</v>
      </c>
      <c r="L40" s="103" t="s">
        <v>11</v>
      </c>
      <c r="M40" s="106">
        <f>'第四週明細 '!W26</f>
        <v>28.7</v>
      </c>
      <c r="N40" s="103" t="s">
        <v>7</v>
      </c>
      <c r="O40" s="102">
        <f>'第四週明細 '!W30</f>
        <v>108</v>
      </c>
      <c r="P40" s="103" t="s">
        <v>11</v>
      </c>
      <c r="Q40" s="102">
        <f>'第四週明細 '!W34</f>
        <v>28.6</v>
      </c>
      <c r="R40" s="103" t="s">
        <v>7</v>
      </c>
      <c r="S40" s="102">
        <f>'第四週明細 '!W38</f>
        <v>99</v>
      </c>
      <c r="T40" s="103" t="s">
        <v>11</v>
      </c>
      <c r="U40" s="104">
        <f>'第四週明細 '!W42</f>
        <v>28.6</v>
      </c>
    </row>
    <row r="41" spans="2:21" x14ac:dyDescent="0.3">
      <c r="B41" s="223"/>
      <c r="C41" s="223"/>
      <c r="D41" s="223"/>
      <c r="E41" s="223"/>
      <c r="F41" s="223"/>
      <c r="G41" s="223"/>
      <c r="H41" s="223"/>
      <c r="I41" s="223"/>
    </row>
    <row r="42" spans="2:21" x14ac:dyDescent="0.3">
      <c r="B42" s="223"/>
      <c r="C42" s="223"/>
      <c r="D42" s="223"/>
      <c r="E42" s="223"/>
      <c r="F42" s="223"/>
      <c r="G42" s="223"/>
      <c r="H42" s="223"/>
      <c r="I42" s="223"/>
    </row>
    <row r="43" spans="2:21" x14ac:dyDescent="0.3">
      <c r="B43" s="223"/>
      <c r="C43" s="223"/>
      <c r="D43" s="223"/>
      <c r="E43" s="223"/>
      <c r="F43" s="223"/>
      <c r="G43" s="223"/>
      <c r="H43" s="223"/>
      <c r="I43" s="223"/>
    </row>
    <row r="44" spans="2:21" x14ac:dyDescent="0.3">
      <c r="B44" s="223" t="s">
        <v>157</v>
      </c>
      <c r="C44" s="223"/>
      <c r="D44" s="223"/>
      <c r="E44" s="223"/>
      <c r="F44" s="223"/>
      <c r="G44" s="223"/>
      <c r="H44" s="223"/>
      <c r="I44" s="223"/>
      <c r="O44" s="224" t="s">
        <v>275</v>
      </c>
      <c r="P44" s="224"/>
      <c r="Q44" s="224"/>
    </row>
    <row r="45" spans="2:21" x14ac:dyDescent="0.3">
      <c r="B45" s="223"/>
      <c r="C45" s="223"/>
      <c r="D45" s="223"/>
      <c r="E45" s="223"/>
      <c r="F45" s="223"/>
      <c r="G45" s="223"/>
      <c r="H45" s="223"/>
      <c r="I45" s="223"/>
      <c r="O45" s="224"/>
      <c r="P45" s="224"/>
      <c r="Q45" s="224"/>
    </row>
  </sheetData>
  <mergeCells count="156">
    <mergeCell ref="R3:U3"/>
    <mergeCell ref="R4:U4"/>
    <mergeCell ref="N3:Q3"/>
    <mergeCell ref="N4:Q4"/>
    <mergeCell ref="N6:Q6"/>
    <mergeCell ref="B19:E19"/>
    <mergeCell ref="F19:I19"/>
    <mergeCell ref="J19:M19"/>
    <mergeCell ref="N19:Q19"/>
    <mergeCell ref="R19:U19"/>
    <mergeCell ref="B18:E18"/>
    <mergeCell ref="F18:I18"/>
    <mergeCell ref="J18:M18"/>
    <mergeCell ref="N18:Q18"/>
    <mergeCell ref="R6:U6"/>
    <mergeCell ref="B16:E16"/>
    <mergeCell ref="F16:I16"/>
    <mergeCell ref="J16:M16"/>
    <mergeCell ref="R7:U7"/>
    <mergeCell ref="B8:E8"/>
    <mergeCell ref="R11:U11"/>
    <mergeCell ref="R14:U14"/>
    <mergeCell ref="B35:E35"/>
    <mergeCell ref="F35:I35"/>
    <mergeCell ref="J35:M35"/>
    <mergeCell ref="N35:Q35"/>
    <mergeCell ref="F26:I26"/>
    <mergeCell ref="J26:M26"/>
    <mergeCell ref="N33:Q33"/>
    <mergeCell ref="B41:I43"/>
    <mergeCell ref="N16:Q16"/>
    <mergeCell ref="B17:E17"/>
    <mergeCell ref="F17:I17"/>
    <mergeCell ref="J17:M17"/>
    <mergeCell ref="N17:Q17"/>
    <mergeCell ref="B21:E21"/>
    <mergeCell ref="B22:E22"/>
    <mergeCell ref="B20:E20"/>
    <mergeCell ref="F20:I20"/>
    <mergeCell ref="J20:M20"/>
    <mergeCell ref="N20:Q20"/>
    <mergeCell ref="F23:I23"/>
    <mergeCell ref="J23:M23"/>
    <mergeCell ref="N23:Q23"/>
    <mergeCell ref="J34:M34"/>
    <mergeCell ref="N34:Q34"/>
    <mergeCell ref="R24:U24"/>
    <mergeCell ref="B25:E25"/>
    <mergeCell ref="R34:U34"/>
    <mergeCell ref="B24:E24"/>
    <mergeCell ref="F24:I24"/>
    <mergeCell ref="J24:M24"/>
    <mergeCell ref="N24:Q24"/>
    <mergeCell ref="J10:M10"/>
    <mergeCell ref="N10:Q10"/>
    <mergeCell ref="R16:U16"/>
    <mergeCell ref="R17:U17"/>
    <mergeCell ref="F15:I15"/>
    <mergeCell ref="J15:M15"/>
    <mergeCell ref="N15:Q15"/>
    <mergeCell ref="R18:U18"/>
    <mergeCell ref="R20:U20"/>
    <mergeCell ref="R23:U23"/>
    <mergeCell ref="R15:U15"/>
    <mergeCell ref="N25:Q25"/>
    <mergeCell ref="R25:U25"/>
    <mergeCell ref="B26:E26"/>
    <mergeCell ref="B32:E32"/>
    <mergeCell ref="F32:I32"/>
    <mergeCell ref="J32:M32"/>
    <mergeCell ref="N32:Q32"/>
    <mergeCell ref="B23:E23"/>
    <mergeCell ref="B15:E15"/>
    <mergeCell ref="B34:E34"/>
    <mergeCell ref="F34:I34"/>
    <mergeCell ref="J33:M33"/>
    <mergeCell ref="B11:E11"/>
    <mergeCell ref="F11:I11"/>
    <mergeCell ref="J11:M11"/>
    <mergeCell ref="N11:Q11"/>
    <mergeCell ref="B14:E14"/>
    <mergeCell ref="F14:I14"/>
    <mergeCell ref="J14:M14"/>
    <mergeCell ref="N14:Q14"/>
    <mergeCell ref="B37:E37"/>
    <mergeCell ref="F37:I37"/>
    <mergeCell ref="J37:M37"/>
    <mergeCell ref="N37:Q37"/>
    <mergeCell ref="R37:U37"/>
    <mergeCell ref="F8:I8"/>
    <mergeCell ref="J8:M8"/>
    <mergeCell ref="N8:Q8"/>
    <mergeCell ref="R8:U8"/>
    <mergeCell ref="B9:E9"/>
    <mergeCell ref="F9:I9"/>
    <mergeCell ref="J9:M9"/>
    <mergeCell ref="N9:Q9"/>
    <mergeCell ref="R9:U9"/>
    <mergeCell ref="B10:E10"/>
    <mergeCell ref="F10:I10"/>
    <mergeCell ref="B36:E36"/>
    <mergeCell ref="F36:I36"/>
    <mergeCell ref="J36:M36"/>
    <mergeCell ref="F25:I25"/>
    <mergeCell ref="J25:M25"/>
    <mergeCell ref="R35:U35"/>
    <mergeCell ref="R10:U10"/>
    <mergeCell ref="R32:U32"/>
    <mergeCell ref="N38:Q38"/>
    <mergeCell ref="R38:U38"/>
    <mergeCell ref="F38:I38"/>
    <mergeCell ref="B1:E1"/>
    <mergeCell ref="F1:I1"/>
    <mergeCell ref="J1:M1"/>
    <mergeCell ref="N1:Q1"/>
    <mergeCell ref="R1:U1"/>
    <mergeCell ref="N36:Q36"/>
    <mergeCell ref="R36:U36"/>
    <mergeCell ref="N2:Q2"/>
    <mergeCell ref="R2:U2"/>
    <mergeCell ref="B5:E5"/>
    <mergeCell ref="F5:I5"/>
    <mergeCell ref="J5:M5"/>
    <mergeCell ref="N5:Q5"/>
    <mergeCell ref="R5:U5"/>
    <mergeCell ref="B6:E6"/>
    <mergeCell ref="F6:I6"/>
    <mergeCell ref="J6:M6"/>
    <mergeCell ref="B7:E7"/>
    <mergeCell ref="F7:I7"/>
    <mergeCell ref="J7:M7"/>
    <mergeCell ref="N7:Q7"/>
    <mergeCell ref="J38:M38"/>
    <mergeCell ref="B33:E33"/>
    <mergeCell ref="F33:I33"/>
    <mergeCell ref="R33:U33"/>
    <mergeCell ref="N26:Q26"/>
    <mergeCell ref="R26:U26"/>
    <mergeCell ref="B44:I45"/>
    <mergeCell ref="O44:Q45"/>
    <mergeCell ref="B29:E29"/>
    <mergeCell ref="F29:I29"/>
    <mergeCell ref="J29:M29"/>
    <mergeCell ref="N29:Q29"/>
    <mergeCell ref="R29:U29"/>
    <mergeCell ref="B27:E27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B38:E38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29" zoomScale="60" zoomScaleNormal="60" workbookViewId="0">
      <selection activeCell="K11" sqref="K11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92" t="s">
        <v>344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4"/>
      <c r="AB1" s="6"/>
    </row>
    <row r="2" spans="2:33" s="5" customFormat="1" ht="13.5" customHeight="1" x14ac:dyDescent="0.6">
      <c r="B2" s="393"/>
      <c r="C2" s="394"/>
      <c r="D2" s="394"/>
      <c r="E2" s="394"/>
      <c r="F2" s="394"/>
      <c r="G2" s="39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43</v>
      </c>
      <c r="C3" s="10"/>
      <c r="D3" s="11"/>
      <c r="E3" s="11"/>
      <c r="F3" s="11"/>
      <c r="G3" s="395" t="s">
        <v>89</v>
      </c>
      <c r="H3" s="395"/>
      <c r="I3" s="395"/>
      <c r="J3" s="395"/>
      <c r="K3" s="395"/>
      <c r="L3" s="39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6</v>
      </c>
      <c r="C5" s="382"/>
      <c r="D5" s="32" t="str">
        <f>'113.6月菜單'!B6</f>
        <v>香Q米飯</v>
      </c>
      <c r="E5" s="32" t="s">
        <v>15</v>
      </c>
      <c r="F5" s="1" t="s">
        <v>16</v>
      </c>
      <c r="G5" s="32" t="str">
        <f>'113.6月菜單'!B7</f>
        <v>醬汁肉片</v>
      </c>
      <c r="H5" s="32" t="s">
        <v>17</v>
      </c>
      <c r="I5" s="1" t="s">
        <v>16</v>
      </c>
      <c r="J5" s="32" t="str">
        <f>'113.6月菜單'!B8</f>
        <v>油蔥蒸蛋</v>
      </c>
      <c r="K5" s="32" t="s">
        <v>15</v>
      </c>
      <c r="L5" s="1" t="s">
        <v>16</v>
      </c>
      <c r="M5" s="32" t="str">
        <f>'113.6月菜單'!B9</f>
        <v>黃瓜三色</v>
      </c>
      <c r="N5" s="32" t="s">
        <v>58</v>
      </c>
      <c r="O5" s="1" t="s">
        <v>16</v>
      </c>
      <c r="P5" s="32" t="str">
        <f>'113.6月菜單'!B10</f>
        <v>深色蔬菜</v>
      </c>
      <c r="Q5" s="32" t="s">
        <v>18</v>
      </c>
      <c r="R5" s="1" t="s">
        <v>16</v>
      </c>
      <c r="S5" s="32" t="str">
        <f>'113.6月菜單'!B11</f>
        <v>玉米濃湯(芡)</v>
      </c>
      <c r="T5" s="32" t="s">
        <v>185</v>
      </c>
      <c r="U5" s="1" t="s">
        <v>16</v>
      </c>
      <c r="V5" s="383"/>
      <c r="W5" s="33" t="s">
        <v>44</v>
      </c>
      <c r="X5" s="34" t="s">
        <v>19</v>
      </c>
      <c r="Y5" s="35">
        <v>5.2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382"/>
      <c r="D6" s="2" t="s">
        <v>57</v>
      </c>
      <c r="E6" s="2"/>
      <c r="F6" s="2">
        <v>100</v>
      </c>
      <c r="G6" s="396" t="s">
        <v>123</v>
      </c>
      <c r="H6" s="397"/>
      <c r="I6" s="2">
        <v>50</v>
      </c>
      <c r="J6" s="2" t="s">
        <v>143</v>
      </c>
      <c r="K6" s="88"/>
      <c r="L6" s="2">
        <v>1</v>
      </c>
      <c r="M6" s="2" t="s">
        <v>198</v>
      </c>
      <c r="N6" s="2"/>
      <c r="O6" s="2">
        <v>60</v>
      </c>
      <c r="P6" s="2" t="s">
        <v>60</v>
      </c>
      <c r="Q6" s="2"/>
      <c r="R6" s="2">
        <v>100</v>
      </c>
      <c r="S6" s="111" t="s">
        <v>128</v>
      </c>
      <c r="T6" s="111"/>
      <c r="U6" s="111">
        <v>20</v>
      </c>
      <c r="V6" s="384"/>
      <c r="W6" s="91">
        <v>102</v>
      </c>
      <c r="X6" s="38" t="s">
        <v>25</v>
      </c>
      <c r="Y6" s="39">
        <v>2.2000000000000002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 x14ac:dyDescent="0.4">
      <c r="B7" s="37">
        <v>3</v>
      </c>
      <c r="C7" s="382"/>
      <c r="D7" s="2"/>
      <c r="E7" s="2"/>
      <c r="F7" s="2"/>
      <c r="G7" s="2"/>
      <c r="H7" s="2"/>
      <c r="I7" s="2"/>
      <c r="J7" s="2" t="s">
        <v>65</v>
      </c>
      <c r="K7" s="88"/>
      <c r="L7" s="2">
        <v>55</v>
      </c>
      <c r="M7" s="2" t="s">
        <v>127</v>
      </c>
      <c r="N7" s="2"/>
      <c r="O7" s="2">
        <v>3</v>
      </c>
      <c r="P7" s="2"/>
      <c r="Q7" s="2"/>
      <c r="R7" s="2"/>
      <c r="S7" s="111" t="s">
        <v>111</v>
      </c>
      <c r="T7" s="111"/>
      <c r="U7" s="111">
        <v>1</v>
      </c>
      <c r="V7" s="384"/>
      <c r="W7" s="40" t="s">
        <v>46</v>
      </c>
      <c r="X7" s="41" t="s">
        <v>27</v>
      </c>
      <c r="Y7" s="39">
        <v>1.8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 x14ac:dyDescent="0.4">
      <c r="B8" s="37" t="s">
        <v>53</v>
      </c>
      <c r="C8" s="382"/>
      <c r="D8" s="2"/>
      <c r="E8" s="2"/>
      <c r="F8" s="2"/>
      <c r="G8" s="2"/>
      <c r="H8" s="45"/>
      <c r="I8" s="2"/>
      <c r="J8" s="2"/>
      <c r="K8" s="88"/>
      <c r="L8" s="2"/>
      <c r="M8" s="2" t="s">
        <v>132</v>
      </c>
      <c r="N8" s="2"/>
      <c r="O8" s="2">
        <v>10</v>
      </c>
      <c r="P8" s="2"/>
      <c r="Q8" s="45"/>
      <c r="R8" s="2"/>
      <c r="S8" s="2"/>
      <c r="T8" s="86"/>
      <c r="U8" s="2"/>
      <c r="V8" s="384"/>
      <c r="W8" s="89">
        <v>23.5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 x14ac:dyDescent="0.3">
      <c r="B9" s="381" t="s">
        <v>37</v>
      </c>
      <c r="C9" s="382"/>
      <c r="D9" s="2"/>
      <c r="E9" s="2"/>
      <c r="F9" s="2"/>
      <c r="G9" s="2"/>
      <c r="H9" s="45"/>
      <c r="I9" s="2"/>
      <c r="J9" s="2"/>
      <c r="K9" s="88"/>
      <c r="L9" s="2"/>
      <c r="M9" s="2" t="s">
        <v>70</v>
      </c>
      <c r="N9" s="86"/>
      <c r="O9" s="2">
        <v>10</v>
      </c>
      <c r="P9" s="2"/>
      <c r="Q9" s="45"/>
      <c r="R9" s="2"/>
      <c r="S9" s="2"/>
      <c r="T9" s="86"/>
      <c r="U9" s="2"/>
      <c r="V9" s="384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 x14ac:dyDescent="0.4">
      <c r="B10" s="381"/>
      <c r="C10" s="382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6"/>
      <c r="U10" s="2"/>
      <c r="V10" s="384"/>
      <c r="W10" s="89">
        <v>27.6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84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85"/>
      <c r="W12" s="90">
        <f>W6*4+W10*4+W8*9</f>
        <v>729.9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3"/>
    </row>
    <row r="13" spans="2:33" s="36" customFormat="1" ht="27.9" customHeight="1" x14ac:dyDescent="0.4">
      <c r="B13" s="31">
        <v>6</v>
      </c>
      <c r="C13" s="382"/>
      <c r="D13" s="32" t="str">
        <f>'113.6月菜單'!F6</f>
        <v>糙米飯</v>
      </c>
      <c r="E13" s="32" t="s">
        <v>15</v>
      </c>
      <c r="F13" s="32"/>
      <c r="G13" s="32" t="str">
        <f>'113.6月菜單'!F7</f>
        <v>醬烤雞翅</v>
      </c>
      <c r="H13" s="32" t="s">
        <v>63</v>
      </c>
      <c r="I13" s="32"/>
      <c r="J13" s="32" t="str">
        <f>'113.6月菜單'!F8</f>
        <v>地瓜椪(加)</v>
      </c>
      <c r="K13" s="32" t="s">
        <v>169</v>
      </c>
      <c r="L13" s="32"/>
      <c r="M13" s="32" t="str">
        <f>'113.6月菜單'!F9</f>
        <v>絞肉拌高麗菜</v>
      </c>
      <c r="N13" s="32" t="s">
        <v>17</v>
      </c>
      <c r="O13" s="32"/>
      <c r="P13" s="32" t="str">
        <f>'113.6月菜單'!F10</f>
        <v>淺色蔬菜</v>
      </c>
      <c r="Q13" s="32" t="s">
        <v>18</v>
      </c>
      <c r="R13" s="32"/>
      <c r="S13" s="32" t="str">
        <f>'113.6月菜單'!F11</f>
        <v>榨菜肉絲湯(醃)/獎勵金豆奶</v>
      </c>
      <c r="T13" s="32" t="s">
        <v>17</v>
      </c>
      <c r="U13" s="32"/>
      <c r="V13" s="383" t="s">
        <v>342</v>
      </c>
      <c r="W13" s="33" t="s">
        <v>44</v>
      </c>
      <c r="X13" s="34" t="s">
        <v>19</v>
      </c>
      <c r="Y13" s="35">
        <v>5.3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382"/>
      <c r="D14" s="2" t="s">
        <v>59</v>
      </c>
      <c r="E14" s="2"/>
      <c r="F14" s="2">
        <v>60</v>
      </c>
      <c r="G14" s="386" t="s">
        <v>168</v>
      </c>
      <c r="H14" s="387"/>
      <c r="I14" s="2">
        <v>60</v>
      </c>
      <c r="J14" s="2" t="s">
        <v>98</v>
      </c>
      <c r="K14" s="2" t="s">
        <v>83</v>
      </c>
      <c r="L14" s="2">
        <v>30</v>
      </c>
      <c r="M14" s="111" t="s">
        <v>143</v>
      </c>
      <c r="N14" s="111"/>
      <c r="O14" s="111">
        <v>1</v>
      </c>
      <c r="P14" s="2" t="s">
        <v>60</v>
      </c>
      <c r="Q14" s="2"/>
      <c r="R14" s="2">
        <v>100</v>
      </c>
      <c r="S14" s="2" t="s">
        <v>283</v>
      </c>
      <c r="T14" s="2" t="s">
        <v>94</v>
      </c>
      <c r="U14" s="2">
        <v>30</v>
      </c>
      <c r="V14" s="384"/>
      <c r="W14" s="91">
        <v>104</v>
      </c>
      <c r="X14" s="38" t="s">
        <v>25</v>
      </c>
      <c r="Y14" s="39">
        <v>2.2000000000000002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3" ht="27.9" customHeight="1" x14ac:dyDescent="0.4">
      <c r="B15" s="37">
        <v>4</v>
      </c>
      <c r="C15" s="382"/>
      <c r="D15" s="2" t="s">
        <v>146</v>
      </c>
      <c r="E15" s="2"/>
      <c r="F15" s="2">
        <v>40</v>
      </c>
      <c r="G15" s="2"/>
      <c r="H15" s="2"/>
      <c r="I15" s="2"/>
      <c r="J15" s="164"/>
      <c r="K15" s="165"/>
      <c r="L15" s="2"/>
      <c r="M15" s="111" t="s">
        <v>88</v>
      </c>
      <c r="N15" s="111"/>
      <c r="O15" s="111">
        <v>3</v>
      </c>
      <c r="P15" s="2"/>
      <c r="Q15" s="2"/>
      <c r="R15" s="2"/>
      <c r="S15" s="390" t="s">
        <v>142</v>
      </c>
      <c r="T15" s="391"/>
      <c r="U15" s="2">
        <v>5</v>
      </c>
      <c r="V15" s="384"/>
      <c r="W15" s="40" t="s">
        <v>46</v>
      </c>
      <c r="X15" s="41" t="s">
        <v>27</v>
      </c>
      <c r="Y15" s="39">
        <v>1.9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382"/>
      <c r="D16" s="2"/>
      <c r="E16" s="2"/>
      <c r="F16" s="2"/>
      <c r="G16" s="2"/>
      <c r="H16" s="2"/>
      <c r="I16" s="2"/>
      <c r="J16" s="2"/>
      <c r="K16" s="86"/>
      <c r="L16" s="2"/>
      <c r="M16" s="2" t="s">
        <v>127</v>
      </c>
      <c r="N16" s="2"/>
      <c r="O16" s="2">
        <v>1</v>
      </c>
      <c r="P16" s="2"/>
      <c r="Q16" s="45"/>
      <c r="R16" s="2"/>
      <c r="S16" s="2" t="s">
        <v>124</v>
      </c>
      <c r="T16" s="2"/>
      <c r="U16" s="2">
        <v>1</v>
      </c>
      <c r="V16" s="384"/>
      <c r="W16" s="89">
        <v>23.5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 x14ac:dyDescent="0.3">
      <c r="B17" s="381" t="s">
        <v>38</v>
      </c>
      <c r="C17" s="382"/>
      <c r="D17" s="45"/>
      <c r="E17" s="45"/>
      <c r="F17" s="2"/>
      <c r="G17" s="2"/>
      <c r="H17" s="2"/>
      <c r="I17" s="2"/>
      <c r="J17" s="2"/>
      <c r="K17" s="2"/>
      <c r="L17" s="2"/>
      <c r="M17" s="2" t="s">
        <v>156</v>
      </c>
      <c r="N17" s="120"/>
      <c r="O17" s="2">
        <v>60</v>
      </c>
      <c r="P17" s="2"/>
      <c r="Q17" s="45"/>
      <c r="R17" s="2"/>
      <c r="S17" s="2"/>
      <c r="T17" s="45"/>
      <c r="U17" s="2"/>
      <c r="V17" s="384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 x14ac:dyDescent="0.4">
      <c r="B18" s="381"/>
      <c r="C18" s="382"/>
      <c r="D18" s="45"/>
      <c r="E18" s="45"/>
      <c r="F18" s="2"/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/>
      <c r="T18" s="86"/>
      <c r="U18" s="2"/>
      <c r="V18" s="384"/>
      <c r="W18" s="89">
        <v>27.9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 x14ac:dyDescent="0.3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384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5"/>
      <c r="W20" s="90">
        <f>W14*4+W18*4+W16*9</f>
        <v>739.1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3"/>
    </row>
    <row r="21" spans="2:33" s="36" customFormat="1" ht="27.9" customHeight="1" x14ac:dyDescent="0.4">
      <c r="B21" s="31">
        <v>6</v>
      </c>
      <c r="C21" s="382"/>
      <c r="D21" s="32" t="str">
        <f>'113.6月菜單'!J6</f>
        <v>香Q米飯</v>
      </c>
      <c r="E21" s="32" t="s">
        <v>15</v>
      </c>
      <c r="F21" s="32"/>
      <c r="G21" s="32" t="str">
        <f>'113.6月菜單'!J7</f>
        <v>卡啦翅小腿(炸)</v>
      </c>
      <c r="H21" s="32" t="s">
        <v>61</v>
      </c>
      <c r="I21" s="32"/>
      <c r="J21" s="32" t="str">
        <f>'113.6月菜單'!J8</f>
        <v>壽喜燒肉</v>
      </c>
      <c r="K21" s="32" t="s">
        <v>17</v>
      </c>
      <c r="L21" s="32"/>
      <c r="M21" s="32" t="str">
        <f>'113.6月菜單'!J9</f>
        <v>家常豆腐(豆)</v>
      </c>
      <c r="N21" s="32" t="s">
        <v>85</v>
      </c>
      <c r="O21" s="32"/>
      <c r="P21" s="32" t="str">
        <f>'113.6月菜單'!J10</f>
        <v>深色蔬菜</v>
      </c>
      <c r="Q21" s="32" t="s">
        <v>18</v>
      </c>
      <c r="R21" s="32"/>
      <c r="S21" s="32" t="str">
        <f>'113.6月菜單'!J11</f>
        <v>味噌菇菇湯</v>
      </c>
      <c r="T21" s="32" t="s">
        <v>17</v>
      </c>
      <c r="U21" s="32"/>
      <c r="V21" s="383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382"/>
      <c r="D22" s="2" t="s">
        <v>109</v>
      </c>
      <c r="E22" s="2"/>
      <c r="F22" s="2">
        <v>100</v>
      </c>
      <c r="G22" s="164" t="s">
        <v>171</v>
      </c>
      <c r="H22" s="176"/>
      <c r="I22" s="2">
        <v>30</v>
      </c>
      <c r="J22" s="164" t="s">
        <v>126</v>
      </c>
      <c r="K22" s="176"/>
      <c r="L22" s="2">
        <v>20</v>
      </c>
      <c r="M22" s="2" t="s">
        <v>133</v>
      </c>
      <c r="N22" s="88" t="s">
        <v>134</v>
      </c>
      <c r="O22" s="2">
        <v>60</v>
      </c>
      <c r="P22" s="2" t="s">
        <v>60</v>
      </c>
      <c r="Q22" s="2"/>
      <c r="R22" s="2">
        <v>100</v>
      </c>
      <c r="S22" s="2" t="s">
        <v>70</v>
      </c>
      <c r="T22" s="2"/>
      <c r="U22" s="2">
        <v>20</v>
      </c>
      <c r="V22" s="384"/>
      <c r="W22" s="91">
        <v>99.5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 x14ac:dyDescent="0.4">
      <c r="B23" s="37">
        <v>5</v>
      </c>
      <c r="C23" s="382"/>
      <c r="D23" s="2"/>
      <c r="E23" s="2"/>
      <c r="F23" s="2"/>
      <c r="G23" s="2"/>
      <c r="H23" s="2"/>
      <c r="I23" s="2"/>
      <c r="J23" s="2" t="s">
        <v>156</v>
      </c>
      <c r="K23" s="2"/>
      <c r="L23" s="2">
        <v>20</v>
      </c>
      <c r="M23" s="388" t="s">
        <v>88</v>
      </c>
      <c r="N23" s="389"/>
      <c r="O23" s="2">
        <v>3</v>
      </c>
      <c r="P23" s="2"/>
      <c r="Q23" s="2"/>
      <c r="R23" s="2"/>
      <c r="S23" s="2" t="s">
        <v>132</v>
      </c>
      <c r="T23" s="88"/>
      <c r="U23" s="2">
        <v>5</v>
      </c>
      <c r="V23" s="384"/>
      <c r="W23" s="40" t="s">
        <v>46</v>
      </c>
      <c r="X23" s="41" t="s">
        <v>27</v>
      </c>
      <c r="Y23" s="39">
        <v>1.9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 x14ac:dyDescent="0.55000000000000004">
      <c r="B24" s="37" t="s">
        <v>10</v>
      </c>
      <c r="C24" s="382"/>
      <c r="D24" s="2"/>
      <c r="E24" s="2"/>
      <c r="F24" s="2"/>
      <c r="G24" s="2"/>
      <c r="H24" s="45"/>
      <c r="I24" s="2"/>
      <c r="J24" s="2" t="s">
        <v>81</v>
      </c>
      <c r="K24" s="45"/>
      <c r="L24" s="2">
        <v>20</v>
      </c>
      <c r="M24" s="2"/>
      <c r="N24" s="86"/>
      <c r="O24" s="2"/>
      <c r="P24" s="2"/>
      <c r="Q24" s="45"/>
      <c r="R24" s="2"/>
      <c r="S24" s="2" t="s">
        <v>149</v>
      </c>
      <c r="T24" s="2"/>
      <c r="U24" s="2">
        <v>5</v>
      </c>
      <c r="V24" s="384"/>
      <c r="W24" s="89"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 x14ac:dyDescent="0.3">
      <c r="B25" s="381" t="s">
        <v>39</v>
      </c>
      <c r="C25" s="382"/>
      <c r="D25" s="2"/>
      <c r="E25" s="2"/>
      <c r="F25" s="2"/>
      <c r="G25" s="2"/>
      <c r="H25" s="45"/>
      <c r="I25" s="2"/>
      <c r="J25" s="2" t="s">
        <v>127</v>
      </c>
      <c r="K25" s="45"/>
      <c r="L25" s="2">
        <v>3</v>
      </c>
      <c r="M25" s="2"/>
      <c r="N25" s="45"/>
      <c r="O25" s="2"/>
      <c r="P25" s="2"/>
      <c r="Q25" s="45"/>
      <c r="R25" s="2"/>
      <c r="S25" s="2" t="s">
        <v>127</v>
      </c>
      <c r="T25" s="2"/>
      <c r="U25" s="2">
        <v>3</v>
      </c>
      <c r="V25" s="384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 x14ac:dyDescent="0.55000000000000004">
      <c r="B26" s="381"/>
      <c r="C26" s="382"/>
      <c r="D26" s="88"/>
      <c r="E26" s="45"/>
      <c r="F26" s="2"/>
      <c r="G26" s="197"/>
      <c r="H26" s="198"/>
      <c r="I26" s="2"/>
      <c r="J26" s="390" t="s">
        <v>142</v>
      </c>
      <c r="K26" s="391"/>
      <c r="L26" s="2">
        <v>10</v>
      </c>
      <c r="M26" s="2"/>
      <c r="N26" s="88"/>
      <c r="O26" s="2"/>
      <c r="P26" s="2"/>
      <c r="Q26" s="45"/>
      <c r="R26" s="2"/>
      <c r="S26" s="2" t="s">
        <v>82</v>
      </c>
      <c r="T26" s="45"/>
      <c r="U26" s="2">
        <v>1</v>
      </c>
      <c r="V26" s="384"/>
      <c r="W26" s="89">
        <v>28.7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 x14ac:dyDescent="0.3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88"/>
      <c r="O27" s="2"/>
      <c r="P27" s="2"/>
      <c r="Q27" s="45"/>
      <c r="R27" s="2"/>
      <c r="S27" s="2" t="s">
        <v>84</v>
      </c>
      <c r="T27" s="45"/>
      <c r="U27" s="2">
        <v>1</v>
      </c>
      <c r="V27" s="384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 x14ac:dyDescent="0.6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85"/>
      <c r="W28" s="90">
        <f>W22*4+W26*4+W24*9</f>
        <v>733.3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3"/>
    </row>
    <row r="29" spans="2:33" s="36" customFormat="1" ht="27.9" customHeight="1" x14ac:dyDescent="0.4">
      <c r="B29" s="31">
        <v>6</v>
      </c>
      <c r="C29" s="382"/>
      <c r="D29" s="32" t="str">
        <f>'113.6月菜單'!N6</f>
        <v>地瓜飯</v>
      </c>
      <c r="E29" s="32" t="s">
        <v>66</v>
      </c>
      <c r="F29" s="32"/>
      <c r="G29" s="32" t="str">
        <f>'113.6月菜單'!N7</f>
        <v>香脆雙拼魚塊(海)(炸)(豆)</v>
      </c>
      <c r="H29" s="32" t="s">
        <v>61</v>
      </c>
      <c r="I29" s="32"/>
      <c r="J29" s="32" t="str">
        <f>'113.6月菜單'!N8</f>
        <v>泰式打拋豬</v>
      </c>
      <c r="K29" s="94" t="s">
        <v>52</v>
      </c>
      <c r="L29" s="32"/>
      <c r="M29" s="32" t="str">
        <f>'113.6月菜單'!N9</f>
        <v>白花椰拌冬蝦(海)</v>
      </c>
      <c r="N29" s="32" t="s">
        <v>67</v>
      </c>
      <c r="O29" s="32"/>
      <c r="P29" s="32" t="str">
        <f>'113.6月菜單'!N10</f>
        <v>有機蔬菜</v>
      </c>
      <c r="Q29" s="32" t="s">
        <v>69</v>
      </c>
      <c r="R29" s="32"/>
      <c r="S29" s="32" t="str">
        <f>'113.6月菜單'!N11</f>
        <v>冬瓜山粉圓</v>
      </c>
      <c r="T29" s="32" t="s">
        <v>67</v>
      </c>
      <c r="U29" s="32"/>
      <c r="V29" s="383"/>
      <c r="W29" s="33" t="s">
        <v>44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382"/>
      <c r="D30" s="2" t="s">
        <v>24</v>
      </c>
      <c r="E30" s="2"/>
      <c r="F30" s="2">
        <v>80</v>
      </c>
      <c r="G30" s="2" t="s">
        <v>172</v>
      </c>
      <c r="H30" s="2" t="s">
        <v>173</v>
      </c>
      <c r="I30" s="2">
        <v>40</v>
      </c>
      <c r="J30" s="2" t="s">
        <v>214</v>
      </c>
      <c r="K30" s="2"/>
      <c r="L30" s="2">
        <v>40</v>
      </c>
      <c r="M30" s="2" t="s">
        <v>199</v>
      </c>
      <c r="N30" s="2"/>
      <c r="O30" s="2">
        <v>60</v>
      </c>
      <c r="P30" s="2" t="s">
        <v>60</v>
      </c>
      <c r="Q30" s="2"/>
      <c r="R30" s="2">
        <v>100</v>
      </c>
      <c r="S30" s="2" t="s">
        <v>339</v>
      </c>
      <c r="T30" s="2"/>
      <c r="U30" s="2">
        <v>15</v>
      </c>
      <c r="V30" s="384"/>
      <c r="W30" s="91">
        <v>103.5</v>
      </c>
      <c r="X30" s="38" t="s">
        <v>25</v>
      </c>
      <c r="Y30" s="39">
        <v>2.2000000000000002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3" ht="27.9" customHeight="1" x14ac:dyDescent="0.4">
      <c r="B31" s="37">
        <v>6</v>
      </c>
      <c r="C31" s="382"/>
      <c r="D31" s="2" t="s">
        <v>100</v>
      </c>
      <c r="E31" s="2"/>
      <c r="F31" s="2">
        <v>55</v>
      </c>
      <c r="G31" s="164" t="s">
        <v>145</v>
      </c>
      <c r="H31" s="165" t="s">
        <v>112</v>
      </c>
      <c r="I31" s="2">
        <v>25</v>
      </c>
      <c r="J31" s="388" t="s">
        <v>88</v>
      </c>
      <c r="K31" s="389"/>
      <c r="L31" s="2">
        <v>30</v>
      </c>
      <c r="M31" s="164" t="s">
        <v>308</v>
      </c>
      <c r="N31" s="165" t="s">
        <v>155</v>
      </c>
      <c r="O31" s="2">
        <v>0.05</v>
      </c>
      <c r="P31" s="2"/>
      <c r="Q31" s="2"/>
      <c r="R31" s="2"/>
      <c r="S31" s="2" t="s">
        <v>340</v>
      </c>
      <c r="T31" s="88"/>
      <c r="U31" s="2">
        <v>5</v>
      </c>
      <c r="V31" s="384"/>
      <c r="W31" s="40" t="s">
        <v>46</v>
      </c>
      <c r="X31" s="41" t="s">
        <v>27</v>
      </c>
      <c r="Y31" s="39">
        <v>2.1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382"/>
      <c r="D32" s="45"/>
      <c r="E32" s="45"/>
      <c r="F32" s="2"/>
      <c r="G32" s="2"/>
      <c r="H32" s="45"/>
      <c r="I32" s="2"/>
      <c r="J32" s="2" t="s">
        <v>81</v>
      </c>
      <c r="K32" s="45"/>
      <c r="L32" s="2">
        <v>10</v>
      </c>
      <c r="M32" s="2" t="s">
        <v>127</v>
      </c>
      <c r="N32" s="2"/>
      <c r="O32" s="2">
        <v>1</v>
      </c>
      <c r="P32" s="2"/>
      <c r="Q32" s="45"/>
      <c r="R32" s="2"/>
      <c r="S32" s="2"/>
      <c r="T32" s="2"/>
      <c r="U32" s="2"/>
      <c r="V32" s="384"/>
      <c r="W32" s="89">
        <v>23.5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3" ht="27.9" customHeight="1" x14ac:dyDescent="0.3">
      <c r="B33" s="381" t="s">
        <v>40</v>
      </c>
      <c r="C33" s="382"/>
      <c r="D33" s="45"/>
      <c r="E33" s="45"/>
      <c r="F33" s="2"/>
      <c r="G33" s="2"/>
      <c r="H33" s="45"/>
      <c r="I33" s="2"/>
      <c r="J33" s="2" t="s">
        <v>200</v>
      </c>
      <c r="K33" s="45"/>
      <c r="L33" s="2">
        <v>1</v>
      </c>
      <c r="M33" s="2"/>
      <c r="N33" s="45"/>
      <c r="O33" s="2"/>
      <c r="P33" s="2"/>
      <c r="Q33" s="45"/>
      <c r="R33" s="2"/>
      <c r="S33" s="2"/>
      <c r="T33" s="2"/>
      <c r="U33" s="2"/>
      <c r="V33" s="384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 x14ac:dyDescent="0.4">
      <c r="B34" s="381"/>
      <c r="C34" s="382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84"/>
      <c r="W34" s="89">
        <v>27.5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84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85"/>
      <c r="W36" s="90">
        <f>W30*4+W34*4+W32*9</f>
        <v>735.5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3"/>
    </row>
    <row r="37" spans="2:33" s="36" customFormat="1" ht="27.9" customHeight="1" x14ac:dyDescent="0.4">
      <c r="B37" s="31">
        <v>6</v>
      </c>
      <c r="C37" s="382"/>
      <c r="D37" s="32" t="str">
        <f>'113.6月菜單'!R6</f>
        <v>培根拌飯(加)</v>
      </c>
      <c r="E37" s="32" t="s">
        <v>17</v>
      </c>
      <c r="F37" s="32"/>
      <c r="G37" s="32" t="str">
        <f>'113.6月菜單'!R7</f>
        <v>鮮嫩雞排</v>
      </c>
      <c r="H37" s="32" t="s">
        <v>63</v>
      </c>
      <c r="I37" s="32"/>
      <c r="J37" s="32" t="str">
        <f>'113.6月菜單'!R8</f>
        <v>藍莓餐包(冷)</v>
      </c>
      <c r="K37" s="32" t="s">
        <v>63</v>
      </c>
      <c r="L37" s="32"/>
      <c r="M37" s="32" t="str">
        <f>'113.6月菜單'!R9</f>
        <v>太祖魷魚(海)</v>
      </c>
      <c r="N37" s="32" t="s">
        <v>52</v>
      </c>
      <c r="O37" s="32"/>
      <c r="P37" s="32" t="str">
        <f>'113.6月菜單'!R10</f>
        <v>深色蔬菜</v>
      </c>
      <c r="Q37" s="32" t="s">
        <v>69</v>
      </c>
      <c r="R37" s="32"/>
      <c r="S37" s="32" t="str">
        <f>'113.6月菜單'!R11</f>
        <v>冬瓜湯</v>
      </c>
      <c r="T37" s="32" t="s">
        <v>196</v>
      </c>
      <c r="U37" s="32"/>
      <c r="V37" s="383"/>
      <c r="W37" s="33" t="s">
        <v>44</v>
      </c>
      <c r="X37" s="34" t="s">
        <v>19</v>
      </c>
      <c r="Y37" s="35">
        <v>5.5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382"/>
      <c r="D38" s="2" t="s">
        <v>24</v>
      </c>
      <c r="E38" s="2"/>
      <c r="F38" s="2">
        <v>100</v>
      </c>
      <c r="G38" s="386" t="s">
        <v>166</v>
      </c>
      <c r="H38" s="387"/>
      <c r="I38" s="111">
        <v>60</v>
      </c>
      <c r="J38" s="2" t="s">
        <v>303</v>
      </c>
      <c r="K38" s="2" t="s">
        <v>138</v>
      </c>
      <c r="L38" s="2">
        <v>20</v>
      </c>
      <c r="M38" s="111" t="s">
        <v>202</v>
      </c>
      <c r="N38" s="111"/>
      <c r="O38" s="111">
        <v>30</v>
      </c>
      <c r="P38" s="2" t="s">
        <v>68</v>
      </c>
      <c r="Q38" s="2"/>
      <c r="R38" s="2">
        <v>100</v>
      </c>
      <c r="S38" s="2" t="s">
        <v>95</v>
      </c>
      <c r="T38" s="2"/>
      <c r="U38" s="2">
        <v>35</v>
      </c>
      <c r="V38" s="384"/>
      <c r="W38" s="91">
        <v>107</v>
      </c>
      <c r="X38" s="38" t="s">
        <v>25</v>
      </c>
      <c r="Y38" s="39">
        <v>2.2000000000000002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 x14ac:dyDescent="0.4">
      <c r="B39" s="37">
        <v>7</v>
      </c>
      <c r="C39" s="382"/>
      <c r="D39" s="2" t="s">
        <v>81</v>
      </c>
      <c r="E39" s="2"/>
      <c r="F39" s="2">
        <v>10</v>
      </c>
      <c r="G39" s="2"/>
      <c r="H39" s="45"/>
      <c r="I39" s="2"/>
      <c r="J39" s="2"/>
      <c r="K39" s="2"/>
      <c r="L39" s="2"/>
      <c r="M39" s="111" t="s">
        <v>156</v>
      </c>
      <c r="N39" s="112"/>
      <c r="O39" s="111">
        <v>20</v>
      </c>
      <c r="P39" s="2"/>
      <c r="Q39" s="2"/>
      <c r="R39" s="2"/>
      <c r="S39" s="2" t="s">
        <v>124</v>
      </c>
      <c r="T39" s="2"/>
      <c r="U39" s="2">
        <v>1</v>
      </c>
      <c r="V39" s="384"/>
      <c r="W39" s="40" t="s">
        <v>46</v>
      </c>
      <c r="X39" s="41" t="s">
        <v>27</v>
      </c>
      <c r="Y39" s="39">
        <v>1.9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382"/>
      <c r="D40" s="164" t="s">
        <v>311</v>
      </c>
      <c r="E40" s="118" t="s">
        <v>83</v>
      </c>
      <c r="F40" s="181">
        <v>5</v>
      </c>
      <c r="G40" s="2"/>
      <c r="H40" s="2"/>
      <c r="I40" s="2"/>
      <c r="J40" s="2"/>
      <c r="K40" s="45"/>
      <c r="L40" s="2"/>
      <c r="M40" s="2" t="s">
        <v>127</v>
      </c>
      <c r="N40" s="45"/>
      <c r="O40" s="2">
        <v>3</v>
      </c>
      <c r="P40" s="2"/>
      <c r="Q40" s="2"/>
      <c r="R40" s="2"/>
      <c r="S40" s="2"/>
      <c r="T40" s="45"/>
      <c r="U40" s="2"/>
      <c r="V40" s="384"/>
      <c r="W40" s="89">
        <v>23.5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 x14ac:dyDescent="0.3">
      <c r="B41" s="381" t="s">
        <v>32</v>
      </c>
      <c r="C41" s="382"/>
      <c r="D41" s="164" t="s">
        <v>111</v>
      </c>
      <c r="E41" s="118"/>
      <c r="F41" s="181">
        <v>1</v>
      </c>
      <c r="G41" s="2"/>
      <c r="H41" s="2"/>
      <c r="I41" s="2"/>
      <c r="J41" s="2"/>
      <c r="K41" s="45"/>
      <c r="L41" s="2"/>
      <c r="M41" s="2" t="s">
        <v>82</v>
      </c>
      <c r="N41" s="45"/>
      <c r="O41" s="2">
        <v>1</v>
      </c>
      <c r="P41" s="2"/>
      <c r="Q41" s="2"/>
      <c r="R41" s="2"/>
      <c r="S41" s="2"/>
      <c r="T41" s="45"/>
      <c r="U41" s="2"/>
      <c r="V41" s="384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 x14ac:dyDescent="0.4">
      <c r="B42" s="381"/>
      <c r="C42" s="382"/>
      <c r="D42" s="166" t="s">
        <v>88</v>
      </c>
      <c r="E42" s="167"/>
      <c r="F42" s="111">
        <v>5</v>
      </c>
      <c r="G42" s="2"/>
      <c r="H42" s="45"/>
      <c r="I42" s="2"/>
      <c r="J42" s="2"/>
      <c r="K42" s="45"/>
      <c r="L42" s="2"/>
      <c r="M42" s="172" t="s">
        <v>175</v>
      </c>
      <c r="N42" s="173" t="s">
        <v>176</v>
      </c>
      <c r="O42" s="2">
        <v>15</v>
      </c>
      <c r="P42" s="2"/>
      <c r="Q42" s="45"/>
      <c r="R42" s="2"/>
      <c r="S42" s="2"/>
      <c r="T42" s="45"/>
      <c r="U42" s="2"/>
      <c r="V42" s="384"/>
      <c r="W42" s="89">
        <v>28.3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 x14ac:dyDescent="0.3">
      <c r="B43" s="47" t="s">
        <v>36</v>
      </c>
      <c r="C43" s="48"/>
      <c r="D43" s="2"/>
      <c r="E43" s="168"/>
      <c r="F43" s="169"/>
      <c r="G43" s="138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84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15"/>
      <c r="D44" s="137"/>
      <c r="E44" s="71"/>
      <c r="F44" s="72"/>
      <c r="G44" s="139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85"/>
      <c r="W44" s="90">
        <f>W38*4+W42*4+W40*9</f>
        <v>752.7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3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74"/>
      <c r="AB45" s="56"/>
    </row>
    <row r="46" spans="2:33" x14ac:dyDescent="0.3">
      <c r="B46" s="56"/>
      <c r="C46" s="61"/>
      <c r="D46" s="398"/>
      <c r="E46" s="398"/>
      <c r="F46" s="399"/>
      <c r="G46" s="399"/>
      <c r="H46" s="75"/>
      <c r="K46" s="75"/>
      <c r="N46" s="75"/>
      <c r="Q46" s="75"/>
      <c r="T46" s="75"/>
    </row>
  </sheetData>
  <mergeCells count="27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G3:L3"/>
    <mergeCell ref="G6:H6"/>
    <mergeCell ref="B41:B42"/>
    <mergeCell ref="C13:C18"/>
    <mergeCell ref="V13:V20"/>
    <mergeCell ref="B17:B18"/>
    <mergeCell ref="B25:B26"/>
    <mergeCell ref="B33:B34"/>
    <mergeCell ref="G14:H14"/>
    <mergeCell ref="G38:H38"/>
    <mergeCell ref="J31:K31"/>
    <mergeCell ref="J26:K26"/>
    <mergeCell ref="M23:N23"/>
    <mergeCell ref="S15:T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1"/>
  <sheetViews>
    <sheetView topLeftCell="A22" zoomScale="60" workbookViewId="0">
      <selection activeCell="N40" sqref="N40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92" t="s">
        <v>345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4"/>
      <c r="AB1" s="6"/>
    </row>
    <row r="2" spans="2:33" ht="32.25" customHeight="1" thickBot="1" x14ac:dyDescent="0.5">
      <c r="B2" s="81" t="s">
        <v>43</v>
      </c>
      <c r="C2" s="10"/>
      <c r="D2" s="11"/>
      <c r="E2" s="11"/>
      <c r="F2" s="11"/>
      <c r="G2" s="395" t="s">
        <v>89</v>
      </c>
      <c r="H2" s="395"/>
      <c r="I2" s="395"/>
      <c r="J2" s="395"/>
      <c r="K2" s="395"/>
      <c r="L2" s="395"/>
      <c r="M2" s="11"/>
      <c r="N2" s="11"/>
      <c r="O2" s="11"/>
      <c r="P2" s="11"/>
      <c r="Q2" s="11"/>
      <c r="R2" s="11"/>
      <c r="S2" s="5"/>
      <c r="T2" s="11"/>
      <c r="U2" s="11"/>
      <c r="V2" s="11"/>
      <c r="W2" s="12"/>
      <c r="X2" s="13"/>
      <c r="Y2" s="14"/>
      <c r="Z2" s="15"/>
    </row>
    <row r="3" spans="2:33" s="30" customFormat="1" ht="100.2" x14ac:dyDescent="0.3">
      <c r="B3" s="18" t="s">
        <v>0</v>
      </c>
      <c r="C3" s="19" t="s">
        <v>1</v>
      </c>
      <c r="D3" s="20" t="s">
        <v>2</v>
      </c>
      <c r="E3" s="21" t="s">
        <v>41</v>
      </c>
      <c r="F3" s="20"/>
      <c r="G3" s="20" t="s">
        <v>3</v>
      </c>
      <c r="H3" s="21" t="s">
        <v>41</v>
      </c>
      <c r="I3" s="20"/>
      <c r="J3" s="20" t="s">
        <v>4</v>
      </c>
      <c r="K3" s="21" t="s">
        <v>41</v>
      </c>
      <c r="L3" s="22"/>
      <c r="M3" s="20" t="s">
        <v>4</v>
      </c>
      <c r="N3" s="21" t="s">
        <v>41</v>
      </c>
      <c r="O3" s="20"/>
      <c r="P3" s="20" t="s">
        <v>4</v>
      </c>
      <c r="Q3" s="21" t="s">
        <v>41</v>
      </c>
      <c r="R3" s="20"/>
      <c r="S3" s="23" t="s">
        <v>5</v>
      </c>
      <c r="T3" s="21" t="s">
        <v>41</v>
      </c>
      <c r="U3" s="20"/>
      <c r="V3" s="84" t="s">
        <v>48</v>
      </c>
      <c r="W3" s="24" t="s">
        <v>6</v>
      </c>
      <c r="X3" s="25" t="s">
        <v>13</v>
      </c>
      <c r="Y3" s="26" t="s">
        <v>14</v>
      </c>
      <c r="Z3" s="27"/>
      <c r="AA3" s="28"/>
      <c r="AB3" s="28"/>
      <c r="AC3" s="29"/>
      <c r="AD3" s="29"/>
      <c r="AE3" s="29"/>
      <c r="AF3" s="29"/>
    </row>
    <row r="4" spans="2:33" s="36" customFormat="1" ht="65.099999999999994" customHeight="1" x14ac:dyDescent="0.4">
      <c r="B4" s="31">
        <v>6</v>
      </c>
      <c r="C4" s="382"/>
      <c r="D4" s="32" t="str">
        <f>'113.6月菜單'!B15</f>
        <v>端午節</v>
      </c>
      <c r="E4" s="32"/>
      <c r="F4" s="1" t="s">
        <v>16</v>
      </c>
      <c r="G4" s="32"/>
      <c r="H4" s="32"/>
      <c r="I4" s="1" t="s">
        <v>16</v>
      </c>
      <c r="J4" s="32"/>
      <c r="K4" s="32"/>
      <c r="L4" s="1" t="s">
        <v>16</v>
      </c>
      <c r="M4" s="32"/>
      <c r="N4" s="32"/>
      <c r="O4" s="1" t="s">
        <v>16</v>
      </c>
      <c r="P4" s="32"/>
      <c r="Q4" s="32"/>
      <c r="R4" s="1" t="s">
        <v>16</v>
      </c>
      <c r="S4" s="32"/>
      <c r="T4" s="32"/>
      <c r="U4" s="1" t="s">
        <v>16</v>
      </c>
      <c r="V4" s="383"/>
      <c r="W4" s="33" t="s">
        <v>44</v>
      </c>
      <c r="X4" s="34" t="s">
        <v>19</v>
      </c>
      <c r="Y4" s="35">
        <v>0</v>
      </c>
      <c r="Z4" s="16"/>
      <c r="AA4" s="16"/>
      <c r="AB4" s="17"/>
      <c r="AC4" s="16" t="s">
        <v>20</v>
      </c>
      <c r="AD4" s="16" t="s">
        <v>21</v>
      </c>
      <c r="AE4" s="16" t="s">
        <v>22</v>
      </c>
      <c r="AF4" s="16" t="s">
        <v>23</v>
      </c>
      <c r="AG4" s="76"/>
    </row>
    <row r="5" spans="2:33" ht="27.9" customHeight="1" x14ac:dyDescent="0.4">
      <c r="B5" s="37" t="s">
        <v>8</v>
      </c>
      <c r="C5" s="38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9"/>
      <c r="T5" s="2"/>
      <c r="U5" s="2"/>
      <c r="V5" s="384"/>
      <c r="W5" s="91">
        <v>0</v>
      </c>
      <c r="X5" s="38" t="s">
        <v>25</v>
      </c>
      <c r="Y5" s="39">
        <v>0</v>
      </c>
      <c r="Z5" s="15"/>
      <c r="AA5" s="17" t="s">
        <v>26</v>
      </c>
      <c r="AB5" s="17">
        <v>6</v>
      </c>
      <c r="AC5" s="17">
        <f>AB5*2</f>
        <v>12</v>
      </c>
      <c r="AD5" s="17"/>
      <c r="AE5" s="17">
        <f>AB5*15</f>
        <v>90</v>
      </c>
      <c r="AF5" s="17">
        <f>AC5*4+AE5*4</f>
        <v>408</v>
      </c>
      <c r="AG5" s="91"/>
    </row>
    <row r="6" spans="2:33" ht="27.9" customHeight="1" x14ac:dyDescent="0.4">
      <c r="B6" s="37">
        <v>10</v>
      </c>
      <c r="C6" s="382"/>
      <c r="D6" s="2"/>
      <c r="E6" s="2"/>
      <c r="F6" s="2"/>
      <c r="G6" s="2"/>
      <c r="H6" s="2"/>
      <c r="I6" s="2"/>
      <c r="J6" s="388"/>
      <c r="K6" s="389"/>
      <c r="L6" s="2"/>
      <c r="M6" s="2"/>
      <c r="N6" s="2"/>
      <c r="O6" s="2"/>
      <c r="P6" s="2"/>
      <c r="Q6" s="2"/>
      <c r="R6" s="2"/>
      <c r="S6" s="2"/>
      <c r="T6" s="2"/>
      <c r="U6" s="2"/>
      <c r="V6" s="384"/>
      <c r="W6" s="40" t="s">
        <v>46</v>
      </c>
      <c r="X6" s="41" t="s">
        <v>27</v>
      </c>
      <c r="Y6" s="39">
        <v>0</v>
      </c>
      <c r="AA6" s="42" t="s">
        <v>28</v>
      </c>
      <c r="AB6" s="17">
        <v>2</v>
      </c>
      <c r="AC6" s="43">
        <f>AB6*7</f>
        <v>14</v>
      </c>
      <c r="AD6" s="17">
        <f>AB6*5</f>
        <v>10</v>
      </c>
      <c r="AE6" s="17" t="s">
        <v>29</v>
      </c>
      <c r="AF6" s="44">
        <f>AC6*4+AD6*9</f>
        <v>146</v>
      </c>
      <c r="AG6" s="76"/>
    </row>
    <row r="7" spans="2:33" ht="27.9" customHeight="1" x14ac:dyDescent="0.4">
      <c r="B7" s="37" t="s">
        <v>10</v>
      </c>
      <c r="C7" s="382"/>
      <c r="D7" s="2"/>
      <c r="E7" s="45"/>
      <c r="F7" s="2"/>
      <c r="G7" s="388"/>
      <c r="H7" s="389"/>
      <c r="I7" s="2"/>
      <c r="J7" s="2"/>
      <c r="K7" s="2"/>
      <c r="L7" s="2"/>
      <c r="M7" s="2"/>
      <c r="N7" s="2"/>
      <c r="O7" s="2"/>
      <c r="P7" s="2"/>
      <c r="Q7" s="45"/>
      <c r="R7" s="2"/>
      <c r="S7" s="2"/>
      <c r="T7" s="2"/>
      <c r="U7" s="2"/>
      <c r="V7" s="384"/>
      <c r="W7" s="89">
        <f>Y4*0+Y5*5+Y6*0+Y7*5+Y8*0+Y9*8</f>
        <v>0</v>
      </c>
      <c r="X7" s="41" t="s">
        <v>30</v>
      </c>
      <c r="Y7" s="39">
        <v>0</v>
      </c>
      <c r="Z7" s="15"/>
      <c r="AA7" s="16" t="s">
        <v>31</v>
      </c>
      <c r="AB7" s="17">
        <v>1.5</v>
      </c>
      <c r="AC7" s="17">
        <f>AB7*1</f>
        <v>1.5</v>
      </c>
      <c r="AD7" s="17" t="s">
        <v>29</v>
      </c>
      <c r="AE7" s="17">
        <f>AB7*5</f>
        <v>7.5</v>
      </c>
      <c r="AF7" s="17">
        <f>AC7*4+AE7*4</f>
        <v>36</v>
      </c>
      <c r="AG7" s="91"/>
    </row>
    <row r="8" spans="2:33" ht="27.9" customHeight="1" x14ac:dyDescent="0.3">
      <c r="B8" s="381" t="s">
        <v>37</v>
      </c>
      <c r="C8" s="382"/>
      <c r="D8" s="45"/>
      <c r="E8" s="45"/>
      <c r="F8" s="2"/>
      <c r="G8" s="2"/>
      <c r="H8" s="45"/>
      <c r="I8" s="2"/>
      <c r="J8" s="2"/>
      <c r="K8" s="2"/>
      <c r="L8" s="2"/>
      <c r="M8" s="2"/>
      <c r="N8" s="86"/>
      <c r="O8" s="2"/>
      <c r="P8" s="2"/>
      <c r="Q8" s="45"/>
      <c r="R8" s="2"/>
      <c r="S8" s="2"/>
      <c r="T8" s="86"/>
      <c r="U8" s="2"/>
      <c r="V8" s="384"/>
      <c r="W8" s="40" t="s">
        <v>47</v>
      </c>
      <c r="X8" s="41" t="s">
        <v>33</v>
      </c>
      <c r="Y8" s="39">
        <v>0</v>
      </c>
      <c r="AA8" s="16" t="s">
        <v>34</v>
      </c>
      <c r="AB8" s="17">
        <v>2.5</v>
      </c>
      <c r="AC8" s="17"/>
      <c r="AD8" s="17">
        <f>AB8*5</f>
        <v>12.5</v>
      </c>
      <c r="AE8" s="17" t="s">
        <v>29</v>
      </c>
      <c r="AF8" s="17">
        <f>AD8*9</f>
        <v>112.5</v>
      </c>
      <c r="AG8" s="76"/>
    </row>
    <row r="9" spans="2:33" ht="27.9" customHeight="1" x14ac:dyDescent="0.4">
      <c r="B9" s="381"/>
      <c r="C9" s="382"/>
      <c r="D9" s="45"/>
      <c r="E9" s="45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/>
      <c r="T9" s="45"/>
      <c r="U9" s="2"/>
      <c r="V9" s="384"/>
      <c r="W9" s="89">
        <f>Y4*2+Y5*7+Y6*1+Y7*0+Y8*0+Y9*8</f>
        <v>0</v>
      </c>
      <c r="X9" s="80" t="s">
        <v>42</v>
      </c>
      <c r="Y9" s="46">
        <v>0</v>
      </c>
      <c r="Z9" s="15"/>
      <c r="AA9" s="16" t="s">
        <v>35</v>
      </c>
      <c r="AE9" s="16">
        <f>AB9*15</f>
        <v>0</v>
      </c>
      <c r="AG9" s="91"/>
    </row>
    <row r="10" spans="2:33" ht="27.9" customHeight="1" x14ac:dyDescent="0.3">
      <c r="B10" s="47" t="s">
        <v>36</v>
      </c>
      <c r="C10" s="48"/>
      <c r="D10" s="45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84"/>
      <c r="W10" s="40" t="s">
        <v>12</v>
      </c>
      <c r="X10" s="49"/>
      <c r="Y10" s="39"/>
      <c r="AC10" s="16">
        <f>SUM(AC5:AC9)</f>
        <v>27.5</v>
      </c>
      <c r="AD10" s="16">
        <f>SUM(AD5:AD9)</f>
        <v>22.5</v>
      </c>
      <c r="AE10" s="16">
        <f>SUM(AE5:AE9)</f>
        <v>97.5</v>
      </c>
      <c r="AF10" s="16">
        <f>AC10*4+AD10*9+AE10*4</f>
        <v>702.5</v>
      </c>
      <c r="AG10" s="76"/>
    </row>
    <row r="11" spans="2:33" ht="27.9" customHeight="1" x14ac:dyDescent="0.4">
      <c r="B11" s="50"/>
      <c r="C11" s="51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85"/>
      <c r="W11" s="90">
        <f>W5*4+W9*4+W7*9</f>
        <v>0</v>
      </c>
      <c r="X11" s="53"/>
      <c r="Y11" s="54"/>
      <c r="Z11" s="15"/>
      <c r="AC11" s="52">
        <f>AC10*4/AF10</f>
        <v>0.15658362989323843</v>
      </c>
      <c r="AD11" s="52">
        <f>AD10*9/AF10</f>
        <v>0.28825622775800713</v>
      </c>
      <c r="AE11" s="52">
        <f>AE10*4/AF10</f>
        <v>0.55516014234875444</v>
      </c>
      <c r="AG11" s="93"/>
    </row>
    <row r="12" spans="2:33" s="36" customFormat="1" ht="27.9" customHeight="1" x14ac:dyDescent="0.4">
      <c r="B12" s="31">
        <v>6</v>
      </c>
      <c r="C12" s="382"/>
      <c r="D12" s="32" t="str">
        <f>'113.6月菜單'!F15</f>
        <v>小米飯</v>
      </c>
      <c r="E12" s="32" t="s">
        <v>66</v>
      </c>
      <c r="F12" s="32"/>
      <c r="G12" s="32" t="str">
        <f>'113.6月菜單'!F16</f>
        <v>紅燒排骨</v>
      </c>
      <c r="H12" s="32" t="s">
        <v>17</v>
      </c>
      <c r="I12" s="32"/>
      <c r="J12" s="32" t="str">
        <f>'113.6月菜單'!F17</f>
        <v>港式蝦卷(海加)</v>
      </c>
      <c r="K12" s="32" t="s">
        <v>148</v>
      </c>
      <c r="L12" s="32"/>
      <c r="M12" s="32" t="str">
        <f>'113.6月菜單'!F18</f>
        <v>絲瓜麵線蛋</v>
      </c>
      <c r="N12" s="32" t="s">
        <v>17</v>
      </c>
      <c r="O12" s="32"/>
      <c r="P12" s="32" t="str">
        <f>'113.6月菜單'!F19</f>
        <v>深色蔬菜</v>
      </c>
      <c r="Q12" s="32" t="s">
        <v>69</v>
      </c>
      <c r="R12" s="32"/>
      <c r="S12" s="32" t="str">
        <f>'113.6月菜單'!F20</f>
        <v>海芽薑絲湯</v>
      </c>
      <c r="T12" s="32" t="s">
        <v>17</v>
      </c>
      <c r="U12" s="32"/>
      <c r="V12" s="383"/>
      <c r="W12" s="33" t="s">
        <v>44</v>
      </c>
      <c r="X12" s="34" t="s">
        <v>19</v>
      </c>
      <c r="Y12" s="35">
        <v>5.2</v>
      </c>
      <c r="Z12" s="16"/>
      <c r="AA12" s="16"/>
      <c r="AB12" s="17"/>
      <c r="AC12" s="16" t="s">
        <v>20</v>
      </c>
      <c r="AD12" s="16" t="s">
        <v>21</v>
      </c>
      <c r="AE12" s="16" t="s">
        <v>22</v>
      </c>
      <c r="AF12" s="16" t="s">
        <v>23</v>
      </c>
      <c r="AG12" s="76"/>
    </row>
    <row r="13" spans="2:33" ht="27.9" customHeight="1" x14ac:dyDescent="0.4">
      <c r="B13" s="37" t="s">
        <v>8</v>
      </c>
      <c r="C13" s="382"/>
      <c r="D13" s="2" t="s">
        <v>87</v>
      </c>
      <c r="E13" s="2"/>
      <c r="F13" s="2">
        <v>60</v>
      </c>
      <c r="G13" s="390" t="s">
        <v>130</v>
      </c>
      <c r="H13" s="391"/>
      <c r="I13" s="2">
        <v>25</v>
      </c>
      <c r="J13" s="111" t="s">
        <v>281</v>
      </c>
      <c r="K13" s="111" t="s">
        <v>115</v>
      </c>
      <c r="L13" s="111">
        <v>30</v>
      </c>
      <c r="M13" s="2" t="s">
        <v>86</v>
      </c>
      <c r="N13" s="2"/>
      <c r="O13" s="2">
        <v>70</v>
      </c>
      <c r="P13" s="2" t="s">
        <v>60</v>
      </c>
      <c r="Q13" s="2"/>
      <c r="R13" s="2">
        <v>100</v>
      </c>
      <c r="S13" s="2" t="s">
        <v>178</v>
      </c>
      <c r="T13" s="2"/>
      <c r="U13" s="2">
        <v>5</v>
      </c>
      <c r="V13" s="384"/>
      <c r="W13" s="91">
        <v>102</v>
      </c>
      <c r="X13" s="38" t="s">
        <v>25</v>
      </c>
      <c r="Y13" s="39">
        <v>2.2999999999999998</v>
      </c>
      <c r="Z13" s="15"/>
      <c r="AA13" s="17" t="s">
        <v>26</v>
      </c>
      <c r="AB13" s="17">
        <v>6.2</v>
      </c>
      <c r="AC13" s="17">
        <f>AB13*2</f>
        <v>12.4</v>
      </c>
      <c r="AD13" s="17"/>
      <c r="AE13" s="17">
        <f>AB13*15</f>
        <v>93</v>
      </c>
      <c r="AF13" s="17">
        <f>AC13*4+AE13*4</f>
        <v>421.6</v>
      </c>
      <c r="AG13" s="91"/>
    </row>
    <row r="14" spans="2:33" ht="27.9" customHeight="1" x14ac:dyDescent="0.4">
      <c r="B14" s="37">
        <v>11</v>
      </c>
      <c r="C14" s="382"/>
      <c r="D14" s="2" t="s">
        <v>92</v>
      </c>
      <c r="E14" s="2"/>
      <c r="F14" s="2">
        <v>40</v>
      </c>
      <c r="G14" s="2" t="s">
        <v>141</v>
      </c>
      <c r="H14" s="2"/>
      <c r="I14" s="2">
        <v>20</v>
      </c>
      <c r="J14" s="2"/>
      <c r="K14" s="2"/>
      <c r="L14" s="2"/>
      <c r="M14" s="177" t="s">
        <v>65</v>
      </c>
      <c r="N14" s="178"/>
      <c r="O14" s="2">
        <v>3</v>
      </c>
      <c r="P14" s="2"/>
      <c r="Q14" s="2"/>
      <c r="R14" s="2"/>
      <c r="S14" s="2" t="s">
        <v>124</v>
      </c>
      <c r="T14" s="2"/>
      <c r="U14" s="2">
        <v>1</v>
      </c>
      <c r="V14" s="384"/>
      <c r="W14" s="40" t="s">
        <v>46</v>
      </c>
      <c r="X14" s="41" t="s">
        <v>27</v>
      </c>
      <c r="Y14" s="39">
        <v>1.8</v>
      </c>
      <c r="AA14" s="42" t="s">
        <v>28</v>
      </c>
      <c r="AB14" s="17">
        <v>2</v>
      </c>
      <c r="AC14" s="43">
        <f>AB14*7</f>
        <v>14</v>
      </c>
      <c r="AD14" s="17">
        <f>AB14*5</f>
        <v>10</v>
      </c>
      <c r="AE14" s="17" t="s">
        <v>29</v>
      </c>
      <c r="AF14" s="44">
        <f>AC14*4+AD14*9</f>
        <v>146</v>
      </c>
      <c r="AG14" s="76"/>
    </row>
    <row r="15" spans="2:33" ht="27.9" customHeight="1" x14ac:dyDescent="0.4">
      <c r="B15" s="37" t="s">
        <v>10</v>
      </c>
      <c r="C15" s="382"/>
      <c r="D15" s="2"/>
      <c r="E15" s="45"/>
      <c r="F15" s="2"/>
      <c r="G15" s="2" t="s">
        <v>280</v>
      </c>
      <c r="H15" s="2"/>
      <c r="I15" s="2">
        <v>20</v>
      </c>
      <c r="J15" s="2"/>
      <c r="K15" s="45"/>
      <c r="L15" s="2"/>
      <c r="M15" s="164" t="s">
        <v>285</v>
      </c>
      <c r="N15" s="165"/>
      <c r="O15" s="2">
        <v>5</v>
      </c>
      <c r="P15" s="2"/>
      <c r="Q15" s="45"/>
      <c r="R15" s="2"/>
      <c r="S15" s="2"/>
      <c r="T15" s="2"/>
      <c r="U15" s="2"/>
      <c r="V15" s="384"/>
      <c r="W15" s="89">
        <v>25</v>
      </c>
      <c r="X15" s="41" t="s">
        <v>30</v>
      </c>
      <c r="Y15" s="39">
        <v>2.7</v>
      </c>
      <c r="Z15" s="15"/>
      <c r="AA15" s="16" t="s">
        <v>31</v>
      </c>
      <c r="AB15" s="17">
        <v>1.7</v>
      </c>
      <c r="AC15" s="17">
        <f>AB15*1</f>
        <v>1.7</v>
      </c>
      <c r="AD15" s="17" t="s">
        <v>29</v>
      </c>
      <c r="AE15" s="17">
        <f>AB15*5</f>
        <v>8.5</v>
      </c>
      <c r="AF15" s="17">
        <f>AC15*4+AE15*4</f>
        <v>40.799999999999997</v>
      </c>
      <c r="AG15" s="91"/>
    </row>
    <row r="16" spans="2:33" ht="27.9" customHeight="1" x14ac:dyDescent="0.3">
      <c r="B16" s="381" t="s">
        <v>38</v>
      </c>
      <c r="C16" s="382"/>
      <c r="D16" s="45"/>
      <c r="E16" s="45"/>
      <c r="F16" s="2"/>
      <c r="G16" s="2" t="s">
        <v>179</v>
      </c>
      <c r="H16" s="45"/>
      <c r="I16" s="2">
        <v>5</v>
      </c>
      <c r="J16" s="2"/>
      <c r="K16" s="45"/>
      <c r="L16" s="2"/>
      <c r="M16" s="2"/>
      <c r="N16" s="2"/>
      <c r="O16" s="2"/>
      <c r="P16" s="2"/>
      <c r="Q16" s="45"/>
      <c r="R16" s="2"/>
      <c r="S16" s="2"/>
      <c r="T16" s="2"/>
      <c r="U16" s="2"/>
      <c r="V16" s="384"/>
      <c r="W16" s="40" t="s">
        <v>47</v>
      </c>
      <c r="X16" s="41" t="s">
        <v>33</v>
      </c>
      <c r="Y16" s="39">
        <v>0</v>
      </c>
      <c r="AA16" s="16" t="s">
        <v>34</v>
      </c>
      <c r="AB16" s="17">
        <v>2.5</v>
      </c>
      <c r="AC16" s="17"/>
      <c r="AD16" s="17">
        <f>AB16*5</f>
        <v>12.5</v>
      </c>
      <c r="AE16" s="17" t="s">
        <v>29</v>
      </c>
      <c r="AF16" s="17">
        <f>AD16*9</f>
        <v>112.5</v>
      </c>
      <c r="AG16" s="76"/>
    </row>
    <row r="17" spans="2:33" ht="27.9" customHeight="1" x14ac:dyDescent="0.4">
      <c r="B17" s="381"/>
      <c r="C17" s="382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45"/>
      <c r="U17" s="2"/>
      <c r="V17" s="384"/>
      <c r="W17" s="89">
        <v>28.3</v>
      </c>
      <c r="X17" s="80" t="s">
        <v>42</v>
      </c>
      <c r="Y17" s="46">
        <v>0</v>
      </c>
      <c r="Z17" s="15"/>
      <c r="AA17" s="16" t="s">
        <v>35</v>
      </c>
      <c r="AB17" s="17">
        <v>1</v>
      </c>
      <c r="AE17" s="16">
        <f>AB17*15</f>
        <v>15</v>
      </c>
      <c r="AG17" s="91"/>
    </row>
    <row r="18" spans="2:33" ht="27.9" customHeight="1" x14ac:dyDescent="0.3">
      <c r="B18" s="47" t="s">
        <v>36</v>
      </c>
      <c r="C18" s="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79"/>
      <c r="U18" s="79"/>
      <c r="V18" s="384"/>
      <c r="W18" s="40" t="s">
        <v>12</v>
      </c>
      <c r="X18" s="49"/>
      <c r="Y18" s="39"/>
      <c r="AC18" s="16">
        <f>SUM(AC13:AC17)</f>
        <v>28.099999999999998</v>
      </c>
      <c r="AD18" s="16">
        <f>SUM(AD13:AD17)</f>
        <v>22.5</v>
      </c>
      <c r="AE18" s="16">
        <f>SUM(AE13:AE17)</f>
        <v>116.5</v>
      </c>
      <c r="AF18" s="16">
        <f>AC18*4+AD18*9+AE18*4</f>
        <v>780.9</v>
      </c>
      <c r="AG18" s="76"/>
    </row>
    <row r="19" spans="2:33" ht="27.9" customHeight="1" x14ac:dyDescent="0.4">
      <c r="B19" s="50"/>
      <c r="C19" s="51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85"/>
      <c r="W19" s="90">
        <f>W13*4+W17*4+W15*9</f>
        <v>746.2</v>
      </c>
      <c r="X19" s="53"/>
      <c r="Y19" s="54"/>
      <c r="Z19" s="15"/>
      <c r="AC19" s="52">
        <f>AC18*4/AF18</f>
        <v>0.14393648354462799</v>
      </c>
      <c r="AD19" s="52">
        <f>AD18*9/AF18</f>
        <v>0.25931617364579335</v>
      </c>
      <c r="AE19" s="52">
        <f>AE18*4/AF18</f>
        <v>0.59674734280957875</v>
      </c>
      <c r="AG19" s="93"/>
    </row>
    <row r="20" spans="2:33" s="36" customFormat="1" ht="27.9" customHeight="1" x14ac:dyDescent="0.4">
      <c r="B20" s="31">
        <v>6</v>
      </c>
      <c r="C20" s="382"/>
      <c r="D20" s="32" t="str">
        <f>'113.6月菜單'!J15</f>
        <v>香Q米飯</v>
      </c>
      <c r="E20" s="32" t="s">
        <v>15</v>
      </c>
      <c r="F20" s="32"/>
      <c r="G20" s="32" t="str">
        <f>'113.6月菜單'!J16</f>
        <v>卜蜂雞排(加)(炸)</v>
      </c>
      <c r="H20" s="32" t="s">
        <v>61</v>
      </c>
      <c r="I20" s="32"/>
      <c r="J20" s="32" t="str">
        <f>'113.6月菜單'!J17</f>
        <v>洋芋燒肉</v>
      </c>
      <c r="K20" s="32" t="s">
        <v>181</v>
      </c>
      <c r="L20" s="32"/>
      <c r="M20" s="32" t="str">
        <f>'113.6月菜單'!J18</f>
        <v>高麗菜豆皮(豆)</v>
      </c>
      <c r="N20" s="32" t="s">
        <v>17</v>
      </c>
      <c r="O20" s="32"/>
      <c r="P20" s="32" t="str">
        <f>'113.6月菜單'!J19</f>
        <v>淺色蔬菜</v>
      </c>
      <c r="Q20" s="32" t="s">
        <v>18</v>
      </c>
      <c r="R20" s="32"/>
      <c r="S20" s="32" t="str">
        <f>'113.6月菜單'!J20</f>
        <v>日式豆腐湯(豆)</v>
      </c>
      <c r="T20" s="32" t="s">
        <v>17</v>
      </c>
      <c r="U20" s="32"/>
      <c r="V20" s="383"/>
      <c r="W20" s="33" t="s">
        <v>44</v>
      </c>
      <c r="X20" s="34" t="s">
        <v>19</v>
      </c>
      <c r="Y20" s="35">
        <v>5.5</v>
      </c>
      <c r="Z20" s="16"/>
      <c r="AA20" s="16"/>
      <c r="AB20" s="17"/>
      <c r="AC20" s="16" t="s">
        <v>20</v>
      </c>
      <c r="AD20" s="16" t="s">
        <v>21</v>
      </c>
      <c r="AE20" s="16" t="s">
        <v>22</v>
      </c>
      <c r="AF20" s="16" t="s">
        <v>23</v>
      </c>
      <c r="AG20" s="76"/>
    </row>
    <row r="21" spans="2:33" s="57" customFormat="1" ht="27.75" customHeight="1" x14ac:dyDescent="0.55000000000000004">
      <c r="B21" s="37" t="s">
        <v>8</v>
      </c>
      <c r="C21" s="382"/>
      <c r="D21" s="2" t="s">
        <v>110</v>
      </c>
      <c r="E21" s="2"/>
      <c r="F21" s="2">
        <v>100</v>
      </c>
      <c r="G21" s="182" t="s">
        <v>315</v>
      </c>
      <c r="H21" s="176" t="s">
        <v>83</v>
      </c>
      <c r="I21" s="111">
        <v>50</v>
      </c>
      <c r="J21" s="111" t="s">
        <v>182</v>
      </c>
      <c r="K21" s="111"/>
      <c r="L21" s="111">
        <v>45</v>
      </c>
      <c r="M21" s="111" t="s">
        <v>156</v>
      </c>
      <c r="N21" s="111"/>
      <c r="O21" s="111">
        <v>80</v>
      </c>
      <c r="P21" s="2" t="s">
        <v>60</v>
      </c>
      <c r="Q21" s="2"/>
      <c r="R21" s="2">
        <v>100</v>
      </c>
      <c r="S21" s="2" t="s">
        <v>84</v>
      </c>
      <c r="T21" s="2"/>
      <c r="U21" s="2">
        <v>1</v>
      </c>
      <c r="V21" s="384"/>
      <c r="W21" s="91">
        <v>106.5</v>
      </c>
      <c r="X21" s="38" t="s">
        <v>25</v>
      </c>
      <c r="Y21" s="39">
        <v>2.2999999999999998</v>
      </c>
      <c r="Z21" s="55"/>
      <c r="AA21" s="56" t="s">
        <v>26</v>
      </c>
      <c r="AB21" s="56">
        <v>6.2</v>
      </c>
      <c r="AC21" s="56">
        <f>AB21*2</f>
        <v>12.4</v>
      </c>
      <c r="AD21" s="56"/>
      <c r="AE21" s="56">
        <f>AB21*15</f>
        <v>93</v>
      </c>
      <c r="AF21" s="56">
        <f>AC21*4+AE21*4</f>
        <v>421.6</v>
      </c>
      <c r="AG21" s="91"/>
    </row>
    <row r="22" spans="2:33" s="57" customFormat="1" ht="27.9" customHeight="1" x14ac:dyDescent="0.4">
      <c r="B22" s="37">
        <v>12</v>
      </c>
      <c r="C22" s="382"/>
      <c r="D22" s="2"/>
      <c r="E22" s="2"/>
      <c r="F22" s="2"/>
      <c r="G22" s="2"/>
      <c r="H22" s="2"/>
      <c r="I22" s="2"/>
      <c r="J22" s="390" t="s">
        <v>130</v>
      </c>
      <c r="K22" s="391"/>
      <c r="L22" s="111">
        <v>15</v>
      </c>
      <c r="M22" s="111" t="s">
        <v>282</v>
      </c>
      <c r="N22" s="111" t="s">
        <v>112</v>
      </c>
      <c r="O22" s="111">
        <v>5</v>
      </c>
      <c r="P22" s="2"/>
      <c r="Q22" s="2"/>
      <c r="R22" s="2"/>
      <c r="S22" s="2" t="s">
        <v>117</v>
      </c>
      <c r="T22" s="2" t="s">
        <v>112</v>
      </c>
      <c r="U22" s="2">
        <v>30</v>
      </c>
      <c r="V22" s="384"/>
      <c r="W22" s="40" t="s">
        <v>46</v>
      </c>
      <c r="X22" s="41" t="s">
        <v>27</v>
      </c>
      <c r="Y22" s="39">
        <v>1.8</v>
      </c>
      <c r="AA22" s="58" t="s">
        <v>28</v>
      </c>
      <c r="AB22" s="56">
        <v>2.1</v>
      </c>
      <c r="AC22" s="59">
        <f>AB22*7</f>
        <v>14.700000000000001</v>
      </c>
      <c r="AD22" s="56">
        <f>AB22*5</f>
        <v>10.5</v>
      </c>
      <c r="AE22" s="56" t="s">
        <v>29</v>
      </c>
      <c r="AF22" s="60">
        <f>AC22*4+AD22*9</f>
        <v>153.30000000000001</v>
      </c>
      <c r="AG22" s="76"/>
    </row>
    <row r="23" spans="2:33" s="57" customFormat="1" ht="27.9" customHeight="1" x14ac:dyDescent="0.55000000000000004">
      <c r="B23" s="37" t="s">
        <v>10</v>
      </c>
      <c r="C23" s="382"/>
      <c r="D23" s="2"/>
      <c r="E23" s="2"/>
      <c r="F23" s="2"/>
      <c r="G23" s="2"/>
      <c r="H23" s="45"/>
      <c r="I23" s="2"/>
      <c r="J23" s="2" t="s">
        <v>183</v>
      </c>
      <c r="K23" s="45"/>
      <c r="L23" s="2">
        <v>3</v>
      </c>
      <c r="M23" s="2" t="s">
        <v>127</v>
      </c>
      <c r="N23" s="2"/>
      <c r="O23" s="2">
        <v>1</v>
      </c>
      <c r="P23" s="2"/>
      <c r="Q23" s="88"/>
      <c r="R23" s="2"/>
      <c r="S23" s="2" t="s">
        <v>135</v>
      </c>
      <c r="T23" s="2"/>
      <c r="U23" s="2">
        <v>1</v>
      </c>
      <c r="V23" s="384"/>
      <c r="W23" s="89">
        <v>24</v>
      </c>
      <c r="X23" s="41" t="s">
        <v>30</v>
      </c>
      <c r="Y23" s="39">
        <v>2.5</v>
      </c>
      <c r="Z23" s="55"/>
      <c r="AA23" s="61" t="s">
        <v>31</v>
      </c>
      <c r="AB23" s="56">
        <v>1.6</v>
      </c>
      <c r="AC23" s="56">
        <f>AB23*1</f>
        <v>1.6</v>
      </c>
      <c r="AD23" s="56" t="s">
        <v>29</v>
      </c>
      <c r="AE23" s="56">
        <f>AB23*5</f>
        <v>8</v>
      </c>
      <c r="AF23" s="56">
        <f>AC23*4+AE23*4</f>
        <v>38.4</v>
      </c>
      <c r="AG23" s="91"/>
    </row>
    <row r="24" spans="2:33" s="57" customFormat="1" ht="27.9" customHeight="1" x14ac:dyDescent="0.3">
      <c r="B24" s="381" t="s">
        <v>39</v>
      </c>
      <c r="C24" s="382"/>
      <c r="D24" s="2"/>
      <c r="E24" s="2"/>
      <c r="F24" s="2"/>
      <c r="G24" s="2"/>
      <c r="H24" s="45"/>
      <c r="I24" s="2"/>
      <c r="J24" s="2"/>
      <c r="K24" s="86"/>
      <c r="L24" s="2"/>
      <c r="M24" s="2"/>
      <c r="N24" s="120"/>
      <c r="O24" s="2"/>
      <c r="P24" s="2"/>
      <c r="Q24" s="45"/>
      <c r="R24" s="2"/>
      <c r="S24" s="2"/>
      <c r="T24" s="2"/>
      <c r="U24" s="2"/>
      <c r="V24" s="384"/>
      <c r="W24" s="40" t="s">
        <v>47</v>
      </c>
      <c r="X24" s="41" t="s">
        <v>33</v>
      </c>
      <c r="Y24" s="39">
        <v>0</v>
      </c>
      <c r="AA24" s="61" t="s">
        <v>34</v>
      </c>
      <c r="AB24" s="56">
        <v>2.5</v>
      </c>
      <c r="AC24" s="56"/>
      <c r="AD24" s="56">
        <f>AB24*5</f>
        <v>12.5</v>
      </c>
      <c r="AE24" s="56" t="s">
        <v>29</v>
      </c>
      <c r="AF24" s="56">
        <f>AD24*9</f>
        <v>112.5</v>
      </c>
      <c r="AG24" s="76"/>
    </row>
    <row r="25" spans="2:33" s="57" customFormat="1" ht="27.9" customHeight="1" x14ac:dyDescent="0.55000000000000004">
      <c r="B25" s="381"/>
      <c r="C25" s="382"/>
      <c r="D25" s="2"/>
      <c r="E25" s="2"/>
      <c r="F25" s="2"/>
      <c r="G25" s="2"/>
      <c r="H25" s="45"/>
      <c r="I25" s="2"/>
      <c r="J25" s="2"/>
      <c r="K25" s="45"/>
      <c r="L25" s="2"/>
      <c r="M25" s="2"/>
      <c r="N25" s="2"/>
      <c r="O25" s="2"/>
      <c r="P25" s="2"/>
      <c r="Q25" s="45"/>
      <c r="R25" s="2"/>
      <c r="S25" s="2"/>
      <c r="T25" s="86"/>
      <c r="U25" s="2"/>
      <c r="V25" s="384"/>
      <c r="W25" s="89">
        <v>28.9</v>
      </c>
      <c r="X25" s="80" t="s">
        <v>42</v>
      </c>
      <c r="Y25" s="46">
        <v>0</v>
      </c>
      <c r="Z25" s="55"/>
      <c r="AA25" s="61" t="s">
        <v>35</v>
      </c>
      <c r="AB25" s="56"/>
      <c r="AC25" s="61"/>
      <c r="AD25" s="61"/>
      <c r="AE25" s="61">
        <f>AB25*15</f>
        <v>0</v>
      </c>
      <c r="AF25" s="61"/>
      <c r="AG25" s="91"/>
    </row>
    <row r="26" spans="2:33" s="57" customFormat="1" ht="27.9" customHeight="1" x14ac:dyDescent="0.3">
      <c r="B26" s="63" t="s">
        <v>36</v>
      </c>
      <c r="C26" s="64"/>
      <c r="D26" s="2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84"/>
      <c r="W26" s="40" t="s">
        <v>12</v>
      </c>
      <c r="X26" s="49"/>
      <c r="Y26" s="39"/>
      <c r="AA26" s="61"/>
      <c r="AB26" s="56"/>
      <c r="AC26" s="61">
        <f>SUM(AC21:AC25)</f>
        <v>28.700000000000003</v>
      </c>
      <c r="AD26" s="61">
        <f>SUM(AD21:AD25)</f>
        <v>23</v>
      </c>
      <c r="AE26" s="61">
        <f>SUM(AE21:AE25)</f>
        <v>101</v>
      </c>
      <c r="AF26" s="61">
        <f>AC26*4+AD26*9+AE26*4</f>
        <v>725.8</v>
      </c>
      <c r="AG26" s="76"/>
    </row>
    <row r="27" spans="2:33" s="57" customFormat="1" ht="27.9" customHeight="1" thickBot="1" x14ac:dyDescent="0.6">
      <c r="B27" s="65"/>
      <c r="C27" s="66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85"/>
      <c r="W27" s="90">
        <f>W21*4+W25*4+W23*9</f>
        <v>757.6</v>
      </c>
      <c r="X27" s="53"/>
      <c r="Y27" s="54"/>
      <c r="Z27" s="55"/>
      <c r="AB27" s="67"/>
      <c r="AC27" s="68">
        <f>AC26*4/AF26</f>
        <v>0.15817029484706532</v>
      </c>
      <c r="AD27" s="68">
        <f>AD26*9/AF26</f>
        <v>0.28520253513364563</v>
      </c>
      <c r="AE27" s="68">
        <f>AE26*4/AF26</f>
        <v>0.55662717001928907</v>
      </c>
      <c r="AG27" s="93"/>
    </row>
    <row r="28" spans="2:33" s="36" customFormat="1" ht="27.9" customHeight="1" x14ac:dyDescent="0.4">
      <c r="B28" s="31">
        <v>6</v>
      </c>
      <c r="C28" s="382"/>
      <c r="D28" s="32" t="str">
        <f>'113.6月菜單'!N15</f>
        <v>地瓜飯</v>
      </c>
      <c r="E28" s="32" t="s">
        <v>15</v>
      </c>
      <c r="F28" s="32"/>
      <c r="G28" s="32" t="str">
        <f>'113.6月菜單'!N16</f>
        <v>香酥蔬菜中卷(海)(炸)</v>
      </c>
      <c r="H28" s="32" t="s">
        <v>61</v>
      </c>
      <c r="I28" s="32"/>
      <c r="J28" s="32" t="str">
        <f>'113.6月菜單'!N17</f>
        <v>京醬肉絲(豆)</v>
      </c>
      <c r="K28" s="32" t="s">
        <v>17</v>
      </c>
      <c r="L28" s="32"/>
      <c r="M28" s="32" t="str">
        <f>'113.6月菜單'!N18</f>
        <v>蒸蛋</v>
      </c>
      <c r="N28" s="32" t="s">
        <v>15</v>
      </c>
      <c r="O28" s="32"/>
      <c r="P28" s="32" t="str">
        <f>'113.6月菜單'!N19</f>
        <v>有機蔬菜</v>
      </c>
      <c r="Q28" s="32" t="s">
        <v>50</v>
      </c>
      <c r="R28" s="32"/>
      <c r="S28" s="32" t="str">
        <f>'113.6月菜單'!N20</f>
        <v>榨菜豬血湯(醃)</v>
      </c>
      <c r="T28" s="32" t="s">
        <v>49</v>
      </c>
      <c r="U28" s="32"/>
      <c r="V28" s="383"/>
      <c r="W28" s="33" t="s">
        <v>44</v>
      </c>
      <c r="X28" s="34" t="s">
        <v>19</v>
      </c>
      <c r="Y28" s="35">
        <v>5</v>
      </c>
      <c r="Z28" s="16"/>
      <c r="AA28" s="16"/>
      <c r="AB28" s="17"/>
      <c r="AC28" s="16" t="s">
        <v>20</v>
      </c>
      <c r="AD28" s="16" t="s">
        <v>21</v>
      </c>
      <c r="AE28" s="16" t="s">
        <v>22</v>
      </c>
      <c r="AF28" s="16" t="s">
        <v>23</v>
      </c>
    </row>
    <row r="29" spans="2:33" ht="27.9" customHeight="1" x14ac:dyDescent="0.4">
      <c r="B29" s="37" t="s">
        <v>8</v>
      </c>
      <c r="C29" s="382"/>
      <c r="D29" s="2" t="s">
        <v>24</v>
      </c>
      <c r="E29" s="2"/>
      <c r="F29" s="2">
        <v>80</v>
      </c>
      <c r="G29" s="172" t="s">
        <v>184</v>
      </c>
      <c r="H29" s="179" t="s">
        <v>173</v>
      </c>
      <c r="I29" s="2">
        <v>60</v>
      </c>
      <c r="J29" s="182" t="s">
        <v>206</v>
      </c>
      <c r="K29" s="176" t="s">
        <v>207</v>
      </c>
      <c r="L29" s="2">
        <v>40</v>
      </c>
      <c r="M29" s="2" t="s">
        <v>65</v>
      </c>
      <c r="N29" s="2"/>
      <c r="O29" s="2">
        <v>55</v>
      </c>
      <c r="P29" s="2" t="s">
        <v>60</v>
      </c>
      <c r="Q29" s="2"/>
      <c r="R29" s="2">
        <v>100</v>
      </c>
      <c r="S29" s="2" t="s">
        <v>283</v>
      </c>
      <c r="T29" s="2" t="s">
        <v>212</v>
      </c>
      <c r="U29" s="2">
        <v>30</v>
      </c>
      <c r="V29" s="384"/>
      <c r="W29" s="91">
        <v>98.5</v>
      </c>
      <c r="X29" s="38" t="s">
        <v>25</v>
      </c>
      <c r="Y29" s="39">
        <v>2.4</v>
      </c>
      <c r="Z29" s="15"/>
      <c r="AA29" s="17" t="s">
        <v>26</v>
      </c>
      <c r="AB29" s="17">
        <v>6</v>
      </c>
      <c r="AC29" s="17">
        <f>AB29*2</f>
        <v>12</v>
      </c>
      <c r="AD29" s="17"/>
      <c r="AE29" s="17">
        <f>AB29*15</f>
        <v>90</v>
      </c>
      <c r="AF29" s="17">
        <f>AC29*4+AE29*4</f>
        <v>408</v>
      </c>
    </row>
    <row r="30" spans="2:33" ht="27.9" customHeight="1" x14ac:dyDescent="0.4">
      <c r="B30" s="37">
        <v>13</v>
      </c>
      <c r="C30" s="382"/>
      <c r="D30" s="2" t="s">
        <v>101</v>
      </c>
      <c r="E30" s="2"/>
      <c r="F30" s="2">
        <v>55</v>
      </c>
      <c r="G30" s="2" t="s">
        <v>199</v>
      </c>
      <c r="H30" s="2"/>
      <c r="I30" s="2">
        <v>40</v>
      </c>
      <c r="J30" s="390" t="s">
        <v>142</v>
      </c>
      <c r="K30" s="391"/>
      <c r="L30" s="2">
        <v>20</v>
      </c>
      <c r="M30" s="2" t="s">
        <v>143</v>
      </c>
      <c r="N30" s="2"/>
      <c r="O30" s="2">
        <v>1</v>
      </c>
      <c r="P30" s="417" t="s">
        <v>348</v>
      </c>
      <c r="Q30" s="2"/>
      <c r="R30" s="2"/>
      <c r="S30" s="2" t="s">
        <v>211</v>
      </c>
      <c r="T30" s="2"/>
      <c r="U30" s="2">
        <v>30</v>
      </c>
      <c r="V30" s="384"/>
      <c r="W30" s="40" t="s">
        <v>46</v>
      </c>
      <c r="X30" s="41" t="s">
        <v>27</v>
      </c>
      <c r="Y30" s="39">
        <v>1.7</v>
      </c>
      <c r="AA30" s="42" t="s">
        <v>28</v>
      </c>
      <c r="AB30" s="17">
        <v>2</v>
      </c>
      <c r="AC30" s="43">
        <f>AB30*7</f>
        <v>14</v>
      </c>
      <c r="AD30" s="17">
        <f>AB30*5</f>
        <v>10</v>
      </c>
      <c r="AE30" s="17" t="s">
        <v>29</v>
      </c>
      <c r="AF30" s="44">
        <f>AC30*4+AD30*9</f>
        <v>146</v>
      </c>
    </row>
    <row r="31" spans="2:33" ht="27.9" customHeight="1" x14ac:dyDescent="0.4">
      <c r="B31" s="37" t="s">
        <v>10</v>
      </c>
      <c r="C31" s="382"/>
      <c r="D31" s="2"/>
      <c r="E31" s="45"/>
      <c r="F31" s="2"/>
      <c r="G31" s="2"/>
      <c r="H31" s="45"/>
      <c r="I31" s="2"/>
      <c r="J31" s="2"/>
      <c r="K31" s="45"/>
      <c r="L31" s="2"/>
      <c r="M31" s="2"/>
      <c r="N31" s="86"/>
      <c r="O31" s="2"/>
      <c r="P31" s="2"/>
      <c r="Q31" s="45"/>
      <c r="R31" s="2"/>
      <c r="S31" s="2" t="s">
        <v>210</v>
      </c>
      <c r="T31" s="2"/>
      <c r="U31" s="2">
        <v>1</v>
      </c>
      <c r="V31" s="384"/>
      <c r="W31" s="89">
        <v>24.5</v>
      </c>
      <c r="X31" s="41" t="s">
        <v>30</v>
      </c>
      <c r="Y31" s="39">
        <v>2.5</v>
      </c>
      <c r="Z31" s="15"/>
      <c r="AA31" s="16" t="s">
        <v>31</v>
      </c>
      <c r="AB31" s="17">
        <v>1.8</v>
      </c>
      <c r="AC31" s="17">
        <f>AB31*1</f>
        <v>1.8</v>
      </c>
      <c r="AD31" s="17" t="s">
        <v>29</v>
      </c>
      <c r="AE31" s="17">
        <f>AB31*5</f>
        <v>9</v>
      </c>
      <c r="AF31" s="17">
        <f>AC31*4+AE31*4</f>
        <v>43.2</v>
      </c>
    </row>
    <row r="32" spans="2:33" ht="27.9" customHeight="1" x14ac:dyDescent="0.3">
      <c r="B32" s="381" t="s">
        <v>40</v>
      </c>
      <c r="C32" s="382"/>
      <c r="D32" s="45"/>
      <c r="E32" s="45"/>
      <c r="F32" s="2"/>
      <c r="G32" s="172"/>
      <c r="H32" s="173"/>
      <c r="I32" s="2"/>
      <c r="J32" s="2"/>
      <c r="K32" s="45"/>
      <c r="L32" s="2"/>
      <c r="M32" s="2"/>
      <c r="N32" s="2"/>
      <c r="O32" s="2"/>
      <c r="P32" s="2"/>
      <c r="Q32" s="45"/>
      <c r="R32" s="2"/>
      <c r="S32" s="2"/>
      <c r="T32" s="45"/>
      <c r="U32" s="2"/>
      <c r="V32" s="384"/>
      <c r="W32" s="40" t="s">
        <v>47</v>
      </c>
      <c r="X32" s="41" t="s">
        <v>33</v>
      </c>
      <c r="Y32" s="39">
        <v>0</v>
      </c>
      <c r="AA32" s="16" t="s">
        <v>34</v>
      </c>
      <c r="AB32" s="17">
        <v>2.5</v>
      </c>
      <c r="AC32" s="17"/>
      <c r="AD32" s="17">
        <f>AB32*5</f>
        <v>12.5</v>
      </c>
      <c r="AE32" s="17" t="s">
        <v>29</v>
      </c>
      <c r="AF32" s="17">
        <f>AD32*9</f>
        <v>112.5</v>
      </c>
    </row>
    <row r="33" spans="2:33" ht="27.9" customHeight="1" x14ac:dyDescent="0.4">
      <c r="B33" s="381"/>
      <c r="C33" s="382"/>
      <c r="D33" s="45"/>
      <c r="E33" s="45"/>
      <c r="F33" s="2"/>
      <c r="G33" s="2"/>
      <c r="H33" s="2"/>
      <c r="I33" s="2"/>
      <c r="J33" s="2"/>
      <c r="K33" s="45"/>
      <c r="L33" s="2"/>
      <c r="M33" s="57"/>
      <c r="N33" s="88"/>
      <c r="O33" s="2"/>
      <c r="P33" s="2"/>
      <c r="Q33" s="45"/>
      <c r="R33" s="2"/>
      <c r="S33" s="2"/>
      <c r="T33" s="45"/>
      <c r="U33" s="2"/>
      <c r="V33" s="384"/>
      <c r="W33" s="89">
        <v>28.5</v>
      </c>
      <c r="X33" s="80" t="s">
        <v>42</v>
      </c>
      <c r="Y33" s="46">
        <v>0</v>
      </c>
      <c r="Z33" s="15"/>
      <c r="AA33" s="16" t="s">
        <v>35</v>
      </c>
      <c r="AB33" s="17">
        <v>1</v>
      </c>
      <c r="AE33" s="16">
        <f>AB33*15</f>
        <v>15</v>
      </c>
    </row>
    <row r="34" spans="2:33" ht="27.9" customHeight="1" x14ac:dyDescent="0.3">
      <c r="B34" s="47" t="s">
        <v>36</v>
      </c>
      <c r="C34" s="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84"/>
      <c r="W34" s="40" t="s">
        <v>12</v>
      </c>
      <c r="X34" s="49"/>
      <c r="Y34" s="39"/>
      <c r="AC34" s="16">
        <f>SUM(AC29:AC33)</f>
        <v>27.8</v>
      </c>
      <c r="AD34" s="16">
        <f>SUM(AD29:AD33)</f>
        <v>22.5</v>
      </c>
      <c r="AE34" s="16">
        <f>SUM(AE29:AE33)</f>
        <v>114</v>
      </c>
      <c r="AF34" s="16">
        <f>AC34*4+AD34*9+AE34*4</f>
        <v>769.7</v>
      </c>
      <c r="AG34" s="76"/>
    </row>
    <row r="35" spans="2:33" ht="27.9" customHeight="1" x14ac:dyDescent="0.4">
      <c r="B35" s="50"/>
      <c r="C35" s="51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85"/>
      <c r="W35" s="90">
        <f>W29*4+W33*4+W31*9</f>
        <v>728.5</v>
      </c>
      <c r="X35" s="53"/>
      <c r="Y35" s="54"/>
      <c r="Z35" s="15"/>
      <c r="AC35" s="52">
        <f>AC34*4/AF34</f>
        <v>0.14447187215798363</v>
      </c>
      <c r="AD35" s="52">
        <f>AD34*9/AF34</f>
        <v>0.26308951539560865</v>
      </c>
      <c r="AE35" s="52">
        <f>AE34*4/AF34</f>
        <v>0.59243861244640761</v>
      </c>
      <c r="AG35" s="93"/>
    </row>
    <row r="36" spans="2:33" s="36" customFormat="1" ht="27.9" customHeight="1" x14ac:dyDescent="0.4">
      <c r="B36" s="31">
        <v>6</v>
      </c>
      <c r="C36" s="382"/>
      <c r="D36" s="32" t="str">
        <f>'113.6月菜單'!R15</f>
        <v>香菇肉燥炒麵</v>
      </c>
      <c r="E36" s="32" t="s">
        <v>17</v>
      </c>
      <c r="F36" s="32"/>
      <c r="G36" s="32" t="str">
        <f>'113.6月菜單'!R16</f>
        <v>招牌雞腿</v>
      </c>
      <c r="H36" s="32" t="s">
        <v>63</v>
      </c>
      <c r="I36" s="32"/>
      <c r="J36" s="32" t="str">
        <f>'113.6月菜單'!R17</f>
        <v>奶黃包(冷)</v>
      </c>
      <c r="K36" s="32" t="s">
        <v>15</v>
      </c>
      <c r="L36" s="32"/>
      <c r="M36" s="32" t="str">
        <f>'113.6月菜單'!R18</f>
        <v>蒜香豆腐丁(豆)</v>
      </c>
      <c r="N36" s="32" t="s">
        <v>17</v>
      </c>
      <c r="O36" s="32"/>
      <c r="P36" s="32" t="str">
        <f>'113.6月菜單'!R19</f>
        <v>深色蔬菜</v>
      </c>
      <c r="Q36" s="32" t="s">
        <v>51</v>
      </c>
      <c r="R36" s="32"/>
      <c r="S36" s="32" t="str">
        <f>'113.6月菜單'!R20</f>
        <v>竹筍湯</v>
      </c>
      <c r="T36" s="32" t="s">
        <v>17</v>
      </c>
      <c r="U36" s="32"/>
      <c r="V36" s="383"/>
      <c r="W36" s="33" t="s">
        <v>44</v>
      </c>
      <c r="X36" s="34" t="s">
        <v>19</v>
      </c>
      <c r="Y36" s="35">
        <v>5.5</v>
      </c>
      <c r="Z36" s="16"/>
      <c r="AA36" s="16"/>
      <c r="AB36" s="17"/>
      <c r="AC36" s="16" t="s">
        <v>20</v>
      </c>
      <c r="AD36" s="16" t="s">
        <v>21</v>
      </c>
      <c r="AE36" s="16" t="s">
        <v>22</v>
      </c>
      <c r="AF36" s="16" t="s">
        <v>23</v>
      </c>
      <c r="AG36" s="76"/>
    </row>
    <row r="37" spans="2:33" ht="27.9" customHeight="1" x14ac:dyDescent="0.4">
      <c r="B37" s="37" t="s">
        <v>8</v>
      </c>
      <c r="C37" s="382"/>
      <c r="D37" s="2" t="s">
        <v>174</v>
      </c>
      <c r="E37" s="2"/>
      <c r="F37" s="2">
        <v>135</v>
      </c>
      <c r="G37" s="2" t="s">
        <v>300</v>
      </c>
      <c r="H37" s="2"/>
      <c r="I37" s="2">
        <v>60</v>
      </c>
      <c r="J37" s="2" t="s">
        <v>209</v>
      </c>
      <c r="K37" s="2" t="s">
        <v>102</v>
      </c>
      <c r="L37" s="2">
        <v>30</v>
      </c>
      <c r="M37" s="111" t="s">
        <v>145</v>
      </c>
      <c r="N37" s="111" t="s">
        <v>134</v>
      </c>
      <c r="O37" s="111">
        <v>50</v>
      </c>
      <c r="P37" s="2" t="s">
        <v>60</v>
      </c>
      <c r="Q37" s="2"/>
      <c r="R37" s="2">
        <v>100</v>
      </c>
      <c r="S37" s="2" t="s">
        <v>129</v>
      </c>
      <c r="T37" s="2"/>
      <c r="U37" s="2">
        <v>35</v>
      </c>
      <c r="V37" s="384"/>
      <c r="W37" s="91">
        <v>106.5</v>
      </c>
      <c r="X37" s="38" t="s">
        <v>25</v>
      </c>
      <c r="Y37" s="39">
        <v>2.2999999999999998</v>
      </c>
      <c r="Z37" s="15"/>
      <c r="AA37" s="17" t="s">
        <v>26</v>
      </c>
      <c r="AB37" s="17">
        <v>6</v>
      </c>
      <c r="AC37" s="17">
        <f>AB37*2</f>
        <v>12</v>
      </c>
      <c r="AD37" s="17"/>
      <c r="AE37" s="17">
        <f>AB37*15</f>
        <v>90</v>
      </c>
      <c r="AF37" s="17">
        <f>AC37*4+AE37*4</f>
        <v>408</v>
      </c>
      <c r="AG37" s="91"/>
    </row>
    <row r="38" spans="2:33" ht="27.9" customHeight="1" x14ac:dyDescent="0.4">
      <c r="B38" s="37">
        <v>14</v>
      </c>
      <c r="C38" s="382"/>
      <c r="D38" s="2" t="s">
        <v>136</v>
      </c>
      <c r="E38" s="2"/>
      <c r="F38" s="2">
        <v>35</v>
      </c>
      <c r="G38" s="2"/>
      <c r="H38" s="2"/>
      <c r="I38" s="2"/>
      <c r="J38" s="2"/>
      <c r="K38" s="2"/>
      <c r="L38" s="2"/>
      <c r="M38" s="2"/>
      <c r="N38" s="111"/>
      <c r="O38" s="111"/>
      <c r="P38" s="2"/>
      <c r="Q38" s="2"/>
      <c r="R38" s="2"/>
      <c r="S38" s="2"/>
      <c r="T38" s="2"/>
      <c r="U38" s="2"/>
      <c r="V38" s="384"/>
      <c r="W38" s="40" t="s">
        <v>46</v>
      </c>
      <c r="X38" s="41" t="s">
        <v>27</v>
      </c>
      <c r="Y38" s="39">
        <v>1.8</v>
      </c>
      <c r="AA38" s="42" t="s">
        <v>28</v>
      </c>
      <c r="AB38" s="17">
        <v>2.2999999999999998</v>
      </c>
      <c r="AC38" s="43">
        <f>AB38*7</f>
        <v>16.099999999999998</v>
      </c>
      <c r="AD38" s="17">
        <f>AB38*5</f>
        <v>11.5</v>
      </c>
      <c r="AE38" s="17" t="s">
        <v>29</v>
      </c>
      <c r="AF38" s="44">
        <f>AC38*4+AD38*9</f>
        <v>167.89999999999998</v>
      </c>
      <c r="AG38" s="76"/>
    </row>
    <row r="39" spans="2:33" ht="27.9" customHeight="1" x14ac:dyDescent="0.4">
      <c r="B39" s="37" t="s">
        <v>10</v>
      </c>
      <c r="C39" s="382"/>
      <c r="D39" s="2" t="s">
        <v>131</v>
      </c>
      <c r="E39" s="2"/>
      <c r="F39" s="2">
        <v>1</v>
      </c>
      <c r="G39" s="2"/>
      <c r="H39" s="2"/>
      <c r="I39" s="2"/>
      <c r="J39" s="2"/>
      <c r="K39" s="2"/>
      <c r="L39" s="2"/>
      <c r="M39" s="2"/>
      <c r="N39" s="130"/>
      <c r="O39" s="111"/>
      <c r="P39" s="2"/>
      <c r="Q39" s="2"/>
      <c r="R39" s="2"/>
      <c r="S39" s="2"/>
      <c r="T39" s="2"/>
      <c r="U39" s="2"/>
      <c r="V39" s="384"/>
      <c r="W39" s="89">
        <v>24</v>
      </c>
      <c r="X39" s="41" t="s">
        <v>30</v>
      </c>
      <c r="Y39" s="39">
        <v>2.5</v>
      </c>
      <c r="Z39" s="15"/>
      <c r="AA39" s="16" t="s">
        <v>31</v>
      </c>
      <c r="AB39" s="17">
        <v>1.6</v>
      </c>
      <c r="AC39" s="17">
        <f>AB39*1</f>
        <v>1.6</v>
      </c>
      <c r="AD39" s="17" t="s">
        <v>29</v>
      </c>
      <c r="AE39" s="17">
        <f>AB39*5</f>
        <v>8</v>
      </c>
      <c r="AF39" s="17">
        <f>AC39*4+AE39*4</f>
        <v>38.4</v>
      </c>
      <c r="AG39" s="91"/>
    </row>
    <row r="40" spans="2:33" ht="27.9" customHeight="1" x14ac:dyDescent="0.3">
      <c r="B40" s="381" t="s">
        <v>32</v>
      </c>
      <c r="C40" s="382"/>
      <c r="D40" s="388" t="s">
        <v>137</v>
      </c>
      <c r="E40" s="389"/>
      <c r="F40" s="2">
        <v>10</v>
      </c>
      <c r="G40" s="2"/>
      <c r="H40" s="2"/>
      <c r="I40" s="2"/>
      <c r="J40" s="2"/>
      <c r="K40" s="2"/>
      <c r="L40" s="2"/>
      <c r="M40" s="2"/>
      <c r="N40" s="45"/>
      <c r="O40" s="2"/>
      <c r="P40" s="2"/>
      <c r="Q40" s="2"/>
      <c r="R40" s="2"/>
      <c r="S40" s="2"/>
      <c r="T40" s="2"/>
      <c r="U40" s="2"/>
      <c r="V40" s="384"/>
      <c r="W40" s="40" t="s">
        <v>47</v>
      </c>
      <c r="X40" s="41" t="s">
        <v>33</v>
      </c>
      <c r="Y40" s="39">
        <v>0</v>
      </c>
      <c r="AA40" s="16" t="s">
        <v>34</v>
      </c>
      <c r="AB40" s="17">
        <v>2.5</v>
      </c>
      <c r="AC40" s="17"/>
      <c r="AD40" s="17">
        <f>AB40*5</f>
        <v>12.5</v>
      </c>
      <c r="AE40" s="17" t="s">
        <v>29</v>
      </c>
      <c r="AF40" s="17">
        <f>AD40*9</f>
        <v>112.5</v>
      </c>
      <c r="AG40" s="76"/>
    </row>
    <row r="41" spans="2:33" ht="27.9" customHeight="1" x14ac:dyDescent="0.4">
      <c r="B41" s="381"/>
      <c r="C41" s="382"/>
      <c r="D41" s="166" t="s">
        <v>277</v>
      </c>
      <c r="E41" s="167"/>
      <c r="F41" s="111">
        <v>0.05</v>
      </c>
      <c r="G41" s="2"/>
      <c r="H41" s="45"/>
      <c r="I41" s="2"/>
      <c r="J41" s="2"/>
      <c r="K41" s="2"/>
      <c r="L41" s="2"/>
      <c r="M41" s="2"/>
      <c r="N41" s="86"/>
      <c r="O41" s="2"/>
      <c r="P41" s="2"/>
      <c r="Q41" s="45"/>
      <c r="R41" s="2"/>
      <c r="S41" s="2"/>
      <c r="T41" s="45"/>
      <c r="U41" s="2"/>
      <c r="V41" s="384"/>
      <c r="W41" s="89">
        <v>28.9</v>
      </c>
      <c r="X41" s="80" t="s">
        <v>42</v>
      </c>
      <c r="Y41" s="46">
        <v>0</v>
      </c>
      <c r="Z41" s="15"/>
      <c r="AA41" s="16" t="s">
        <v>35</v>
      </c>
      <c r="AE41" s="16">
        <f>AB41*15</f>
        <v>0</v>
      </c>
      <c r="AG41" s="91"/>
    </row>
    <row r="42" spans="2:33" ht="27.9" customHeight="1" x14ac:dyDescent="0.3">
      <c r="B42" s="47" t="s">
        <v>36</v>
      </c>
      <c r="C42" s="48"/>
      <c r="D42" s="2" t="s">
        <v>81</v>
      </c>
      <c r="E42" s="168"/>
      <c r="F42" s="169">
        <v>5</v>
      </c>
      <c r="G42" s="2"/>
      <c r="H42" s="45"/>
      <c r="I42" s="2"/>
      <c r="J42" s="2"/>
      <c r="K42" s="45"/>
      <c r="L42" s="2"/>
      <c r="M42" s="180"/>
      <c r="N42" s="131"/>
      <c r="O42" s="2"/>
      <c r="P42" s="2"/>
      <c r="Q42" s="45"/>
      <c r="R42" s="2"/>
      <c r="S42" s="2"/>
      <c r="T42" s="45"/>
      <c r="U42" s="2"/>
      <c r="V42" s="384"/>
      <c r="W42" s="40" t="s">
        <v>12</v>
      </c>
      <c r="X42" s="49"/>
      <c r="Y42" s="39"/>
      <c r="AC42" s="16">
        <f>SUM(AC37:AC41)</f>
        <v>29.7</v>
      </c>
      <c r="AD42" s="16">
        <f>SUM(AD37:AD41)</f>
        <v>24</v>
      </c>
      <c r="AE42" s="16">
        <f>SUM(AE37:AE41)</f>
        <v>98</v>
      </c>
      <c r="AF42" s="16">
        <f>AC42*4+AD42*9+AE42*4</f>
        <v>726.8</v>
      </c>
      <c r="AG42" s="76"/>
    </row>
    <row r="43" spans="2:33" ht="27.9" customHeight="1" thickBot="1" x14ac:dyDescent="0.45">
      <c r="B43" s="188"/>
      <c r="C43" s="189"/>
      <c r="D43" s="190"/>
      <c r="E43" s="190"/>
      <c r="F43" s="191"/>
      <c r="G43" s="191"/>
      <c r="H43" s="190"/>
      <c r="I43" s="191"/>
      <c r="J43" s="191"/>
      <c r="K43" s="190"/>
      <c r="L43" s="191"/>
      <c r="M43" s="191"/>
      <c r="N43" s="190"/>
      <c r="O43" s="191"/>
      <c r="P43" s="191"/>
      <c r="Q43" s="190"/>
      <c r="R43" s="191"/>
      <c r="S43" s="191"/>
      <c r="T43" s="190"/>
      <c r="U43" s="191"/>
      <c r="V43" s="401"/>
      <c r="W43" s="192">
        <f>W37*4+W41*4+W39*9</f>
        <v>757.6</v>
      </c>
      <c r="X43" s="193"/>
      <c r="Y43" s="194"/>
      <c r="Z43" s="15"/>
      <c r="AC43" s="52">
        <f>AC42*4/AF42</f>
        <v>0.16345624656026417</v>
      </c>
      <c r="AD43" s="52">
        <f>AD42*9/AF42</f>
        <v>0.29719317556411667</v>
      </c>
      <c r="AE43" s="52">
        <f>AE42*4/AF42</f>
        <v>0.53935057787561924</v>
      </c>
      <c r="AG43" s="93"/>
    </row>
    <row r="44" spans="2:33" s="36" customFormat="1" ht="27.9" customHeight="1" x14ac:dyDescent="0.3">
      <c r="B44" s="16"/>
      <c r="C44" s="16"/>
      <c r="D44" s="17"/>
      <c r="E44" s="16"/>
      <c r="F44" s="16"/>
      <c r="G44" s="16"/>
      <c r="H44" s="16"/>
      <c r="I44" s="76"/>
    </row>
    <row r="45" spans="2:33" ht="27.9" customHeight="1" x14ac:dyDescent="0.4">
      <c r="B45" s="15"/>
      <c r="C45" s="17"/>
      <c r="D45" s="17"/>
      <c r="E45" s="17"/>
      <c r="F45" s="17"/>
      <c r="G45" s="17"/>
      <c r="H45" s="17"/>
      <c r="I45" s="91"/>
      <c r="K45" s="16"/>
      <c r="N45" s="16"/>
      <c r="Q45" s="16"/>
      <c r="T45" s="16"/>
      <c r="W45" s="16"/>
      <c r="X45" s="16"/>
      <c r="Y45" s="16"/>
      <c r="AB45" s="16"/>
    </row>
    <row r="46" spans="2:33" ht="27.9" customHeight="1" x14ac:dyDescent="0.3">
      <c r="B46" s="16"/>
      <c r="C46" s="42"/>
      <c r="D46" s="17"/>
      <c r="E46" s="43"/>
      <c r="F46" s="17"/>
      <c r="G46" s="17"/>
      <c r="H46" s="44"/>
      <c r="I46" s="76"/>
      <c r="K46" s="16"/>
      <c r="N46" s="16"/>
      <c r="Q46" s="16"/>
      <c r="T46" s="16"/>
      <c r="W46" s="16"/>
      <c r="X46" s="16"/>
      <c r="Y46" s="16"/>
      <c r="AB46" s="16"/>
    </row>
    <row r="47" spans="2:33" ht="27.9" customHeight="1" x14ac:dyDescent="0.4">
      <c r="B47" s="15"/>
      <c r="D47" s="17"/>
      <c r="E47" s="17"/>
      <c r="F47" s="17"/>
      <c r="G47" s="17"/>
      <c r="H47" s="17"/>
      <c r="I47" s="91"/>
      <c r="K47" s="16"/>
      <c r="N47" s="16"/>
      <c r="Q47" s="16"/>
      <c r="T47" s="16"/>
      <c r="W47" s="16"/>
      <c r="X47" s="16"/>
      <c r="Y47" s="16"/>
      <c r="AB47" s="16"/>
    </row>
    <row r="48" spans="2:33" ht="27.9" customHeight="1" x14ac:dyDescent="0.3">
      <c r="B48" s="16"/>
      <c r="D48" s="17"/>
      <c r="E48" s="17"/>
      <c r="F48" s="17"/>
      <c r="G48" s="17"/>
      <c r="H48" s="17"/>
      <c r="I48" s="76"/>
      <c r="K48" s="16"/>
      <c r="N48" s="16"/>
      <c r="Q48" s="16"/>
      <c r="T48" s="16"/>
      <c r="W48" s="16"/>
      <c r="X48" s="16"/>
      <c r="Y48" s="16"/>
      <c r="AB48" s="16"/>
    </row>
    <row r="49" spans="2:28" ht="27.9" customHeight="1" x14ac:dyDescent="0.4">
      <c r="B49" s="15"/>
      <c r="D49" s="17"/>
      <c r="E49" s="16"/>
      <c r="H49" s="16"/>
      <c r="I49" s="91"/>
      <c r="K49" s="16"/>
      <c r="N49" s="16"/>
      <c r="Q49" s="16"/>
      <c r="T49" s="16"/>
      <c r="W49" s="16"/>
      <c r="X49" s="16"/>
      <c r="Y49" s="16"/>
      <c r="AB49" s="16"/>
    </row>
    <row r="50" spans="2:28" ht="27.9" customHeight="1" x14ac:dyDescent="0.3">
      <c r="B50" s="16"/>
      <c r="D50" s="17"/>
      <c r="E50" s="16"/>
      <c r="H50" s="16"/>
      <c r="I50" s="76"/>
      <c r="K50" s="16"/>
      <c r="N50" s="16"/>
      <c r="Q50" s="16"/>
      <c r="T50" s="16"/>
      <c r="W50" s="16"/>
      <c r="X50" s="16"/>
      <c r="Y50" s="16"/>
      <c r="AB50" s="16"/>
    </row>
    <row r="51" spans="2:28" ht="27.9" customHeight="1" x14ac:dyDescent="0.4">
      <c r="B51" s="15"/>
      <c r="D51" s="17"/>
      <c r="E51" s="52"/>
      <c r="F51" s="52"/>
      <c r="G51" s="52"/>
      <c r="H51" s="16"/>
      <c r="I51" s="93"/>
      <c r="K51" s="16"/>
      <c r="N51" s="16"/>
      <c r="Q51" s="16"/>
      <c r="T51" s="16"/>
      <c r="W51" s="16"/>
      <c r="X51" s="16"/>
      <c r="Y51" s="16"/>
      <c r="AB51" s="16"/>
    </row>
  </sheetData>
  <mergeCells count="23">
    <mergeCell ref="C12:C17"/>
    <mergeCell ref="V12:V19"/>
    <mergeCell ref="B16:B17"/>
    <mergeCell ref="B1:Y1"/>
    <mergeCell ref="C4:C9"/>
    <mergeCell ref="V4:V11"/>
    <mergeCell ref="B8:B9"/>
    <mergeCell ref="G2:L2"/>
    <mergeCell ref="G7:H7"/>
    <mergeCell ref="G13:H13"/>
    <mergeCell ref="J6:K6"/>
    <mergeCell ref="C36:C41"/>
    <mergeCell ref="V36:V43"/>
    <mergeCell ref="B40:B41"/>
    <mergeCell ref="D40:E40"/>
    <mergeCell ref="C20:C25"/>
    <mergeCell ref="V20:V27"/>
    <mergeCell ref="B24:B25"/>
    <mergeCell ref="C28:C33"/>
    <mergeCell ref="V28:V35"/>
    <mergeCell ref="B32:B33"/>
    <mergeCell ref="J30:K30"/>
    <mergeCell ref="J22:K22"/>
  </mergeCells>
  <phoneticPr fontId="19" type="noConversion"/>
  <pageMargins left="1.23" right="0.17" top="0.18" bottom="0.17" header="0.5" footer="0.23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46"/>
  <sheetViews>
    <sheetView zoomScale="60" zoomScaleNormal="60" workbookViewId="0">
      <selection activeCell="M6" sqref="M6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8" s="5" customFormat="1" ht="39" x14ac:dyDescent="0.7">
      <c r="B1" s="392" t="s">
        <v>346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</row>
    <row r="2" spans="2:28" s="5" customFormat="1" ht="13.5" customHeight="1" x14ac:dyDescent="0.6">
      <c r="B2" s="393"/>
      <c r="C2" s="394"/>
      <c r="D2" s="394"/>
      <c r="E2" s="394"/>
      <c r="F2" s="394"/>
      <c r="G2" s="39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8" ht="31.5" customHeight="1" thickBot="1" x14ac:dyDescent="0.5">
      <c r="B3" s="81" t="s">
        <v>43</v>
      </c>
      <c r="C3" s="10"/>
      <c r="D3" s="11"/>
      <c r="E3" s="11"/>
      <c r="F3" s="11"/>
      <c r="G3" s="395" t="s">
        <v>89</v>
      </c>
      <c r="H3" s="395"/>
      <c r="I3" s="395"/>
      <c r="J3" s="395"/>
      <c r="K3" s="395"/>
      <c r="L3" s="39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  <c r="AB3" s="17"/>
    </row>
    <row r="4" spans="2:28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8" s="36" customFormat="1" ht="65.099999999999994" customHeight="1" x14ac:dyDescent="0.4">
      <c r="B5" s="31">
        <v>6</v>
      </c>
      <c r="C5" s="382"/>
      <c r="D5" s="32" t="str">
        <f>'113.6月菜單'!B24</f>
        <v>香Q米飯</v>
      </c>
      <c r="E5" s="32" t="s">
        <v>54</v>
      </c>
      <c r="F5" s="1" t="s">
        <v>16</v>
      </c>
      <c r="G5" s="32" t="str">
        <f>'113.6月菜單'!B25</f>
        <v>醬爆豬肉片</v>
      </c>
      <c r="H5" s="32" t="s">
        <v>17</v>
      </c>
      <c r="I5" s="1" t="s">
        <v>16</v>
      </c>
      <c r="J5" s="32" t="str">
        <f>'113.6月菜單'!B26</f>
        <v>五香滷蛋</v>
      </c>
      <c r="K5" s="32" t="s">
        <v>116</v>
      </c>
      <c r="L5" s="1" t="s">
        <v>16</v>
      </c>
      <c r="M5" s="32" t="str">
        <f>'113.6月菜單'!B27</f>
        <v>酢醬高麗菜</v>
      </c>
      <c r="N5" s="32" t="s">
        <v>85</v>
      </c>
      <c r="O5" s="1" t="s">
        <v>16</v>
      </c>
      <c r="P5" s="32" t="str">
        <f>'113.6月菜單'!B28</f>
        <v>深色蔬菜</v>
      </c>
      <c r="Q5" s="32" t="s">
        <v>55</v>
      </c>
      <c r="R5" s="1" t="s">
        <v>16</v>
      </c>
      <c r="S5" s="32" t="str">
        <f>'113.6月菜單'!B29</f>
        <v>酸辣湯(醃)(芡)(豆)</v>
      </c>
      <c r="T5" s="32" t="s">
        <v>185</v>
      </c>
      <c r="U5" s="1" t="s">
        <v>16</v>
      </c>
      <c r="V5" s="383"/>
      <c r="W5" s="33" t="s">
        <v>44</v>
      </c>
      <c r="X5" s="34" t="s">
        <v>19</v>
      </c>
      <c r="Y5" s="35">
        <v>5.2</v>
      </c>
    </row>
    <row r="6" spans="2:28" ht="27.9" customHeight="1" x14ac:dyDescent="0.4">
      <c r="B6" s="37" t="s">
        <v>8</v>
      </c>
      <c r="C6" s="382"/>
      <c r="D6" s="2" t="s">
        <v>59</v>
      </c>
      <c r="E6" s="2"/>
      <c r="F6" s="2">
        <v>100</v>
      </c>
      <c r="G6" s="403" t="s">
        <v>123</v>
      </c>
      <c r="H6" s="404"/>
      <c r="I6" s="2">
        <v>60</v>
      </c>
      <c r="J6" s="2" t="s">
        <v>65</v>
      </c>
      <c r="K6" s="416" t="s">
        <v>83</v>
      </c>
      <c r="L6" s="2">
        <v>55</v>
      </c>
      <c r="M6" s="111" t="s">
        <v>143</v>
      </c>
      <c r="N6" s="111"/>
      <c r="O6" s="111">
        <v>1</v>
      </c>
      <c r="P6" s="2" t="s">
        <v>60</v>
      </c>
      <c r="Q6" s="2"/>
      <c r="R6" s="2">
        <v>100</v>
      </c>
      <c r="S6" s="2" t="s">
        <v>117</v>
      </c>
      <c r="T6" s="2" t="s">
        <v>112</v>
      </c>
      <c r="U6" s="2">
        <v>20</v>
      </c>
      <c r="V6" s="384"/>
      <c r="W6" s="91">
        <v>102.5</v>
      </c>
      <c r="X6" s="38" t="s">
        <v>25</v>
      </c>
      <c r="Y6" s="39">
        <v>2.2999999999999998</v>
      </c>
    </row>
    <row r="7" spans="2:28" ht="27.9" customHeight="1" x14ac:dyDescent="0.4">
      <c r="B7" s="37">
        <v>17</v>
      </c>
      <c r="C7" s="382"/>
      <c r="D7" s="2"/>
      <c r="E7" s="2"/>
      <c r="F7" s="2"/>
      <c r="G7" s="2"/>
      <c r="H7" s="88"/>
      <c r="I7" s="2"/>
      <c r="J7" s="2" t="s">
        <v>301</v>
      </c>
      <c r="K7" s="2"/>
      <c r="L7" s="2"/>
      <c r="M7" s="111" t="s">
        <v>88</v>
      </c>
      <c r="N7" s="111"/>
      <c r="O7" s="111">
        <v>3</v>
      </c>
      <c r="P7" s="2"/>
      <c r="Q7" s="2"/>
      <c r="R7" s="2"/>
      <c r="S7" s="2" t="s">
        <v>290</v>
      </c>
      <c r="T7" s="2" t="s">
        <v>94</v>
      </c>
      <c r="U7" s="2">
        <v>8</v>
      </c>
      <c r="V7" s="384"/>
      <c r="W7" s="40" t="s">
        <v>46</v>
      </c>
      <c r="X7" s="41" t="s">
        <v>27</v>
      </c>
      <c r="Y7" s="39">
        <v>1.9</v>
      </c>
    </row>
    <row r="8" spans="2:28" ht="27.9" customHeight="1" x14ac:dyDescent="0.4">
      <c r="B8" s="37" t="s">
        <v>10</v>
      </c>
      <c r="C8" s="382"/>
      <c r="D8" s="2"/>
      <c r="E8" s="2"/>
      <c r="F8" s="2"/>
      <c r="G8" s="2"/>
      <c r="H8" s="88"/>
      <c r="I8" s="2"/>
      <c r="J8" s="2"/>
      <c r="K8" s="2"/>
      <c r="L8" s="2"/>
      <c r="M8" s="174" t="s">
        <v>127</v>
      </c>
      <c r="N8" s="118"/>
      <c r="O8" s="138">
        <v>1</v>
      </c>
      <c r="P8" s="2"/>
      <c r="Q8" s="45"/>
      <c r="R8" s="2"/>
      <c r="S8" s="2" t="s">
        <v>283</v>
      </c>
      <c r="T8" s="2" t="s">
        <v>94</v>
      </c>
      <c r="U8" s="2">
        <v>8</v>
      </c>
      <c r="V8" s="384"/>
      <c r="W8" s="89">
        <v>24</v>
      </c>
      <c r="X8" s="41" t="s">
        <v>30</v>
      </c>
      <c r="Y8" s="39">
        <v>2.5</v>
      </c>
    </row>
    <row r="9" spans="2:28" ht="27.9" customHeight="1" x14ac:dyDescent="0.3">
      <c r="B9" s="381" t="s">
        <v>37</v>
      </c>
      <c r="C9" s="382"/>
      <c r="D9" s="2"/>
      <c r="E9" s="2"/>
      <c r="F9" s="2"/>
      <c r="G9" s="2"/>
      <c r="H9" s="45"/>
      <c r="I9" s="2"/>
      <c r="J9" s="2"/>
      <c r="K9" s="86"/>
      <c r="L9" s="2"/>
      <c r="M9" s="111" t="s">
        <v>156</v>
      </c>
      <c r="N9" s="111"/>
      <c r="O9" s="111">
        <v>70</v>
      </c>
      <c r="P9" s="2"/>
      <c r="Q9" s="45"/>
      <c r="R9" s="2"/>
      <c r="S9" s="2" t="s">
        <v>65</v>
      </c>
      <c r="T9" s="45"/>
      <c r="U9" s="2">
        <v>3</v>
      </c>
      <c r="V9" s="384"/>
      <c r="W9" s="40" t="s">
        <v>47</v>
      </c>
      <c r="X9" s="41" t="s">
        <v>33</v>
      </c>
      <c r="Y9" s="39">
        <v>0</v>
      </c>
    </row>
    <row r="10" spans="2:28" ht="27.9" customHeight="1" x14ac:dyDescent="0.4">
      <c r="B10" s="381"/>
      <c r="C10" s="382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 t="s">
        <v>127</v>
      </c>
      <c r="T10" s="86"/>
      <c r="U10" s="2">
        <v>1</v>
      </c>
      <c r="V10" s="384"/>
      <c r="W10" s="89">
        <v>28.4</v>
      </c>
      <c r="X10" s="80" t="s">
        <v>42</v>
      </c>
      <c r="Y10" s="46">
        <v>0</v>
      </c>
    </row>
    <row r="11" spans="2:28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 t="s">
        <v>82</v>
      </c>
      <c r="T11" s="45"/>
      <c r="U11" s="2">
        <v>1</v>
      </c>
      <c r="V11" s="384"/>
      <c r="W11" s="40" t="s">
        <v>12</v>
      </c>
      <c r="X11" s="49"/>
      <c r="Y11" s="39"/>
    </row>
    <row r="12" spans="2:28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85"/>
      <c r="W12" s="90">
        <f>W6*4+W10*4+W8*9</f>
        <v>739.6</v>
      </c>
      <c r="X12" s="53"/>
      <c r="Y12" s="54"/>
    </row>
    <row r="13" spans="2:28" s="36" customFormat="1" ht="27.9" customHeight="1" x14ac:dyDescent="0.4">
      <c r="B13" s="31">
        <v>6</v>
      </c>
      <c r="C13" s="382"/>
      <c r="D13" s="32" t="str">
        <f>'113.6月菜單'!F24</f>
        <v>麥片飯</v>
      </c>
      <c r="E13" s="32" t="s">
        <v>79</v>
      </c>
      <c r="F13" s="32"/>
      <c r="G13" s="32" t="str">
        <f>'113.6月菜單'!F25</f>
        <v>家鄉滷豬腳丁</v>
      </c>
      <c r="H13" s="32" t="s">
        <v>177</v>
      </c>
      <c r="I13" s="32"/>
      <c r="J13" s="32" t="str">
        <f>'113.6月菜單'!F26</f>
        <v>卡啦翅小腿(炸)</v>
      </c>
      <c r="K13" s="32" t="s">
        <v>186</v>
      </c>
      <c r="L13" s="32"/>
      <c r="M13" s="32" t="str">
        <f>'113.6月菜單'!F27</f>
        <v>奶焗馬鈴薯</v>
      </c>
      <c r="N13" s="32" t="s">
        <v>177</v>
      </c>
      <c r="O13" s="32"/>
      <c r="P13" s="32" t="str">
        <f>'113.6月菜單'!F28</f>
        <v>淺色蔬菜</v>
      </c>
      <c r="Q13" s="32" t="s">
        <v>18</v>
      </c>
      <c r="R13" s="32"/>
      <c r="S13" s="32" t="str">
        <f>'113.6月菜單'!F29</f>
        <v>冬瓜魚丸湯(海加)</v>
      </c>
      <c r="T13" s="32" t="s">
        <v>17</v>
      </c>
      <c r="U13" s="32"/>
      <c r="V13" s="383"/>
      <c r="W13" s="33" t="s">
        <v>44</v>
      </c>
      <c r="X13" s="34" t="s">
        <v>19</v>
      </c>
      <c r="Y13" s="35">
        <v>5.3</v>
      </c>
    </row>
    <row r="14" spans="2:28" ht="27.9" customHeight="1" x14ac:dyDescent="0.4">
      <c r="B14" s="37" t="s">
        <v>167</v>
      </c>
      <c r="C14" s="382"/>
      <c r="D14" s="2" t="s">
        <v>24</v>
      </c>
      <c r="E14" s="2"/>
      <c r="F14" s="2">
        <v>60</v>
      </c>
      <c r="G14" s="175" t="s">
        <v>130</v>
      </c>
      <c r="H14" s="170"/>
      <c r="I14" s="117">
        <v>40</v>
      </c>
      <c r="J14" s="386" t="s">
        <v>215</v>
      </c>
      <c r="K14" s="387"/>
      <c r="L14" s="2">
        <v>30</v>
      </c>
      <c r="M14" s="2" t="s">
        <v>287</v>
      </c>
      <c r="N14" s="2"/>
      <c r="O14" s="2">
        <v>30</v>
      </c>
      <c r="P14" s="2" t="s">
        <v>216</v>
      </c>
      <c r="Q14" s="2"/>
      <c r="R14" s="2">
        <v>100</v>
      </c>
      <c r="S14" s="2" t="s">
        <v>95</v>
      </c>
      <c r="T14" s="2"/>
      <c r="U14" s="2">
        <v>30</v>
      </c>
      <c r="V14" s="384"/>
      <c r="W14" s="91">
        <v>104</v>
      </c>
      <c r="X14" s="38" t="s">
        <v>25</v>
      </c>
      <c r="Y14" s="39">
        <v>2.2999999999999998</v>
      </c>
    </row>
    <row r="15" spans="2:28" ht="27.9" customHeight="1" x14ac:dyDescent="0.4">
      <c r="B15" s="37">
        <v>18</v>
      </c>
      <c r="C15" s="382"/>
      <c r="D15" s="2" t="s">
        <v>147</v>
      </c>
      <c r="E15" s="2"/>
      <c r="F15" s="2">
        <v>40</v>
      </c>
      <c r="G15" s="180" t="s">
        <v>286</v>
      </c>
      <c r="H15" s="119"/>
      <c r="I15" s="181">
        <v>20</v>
      </c>
      <c r="J15" s="2"/>
      <c r="K15" s="2"/>
      <c r="L15" s="2"/>
      <c r="M15" s="2" t="s">
        <v>127</v>
      </c>
      <c r="N15" s="2"/>
      <c r="O15" s="2">
        <v>1</v>
      </c>
      <c r="P15" s="2"/>
      <c r="Q15" s="2"/>
      <c r="R15" s="2"/>
      <c r="S15" s="2" t="s">
        <v>289</v>
      </c>
      <c r="T15" s="88" t="s">
        <v>115</v>
      </c>
      <c r="U15" s="2">
        <v>10</v>
      </c>
      <c r="V15" s="384"/>
      <c r="W15" s="40" t="s">
        <v>46</v>
      </c>
      <c r="X15" s="41" t="s">
        <v>27</v>
      </c>
      <c r="Y15" s="39">
        <v>1.9</v>
      </c>
    </row>
    <row r="16" spans="2:28" ht="27.9" customHeight="1" x14ac:dyDescent="0.4">
      <c r="B16" s="37" t="s">
        <v>10</v>
      </c>
      <c r="C16" s="382"/>
      <c r="D16" s="2"/>
      <c r="E16" s="45"/>
      <c r="F16" s="2"/>
      <c r="G16" s="2"/>
      <c r="H16" s="45"/>
      <c r="I16" s="2"/>
      <c r="J16" s="2"/>
      <c r="K16" s="45"/>
      <c r="L16" s="2"/>
      <c r="M16" s="2" t="s">
        <v>288</v>
      </c>
      <c r="N16" s="86"/>
      <c r="O16" s="2">
        <v>60</v>
      </c>
      <c r="P16" s="2"/>
      <c r="Q16" s="45"/>
      <c r="R16" s="2"/>
      <c r="S16" s="2" t="s">
        <v>124</v>
      </c>
      <c r="T16" s="2"/>
      <c r="U16" s="2">
        <v>1</v>
      </c>
      <c r="V16" s="384"/>
      <c r="W16" s="89">
        <v>24</v>
      </c>
      <c r="X16" s="41" t="s">
        <v>30</v>
      </c>
      <c r="Y16" s="39">
        <v>2.5</v>
      </c>
    </row>
    <row r="17" spans="2:25" ht="27.9" customHeight="1" x14ac:dyDescent="0.3">
      <c r="B17" s="381" t="s">
        <v>38</v>
      </c>
      <c r="C17" s="382"/>
      <c r="D17" s="45"/>
      <c r="E17" s="45"/>
      <c r="F17" s="2"/>
      <c r="G17" s="2"/>
      <c r="H17" s="45"/>
      <c r="I17" s="2"/>
      <c r="J17" s="2"/>
      <c r="K17" s="2"/>
      <c r="L17" s="2"/>
      <c r="M17" s="2"/>
      <c r="N17" s="86"/>
      <c r="O17" s="2"/>
      <c r="P17" s="2"/>
      <c r="Q17" s="45"/>
      <c r="R17" s="2"/>
      <c r="S17" s="2"/>
      <c r="T17" s="2"/>
      <c r="U17" s="2"/>
      <c r="V17" s="384"/>
      <c r="W17" s="40" t="s">
        <v>47</v>
      </c>
      <c r="X17" s="41" t="s">
        <v>33</v>
      </c>
      <c r="Y17" s="39">
        <v>0</v>
      </c>
    </row>
    <row r="18" spans="2:25" ht="27.9" customHeight="1" x14ac:dyDescent="0.4">
      <c r="B18" s="381"/>
      <c r="C18" s="382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0"/>
      <c r="U18" s="2"/>
      <c r="V18" s="384"/>
      <c r="W18" s="89">
        <v>28.6</v>
      </c>
      <c r="X18" s="80" t="s">
        <v>42</v>
      </c>
      <c r="Y18" s="46">
        <v>0</v>
      </c>
    </row>
    <row r="19" spans="2:25" ht="27.9" customHeight="1" x14ac:dyDescent="0.3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120"/>
      <c r="U19" s="120"/>
      <c r="V19" s="384"/>
      <c r="W19" s="40" t="s">
        <v>12</v>
      </c>
      <c r="X19" s="49"/>
      <c r="Y19" s="39"/>
    </row>
    <row r="20" spans="2:25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5"/>
      <c r="W20" s="90">
        <f>W14*4+W18*4+W16*9</f>
        <v>746.4</v>
      </c>
      <c r="X20" s="53"/>
      <c r="Y20" s="54"/>
    </row>
    <row r="21" spans="2:25" s="36" customFormat="1" ht="27.9" customHeight="1" x14ac:dyDescent="0.4">
      <c r="B21" s="31">
        <v>6</v>
      </c>
      <c r="C21" s="382"/>
      <c r="D21" s="32" t="str">
        <f>'113.6月菜單'!J24</f>
        <v>香Q米飯</v>
      </c>
      <c r="E21" s="32" t="s">
        <v>54</v>
      </c>
      <c r="F21" s="32"/>
      <c r="G21" s="32" t="str">
        <f>'113.6月菜單'!J25</f>
        <v>雙拼魷魚圈(海)(炸)</v>
      </c>
      <c r="H21" s="32" t="s">
        <v>61</v>
      </c>
      <c r="I21" s="32"/>
      <c r="J21" s="32" t="str">
        <f>'113.6月菜單'!J26</f>
        <v>冰心地瓜</v>
      </c>
      <c r="K21" s="32" t="s">
        <v>217</v>
      </c>
      <c r="L21" s="32"/>
      <c r="M21" s="32" t="str">
        <f>'113.6月菜單'!J27</f>
        <v>肉燥豆腐丁(豆)</v>
      </c>
      <c r="N21" s="32" t="s">
        <v>218</v>
      </c>
      <c r="O21" s="32"/>
      <c r="P21" s="32" t="str">
        <f>'113.6月菜單'!J28</f>
        <v>深色蔬菜</v>
      </c>
      <c r="Q21" s="32" t="s">
        <v>18</v>
      </c>
      <c r="R21" s="32"/>
      <c r="S21" s="32" t="str">
        <f>'113.6月菜單'!J29</f>
        <v>鮮菇肉絲湯</v>
      </c>
      <c r="T21" s="32" t="s">
        <v>17</v>
      </c>
      <c r="U21" s="32"/>
      <c r="V21" s="383"/>
      <c r="W21" s="33" t="s">
        <v>44</v>
      </c>
      <c r="X21" s="34" t="s">
        <v>19</v>
      </c>
      <c r="Y21" s="35">
        <v>5.5</v>
      </c>
    </row>
    <row r="22" spans="2:25" s="57" customFormat="1" ht="27.75" customHeight="1" x14ac:dyDescent="0.4">
      <c r="B22" s="37" t="s">
        <v>8</v>
      </c>
      <c r="C22" s="382"/>
      <c r="D22" s="2" t="s">
        <v>24</v>
      </c>
      <c r="E22" s="2"/>
      <c r="F22" s="2">
        <v>100</v>
      </c>
      <c r="G22" s="2" t="s">
        <v>154</v>
      </c>
      <c r="H22" s="2" t="s">
        <v>155</v>
      </c>
      <c r="I22" s="2">
        <v>60</v>
      </c>
      <c r="J22" s="2" t="s">
        <v>98</v>
      </c>
      <c r="K22" s="2"/>
      <c r="L22" s="2">
        <v>30</v>
      </c>
      <c r="M22" s="2" t="s">
        <v>88</v>
      </c>
      <c r="N22" s="2"/>
      <c r="O22" s="2">
        <v>15</v>
      </c>
      <c r="P22" s="2" t="s">
        <v>80</v>
      </c>
      <c r="Q22" s="2"/>
      <c r="R22" s="2">
        <v>100</v>
      </c>
      <c r="S22" s="2" t="s">
        <v>70</v>
      </c>
      <c r="T22" s="2"/>
      <c r="U22" s="2">
        <v>30</v>
      </c>
      <c r="V22" s="384"/>
      <c r="W22" s="91">
        <v>106.5</v>
      </c>
      <c r="X22" s="38" t="s">
        <v>25</v>
      </c>
      <c r="Y22" s="39">
        <v>2.1</v>
      </c>
    </row>
    <row r="23" spans="2:25" s="57" customFormat="1" ht="27.9" customHeight="1" x14ac:dyDescent="0.4">
      <c r="B23" s="37">
        <v>19</v>
      </c>
      <c r="C23" s="382"/>
      <c r="D23" s="2"/>
      <c r="E23" s="2"/>
      <c r="F23" s="2"/>
      <c r="G23" s="2" t="s">
        <v>118</v>
      </c>
      <c r="H23" s="2"/>
      <c r="I23" s="2">
        <v>40</v>
      </c>
      <c r="J23" s="2"/>
      <c r="K23" s="2"/>
      <c r="L23" s="2"/>
      <c r="M23" s="164" t="s">
        <v>145</v>
      </c>
      <c r="N23" s="165" t="s">
        <v>112</v>
      </c>
      <c r="O23" s="2">
        <v>38</v>
      </c>
      <c r="P23" s="2"/>
      <c r="Q23" s="2"/>
      <c r="R23" s="2"/>
      <c r="S23" s="2" t="s">
        <v>132</v>
      </c>
      <c r="T23" s="2"/>
      <c r="U23" s="2">
        <v>10</v>
      </c>
      <c r="V23" s="384"/>
      <c r="W23" s="40" t="s">
        <v>46</v>
      </c>
      <c r="X23" s="41" t="s">
        <v>27</v>
      </c>
      <c r="Y23" s="39">
        <v>1.8</v>
      </c>
    </row>
    <row r="24" spans="2:25" s="57" customFormat="1" ht="27.9" customHeight="1" x14ac:dyDescent="0.4">
      <c r="B24" s="37" t="s">
        <v>10</v>
      </c>
      <c r="C24" s="382"/>
      <c r="D24" s="2"/>
      <c r="E24" s="2"/>
      <c r="F24" s="2"/>
      <c r="G24" s="2"/>
      <c r="H24" s="45"/>
      <c r="I24" s="2"/>
      <c r="J24" s="2"/>
      <c r="K24" s="2"/>
      <c r="L24" s="2"/>
      <c r="M24" s="2"/>
      <c r="N24" s="86"/>
      <c r="O24" s="2"/>
      <c r="P24" s="2"/>
      <c r="Q24" s="45"/>
      <c r="R24" s="2"/>
      <c r="S24" s="390" t="s">
        <v>142</v>
      </c>
      <c r="T24" s="391"/>
      <c r="U24" s="2">
        <v>5</v>
      </c>
      <c r="V24" s="384"/>
      <c r="W24" s="89">
        <v>24.5</v>
      </c>
      <c r="X24" s="41" t="s">
        <v>30</v>
      </c>
      <c r="Y24" s="39">
        <v>2.8</v>
      </c>
    </row>
    <row r="25" spans="2:25" s="57" customFormat="1" ht="27.9" customHeight="1" x14ac:dyDescent="0.3">
      <c r="B25" s="381" t="s">
        <v>62</v>
      </c>
      <c r="C25" s="382"/>
      <c r="D25" s="2"/>
      <c r="E25" s="2"/>
      <c r="F25" s="2"/>
      <c r="G25" s="2"/>
      <c r="H25" s="45"/>
      <c r="I25" s="2"/>
      <c r="J25" s="2"/>
      <c r="K25" s="2"/>
      <c r="L25" s="2"/>
      <c r="M25" s="2"/>
      <c r="N25" s="45"/>
      <c r="O25" s="2"/>
      <c r="P25" s="2"/>
      <c r="Q25" s="45"/>
      <c r="R25" s="2"/>
      <c r="S25" s="2" t="s">
        <v>127</v>
      </c>
      <c r="T25" s="2"/>
      <c r="U25" s="2">
        <v>3</v>
      </c>
      <c r="V25" s="384"/>
      <c r="W25" s="40" t="s">
        <v>47</v>
      </c>
      <c r="X25" s="41" t="s">
        <v>33</v>
      </c>
      <c r="Y25" s="39">
        <v>0</v>
      </c>
    </row>
    <row r="26" spans="2:25" s="57" customFormat="1" ht="27.9" customHeight="1" x14ac:dyDescent="0.4">
      <c r="B26" s="381"/>
      <c r="C26" s="382"/>
      <c r="D26" s="88"/>
      <c r="E26" s="45"/>
      <c r="F26" s="2"/>
      <c r="G26" s="62"/>
      <c r="H26" s="45"/>
      <c r="I26" s="2"/>
      <c r="J26" s="2"/>
      <c r="K26" s="45"/>
      <c r="L26" s="2"/>
      <c r="N26" s="88"/>
      <c r="O26" s="2"/>
      <c r="P26" s="2"/>
      <c r="Q26" s="45"/>
      <c r="R26" s="2"/>
      <c r="S26" s="2" t="s">
        <v>82</v>
      </c>
      <c r="T26" s="45"/>
      <c r="U26" s="2">
        <v>1</v>
      </c>
      <c r="V26" s="384"/>
      <c r="W26" s="89">
        <v>27.5</v>
      </c>
      <c r="X26" s="80" t="s">
        <v>42</v>
      </c>
      <c r="Y26" s="46">
        <v>0</v>
      </c>
    </row>
    <row r="27" spans="2:25" s="57" customFormat="1" ht="27.9" customHeight="1" x14ac:dyDescent="0.3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30"/>
      <c r="N27" s="88"/>
      <c r="O27" s="2"/>
      <c r="P27" s="2"/>
      <c r="Q27" s="45"/>
      <c r="R27" s="2"/>
      <c r="S27" s="2"/>
      <c r="T27" s="45"/>
      <c r="U27" s="2"/>
      <c r="V27" s="384"/>
      <c r="W27" s="40" t="s">
        <v>12</v>
      </c>
      <c r="X27" s="49"/>
      <c r="Y27" s="39"/>
    </row>
    <row r="28" spans="2:25" s="57" customFormat="1" ht="27.9" customHeight="1" thickBot="1" x14ac:dyDescent="0.45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85"/>
      <c r="W28" s="90">
        <f>W22*4+W26*4+W24*9</f>
        <v>756.5</v>
      </c>
      <c r="X28" s="53"/>
      <c r="Y28" s="54"/>
    </row>
    <row r="29" spans="2:25" s="36" customFormat="1" ht="27.9" customHeight="1" x14ac:dyDescent="0.4">
      <c r="B29" s="31">
        <v>6</v>
      </c>
      <c r="C29" s="382"/>
      <c r="D29" s="32" t="str">
        <f>'113.6月菜單'!N24</f>
        <v>地瓜飯</v>
      </c>
      <c r="E29" s="32" t="s">
        <v>54</v>
      </c>
      <c r="F29" s="32"/>
      <c r="G29" s="32" t="str">
        <f>'113.6月菜單'!N25</f>
        <v>韓式雞排</v>
      </c>
      <c r="H29" s="32" t="s">
        <v>63</v>
      </c>
      <c r="I29" s="32"/>
      <c r="J29" s="32" t="str">
        <f>'113.6月菜單'!N26</f>
        <v>偽東山滷味(豆)</v>
      </c>
      <c r="K29" s="32" t="s">
        <v>17</v>
      </c>
      <c r="L29" s="32"/>
      <c r="M29" s="32" t="str">
        <f>'113.6月菜單'!N27</f>
        <v>聰明鮪魚蛋(海加)</v>
      </c>
      <c r="N29" s="32" t="s">
        <v>218</v>
      </c>
      <c r="O29" s="32"/>
      <c r="P29" s="32" t="str">
        <f>'113.6月菜單'!N28</f>
        <v>有機蔬菜</v>
      </c>
      <c r="Q29" s="32" t="s">
        <v>18</v>
      </c>
      <c r="R29" s="32"/>
      <c r="S29" s="32" t="str">
        <f>'113.6月菜單'!N29</f>
        <v>紫菜蛋花湯</v>
      </c>
      <c r="T29" s="32" t="s">
        <v>17</v>
      </c>
      <c r="U29" s="32"/>
      <c r="V29" s="383"/>
      <c r="W29" s="33" t="s">
        <v>44</v>
      </c>
      <c r="X29" s="34" t="s">
        <v>19</v>
      </c>
      <c r="Y29" s="35">
        <v>5</v>
      </c>
    </row>
    <row r="30" spans="2:25" ht="27.9" customHeight="1" x14ac:dyDescent="0.4">
      <c r="B30" s="37" t="s">
        <v>8</v>
      </c>
      <c r="C30" s="382"/>
      <c r="D30" s="2" t="s">
        <v>24</v>
      </c>
      <c r="E30" s="2"/>
      <c r="F30" s="2">
        <v>80</v>
      </c>
      <c r="G30" s="386" t="s">
        <v>166</v>
      </c>
      <c r="H30" s="387"/>
      <c r="I30" s="2">
        <v>60</v>
      </c>
      <c r="J30" s="199" t="s">
        <v>291</v>
      </c>
      <c r="K30" s="200"/>
      <c r="L30" s="201">
        <v>50</v>
      </c>
      <c r="M30" s="2" t="s">
        <v>81</v>
      </c>
      <c r="N30" s="2"/>
      <c r="O30" s="2">
        <v>40</v>
      </c>
      <c r="P30" s="2" t="s">
        <v>80</v>
      </c>
      <c r="Q30" s="2"/>
      <c r="R30" s="2">
        <v>100</v>
      </c>
      <c r="S30" s="2" t="s">
        <v>170</v>
      </c>
      <c r="T30" s="2"/>
      <c r="U30" s="2">
        <v>1</v>
      </c>
      <c r="V30" s="384"/>
      <c r="W30" s="91">
        <v>99.5</v>
      </c>
      <c r="X30" s="38" t="s">
        <v>25</v>
      </c>
      <c r="Y30" s="39">
        <v>2.2999999999999998</v>
      </c>
    </row>
    <row r="31" spans="2:25" ht="27.9" customHeight="1" x14ac:dyDescent="0.4">
      <c r="B31" s="37">
        <v>20</v>
      </c>
      <c r="C31" s="382"/>
      <c r="D31" s="2" t="s">
        <v>98</v>
      </c>
      <c r="E31" s="2"/>
      <c r="F31" s="2">
        <v>55</v>
      </c>
      <c r="G31" s="164"/>
      <c r="H31" s="165"/>
      <c r="I31" s="2"/>
      <c r="J31" s="199" t="s">
        <v>292</v>
      </c>
      <c r="K31" s="200" t="s">
        <v>112</v>
      </c>
      <c r="L31" s="201">
        <v>20</v>
      </c>
      <c r="M31" s="2" t="s">
        <v>333</v>
      </c>
      <c r="N31" s="2" t="s">
        <v>115</v>
      </c>
      <c r="O31" s="2">
        <v>3</v>
      </c>
      <c r="P31" s="2"/>
      <c r="Q31" s="2"/>
      <c r="R31" s="2"/>
      <c r="S31" s="2" t="s">
        <v>65</v>
      </c>
      <c r="T31" s="2"/>
      <c r="U31" s="2">
        <v>5</v>
      </c>
      <c r="V31" s="384"/>
      <c r="W31" s="40" t="s">
        <v>46</v>
      </c>
      <c r="X31" s="41" t="s">
        <v>27</v>
      </c>
      <c r="Y31" s="39">
        <v>1.9</v>
      </c>
    </row>
    <row r="32" spans="2:25" ht="27.9" customHeight="1" x14ac:dyDescent="0.4">
      <c r="B32" s="37" t="s">
        <v>10</v>
      </c>
      <c r="C32" s="382"/>
      <c r="D32" s="2"/>
      <c r="E32" s="2"/>
      <c r="F32" s="2"/>
      <c r="G32" s="2"/>
      <c r="H32" s="45"/>
      <c r="I32" s="2"/>
      <c r="J32" s="202" t="s">
        <v>294</v>
      </c>
      <c r="K32" s="203" t="s">
        <v>112</v>
      </c>
      <c r="L32" s="204">
        <v>10</v>
      </c>
      <c r="M32" s="2" t="s">
        <v>65</v>
      </c>
      <c r="N32" s="86"/>
      <c r="O32" s="2">
        <v>30</v>
      </c>
      <c r="P32" s="2"/>
      <c r="Q32" s="45"/>
      <c r="R32" s="2"/>
      <c r="S32" s="2" t="s">
        <v>124</v>
      </c>
      <c r="T32" s="2"/>
      <c r="U32" s="2">
        <v>1</v>
      </c>
      <c r="V32" s="384"/>
      <c r="W32" s="89">
        <v>24</v>
      </c>
      <c r="X32" s="41" t="s">
        <v>30</v>
      </c>
      <c r="Y32" s="39">
        <v>2.5</v>
      </c>
    </row>
    <row r="33" spans="2:25" ht="27.9" customHeight="1" x14ac:dyDescent="0.3">
      <c r="B33" s="381" t="s">
        <v>40</v>
      </c>
      <c r="C33" s="382"/>
      <c r="D33" s="2"/>
      <c r="E33" s="2"/>
      <c r="F33" s="2"/>
      <c r="G33" s="2"/>
      <c r="H33" s="45"/>
      <c r="I33" s="2"/>
      <c r="J33" s="200" t="s">
        <v>127</v>
      </c>
      <c r="K33" s="205"/>
      <c r="L33" s="206">
        <v>1</v>
      </c>
      <c r="M33" s="2" t="s">
        <v>111</v>
      </c>
      <c r="N33" s="45"/>
      <c r="O33" s="2">
        <v>1</v>
      </c>
      <c r="P33" s="2"/>
      <c r="Q33" s="45"/>
      <c r="R33" s="2"/>
      <c r="S33" s="2"/>
      <c r="T33" s="2"/>
      <c r="U33" s="2"/>
      <c r="V33" s="384"/>
      <c r="W33" s="40" t="s">
        <v>47</v>
      </c>
      <c r="X33" s="41" t="s">
        <v>33</v>
      </c>
      <c r="Y33" s="39">
        <v>0</v>
      </c>
    </row>
    <row r="34" spans="2:25" ht="27.9" customHeight="1" x14ac:dyDescent="0.4">
      <c r="B34" s="381"/>
      <c r="C34" s="382"/>
      <c r="D34" s="88"/>
      <c r="E34" s="45"/>
      <c r="F34" s="2"/>
      <c r="G34" s="62"/>
      <c r="H34" s="45"/>
      <c r="I34" s="2"/>
      <c r="J34" s="2"/>
      <c r="K34" s="45"/>
      <c r="L34" s="2"/>
      <c r="M34" s="57"/>
      <c r="N34" s="88"/>
      <c r="O34" s="2"/>
      <c r="P34" s="2"/>
      <c r="Q34" s="45"/>
      <c r="R34" s="2"/>
      <c r="S34" s="2"/>
      <c r="T34" s="45"/>
      <c r="U34" s="2"/>
      <c r="V34" s="384"/>
      <c r="W34" s="89">
        <v>28</v>
      </c>
      <c r="X34" s="80" t="s">
        <v>42</v>
      </c>
      <c r="Y34" s="46">
        <v>0</v>
      </c>
    </row>
    <row r="35" spans="2:25" ht="27.9" customHeight="1" x14ac:dyDescent="0.3">
      <c r="B35" s="47" t="s">
        <v>36</v>
      </c>
      <c r="C35" s="48"/>
      <c r="D35" s="2"/>
      <c r="E35" s="45"/>
      <c r="F35" s="2"/>
      <c r="G35" s="2"/>
      <c r="H35" s="45"/>
      <c r="I35" s="2"/>
      <c r="J35" s="2"/>
      <c r="K35" s="45"/>
      <c r="L35" s="2"/>
      <c r="M35" s="30"/>
      <c r="N35" s="88"/>
      <c r="O35" s="2"/>
      <c r="P35" s="2"/>
      <c r="Q35" s="45"/>
      <c r="R35" s="2"/>
      <c r="S35" s="2"/>
      <c r="T35" s="45"/>
      <c r="U35" s="2"/>
      <c r="V35" s="384"/>
      <c r="W35" s="40" t="s">
        <v>12</v>
      </c>
      <c r="X35" s="49"/>
      <c r="Y35" s="39"/>
    </row>
    <row r="36" spans="2:25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85"/>
      <c r="W36" s="90">
        <f>W30*4+W34*4+W32*9</f>
        <v>726</v>
      </c>
      <c r="X36" s="53"/>
      <c r="Y36" s="54"/>
    </row>
    <row r="37" spans="2:25" s="36" customFormat="1" ht="27.9" customHeight="1" x14ac:dyDescent="0.4">
      <c r="B37" s="31">
        <v>6</v>
      </c>
      <c r="C37" s="382"/>
      <c r="D37" s="32" t="str">
        <f>'113.6月菜單'!R24</f>
        <v>海苔飯</v>
      </c>
      <c r="E37" s="32" t="s">
        <v>54</v>
      </c>
      <c r="F37" s="32"/>
      <c r="G37" s="32" t="str">
        <f>'113.6月菜單'!R25</f>
        <v>鐵路肉排</v>
      </c>
      <c r="H37" s="32" t="s">
        <v>116</v>
      </c>
      <c r="I37" s="32"/>
      <c r="J37" s="32" t="str">
        <f>'113.6月菜單'!R26</f>
        <v>古早味油蔥蛋糕(冷)</v>
      </c>
      <c r="K37" s="32" t="s">
        <v>63</v>
      </c>
      <c r="L37" s="32"/>
      <c r="M37" s="32" t="str">
        <f>'113.6月菜單'!R27</f>
        <v>海鮮什錦(海)</v>
      </c>
      <c r="N37" s="32" t="s">
        <v>218</v>
      </c>
      <c r="O37" s="32"/>
      <c r="P37" s="32" t="str">
        <f>'113.6月菜單'!R28</f>
        <v>深色蔬菜</v>
      </c>
      <c r="Q37" s="32" t="s">
        <v>18</v>
      </c>
      <c r="R37" s="32"/>
      <c r="S37" s="32" t="str">
        <f>'113.6月菜單'!R29</f>
        <v>味噌豆腐湯(豆)</v>
      </c>
      <c r="T37" s="32" t="s">
        <v>17</v>
      </c>
      <c r="U37" s="32"/>
      <c r="V37" s="383"/>
      <c r="W37" s="33" t="s">
        <v>44</v>
      </c>
      <c r="X37" s="34" t="s">
        <v>19</v>
      </c>
      <c r="Y37" s="35">
        <v>5.5</v>
      </c>
    </row>
    <row r="38" spans="2:25" ht="27.9" customHeight="1" x14ac:dyDescent="0.4">
      <c r="B38" s="37" t="s">
        <v>8</v>
      </c>
      <c r="C38" s="382"/>
      <c r="D38" s="2" t="s">
        <v>24</v>
      </c>
      <c r="E38" s="2"/>
      <c r="F38" s="2">
        <v>100</v>
      </c>
      <c r="G38" s="396" t="s">
        <v>125</v>
      </c>
      <c r="H38" s="397"/>
      <c r="I38" s="2">
        <v>40</v>
      </c>
      <c r="J38" s="2" t="s">
        <v>320</v>
      </c>
      <c r="K38" s="2" t="s">
        <v>102</v>
      </c>
      <c r="L38" s="2">
        <v>30</v>
      </c>
      <c r="M38" s="2" t="s">
        <v>70</v>
      </c>
      <c r="N38" s="2"/>
      <c r="O38" s="2">
        <v>10</v>
      </c>
      <c r="P38" s="2" t="s">
        <v>80</v>
      </c>
      <c r="Q38" s="2"/>
      <c r="R38" s="2">
        <v>100</v>
      </c>
      <c r="S38" s="2" t="s">
        <v>84</v>
      </c>
      <c r="T38" s="2"/>
      <c r="U38" s="2">
        <v>1</v>
      </c>
      <c r="V38" s="384"/>
      <c r="W38" s="91">
        <v>105.5</v>
      </c>
      <c r="X38" s="38" t="s">
        <v>25</v>
      </c>
      <c r="Y38" s="39">
        <v>2.1</v>
      </c>
    </row>
    <row r="39" spans="2:25" ht="27.9" customHeight="1" x14ac:dyDescent="0.4">
      <c r="B39" s="37">
        <v>21</v>
      </c>
      <c r="C39" s="382"/>
      <c r="D39" s="2" t="s">
        <v>296</v>
      </c>
      <c r="E39" s="2"/>
      <c r="F39" s="2">
        <v>1</v>
      </c>
      <c r="G39" s="164"/>
      <c r="H39" s="165"/>
      <c r="I39" s="2"/>
      <c r="J39" s="2"/>
      <c r="K39" s="2"/>
      <c r="L39" s="2"/>
      <c r="M39" s="2" t="s">
        <v>132</v>
      </c>
      <c r="N39" s="2"/>
      <c r="O39" s="2">
        <v>5</v>
      </c>
      <c r="P39" s="2"/>
      <c r="Q39" s="2"/>
      <c r="R39" s="2"/>
      <c r="S39" s="2" t="s">
        <v>117</v>
      </c>
      <c r="T39" s="2" t="s">
        <v>112</v>
      </c>
      <c r="U39" s="2">
        <v>30</v>
      </c>
      <c r="V39" s="384"/>
      <c r="W39" s="40" t="s">
        <v>46</v>
      </c>
      <c r="X39" s="41" t="s">
        <v>27</v>
      </c>
      <c r="Y39" s="39">
        <v>1.6</v>
      </c>
    </row>
    <row r="40" spans="2:25" ht="27.9" customHeight="1" x14ac:dyDescent="0.4">
      <c r="B40" s="37" t="s">
        <v>10</v>
      </c>
      <c r="C40" s="382"/>
      <c r="D40" s="2"/>
      <c r="E40" s="2"/>
      <c r="F40" s="2"/>
      <c r="G40" s="2"/>
      <c r="H40" s="45"/>
      <c r="I40" s="2"/>
      <c r="J40" s="2"/>
      <c r="K40" s="2"/>
      <c r="L40" s="2"/>
      <c r="M40" s="2" t="s">
        <v>129</v>
      </c>
      <c r="N40" s="86"/>
      <c r="O40" s="2">
        <v>50</v>
      </c>
      <c r="P40" s="2"/>
      <c r="Q40" s="45"/>
      <c r="R40" s="2"/>
      <c r="S40" s="2" t="s">
        <v>187</v>
      </c>
      <c r="T40" s="2"/>
      <c r="U40" s="2">
        <v>1</v>
      </c>
      <c r="V40" s="384"/>
      <c r="W40" s="89">
        <v>23</v>
      </c>
      <c r="X40" s="41" t="s">
        <v>30</v>
      </c>
      <c r="Y40" s="39">
        <v>2.5</v>
      </c>
    </row>
    <row r="41" spans="2:25" ht="27.9" customHeight="1" x14ac:dyDescent="0.3">
      <c r="B41" s="381" t="s">
        <v>56</v>
      </c>
      <c r="C41" s="382"/>
      <c r="D41" s="2"/>
      <c r="E41" s="2"/>
      <c r="F41" s="2"/>
      <c r="G41" s="2"/>
      <c r="H41" s="45"/>
      <c r="I41" s="2"/>
      <c r="J41" s="2"/>
      <c r="K41" s="2"/>
      <c r="L41" s="2"/>
      <c r="M41" s="57" t="s">
        <v>180</v>
      </c>
      <c r="N41" s="88"/>
      <c r="O41" s="2">
        <v>1</v>
      </c>
      <c r="P41" s="2"/>
      <c r="Q41" s="45"/>
      <c r="R41" s="2"/>
      <c r="S41" s="2"/>
      <c r="T41" s="2"/>
      <c r="U41" s="2"/>
      <c r="V41" s="384"/>
      <c r="W41" s="40" t="s">
        <v>47</v>
      </c>
      <c r="X41" s="41" t="s">
        <v>33</v>
      </c>
      <c r="Y41" s="39">
        <v>0</v>
      </c>
    </row>
    <row r="42" spans="2:25" ht="27.9" customHeight="1" x14ac:dyDescent="0.4">
      <c r="B42" s="381"/>
      <c r="C42" s="382"/>
      <c r="D42" s="88"/>
      <c r="E42" s="45"/>
      <c r="F42" s="2"/>
      <c r="G42" s="62"/>
      <c r="H42" s="45"/>
      <c r="I42" s="2"/>
      <c r="J42" s="2"/>
      <c r="K42" s="45"/>
      <c r="L42" s="2"/>
      <c r="M42" s="57" t="s">
        <v>295</v>
      </c>
      <c r="N42" s="88" t="s">
        <v>155</v>
      </c>
      <c r="O42" s="2">
        <v>15</v>
      </c>
      <c r="P42" s="2"/>
      <c r="Q42" s="45"/>
      <c r="R42" s="2"/>
      <c r="S42" s="2"/>
      <c r="T42" s="45"/>
      <c r="U42" s="2"/>
      <c r="V42" s="384"/>
      <c r="W42" s="89">
        <v>27.3</v>
      </c>
      <c r="X42" s="80" t="s">
        <v>42</v>
      </c>
      <c r="Y42" s="46">
        <v>0</v>
      </c>
    </row>
    <row r="43" spans="2:25" ht="27.9" customHeight="1" x14ac:dyDescent="0.3">
      <c r="B43" s="47" t="s">
        <v>36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30"/>
      <c r="N43" s="88"/>
      <c r="O43" s="2"/>
      <c r="P43" s="2"/>
      <c r="Q43" s="45"/>
      <c r="R43" s="2"/>
      <c r="S43" s="2"/>
      <c r="T43" s="45"/>
      <c r="U43" s="2"/>
      <c r="V43" s="384"/>
      <c r="W43" s="40" t="s">
        <v>12</v>
      </c>
      <c r="X43" s="49"/>
      <c r="Y43" s="39"/>
    </row>
    <row r="44" spans="2:25" ht="27.9" customHeight="1" thickBot="1" x14ac:dyDescent="0.45">
      <c r="B44" s="188"/>
      <c r="C44" s="189"/>
      <c r="D44" s="190"/>
      <c r="E44" s="190"/>
      <c r="F44" s="191"/>
      <c r="G44" s="191"/>
      <c r="H44" s="190"/>
      <c r="I44" s="191"/>
      <c r="J44" s="191"/>
      <c r="K44" s="190"/>
      <c r="L44" s="191"/>
      <c r="M44" s="191"/>
      <c r="N44" s="190"/>
      <c r="O44" s="191"/>
      <c r="P44" s="191"/>
      <c r="Q44" s="190"/>
      <c r="R44" s="191"/>
      <c r="S44" s="191"/>
      <c r="T44" s="190"/>
      <c r="U44" s="191"/>
      <c r="V44" s="401"/>
      <c r="W44" s="192">
        <f>W38*4+W42*4+W40*9</f>
        <v>738.2</v>
      </c>
      <c r="X44" s="193"/>
      <c r="Y44" s="194"/>
    </row>
    <row r="45" spans="2:25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</row>
    <row r="46" spans="2:25" x14ac:dyDescent="0.3">
      <c r="B46" s="56"/>
      <c r="C46" s="61"/>
      <c r="D46" s="398"/>
      <c r="E46" s="398"/>
      <c r="F46" s="399"/>
      <c r="G46" s="399"/>
      <c r="H46" s="75"/>
      <c r="K46" s="75"/>
      <c r="N46" s="75"/>
      <c r="Q46" s="75"/>
      <c r="T46" s="75"/>
    </row>
  </sheetData>
  <mergeCells count="25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G6:H6"/>
    <mergeCell ref="J14:K14"/>
    <mergeCell ref="C21:C26"/>
    <mergeCell ref="V21:V28"/>
    <mergeCell ref="B25:B26"/>
    <mergeCell ref="C29:C34"/>
    <mergeCell ref="V29:V36"/>
    <mergeCell ref="B33:B34"/>
    <mergeCell ref="G30:H30"/>
    <mergeCell ref="S24:T24"/>
    <mergeCell ref="C37:C42"/>
    <mergeCell ref="V37:V44"/>
    <mergeCell ref="B41:B42"/>
    <mergeCell ref="J45:Y45"/>
    <mergeCell ref="D46:G46"/>
    <mergeCell ref="G38:H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abSelected="1" topLeftCell="A22" zoomScale="60" zoomScaleNormal="60" workbookViewId="0">
      <selection activeCell="J38" sqref="J38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392" t="s">
        <v>347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4"/>
      <c r="AB1" s="6"/>
    </row>
    <row r="2" spans="2:36" s="5" customFormat="1" ht="18.899999999999999" customHeight="1" x14ac:dyDescent="0.6">
      <c r="B2" s="393"/>
      <c r="C2" s="394"/>
      <c r="D2" s="394"/>
      <c r="E2" s="394"/>
      <c r="F2" s="394"/>
      <c r="G2" s="39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 x14ac:dyDescent="0.5">
      <c r="B3" s="81" t="s">
        <v>43</v>
      </c>
      <c r="C3" s="81"/>
      <c r="D3" s="82"/>
      <c r="E3" s="11"/>
      <c r="F3" s="11"/>
      <c r="G3" s="395" t="s">
        <v>89</v>
      </c>
      <c r="H3" s="395"/>
      <c r="I3" s="395"/>
      <c r="J3" s="395"/>
      <c r="K3" s="395"/>
      <c r="L3" s="39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 x14ac:dyDescent="0.4">
      <c r="B5" s="141">
        <v>6</v>
      </c>
      <c r="C5" s="405"/>
      <c r="D5" s="110" t="str">
        <f>'113.6月菜單'!B33</f>
        <v>香Q米飯</v>
      </c>
      <c r="E5" s="110" t="s">
        <v>15</v>
      </c>
      <c r="F5" s="1" t="s">
        <v>16</v>
      </c>
      <c r="G5" s="110" t="str">
        <f>'113.6月菜單'!B34</f>
        <v>新鮮嫩雞排</v>
      </c>
      <c r="H5" s="110" t="s">
        <v>63</v>
      </c>
      <c r="I5" s="1" t="s">
        <v>16</v>
      </c>
      <c r="J5" s="110" t="str">
        <f>'113.6月菜單'!B35</f>
        <v>紅燒豆腐(豆)</v>
      </c>
      <c r="K5" s="110" t="s">
        <v>17</v>
      </c>
      <c r="L5" s="1" t="s">
        <v>16</v>
      </c>
      <c r="M5" s="110" t="str">
        <f>'113.6月菜單'!B36</f>
        <v>胡瓜三絲</v>
      </c>
      <c r="N5" s="110" t="s">
        <v>17</v>
      </c>
      <c r="O5" s="1" t="s">
        <v>16</v>
      </c>
      <c r="P5" s="110" t="str">
        <f>'113.6月菜單'!B37</f>
        <v>深色蔬菜</v>
      </c>
      <c r="Q5" s="110" t="s">
        <v>18</v>
      </c>
      <c r="R5" s="1" t="s">
        <v>16</v>
      </c>
      <c r="S5" s="110" t="str">
        <f>'113.6月菜單'!B38</f>
        <v>榨菜蛋花湯(醃)</v>
      </c>
      <c r="T5" s="110" t="s">
        <v>17</v>
      </c>
      <c r="U5" s="1" t="s">
        <v>16</v>
      </c>
      <c r="V5" s="406"/>
      <c r="W5" s="33" t="s">
        <v>44</v>
      </c>
      <c r="X5" s="34" t="s">
        <v>19</v>
      </c>
      <c r="Y5" s="35">
        <v>5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 x14ac:dyDescent="0.4">
      <c r="B6" s="142" t="s">
        <v>8</v>
      </c>
      <c r="C6" s="405"/>
      <c r="D6" s="2" t="s">
        <v>24</v>
      </c>
      <c r="E6" s="2"/>
      <c r="F6" s="2">
        <v>100</v>
      </c>
      <c r="G6" s="164" t="s">
        <v>166</v>
      </c>
      <c r="H6" s="176"/>
      <c r="I6" s="111">
        <v>60</v>
      </c>
      <c r="J6" s="111" t="s">
        <v>88</v>
      </c>
      <c r="K6" s="111"/>
      <c r="L6" s="111">
        <v>3</v>
      </c>
      <c r="M6" s="111" t="s">
        <v>188</v>
      </c>
      <c r="N6" s="111"/>
      <c r="O6" s="111">
        <v>55</v>
      </c>
      <c r="P6" s="2" t="s">
        <v>60</v>
      </c>
      <c r="Q6" s="2"/>
      <c r="R6" s="2">
        <v>100</v>
      </c>
      <c r="S6" s="111" t="s">
        <v>283</v>
      </c>
      <c r="T6" s="111" t="s">
        <v>94</v>
      </c>
      <c r="U6" s="111">
        <v>30</v>
      </c>
      <c r="V6" s="407"/>
      <c r="W6" s="91">
        <v>99.5</v>
      </c>
      <c r="X6" s="38" t="s">
        <v>25</v>
      </c>
      <c r="Y6" s="39">
        <v>2.4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 x14ac:dyDescent="0.4">
      <c r="B7" s="142">
        <v>24</v>
      </c>
      <c r="C7" s="405"/>
      <c r="D7" s="2"/>
      <c r="E7" s="2"/>
      <c r="F7" s="2"/>
      <c r="G7" s="2"/>
      <c r="H7" s="45"/>
      <c r="I7" s="2"/>
      <c r="J7" s="111" t="s">
        <v>117</v>
      </c>
      <c r="K7" s="111" t="s">
        <v>114</v>
      </c>
      <c r="L7" s="111">
        <v>60</v>
      </c>
      <c r="M7" s="2" t="s">
        <v>132</v>
      </c>
      <c r="N7" s="88"/>
      <c r="O7" s="2">
        <v>5</v>
      </c>
      <c r="P7" s="111"/>
      <c r="Q7" s="111"/>
      <c r="R7" s="111"/>
      <c r="S7" s="111" t="s">
        <v>65</v>
      </c>
      <c r="T7" s="111"/>
      <c r="U7" s="111">
        <v>5</v>
      </c>
      <c r="V7" s="407"/>
      <c r="W7" s="40" t="s">
        <v>46</v>
      </c>
      <c r="X7" s="41" t="s">
        <v>27</v>
      </c>
      <c r="Y7" s="39">
        <v>1.9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 x14ac:dyDescent="0.4">
      <c r="B8" s="142" t="s">
        <v>10</v>
      </c>
      <c r="C8" s="405"/>
      <c r="D8" s="2"/>
      <c r="E8" s="2"/>
      <c r="F8" s="2"/>
      <c r="G8" s="111"/>
      <c r="H8" s="111"/>
      <c r="I8" s="111"/>
      <c r="J8" s="111"/>
      <c r="K8" s="111"/>
      <c r="L8" s="111"/>
      <c r="M8" s="2" t="s">
        <v>127</v>
      </c>
      <c r="N8" s="2"/>
      <c r="O8" s="2">
        <v>3</v>
      </c>
      <c r="P8" s="111"/>
      <c r="Q8" s="111"/>
      <c r="R8" s="111"/>
      <c r="S8" s="414" t="s">
        <v>124</v>
      </c>
      <c r="T8" s="415"/>
      <c r="U8" s="111">
        <v>1</v>
      </c>
      <c r="V8" s="407"/>
      <c r="W8" s="89">
        <v>24.5</v>
      </c>
      <c r="X8" s="41" t="s">
        <v>30</v>
      </c>
      <c r="Y8" s="39">
        <v>2.5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 x14ac:dyDescent="0.3">
      <c r="B9" s="413" t="s">
        <v>37</v>
      </c>
      <c r="C9" s="405"/>
      <c r="D9" s="143"/>
      <c r="E9" s="112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407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 x14ac:dyDescent="0.4">
      <c r="B10" s="413"/>
      <c r="C10" s="405"/>
      <c r="D10" s="143"/>
      <c r="E10" s="112"/>
      <c r="F10" s="111"/>
      <c r="G10" s="111"/>
      <c r="H10" s="112"/>
      <c r="I10" s="111"/>
      <c r="J10" s="111"/>
      <c r="K10" s="112"/>
      <c r="L10" s="111"/>
      <c r="M10" s="111"/>
      <c r="N10" s="112"/>
      <c r="O10" s="111"/>
      <c r="P10" s="111"/>
      <c r="Q10" s="112"/>
      <c r="R10" s="111"/>
      <c r="S10" s="111"/>
      <c r="T10" s="112"/>
      <c r="U10" s="111"/>
      <c r="V10" s="407"/>
      <c r="W10" s="89">
        <v>28.7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 x14ac:dyDescent="0.3">
      <c r="B11" s="144" t="s">
        <v>36</v>
      </c>
      <c r="C11" s="115"/>
      <c r="D11" s="143"/>
      <c r="E11" s="112"/>
      <c r="F11" s="111"/>
      <c r="G11" s="111"/>
      <c r="H11" s="112"/>
      <c r="I11" s="111"/>
      <c r="J11" s="111"/>
      <c r="K11" s="112"/>
      <c r="L11" s="111"/>
      <c r="M11" s="111"/>
      <c r="N11" s="112"/>
      <c r="O11" s="111"/>
      <c r="P11" s="111"/>
      <c r="Q11" s="112"/>
      <c r="R11" s="111"/>
      <c r="S11" s="111"/>
      <c r="T11" s="112"/>
      <c r="U11" s="111"/>
      <c r="V11" s="407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 x14ac:dyDescent="0.4">
      <c r="B12" s="145"/>
      <c r="C12" s="146"/>
      <c r="D12" s="147"/>
      <c r="E12" s="148"/>
      <c r="F12" s="149"/>
      <c r="G12" s="149"/>
      <c r="H12" s="148"/>
      <c r="I12" s="149"/>
      <c r="J12" s="149"/>
      <c r="K12" s="148"/>
      <c r="L12" s="149"/>
      <c r="M12" s="149"/>
      <c r="N12" s="148"/>
      <c r="O12" s="149"/>
      <c r="P12" s="149"/>
      <c r="Q12" s="148"/>
      <c r="R12" s="149"/>
      <c r="S12" s="149"/>
      <c r="T12" s="148"/>
      <c r="U12" s="149"/>
      <c r="V12" s="412"/>
      <c r="W12" s="90">
        <f>W6*4+W10*4+W8*9</f>
        <v>733.3</v>
      </c>
      <c r="X12" s="150"/>
      <c r="Y12" s="151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 x14ac:dyDescent="0.4">
      <c r="B13" s="37">
        <v>6</v>
      </c>
      <c r="C13" s="409"/>
      <c r="D13" s="152" t="str">
        <f>'113.6月菜單'!F33</f>
        <v>糙米飯</v>
      </c>
      <c r="E13" s="152" t="s">
        <v>15</v>
      </c>
      <c r="F13" s="152"/>
      <c r="G13" s="152" t="str">
        <f>'113.6月菜單'!F34</f>
        <v>軟嫩里肌</v>
      </c>
      <c r="H13" s="152" t="s">
        <v>116</v>
      </c>
      <c r="I13" s="152"/>
      <c r="J13" s="152" t="str">
        <f>'113.6月菜單'!F35</f>
        <v>客家小炒(豆)(海)</v>
      </c>
      <c r="K13" s="152" t="s">
        <v>64</v>
      </c>
      <c r="L13" s="152"/>
      <c r="M13" s="152" t="str">
        <f>'113.6月菜單'!F36</f>
        <v>佛跳牆(醃)</v>
      </c>
      <c r="N13" s="152" t="s">
        <v>67</v>
      </c>
      <c r="O13" s="152"/>
      <c r="P13" s="152" t="str">
        <f>'113.6月菜單'!F37</f>
        <v>淺色蔬菜</v>
      </c>
      <c r="Q13" s="152" t="s">
        <v>18</v>
      </c>
      <c r="R13" s="152"/>
      <c r="S13" s="152" t="str">
        <f>'113.6月菜單'!F38</f>
        <v>綠豆地瓜</v>
      </c>
      <c r="T13" s="152" t="s">
        <v>17</v>
      </c>
      <c r="U13" s="152"/>
      <c r="V13" s="384"/>
      <c r="W13" s="33" t="s">
        <v>44</v>
      </c>
      <c r="X13" s="41" t="s">
        <v>19</v>
      </c>
      <c r="Y13" s="39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 x14ac:dyDescent="0.4">
      <c r="B14" s="37" t="s">
        <v>8</v>
      </c>
      <c r="C14" s="382"/>
      <c r="D14" s="2" t="s">
        <v>24</v>
      </c>
      <c r="E14" s="2"/>
      <c r="F14" s="2">
        <v>60</v>
      </c>
      <c r="G14" s="410" t="s">
        <v>125</v>
      </c>
      <c r="H14" s="411"/>
      <c r="I14" s="117">
        <v>40</v>
      </c>
      <c r="J14" s="2" t="s">
        <v>224</v>
      </c>
      <c r="K14" s="2" t="s">
        <v>228</v>
      </c>
      <c r="L14" s="2">
        <v>40</v>
      </c>
      <c r="M14" s="111" t="s">
        <v>201</v>
      </c>
      <c r="N14" s="111"/>
      <c r="O14" s="111">
        <v>60</v>
      </c>
      <c r="P14" s="2" t="s">
        <v>60</v>
      </c>
      <c r="Q14" s="2"/>
      <c r="R14" s="2">
        <v>100</v>
      </c>
      <c r="S14" s="111" t="s">
        <v>337</v>
      </c>
      <c r="T14" s="111"/>
      <c r="U14" s="111">
        <v>5</v>
      </c>
      <c r="V14" s="384"/>
      <c r="W14" s="91">
        <v>110.5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 x14ac:dyDescent="0.4">
      <c r="B15" s="37">
        <v>25</v>
      </c>
      <c r="C15" s="382"/>
      <c r="D15" s="2" t="s">
        <v>146</v>
      </c>
      <c r="E15" s="2"/>
      <c r="F15" s="2">
        <v>40</v>
      </c>
      <c r="G15" s="2"/>
      <c r="H15" s="2"/>
      <c r="I15" s="2"/>
      <c r="J15" s="390" t="s">
        <v>225</v>
      </c>
      <c r="K15" s="391"/>
      <c r="L15" s="2">
        <v>5</v>
      </c>
      <c r="M15" s="184" t="s">
        <v>222</v>
      </c>
      <c r="N15" s="183"/>
      <c r="O15" s="111">
        <v>10</v>
      </c>
      <c r="P15" s="111"/>
      <c r="Q15" s="111"/>
      <c r="R15" s="111"/>
      <c r="S15" s="111" t="s">
        <v>98</v>
      </c>
      <c r="T15" s="111"/>
      <c r="U15" s="111">
        <v>10</v>
      </c>
      <c r="V15" s="384"/>
      <c r="W15" s="40" t="s">
        <v>46</v>
      </c>
      <c r="X15" s="41" t="s">
        <v>27</v>
      </c>
      <c r="Y15" s="39">
        <v>1.7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 x14ac:dyDescent="0.4">
      <c r="B16" s="37" t="s">
        <v>10</v>
      </c>
      <c r="C16" s="382"/>
      <c r="D16" s="2"/>
      <c r="E16" s="45"/>
      <c r="F16" s="2"/>
      <c r="G16" s="2"/>
      <c r="H16" s="45"/>
      <c r="I16" s="2"/>
      <c r="J16" s="2" t="s">
        <v>226</v>
      </c>
      <c r="K16" s="86" t="s">
        <v>227</v>
      </c>
      <c r="L16" s="2">
        <v>3</v>
      </c>
      <c r="M16" s="111" t="s">
        <v>223</v>
      </c>
      <c r="N16" s="111" t="s">
        <v>197</v>
      </c>
      <c r="O16" s="111">
        <v>10</v>
      </c>
      <c r="P16" s="111"/>
      <c r="Q16" s="111"/>
      <c r="R16" s="111"/>
      <c r="S16" s="111" t="s">
        <v>338</v>
      </c>
      <c r="T16" s="112"/>
      <c r="U16" s="111">
        <v>10</v>
      </c>
      <c r="V16" s="384"/>
      <c r="W16" s="89">
        <v>25</v>
      </c>
      <c r="X16" s="41" t="s">
        <v>30</v>
      </c>
      <c r="Y16" s="39">
        <v>2.6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1"/>
    </row>
    <row r="17" spans="2:33" ht="27.9" customHeight="1" x14ac:dyDescent="0.3">
      <c r="B17" s="381" t="s">
        <v>38</v>
      </c>
      <c r="C17" s="382"/>
      <c r="D17" s="45"/>
      <c r="E17" s="45"/>
      <c r="F17" s="2"/>
      <c r="G17" s="2"/>
      <c r="H17" s="45"/>
      <c r="I17" s="2"/>
      <c r="J17" s="2"/>
      <c r="K17" s="45"/>
      <c r="L17" s="2"/>
      <c r="M17" s="111" t="s">
        <v>131</v>
      </c>
      <c r="N17" s="111"/>
      <c r="O17" s="111">
        <v>5</v>
      </c>
      <c r="P17" s="111"/>
      <c r="Q17" s="112"/>
      <c r="R17" s="111"/>
      <c r="S17" s="2"/>
      <c r="T17" s="2"/>
      <c r="U17" s="2"/>
      <c r="V17" s="384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 x14ac:dyDescent="0.4">
      <c r="B18" s="381"/>
      <c r="C18" s="382"/>
      <c r="D18" s="45"/>
      <c r="E18" s="45"/>
      <c r="F18" s="2"/>
      <c r="G18" s="2"/>
      <c r="H18" s="45"/>
      <c r="I18" s="2"/>
      <c r="J18" s="57"/>
      <c r="K18" s="88"/>
      <c r="L18" s="2"/>
      <c r="M18" s="2" t="s">
        <v>204</v>
      </c>
      <c r="N18" s="45"/>
      <c r="O18" s="2">
        <v>1</v>
      </c>
      <c r="P18" s="2"/>
      <c r="Q18" s="45"/>
      <c r="R18" s="2"/>
      <c r="S18" s="2"/>
      <c r="T18" s="45"/>
      <c r="U18" s="2"/>
      <c r="V18" s="384"/>
      <c r="W18" s="89">
        <v>28.7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 x14ac:dyDescent="0.3">
      <c r="B19" s="144" t="s">
        <v>36</v>
      </c>
      <c r="C19" s="153"/>
      <c r="D19" s="45"/>
      <c r="E19" s="45"/>
      <c r="F19" s="2"/>
      <c r="G19" s="2"/>
      <c r="H19" s="45"/>
      <c r="I19" s="2"/>
      <c r="J19" s="30"/>
      <c r="K19" s="88"/>
      <c r="L19" s="2"/>
      <c r="M19" s="2" t="s">
        <v>280</v>
      </c>
      <c r="N19" s="45"/>
      <c r="O19" s="2">
        <v>10</v>
      </c>
      <c r="P19" s="2"/>
      <c r="Q19" s="45"/>
      <c r="R19" s="2"/>
      <c r="S19" s="2"/>
      <c r="T19" s="45"/>
      <c r="U19" s="2"/>
      <c r="V19" s="384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 x14ac:dyDescent="0.4">
      <c r="B20" s="154"/>
      <c r="C20" s="155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5"/>
      <c r="W20" s="90">
        <f>W14*4+W18*4+W16*9</f>
        <v>781.8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 x14ac:dyDescent="0.4">
      <c r="B21" s="31">
        <v>6</v>
      </c>
      <c r="C21" s="405"/>
      <c r="D21" s="110" t="str">
        <f>'113.6月菜單'!J33</f>
        <v>香Q米飯</v>
      </c>
      <c r="E21" s="110" t="s">
        <v>15</v>
      </c>
      <c r="F21" s="110"/>
      <c r="G21" s="110" t="str">
        <f>'113.6月菜單'!J34</f>
        <v>洋蔥豬柳</v>
      </c>
      <c r="H21" s="110" t="s">
        <v>17</v>
      </c>
      <c r="I21" s="110"/>
      <c r="J21" s="110" t="str">
        <f>'113.6月菜單'!J35</f>
        <v>卡啦翅小腿(炸)</v>
      </c>
      <c r="K21" s="110" t="s">
        <v>61</v>
      </c>
      <c r="L21" s="134"/>
      <c r="M21" s="135" t="str">
        <f>'113.6月菜單'!J36</f>
        <v>繽紛魷魚丸(海加)</v>
      </c>
      <c r="N21" s="110" t="s">
        <v>63</v>
      </c>
      <c r="O21" s="110"/>
      <c r="P21" s="110" t="str">
        <f>'113.6月菜單'!J37</f>
        <v>深色蔬菜</v>
      </c>
      <c r="Q21" s="110" t="s">
        <v>18</v>
      </c>
      <c r="R21" s="110"/>
      <c r="S21" s="110" t="str">
        <f>'113.6月菜單'!J38</f>
        <v>味噌豆腐湯(豆)</v>
      </c>
      <c r="T21" s="110" t="s">
        <v>17</v>
      </c>
      <c r="U21" s="110"/>
      <c r="V21" s="406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05"/>
      <c r="D22" s="2" t="s">
        <v>24</v>
      </c>
      <c r="E22" s="2"/>
      <c r="F22" s="2">
        <v>100</v>
      </c>
      <c r="G22" s="396" t="s">
        <v>189</v>
      </c>
      <c r="H22" s="397"/>
      <c r="I22" s="2">
        <v>40</v>
      </c>
      <c r="J22" s="2" t="s">
        <v>171</v>
      </c>
      <c r="K22" s="2"/>
      <c r="L22" s="2">
        <v>30</v>
      </c>
      <c r="M22" s="111" t="s">
        <v>213</v>
      </c>
      <c r="N22" s="111" t="s">
        <v>115</v>
      </c>
      <c r="O22" s="111">
        <v>20</v>
      </c>
      <c r="P22" s="2" t="s">
        <v>60</v>
      </c>
      <c r="Q22" s="2"/>
      <c r="R22" s="2">
        <v>100</v>
      </c>
      <c r="S22" s="2" t="s">
        <v>84</v>
      </c>
      <c r="T22" s="2"/>
      <c r="U22" s="2">
        <v>1</v>
      </c>
      <c r="V22" s="407"/>
      <c r="W22" s="91">
        <v>99.5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 x14ac:dyDescent="0.4">
      <c r="B23" s="37">
        <v>26</v>
      </c>
      <c r="C23" s="405"/>
      <c r="D23" s="2"/>
      <c r="E23" s="2"/>
      <c r="F23" s="2"/>
      <c r="G23" s="2" t="s">
        <v>190</v>
      </c>
      <c r="H23" s="2"/>
      <c r="I23" s="2">
        <v>30</v>
      </c>
      <c r="J23" s="2"/>
      <c r="K23" s="2"/>
      <c r="L23" s="2"/>
      <c r="M23" s="111" t="s">
        <v>288</v>
      </c>
      <c r="N23" s="111"/>
      <c r="O23" s="111">
        <v>60</v>
      </c>
      <c r="P23" s="111"/>
      <c r="Q23" s="111"/>
      <c r="R23" s="111"/>
      <c r="S23" s="2" t="s">
        <v>117</v>
      </c>
      <c r="T23" s="2" t="s">
        <v>112</v>
      </c>
      <c r="U23" s="2">
        <v>30</v>
      </c>
      <c r="V23" s="407"/>
      <c r="W23" s="40" t="s">
        <v>46</v>
      </c>
      <c r="X23" s="41" t="s">
        <v>27</v>
      </c>
      <c r="Y23" s="39">
        <v>1.9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 t="s">
        <v>10</v>
      </c>
      <c r="C24" s="405"/>
      <c r="D24" s="2"/>
      <c r="E24" s="2"/>
      <c r="F24" s="2"/>
      <c r="G24" s="2"/>
      <c r="H24" s="45"/>
      <c r="I24" s="2"/>
      <c r="J24" s="2"/>
      <c r="K24" s="88"/>
      <c r="L24" s="2"/>
      <c r="M24" s="174"/>
      <c r="N24" s="118"/>
      <c r="O24" s="138"/>
      <c r="P24" s="111"/>
      <c r="Q24" s="112"/>
      <c r="R24" s="111"/>
      <c r="S24" s="2" t="s">
        <v>124</v>
      </c>
      <c r="T24" s="2"/>
      <c r="U24" s="2">
        <v>1</v>
      </c>
      <c r="V24" s="407"/>
      <c r="W24" s="89"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 x14ac:dyDescent="0.3">
      <c r="B25" s="381" t="s">
        <v>39</v>
      </c>
      <c r="C25" s="405"/>
      <c r="D25" s="2"/>
      <c r="E25" s="2"/>
      <c r="F25" s="2"/>
      <c r="G25" s="2"/>
      <c r="H25" s="45"/>
      <c r="I25" s="2"/>
      <c r="J25" s="2"/>
      <c r="K25" s="2"/>
      <c r="L25" s="2"/>
      <c r="M25" s="111"/>
      <c r="N25" s="111"/>
      <c r="O25" s="111"/>
      <c r="P25" s="111"/>
      <c r="Q25" s="112"/>
      <c r="R25" s="111"/>
      <c r="S25" s="2"/>
      <c r="T25" s="45"/>
      <c r="U25" s="2"/>
      <c r="V25" s="407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 x14ac:dyDescent="0.55000000000000004">
      <c r="B26" s="381"/>
      <c r="C26" s="405"/>
      <c r="D26" s="2"/>
      <c r="E26" s="2"/>
      <c r="F26" s="2"/>
      <c r="G26" s="62"/>
      <c r="H26" s="45"/>
      <c r="I26" s="2"/>
      <c r="J26" s="111"/>
      <c r="K26" s="112"/>
      <c r="L26" s="111"/>
      <c r="M26" s="111"/>
      <c r="N26" s="112"/>
      <c r="O26" s="111"/>
      <c r="P26" s="111"/>
      <c r="Q26" s="112"/>
      <c r="R26" s="111"/>
      <c r="S26" s="2"/>
      <c r="T26" s="45"/>
      <c r="U26" s="2"/>
      <c r="V26" s="407"/>
      <c r="W26" s="89">
        <v>28.7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 x14ac:dyDescent="0.3">
      <c r="B27" s="144" t="s">
        <v>36</v>
      </c>
      <c r="C27" s="113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111"/>
      <c r="T27" s="112"/>
      <c r="U27" s="111"/>
      <c r="V27" s="407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156"/>
      <c r="C28" s="114"/>
      <c r="D28" s="112"/>
      <c r="E28" s="112"/>
      <c r="F28" s="111"/>
      <c r="G28" s="111"/>
      <c r="H28" s="112"/>
      <c r="I28" s="111"/>
      <c r="J28" s="111"/>
      <c r="K28" s="112"/>
      <c r="L28" s="111"/>
      <c r="M28" s="111"/>
      <c r="N28" s="112"/>
      <c r="O28" s="111"/>
      <c r="P28" s="111"/>
      <c r="Q28" s="112"/>
      <c r="R28" s="111"/>
      <c r="S28" s="111"/>
      <c r="T28" s="112"/>
      <c r="U28" s="111"/>
      <c r="V28" s="408"/>
      <c r="W28" s="90">
        <f>W22*4+W26*4+W24*9</f>
        <v>733.3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 x14ac:dyDescent="0.4">
      <c r="B29" s="31">
        <v>6</v>
      </c>
      <c r="C29" s="405"/>
      <c r="D29" s="110" t="str">
        <f>'113.6月菜單'!N33</f>
        <v>地瓜飯</v>
      </c>
      <c r="E29" s="110" t="s">
        <v>15</v>
      </c>
      <c r="F29" s="110"/>
      <c r="G29" s="110" t="str">
        <f>'113.6月菜單'!N34</f>
        <v>蝦排(海加)(炸)</v>
      </c>
      <c r="H29" s="110" t="s">
        <v>61</v>
      </c>
      <c r="I29" s="110"/>
      <c r="J29" s="110" t="str">
        <f>'113.6月菜單'!N35</f>
        <v>古都肉燥豆干(豆)</v>
      </c>
      <c r="K29" s="207" t="s">
        <v>17</v>
      </c>
      <c r="L29" s="110"/>
      <c r="M29" s="110" t="str">
        <f>'113.6月菜單'!N36</f>
        <v>螞蟻上樹</v>
      </c>
      <c r="N29" s="110" t="s">
        <v>17</v>
      </c>
      <c r="O29" s="110"/>
      <c r="P29" s="110" t="str">
        <f>'113.6月菜單'!N37</f>
        <v>有機蔬菜</v>
      </c>
      <c r="Q29" s="110" t="s">
        <v>18</v>
      </c>
      <c r="R29" s="110"/>
      <c r="S29" s="110" t="str">
        <f>'113.6月菜單'!N38</f>
        <v>冬瓜肉片湯</v>
      </c>
      <c r="T29" s="110" t="s">
        <v>17</v>
      </c>
      <c r="U29" s="110"/>
      <c r="V29" s="406"/>
      <c r="W29" s="33" t="s">
        <v>44</v>
      </c>
      <c r="X29" s="34" t="s">
        <v>19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107</v>
      </c>
      <c r="C30" s="405"/>
      <c r="D30" s="2" t="s">
        <v>24</v>
      </c>
      <c r="E30" s="2"/>
      <c r="F30" s="2">
        <v>80</v>
      </c>
      <c r="G30" s="111" t="s">
        <v>330</v>
      </c>
      <c r="H30" s="111" t="s">
        <v>115</v>
      </c>
      <c r="I30" s="111">
        <v>50</v>
      </c>
      <c r="J30" s="187" t="s">
        <v>88</v>
      </c>
      <c r="K30" s="208"/>
      <c r="L30" s="2">
        <v>10</v>
      </c>
      <c r="M30" s="2" t="s">
        <v>126</v>
      </c>
      <c r="N30" s="2"/>
      <c r="O30" s="2">
        <v>20</v>
      </c>
      <c r="P30" s="2" t="s">
        <v>60</v>
      </c>
      <c r="Q30" s="2"/>
      <c r="R30" s="2">
        <v>100</v>
      </c>
      <c r="S30" s="2" t="s">
        <v>95</v>
      </c>
      <c r="T30" s="2"/>
      <c r="U30" s="2">
        <v>30</v>
      </c>
      <c r="V30" s="407"/>
      <c r="W30" s="91">
        <v>108</v>
      </c>
      <c r="X30" s="38" t="s">
        <v>25</v>
      </c>
      <c r="Y30" s="39">
        <v>2.2000000000000002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 x14ac:dyDescent="0.4">
      <c r="B31" s="37">
        <v>27</v>
      </c>
      <c r="C31" s="405"/>
      <c r="D31" s="2" t="s">
        <v>108</v>
      </c>
      <c r="E31" s="2"/>
      <c r="F31" s="2">
        <v>55</v>
      </c>
      <c r="G31" s="2"/>
      <c r="H31" s="2"/>
      <c r="I31" s="2"/>
      <c r="J31" s="2" t="s">
        <v>292</v>
      </c>
      <c r="K31" s="417" t="s">
        <v>112</v>
      </c>
      <c r="L31" s="2">
        <v>30</v>
      </c>
      <c r="M31" s="2" t="s">
        <v>191</v>
      </c>
      <c r="N31" s="86"/>
      <c r="O31" s="2">
        <v>15</v>
      </c>
      <c r="P31" s="2"/>
      <c r="Q31" s="45"/>
      <c r="R31" s="2"/>
      <c r="S31" s="390" t="s">
        <v>123</v>
      </c>
      <c r="T31" s="391"/>
      <c r="U31" s="2">
        <v>5</v>
      </c>
      <c r="V31" s="407"/>
      <c r="W31" s="40" t="s">
        <v>46</v>
      </c>
      <c r="X31" s="41" t="s">
        <v>27</v>
      </c>
      <c r="Y31" s="39">
        <v>1.9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405"/>
      <c r="D32" s="112"/>
      <c r="E32" s="112"/>
      <c r="F32" s="111"/>
      <c r="G32" s="2"/>
      <c r="H32" s="45"/>
      <c r="I32" s="2"/>
      <c r="J32" s="2" t="s">
        <v>143</v>
      </c>
      <c r="K32" s="45"/>
      <c r="L32" s="2">
        <v>1</v>
      </c>
      <c r="M32" s="2" t="s">
        <v>93</v>
      </c>
      <c r="N32" s="86"/>
      <c r="O32" s="2">
        <v>8</v>
      </c>
      <c r="P32" s="2"/>
      <c r="Q32" s="45"/>
      <c r="R32" s="2"/>
      <c r="S32" s="2" t="s">
        <v>124</v>
      </c>
      <c r="T32" s="2"/>
      <c r="U32" s="2">
        <v>1</v>
      </c>
      <c r="V32" s="407"/>
      <c r="W32" s="89">
        <v>23.8</v>
      </c>
      <c r="X32" s="41" t="s">
        <v>30</v>
      </c>
      <c r="Y32" s="39">
        <v>2.5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 x14ac:dyDescent="0.3">
      <c r="B33" s="381" t="s">
        <v>40</v>
      </c>
      <c r="C33" s="405"/>
      <c r="D33" s="112"/>
      <c r="E33" s="112"/>
      <c r="F33" s="111"/>
      <c r="G33" s="111"/>
      <c r="H33" s="112"/>
      <c r="I33" s="111"/>
      <c r="J33" s="2"/>
      <c r="K33" s="45"/>
      <c r="L33" s="2"/>
      <c r="M33" s="2" t="s">
        <v>127</v>
      </c>
      <c r="N33" s="2"/>
      <c r="O33" s="2">
        <v>3</v>
      </c>
      <c r="P33" s="111"/>
      <c r="Q33" s="112"/>
      <c r="R33" s="111"/>
      <c r="S33" s="2"/>
      <c r="T33" s="86"/>
      <c r="U33" s="2"/>
      <c r="V33" s="407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 x14ac:dyDescent="0.4">
      <c r="B34" s="381"/>
      <c r="C34" s="405"/>
      <c r="D34" s="112"/>
      <c r="E34" s="112"/>
      <c r="F34" s="111"/>
      <c r="G34" s="111"/>
      <c r="H34" s="112"/>
      <c r="I34" s="111"/>
      <c r="J34" s="111"/>
      <c r="K34" s="112"/>
      <c r="L34" s="111"/>
      <c r="M34" s="2" t="s">
        <v>82</v>
      </c>
      <c r="N34" s="2"/>
      <c r="O34" s="2">
        <v>1</v>
      </c>
      <c r="P34" s="111"/>
      <c r="Q34" s="112"/>
      <c r="R34" s="111"/>
      <c r="S34" s="2"/>
      <c r="T34" s="45"/>
      <c r="U34" s="2"/>
      <c r="V34" s="407"/>
      <c r="W34" s="89">
        <v>28.6</v>
      </c>
      <c r="X34" s="80" t="s">
        <v>42</v>
      </c>
      <c r="Y34" s="46">
        <v>0</v>
      </c>
      <c r="Z34" s="136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 x14ac:dyDescent="0.3">
      <c r="B35" s="144" t="s">
        <v>36</v>
      </c>
      <c r="C35" s="115"/>
      <c r="D35" s="112"/>
      <c r="E35" s="112"/>
      <c r="F35" s="111"/>
      <c r="G35" s="111"/>
      <c r="H35" s="112"/>
      <c r="I35" s="111"/>
      <c r="J35" s="111"/>
      <c r="K35" s="112"/>
      <c r="L35" s="111"/>
      <c r="M35" s="388" t="s">
        <v>88</v>
      </c>
      <c r="N35" s="389"/>
      <c r="O35" s="2">
        <v>3</v>
      </c>
      <c r="P35" s="111"/>
      <c r="Q35" s="112"/>
      <c r="R35" s="111"/>
      <c r="S35" s="111"/>
      <c r="T35" s="111"/>
      <c r="U35" s="111"/>
      <c r="V35" s="407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 x14ac:dyDescent="0.4">
      <c r="B36" s="157"/>
      <c r="C36" s="11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408"/>
      <c r="W36" s="90">
        <f>W30*4+W34*4+W32*9</f>
        <v>760.6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 x14ac:dyDescent="0.4">
      <c r="B37" s="31">
        <v>6</v>
      </c>
      <c r="C37" s="405"/>
      <c r="D37" s="110" t="str">
        <f>'113.6月菜單'!R33</f>
        <v>台式炒飯</v>
      </c>
      <c r="E37" s="110" t="s">
        <v>17</v>
      </c>
      <c r="F37" s="110"/>
      <c r="G37" s="110" t="str">
        <f>'113.6月菜單'!R34</f>
        <v>醬燒肉片</v>
      </c>
      <c r="H37" s="110" t="s">
        <v>17</v>
      </c>
      <c r="I37" s="110"/>
      <c r="J37" s="110" t="str">
        <f>'113.6月菜單'!R35</f>
        <v>水煎餃(冷)</v>
      </c>
      <c r="K37" s="110" t="s">
        <v>63</v>
      </c>
      <c r="L37" s="110"/>
      <c r="M37" s="110" t="str">
        <f>'113.6月菜單'!R36</f>
        <v>豆腐煲(豆)</v>
      </c>
      <c r="N37" s="110" t="s">
        <v>17</v>
      </c>
      <c r="O37" s="110"/>
      <c r="P37" s="110" t="str">
        <f>'113.6月菜單'!R37</f>
        <v>深色蔬菜</v>
      </c>
      <c r="Q37" s="110" t="s">
        <v>18</v>
      </c>
      <c r="R37" s="110"/>
      <c r="S37" s="110" t="str">
        <f>'113.6月菜單'!R38</f>
        <v>紫菜蛋花湯</v>
      </c>
      <c r="T37" s="110" t="s">
        <v>17</v>
      </c>
      <c r="U37" s="110"/>
      <c r="V37" s="406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106</v>
      </c>
      <c r="C38" s="405"/>
      <c r="D38" s="2" t="s">
        <v>24</v>
      </c>
      <c r="E38" s="2"/>
      <c r="F38" s="2">
        <v>80</v>
      </c>
      <c r="G38" s="396" t="s">
        <v>231</v>
      </c>
      <c r="H38" s="397"/>
      <c r="I38" s="111">
        <v>50</v>
      </c>
      <c r="J38" s="182" t="s">
        <v>328</v>
      </c>
      <c r="K38" s="111" t="s">
        <v>102</v>
      </c>
      <c r="L38" s="111">
        <v>30</v>
      </c>
      <c r="M38" s="2" t="s">
        <v>139</v>
      </c>
      <c r="N38" s="2"/>
      <c r="O38" s="2">
        <v>70</v>
      </c>
      <c r="P38" s="2" t="s">
        <v>60</v>
      </c>
      <c r="Q38" s="2"/>
      <c r="R38" s="2">
        <v>100</v>
      </c>
      <c r="S38" s="2" t="s">
        <v>193</v>
      </c>
      <c r="T38" s="2"/>
      <c r="U38" s="2">
        <v>1</v>
      </c>
      <c r="V38" s="407"/>
      <c r="W38" s="91">
        <v>99</v>
      </c>
      <c r="X38" s="38" t="s">
        <v>25</v>
      </c>
      <c r="Y38" s="39">
        <v>2.4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 x14ac:dyDescent="0.4">
      <c r="B39" s="37">
        <v>28</v>
      </c>
      <c r="C39" s="405"/>
      <c r="D39" s="2" t="s">
        <v>81</v>
      </c>
      <c r="E39" s="2"/>
      <c r="F39" s="2">
        <v>10</v>
      </c>
      <c r="G39" s="2" t="s">
        <v>232</v>
      </c>
      <c r="H39" s="45"/>
      <c r="I39" s="2">
        <v>1</v>
      </c>
      <c r="J39" s="111"/>
      <c r="K39" s="111"/>
      <c r="L39" s="111"/>
      <c r="M39" s="2" t="s">
        <v>127</v>
      </c>
      <c r="N39" s="2"/>
      <c r="O39" s="2">
        <v>3</v>
      </c>
      <c r="P39" s="2"/>
      <c r="Q39" s="45"/>
      <c r="R39" s="2"/>
      <c r="S39" s="2" t="s">
        <v>194</v>
      </c>
      <c r="T39" s="2"/>
      <c r="U39" s="2">
        <v>5</v>
      </c>
      <c r="V39" s="407"/>
      <c r="W39" s="40" t="s">
        <v>46</v>
      </c>
      <c r="X39" s="41" t="s">
        <v>27</v>
      </c>
      <c r="Y39" s="39">
        <v>1.8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 x14ac:dyDescent="0.4">
      <c r="B40" s="37" t="s">
        <v>10</v>
      </c>
      <c r="C40" s="405"/>
      <c r="D40" s="388" t="s">
        <v>88</v>
      </c>
      <c r="E40" s="389"/>
      <c r="F40" s="2">
        <v>10</v>
      </c>
      <c r="G40" s="111"/>
      <c r="H40" s="112"/>
      <c r="I40" s="111"/>
      <c r="J40" s="2"/>
      <c r="K40" s="130"/>
      <c r="L40" s="111"/>
      <c r="M40" s="2" t="s">
        <v>192</v>
      </c>
      <c r="N40" s="86"/>
      <c r="O40" s="2">
        <v>10</v>
      </c>
      <c r="P40" s="2"/>
      <c r="Q40" s="45"/>
      <c r="R40" s="2"/>
      <c r="S40" s="2" t="s">
        <v>195</v>
      </c>
      <c r="T40" s="2"/>
      <c r="U40" s="2">
        <v>1</v>
      </c>
      <c r="V40" s="407"/>
      <c r="W40" s="89">
        <v>25.5</v>
      </c>
      <c r="X40" s="41" t="s">
        <v>30</v>
      </c>
      <c r="Y40" s="39">
        <v>2.7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 x14ac:dyDescent="0.3">
      <c r="B41" s="381" t="s">
        <v>32</v>
      </c>
      <c r="C41" s="405"/>
      <c r="D41" s="2" t="s">
        <v>111</v>
      </c>
      <c r="E41" s="2"/>
      <c r="F41" s="2">
        <v>1</v>
      </c>
      <c r="G41" s="111"/>
      <c r="H41" s="112"/>
      <c r="I41" s="111"/>
      <c r="J41" s="111"/>
      <c r="K41" s="112"/>
      <c r="L41" s="111"/>
      <c r="M41" s="2" t="s">
        <v>117</v>
      </c>
      <c r="N41" s="88" t="s">
        <v>112</v>
      </c>
      <c r="O41" s="2">
        <v>20</v>
      </c>
      <c r="P41" s="111"/>
      <c r="Q41" s="112"/>
      <c r="R41" s="111"/>
      <c r="S41" s="2"/>
      <c r="T41" s="86"/>
      <c r="U41" s="2"/>
      <c r="V41" s="407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 x14ac:dyDescent="0.4">
      <c r="B42" s="381"/>
      <c r="C42" s="405"/>
      <c r="D42" s="111" t="s">
        <v>144</v>
      </c>
      <c r="E42" s="111"/>
      <c r="F42" s="111">
        <v>1</v>
      </c>
      <c r="G42" s="111"/>
      <c r="H42" s="112"/>
      <c r="I42" s="111"/>
      <c r="J42" s="111"/>
      <c r="K42" s="112"/>
      <c r="L42" s="111"/>
      <c r="M42" s="2"/>
      <c r="N42" s="88"/>
      <c r="O42" s="2"/>
      <c r="P42" s="111"/>
      <c r="Q42" s="112"/>
      <c r="R42" s="111"/>
      <c r="S42" s="2"/>
      <c r="T42" s="45"/>
      <c r="U42" s="2"/>
      <c r="V42" s="407"/>
      <c r="W42" s="89">
        <v>28.6</v>
      </c>
      <c r="X42" s="80" t="s">
        <v>42</v>
      </c>
      <c r="Y42" s="46">
        <v>0</v>
      </c>
      <c r="Z42" s="15"/>
      <c r="AE42" s="16">
        <f>AB42*15</f>
        <v>0</v>
      </c>
      <c r="AG42" s="91"/>
    </row>
    <row r="43" spans="2:33" ht="27.9" customHeight="1" x14ac:dyDescent="0.3">
      <c r="B43" s="144" t="s">
        <v>36</v>
      </c>
      <c r="C43" s="115"/>
      <c r="D43" s="112"/>
      <c r="E43" s="112"/>
      <c r="F43" s="111"/>
      <c r="G43" s="111"/>
      <c r="H43" s="112"/>
      <c r="I43" s="111"/>
      <c r="J43" s="111"/>
      <c r="K43" s="112"/>
      <c r="L43" s="111"/>
      <c r="M43" s="2"/>
      <c r="N43" s="2"/>
      <c r="O43" s="2"/>
      <c r="P43" s="111"/>
      <c r="Q43" s="112"/>
      <c r="R43" s="111"/>
      <c r="S43" s="111"/>
      <c r="T43" s="111"/>
      <c r="U43" s="111"/>
      <c r="V43" s="407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 x14ac:dyDescent="0.45">
      <c r="B44" s="160"/>
      <c r="C44" s="161"/>
      <c r="D44" s="162"/>
      <c r="E44" s="162"/>
      <c r="F44" s="163"/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12"/>
      <c r="U44" s="111"/>
      <c r="V44" s="408"/>
      <c r="W44" s="90">
        <f>W38*4+W42*4+W40*9</f>
        <v>739.9</v>
      </c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3"/>
    </row>
    <row r="45" spans="2:33" s="61" customFormat="1" ht="21.75" customHeight="1" x14ac:dyDescent="0.3">
      <c r="B45" s="17"/>
      <c r="C45" s="16"/>
      <c r="D45" s="16"/>
      <c r="E45" s="73"/>
      <c r="F45" s="159"/>
      <c r="G45" s="16"/>
      <c r="H45" s="73"/>
      <c r="I45" s="16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0"/>
      <c r="U45" s="400"/>
      <c r="V45" s="400"/>
      <c r="W45" s="400"/>
      <c r="X45" s="400"/>
      <c r="Y45" s="400"/>
      <c r="Z45" s="74"/>
      <c r="AB45" s="56"/>
    </row>
    <row r="46" spans="2:33" x14ac:dyDescent="0.3">
      <c r="B46" s="56"/>
      <c r="C46" s="61"/>
      <c r="D46" s="398"/>
      <c r="E46" s="398"/>
      <c r="F46" s="399"/>
      <c r="G46" s="399"/>
      <c r="H46" s="75"/>
      <c r="K46" s="75"/>
      <c r="N46" s="75"/>
      <c r="Q46" s="75"/>
      <c r="T46" s="75"/>
    </row>
    <row r="47" spans="2:33" ht="28.2" x14ac:dyDescent="0.3">
      <c r="D47" s="132"/>
      <c r="E47" s="132"/>
      <c r="F47" s="132"/>
    </row>
    <row r="48" spans="2:33" ht="28.2" x14ac:dyDescent="0.3">
      <c r="D48" s="132"/>
      <c r="E48" s="132"/>
      <c r="F48" s="132"/>
    </row>
    <row r="49" spans="4:6" ht="28.2" x14ac:dyDescent="0.3">
      <c r="D49" s="132"/>
      <c r="E49" s="132"/>
      <c r="F49" s="132"/>
    </row>
    <row r="50" spans="4:6" ht="28.2" x14ac:dyDescent="0.3">
      <c r="D50" s="132"/>
      <c r="E50" s="132"/>
      <c r="F50" s="132"/>
    </row>
  </sheetData>
  <mergeCells count="28">
    <mergeCell ref="B1:Y1"/>
    <mergeCell ref="B2:G2"/>
    <mergeCell ref="G3:L3"/>
    <mergeCell ref="C5:C10"/>
    <mergeCell ref="V5:V12"/>
    <mergeCell ref="B9:B10"/>
    <mergeCell ref="S8:T8"/>
    <mergeCell ref="C13:C18"/>
    <mergeCell ref="V13:V20"/>
    <mergeCell ref="B17:B18"/>
    <mergeCell ref="C21:C26"/>
    <mergeCell ref="V21:V28"/>
    <mergeCell ref="B25:B26"/>
    <mergeCell ref="G14:H14"/>
    <mergeCell ref="G22:H22"/>
    <mergeCell ref="J15:K15"/>
    <mergeCell ref="J45:Y45"/>
    <mergeCell ref="D46:G46"/>
    <mergeCell ref="C29:C34"/>
    <mergeCell ref="V29:V36"/>
    <mergeCell ref="B33:B34"/>
    <mergeCell ref="C37:C42"/>
    <mergeCell ref="V37:V44"/>
    <mergeCell ref="B41:B42"/>
    <mergeCell ref="D40:E40"/>
    <mergeCell ref="G38:H38"/>
    <mergeCell ref="M35:N35"/>
    <mergeCell ref="S31:T31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113.6月菜單</vt:lpstr>
      <vt:lpstr>第一週明細</vt:lpstr>
      <vt:lpstr>第二週明細</vt:lpstr>
      <vt:lpstr>第三週明細 </vt:lpstr>
      <vt:lpstr>第四週明細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2024-05-04T00:56:00Z</cp:lastPrinted>
  <dcterms:created xsi:type="dcterms:W3CDTF">2013-10-17T10:44:48Z</dcterms:created>
  <dcterms:modified xsi:type="dcterms:W3CDTF">2024-05-27T05:11:50Z</dcterms:modified>
</cp:coreProperties>
</file>