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-15" windowWidth="20520" windowHeight="3960" activeTab="1"/>
  </bookViews>
  <sheets>
    <sheet name="113.6月菜單 (美編)" sheetId="10" r:id="rId1"/>
    <sheet name="113.6月菜單" sheetId="6" r:id="rId2"/>
    <sheet name="第一週明細" sheetId="3" r:id="rId3"/>
    <sheet name="第二週明細" sheetId="4" r:id="rId4"/>
    <sheet name="第三周明細" sheetId="5" r:id="rId5"/>
    <sheet name="第四周明細 " sheetId="8" r:id="rId6"/>
    <sheet name="108年6月菜單 (2)" sheetId="9" state="hidden" r:id="rId7"/>
    <sheet name="工作表1" sheetId="7" state="hidden" r:id="rId8"/>
  </sheets>
  <definedNames>
    <definedName name="_xlnm.Print_Area" localSheetId="6">'108年6月菜單 (2)'!$A$1:$T$51</definedName>
    <definedName name="_xlnm.Print_Area" localSheetId="1">'113.6月菜單'!$A$1:$T$41</definedName>
    <definedName name="_xlnm.Print_Area" localSheetId="0">'113.6月菜單 (美編)'!$A$1:$T$41</definedName>
    <definedName name="_xlnm.Print_Area" localSheetId="7">工作表1!$A$1:$T$43</definedName>
    <definedName name="_xlnm.Print_Area" localSheetId="2">第一週明細!$A$1:$Z$46</definedName>
    <definedName name="_xlnm.Print_Area" localSheetId="3">第二週明細!$A$1:$Z$46</definedName>
    <definedName name="_xlnm.Print_Area" localSheetId="4">第三周明細!$A$1:$Z$46</definedName>
    <definedName name="_xlnm.Print_Area" localSheetId="5">'第四周明細 '!$A$1:$Z$46</definedName>
  </definedNames>
  <calcPr calcId="144525"/>
</workbook>
</file>

<file path=xl/calcChain.xml><?xml version="1.0" encoding="utf-8"?>
<calcChain xmlns="http://schemas.openxmlformats.org/spreadsheetml/2006/main">
  <c r="T32" i="10" l="1"/>
  <c r="R32" i="10"/>
  <c r="P32" i="10"/>
  <c r="N32" i="10"/>
  <c r="L32" i="10"/>
  <c r="J32" i="10"/>
  <c r="H32" i="10"/>
  <c r="F32" i="10"/>
  <c r="T31" i="10"/>
  <c r="R31" i="10"/>
  <c r="P31" i="10"/>
  <c r="N31" i="10"/>
  <c r="L31" i="10"/>
  <c r="J31" i="10"/>
  <c r="H31" i="10"/>
  <c r="F31" i="10"/>
  <c r="D31" i="10"/>
  <c r="T23" i="10"/>
  <c r="R23" i="10"/>
  <c r="P23" i="10"/>
  <c r="N23" i="10"/>
  <c r="L23" i="10"/>
  <c r="J23" i="10"/>
  <c r="H23" i="10"/>
  <c r="F23" i="10"/>
  <c r="D23" i="10"/>
  <c r="B23" i="10"/>
  <c r="T22" i="10"/>
  <c r="R22" i="10"/>
  <c r="P22" i="10"/>
  <c r="N22" i="10"/>
  <c r="L22" i="10"/>
  <c r="J22" i="10"/>
  <c r="H22" i="10"/>
  <c r="F22" i="10"/>
  <c r="D22" i="10"/>
  <c r="B22" i="10"/>
  <c r="T13" i="10"/>
  <c r="R13" i="10"/>
  <c r="P13" i="10"/>
  <c r="N13" i="10"/>
  <c r="L13" i="10"/>
  <c r="J13" i="10"/>
  <c r="H13" i="10"/>
  <c r="F13" i="10"/>
  <c r="D13" i="10"/>
  <c r="B13" i="10"/>
  <c r="T12" i="10"/>
  <c r="R12" i="10"/>
  <c r="P12" i="10"/>
  <c r="N12" i="10"/>
  <c r="L12" i="10"/>
  <c r="J12" i="10"/>
  <c r="H12" i="10"/>
  <c r="F12" i="10"/>
  <c r="D12" i="10"/>
  <c r="B12" i="10"/>
  <c r="D11" i="10"/>
  <c r="W34" i="5" l="1"/>
  <c r="W42" i="5"/>
  <c r="W42" i="8" l="1"/>
  <c r="W40" i="8"/>
  <c r="W38" i="8"/>
  <c r="W34" i="8"/>
  <c r="W32" i="8"/>
  <c r="W24" i="8"/>
  <c r="W16" i="8"/>
  <c r="W8" i="8"/>
  <c r="W26" i="5"/>
  <c r="W16" i="5"/>
  <c r="W42" i="4"/>
  <c r="W40" i="4"/>
  <c r="W26" i="4"/>
  <c r="W24" i="4"/>
  <c r="W18" i="4"/>
  <c r="W16" i="4"/>
  <c r="W10" i="4"/>
  <c r="D23" i="6" s="1"/>
  <c r="W8" i="4"/>
  <c r="D22" i="6" s="1"/>
  <c r="W40" i="3"/>
  <c r="W34" i="3"/>
  <c r="W32" i="3"/>
  <c r="W18" i="3"/>
  <c r="W16" i="3"/>
  <c r="W10" i="3"/>
  <c r="J37" i="4"/>
  <c r="M21" i="4"/>
  <c r="J21" i="4"/>
  <c r="W40" i="5" l="1"/>
  <c r="W32" i="5"/>
  <c r="P37" i="8" l="1"/>
  <c r="P38" i="8" s="1"/>
  <c r="M37" i="8"/>
  <c r="S37" i="8"/>
  <c r="J37" i="8"/>
  <c r="G37" i="8"/>
  <c r="D37" i="8"/>
  <c r="D29" i="8"/>
  <c r="S29" i="8" l="1"/>
  <c r="P29" i="8"/>
  <c r="P30" i="8" s="1"/>
  <c r="M29" i="8"/>
  <c r="J29" i="8"/>
  <c r="G29" i="8"/>
  <c r="D21" i="8"/>
  <c r="S21" i="8" l="1"/>
  <c r="P21" i="8"/>
  <c r="P22" i="8" s="1"/>
  <c r="M21" i="8"/>
  <c r="J21" i="8"/>
  <c r="G21" i="8"/>
  <c r="S29" i="5"/>
  <c r="P29" i="5"/>
  <c r="M29" i="5"/>
  <c r="J29" i="5"/>
  <c r="G29" i="5"/>
  <c r="D29" i="5"/>
  <c r="T51" i="9"/>
  <c r="R51" i="9"/>
  <c r="B51" i="9"/>
  <c r="T50" i="9"/>
  <c r="R50" i="9"/>
  <c r="N50" i="9"/>
  <c r="H41" i="9"/>
  <c r="T33" i="9"/>
  <c r="H32" i="9"/>
  <c r="H22" i="9"/>
  <c r="D21" i="9"/>
  <c r="H12" i="9"/>
  <c r="S13" i="8"/>
  <c r="P13" i="8"/>
  <c r="P14" i="8" s="1"/>
  <c r="M13" i="8"/>
  <c r="J13" i="8"/>
  <c r="G13" i="8"/>
  <c r="D13" i="8"/>
  <c r="S5" i="8"/>
  <c r="P5" i="8"/>
  <c r="P6" i="8" s="1"/>
  <c r="M5" i="8"/>
  <c r="J5" i="8"/>
  <c r="G5" i="8"/>
  <c r="S21" i="3"/>
  <c r="AE42" i="8"/>
  <c r="AD41" i="8"/>
  <c r="AF41" i="8" s="1"/>
  <c r="AE40" i="8"/>
  <c r="AC40" i="8"/>
  <c r="AD39" i="8"/>
  <c r="AC39" i="8"/>
  <c r="AE38" i="8"/>
  <c r="AC38" i="8"/>
  <c r="AE34" i="8"/>
  <c r="AD33" i="8"/>
  <c r="AF33" i="8" s="1"/>
  <c r="Y33" i="8"/>
  <c r="W30" i="8" s="1"/>
  <c r="W36" i="8" s="1"/>
  <c r="AE32" i="8"/>
  <c r="AC32" i="8"/>
  <c r="AD31" i="8"/>
  <c r="AC31" i="8"/>
  <c r="AE30" i="8"/>
  <c r="AC30" i="8"/>
  <c r="AE26" i="8"/>
  <c r="AD25" i="8"/>
  <c r="AF25" i="8" s="1"/>
  <c r="Y25" i="8"/>
  <c r="AE24" i="8"/>
  <c r="AC24" i="8"/>
  <c r="AD23" i="8"/>
  <c r="AC23" i="8"/>
  <c r="AE22" i="8"/>
  <c r="AC22" i="8"/>
  <c r="AE18" i="8"/>
  <c r="AD17" i="8"/>
  <c r="AF17" i="8" s="1"/>
  <c r="Y17" i="8"/>
  <c r="AE16" i="8"/>
  <c r="AC16" i="8"/>
  <c r="AD15" i="8"/>
  <c r="AC15" i="8"/>
  <c r="AE14" i="8"/>
  <c r="AC14" i="8"/>
  <c r="Y13" i="8"/>
  <c r="AE10" i="8"/>
  <c r="AD9" i="8"/>
  <c r="AF9" i="8" s="1"/>
  <c r="Y9" i="8"/>
  <c r="AE8" i="8"/>
  <c r="AC8" i="8"/>
  <c r="AD7" i="8"/>
  <c r="AC7" i="8"/>
  <c r="Y7" i="8"/>
  <c r="AE6" i="8"/>
  <c r="AC6" i="8"/>
  <c r="D5" i="8"/>
  <c r="H42" i="7"/>
  <c r="T33" i="7"/>
  <c r="H32" i="7"/>
  <c r="H22" i="7"/>
  <c r="D21" i="7"/>
  <c r="H12" i="7"/>
  <c r="D5" i="5"/>
  <c r="G5" i="5"/>
  <c r="J5" i="5"/>
  <c r="M5" i="5"/>
  <c r="P5" i="5"/>
  <c r="P6" i="5" s="1"/>
  <c r="S5" i="5"/>
  <c r="AC6" i="5"/>
  <c r="AE6" i="5"/>
  <c r="AC7" i="5"/>
  <c r="AD7" i="5"/>
  <c r="Y8" i="5"/>
  <c r="W8" i="5" s="1"/>
  <c r="AC8" i="5"/>
  <c r="AE8" i="5"/>
  <c r="Y9" i="5"/>
  <c r="AD9" i="5"/>
  <c r="AF9" i="5" s="1"/>
  <c r="AE10" i="5"/>
  <c r="D13" i="5"/>
  <c r="G13" i="5"/>
  <c r="J13" i="5"/>
  <c r="M13" i="5"/>
  <c r="P13" i="5"/>
  <c r="P14" i="5" s="1"/>
  <c r="S13" i="5"/>
  <c r="AC14" i="5"/>
  <c r="AE14" i="5"/>
  <c r="AC15" i="5"/>
  <c r="AD15" i="5"/>
  <c r="AC16" i="5"/>
  <c r="AE16" i="5"/>
  <c r="Y17" i="5"/>
  <c r="AD17" i="5"/>
  <c r="AF17" i="5" s="1"/>
  <c r="AE18" i="5"/>
  <c r="D21" i="5"/>
  <c r="G21" i="5"/>
  <c r="J21" i="5"/>
  <c r="M21" i="5"/>
  <c r="P21" i="5"/>
  <c r="P22" i="5" s="1"/>
  <c r="S21" i="5"/>
  <c r="AC22" i="5"/>
  <c r="AE22" i="5"/>
  <c r="AC23" i="5"/>
  <c r="AD23" i="5"/>
  <c r="Y24" i="5"/>
  <c r="W24" i="5" s="1"/>
  <c r="AC24" i="5"/>
  <c r="AE24" i="5"/>
  <c r="Y25" i="5"/>
  <c r="W22" i="5" s="1"/>
  <c r="W28" i="5" s="1"/>
  <c r="AD25" i="5"/>
  <c r="AF25" i="5" s="1"/>
  <c r="AE26" i="5"/>
  <c r="AC30" i="5"/>
  <c r="AE30" i="5"/>
  <c r="AC31" i="5"/>
  <c r="AD31" i="5"/>
  <c r="AC32" i="5"/>
  <c r="AE32" i="5"/>
  <c r="Y33" i="5"/>
  <c r="W30" i="5" s="1"/>
  <c r="W36" i="5" s="1"/>
  <c r="AD33" i="5"/>
  <c r="AF33" i="5" s="1"/>
  <c r="AE34" i="5"/>
  <c r="D37" i="5"/>
  <c r="G37" i="5"/>
  <c r="J37" i="5"/>
  <c r="M37" i="5"/>
  <c r="P37" i="5"/>
  <c r="P38" i="5" s="1"/>
  <c r="S37" i="5"/>
  <c r="AC38" i="5"/>
  <c r="AE38" i="5"/>
  <c r="AC39" i="5"/>
  <c r="AD39" i="5"/>
  <c r="AC40" i="5"/>
  <c r="AE40" i="5"/>
  <c r="Y41" i="5"/>
  <c r="W38" i="5" s="1"/>
  <c r="W44" i="5" s="1"/>
  <c r="AD41" i="5"/>
  <c r="AF41" i="5" s="1"/>
  <c r="AE42" i="5"/>
  <c r="D5" i="4"/>
  <c r="G5" i="4"/>
  <c r="J5" i="4"/>
  <c r="M5" i="4"/>
  <c r="P5" i="4"/>
  <c r="S5" i="4"/>
  <c r="AC6" i="4"/>
  <c r="AE6" i="4"/>
  <c r="AC7" i="4"/>
  <c r="AD7" i="4"/>
  <c r="AC8" i="4"/>
  <c r="AE8" i="4"/>
  <c r="Y9" i="4"/>
  <c r="W6" i="4" s="1"/>
  <c r="AD9" i="4"/>
  <c r="AF9" i="4" s="1"/>
  <c r="AE10" i="4"/>
  <c r="D13" i="4"/>
  <c r="G13" i="4"/>
  <c r="J13" i="4"/>
  <c r="M13" i="4"/>
  <c r="P13" i="4"/>
  <c r="P14" i="4" s="1"/>
  <c r="S13" i="4"/>
  <c r="AC14" i="4"/>
  <c r="AE14" i="4"/>
  <c r="AC15" i="4"/>
  <c r="AD15" i="4"/>
  <c r="AC16" i="4"/>
  <c r="AE16" i="4"/>
  <c r="Y17" i="4"/>
  <c r="W14" i="4" s="1"/>
  <c r="AD17" i="4"/>
  <c r="AF17" i="4" s="1"/>
  <c r="AE18" i="4"/>
  <c r="D21" i="4"/>
  <c r="G21" i="4"/>
  <c r="P21" i="4"/>
  <c r="P22" i="4" s="1"/>
  <c r="S21" i="4"/>
  <c r="AC22" i="4"/>
  <c r="AE22" i="4"/>
  <c r="AC23" i="4"/>
  <c r="AD23" i="4"/>
  <c r="AC24" i="4"/>
  <c r="AE24" i="4"/>
  <c r="Y25" i="4"/>
  <c r="W22" i="4" s="1"/>
  <c r="AD25" i="4"/>
  <c r="AF25" i="4" s="1"/>
  <c r="AE26" i="4"/>
  <c r="D29" i="4"/>
  <c r="G29" i="4"/>
  <c r="J29" i="4"/>
  <c r="M29" i="4"/>
  <c r="P29" i="4"/>
  <c r="P30" i="4" s="1"/>
  <c r="S29" i="4"/>
  <c r="AC30" i="4"/>
  <c r="AE30" i="4"/>
  <c r="AC31" i="4"/>
  <c r="AD31" i="4"/>
  <c r="Y32" i="4"/>
  <c r="W32" i="4" s="1"/>
  <c r="P22" i="6" s="1"/>
  <c r="AC32" i="4"/>
  <c r="AE32" i="4"/>
  <c r="Y33" i="4"/>
  <c r="AD33" i="4"/>
  <c r="AF33" i="4" s="1"/>
  <c r="AE34" i="4"/>
  <c r="D37" i="4"/>
  <c r="G37" i="4"/>
  <c r="M37" i="4"/>
  <c r="P37" i="4"/>
  <c r="P38" i="4" s="1"/>
  <c r="S37" i="4"/>
  <c r="AC38" i="4"/>
  <c r="AE38" i="4"/>
  <c r="AC39" i="4"/>
  <c r="AD39" i="4"/>
  <c r="AC40" i="4"/>
  <c r="AE40" i="4"/>
  <c r="Y41" i="4"/>
  <c r="W38" i="4" s="1"/>
  <c r="W44" i="4" s="1"/>
  <c r="AD41" i="4"/>
  <c r="AF41" i="4" s="1"/>
  <c r="AE42" i="4"/>
  <c r="D5" i="3"/>
  <c r="G5" i="3"/>
  <c r="J5" i="3"/>
  <c r="M5" i="3"/>
  <c r="P5" i="3"/>
  <c r="P6" i="3" s="1"/>
  <c r="S5" i="3"/>
  <c r="AC6" i="3"/>
  <c r="AE6" i="3"/>
  <c r="AC7" i="3"/>
  <c r="AD7" i="3"/>
  <c r="Y8" i="3"/>
  <c r="W8" i="3" s="1"/>
  <c r="AC8" i="3"/>
  <c r="AE8" i="3"/>
  <c r="Y9" i="3"/>
  <c r="W6" i="3" s="1"/>
  <c r="AD9" i="3"/>
  <c r="AF9" i="3" s="1"/>
  <c r="AE10" i="3"/>
  <c r="D13" i="3"/>
  <c r="G13" i="3"/>
  <c r="J13" i="3"/>
  <c r="M13" i="3"/>
  <c r="P13" i="3"/>
  <c r="P14" i="3" s="1"/>
  <c r="S13" i="3"/>
  <c r="AC14" i="3"/>
  <c r="AE14" i="3"/>
  <c r="AC15" i="3"/>
  <c r="AD15" i="3"/>
  <c r="AC16" i="3"/>
  <c r="AE16" i="3"/>
  <c r="Y17" i="3"/>
  <c r="W14" i="3" s="1"/>
  <c r="W20" i="3" s="1"/>
  <c r="AD17" i="3"/>
  <c r="AF17" i="3" s="1"/>
  <c r="AE18" i="3"/>
  <c r="D21" i="3"/>
  <c r="G21" i="3"/>
  <c r="J21" i="3"/>
  <c r="M21" i="3"/>
  <c r="P21" i="3"/>
  <c r="P22" i="3" s="1"/>
  <c r="Y21" i="3"/>
  <c r="W24" i="3"/>
  <c r="AC22" i="3"/>
  <c r="AE22" i="3"/>
  <c r="AC23" i="3"/>
  <c r="AD23" i="3"/>
  <c r="AC24" i="3"/>
  <c r="AE24" i="3"/>
  <c r="Y25" i="3"/>
  <c r="AD25" i="3"/>
  <c r="AF25" i="3" s="1"/>
  <c r="AE26" i="3"/>
  <c r="D29" i="3"/>
  <c r="G29" i="3"/>
  <c r="J29" i="3"/>
  <c r="M29" i="3"/>
  <c r="P29" i="3"/>
  <c r="P30" i="3" s="1"/>
  <c r="S29" i="3"/>
  <c r="AC30" i="3"/>
  <c r="AE30" i="3"/>
  <c r="AC31" i="3"/>
  <c r="AD31" i="3"/>
  <c r="AC32" i="3"/>
  <c r="AE32" i="3"/>
  <c r="Y33" i="3"/>
  <c r="W30" i="3" s="1"/>
  <c r="W36" i="3" s="1"/>
  <c r="AD33" i="3"/>
  <c r="AF33" i="3" s="1"/>
  <c r="AE34" i="3"/>
  <c r="D37" i="3"/>
  <c r="G37" i="3"/>
  <c r="J37" i="3"/>
  <c r="M37" i="3"/>
  <c r="P37" i="3"/>
  <c r="P38" i="3" s="1"/>
  <c r="S37" i="3"/>
  <c r="AC38" i="3"/>
  <c r="AE38" i="3"/>
  <c r="AC39" i="3"/>
  <c r="AD39" i="3"/>
  <c r="AC40" i="3"/>
  <c r="AE40" i="3"/>
  <c r="Y41" i="3"/>
  <c r="AD41" i="3"/>
  <c r="AF41" i="3" s="1"/>
  <c r="AE42" i="3"/>
  <c r="D11" i="6"/>
  <c r="H12" i="6"/>
  <c r="H22" i="6"/>
  <c r="T23" i="6"/>
  <c r="H31" i="6"/>
  <c r="F23" i="6" l="1"/>
  <c r="W20" i="4"/>
  <c r="J23" i="6"/>
  <c r="W28" i="4"/>
  <c r="W26" i="8"/>
  <c r="W22" i="8"/>
  <c r="W12" i="3"/>
  <c r="W10" i="8"/>
  <c r="W6" i="8"/>
  <c r="AF31" i="4"/>
  <c r="W18" i="8"/>
  <c r="W14" i="8"/>
  <c r="B23" i="6"/>
  <c r="W12" i="4"/>
  <c r="B22" i="6" s="1"/>
  <c r="W34" i="4"/>
  <c r="P23" i="6" s="1"/>
  <c r="W30" i="4"/>
  <c r="W6" i="5"/>
  <c r="B32" i="10" s="1"/>
  <c r="W10" i="5"/>
  <c r="D32" i="10" s="1"/>
  <c r="W42" i="3"/>
  <c r="W38" i="3"/>
  <c r="W44" i="3" s="1"/>
  <c r="W26" i="3"/>
  <c r="W22" i="3"/>
  <c r="W18" i="5"/>
  <c r="W14" i="5"/>
  <c r="W20" i="5" s="1"/>
  <c r="P12" i="9"/>
  <c r="AD35" i="4"/>
  <c r="AF7" i="8"/>
  <c r="AD19" i="4"/>
  <c r="AD27" i="4"/>
  <c r="L32" i="9" s="1"/>
  <c r="AD19" i="3"/>
  <c r="AF40" i="5"/>
  <c r="AF30" i="5"/>
  <c r="AE43" i="8"/>
  <c r="AF40" i="8"/>
  <c r="AE19" i="5"/>
  <c r="AD11" i="5"/>
  <c r="D41" i="9" s="1"/>
  <c r="AE11" i="3"/>
  <c r="AC11" i="4"/>
  <c r="N13" i="7"/>
  <c r="AF23" i="3"/>
  <c r="AF8" i="4"/>
  <c r="AC11" i="5"/>
  <c r="D42" i="9" s="1"/>
  <c r="AF6" i="8"/>
  <c r="AF15" i="8"/>
  <c r="AF24" i="8"/>
  <c r="AF31" i="5"/>
  <c r="AF15" i="5"/>
  <c r="AE27" i="8"/>
  <c r="AF24" i="4"/>
  <c r="AF40" i="3"/>
  <c r="AF16" i="4"/>
  <c r="AF32" i="4"/>
  <c r="AD43" i="5"/>
  <c r="AC11" i="3"/>
  <c r="AE11" i="4"/>
  <c r="AF6" i="4"/>
  <c r="AE11" i="5"/>
  <c r="AF38" i="3"/>
  <c r="AF32" i="3"/>
  <c r="AE35" i="5"/>
  <c r="N32" i="6" s="1"/>
  <c r="AD27" i="5"/>
  <c r="AF16" i="5"/>
  <c r="AC27" i="3"/>
  <c r="AF38" i="4"/>
  <c r="AF39" i="5"/>
  <c r="AC27" i="5"/>
  <c r="L32" i="6" s="1"/>
  <c r="AE19" i="3"/>
  <c r="AD27" i="8"/>
  <c r="T13" i="7"/>
  <c r="AE19" i="4"/>
  <c r="AF22" i="5"/>
  <c r="AF8" i="5"/>
  <c r="AF30" i="8"/>
  <c r="AF39" i="8"/>
  <c r="AE35" i="4"/>
  <c r="AC19" i="4"/>
  <c r="AD11" i="4"/>
  <c r="AF16" i="3"/>
  <c r="AF23" i="4"/>
  <c r="AF24" i="5"/>
  <c r="AF7" i="5"/>
  <c r="AD35" i="8"/>
  <c r="AE43" i="5"/>
  <c r="AE43" i="4"/>
  <c r="AD19" i="8"/>
  <c r="AE19" i="8"/>
  <c r="AD11" i="8"/>
  <c r="AF23" i="5"/>
  <c r="AD19" i="5"/>
  <c r="AC19" i="5"/>
  <c r="AC43" i="4"/>
  <c r="AF38" i="5"/>
  <c r="AC43" i="5"/>
  <c r="AF40" i="4"/>
  <c r="AF39" i="4"/>
  <c r="AC35" i="4"/>
  <c r="AF30" i="4"/>
  <c r="AE27" i="4"/>
  <c r="AC27" i="4"/>
  <c r="AF15" i="4"/>
  <c r="AF14" i="4"/>
  <c r="AF7" i="4"/>
  <c r="AC35" i="3"/>
  <c r="AF31" i="3"/>
  <c r="AF30" i="3"/>
  <c r="AD11" i="3"/>
  <c r="D13" i="7"/>
  <c r="D13" i="9"/>
  <c r="AD35" i="5"/>
  <c r="P31" i="6" s="1"/>
  <c r="AC35" i="5"/>
  <c r="P32" i="6" s="1"/>
  <c r="P12" i="7"/>
  <c r="L32" i="7"/>
  <c r="L22" i="6"/>
  <c r="AE27" i="5"/>
  <c r="AF24" i="3"/>
  <c r="AF14" i="3"/>
  <c r="AF7" i="3"/>
  <c r="AF22" i="4"/>
  <c r="AF32" i="5"/>
  <c r="AD43" i="3"/>
  <c r="AF14" i="5"/>
  <c r="AE35" i="3"/>
  <c r="AD27" i="3"/>
  <c r="AC11" i="8"/>
  <c r="AF8" i="8"/>
  <c r="AF16" i="8"/>
  <c r="AF6" i="5"/>
  <c r="AE11" i="8"/>
  <c r="AC19" i="8"/>
  <c r="AD43" i="4"/>
  <c r="AC43" i="3"/>
  <c r="AE27" i="3"/>
  <c r="AF15" i="3"/>
  <c r="AF8" i="3"/>
  <c r="AF38" i="8"/>
  <c r="AF39" i="3"/>
  <c r="AE43" i="3"/>
  <c r="AD35" i="3"/>
  <c r="AC19" i="3"/>
  <c r="AF22" i="3"/>
  <c r="AF6" i="3"/>
  <c r="AF23" i="8"/>
  <c r="AF22" i="8"/>
  <c r="AC27" i="8"/>
  <c r="AF32" i="8"/>
  <c r="AE35" i="8"/>
  <c r="AF31" i="8"/>
  <c r="AD43" i="8"/>
  <c r="W44" i="8"/>
  <c r="AC43" i="8"/>
  <c r="AF14" i="8"/>
  <c r="AC35" i="8"/>
  <c r="W20" i="8" l="1"/>
  <c r="W12" i="5"/>
  <c r="B31" i="10" s="1"/>
  <c r="W28" i="3"/>
  <c r="AF35" i="4"/>
  <c r="AE36" i="4" s="1"/>
  <c r="W12" i="8"/>
  <c r="W28" i="8"/>
  <c r="N23" i="6"/>
  <c r="W36" i="4"/>
  <c r="N22" i="6" s="1"/>
  <c r="L43" i="7"/>
  <c r="N13" i="9"/>
  <c r="D42" i="7"/>
  <c r="AF11" i="5"/>
  <c r="AE12" i="5" s="1"/>
  <c r="T12" i="7"/>
  <c r="T12" i="9"/>
  <c r="AF11" i="4"/>
  <c r="AD12" i="4" s="1"/>
  <c r="D23" i="9"/>
  <c r="L22" i="9"/>
  <c r="D33" i="9"/>
  <c r="F13" i="9"/>
  <c r="D12" i="9"/>
  <c r="P23" i="9"/>
  <c r="L33" i="7"/>
  <c r="T32" i="9"/>
  <c r="R33" i="9"/>
  <c r="T13" i="9"/>
  <c r="F23" i="9"/>
  <c r="T23" i="7"/>
  <c r="B33" i="9"/>
  <c r="D43" i="7"/>
  <c r="D31" i="6"/>
  <c r="L23" i="9"/>
  <c r="B23" i="9"/>
  <c r="J23" i="9"/>
  <c r="F33" i="9"/>
  <c r="B42" i="9"/>
  <c r="J13" i="9"/>
  <c r="F42" i="9"/>
  <c r="L12" i="9"/>
  <c r="D22" i="9"/>
  <c r="T22" i="9"/>
  <c r="P50" i="9"/>
  <c r="H32" i="6"/>
  <c r="R32" i="6"/>
  <c r="D32" i="9"/>
  <c r="H23" i="6"/>
  <c r="L42" i="9"/>
  <c r="B13" i="7"/>
  <c r="R13" i="9"/>
  <c r="AF27" i="4"/>
  <c r="AE28" i="4" s="1"/>
  <c r="T23" i="9"/>
  <c r="D32" i="7"/>
  <c r="D22" i="7"/>
  <c r="D32" i="6"/>
  <c r="T13" i="6"/>
  <c r="AF35" i="5"/>
  <c r="AC36" i="5" s="1"/>
  <c r="AF11" i="3"/>
  <c r="AE12" i="3" s="1"/>
  <c r="B33" i="7"/>
  <c r="H50" i="9"/>
  <c r="F13" i="6"/>
  <c r="F23" i="7"/>
  <c r="H33" i="9"/>
  <c r="N42" i="9"/>
  <c r="F50" i="9"/>
  <c r="H33" i="7"/>
  <c r="B13" i="9"/>
  <c r="AF19" i="4"/>
  <c r="AC20" i="4" s="1"/>
  <c r="P43" i="7"/>
  <c r="L50" i="9"/>
  <c r="P42" i="9"/>
  <c r="AF27" i="8"/>
  <c r="AC28" i="8" s="1"/>
  <c r="AF43" i="3"/>
  <c r="AD44" i="3" s="1"/>
  <c r="D12" i="6"/>
  <c r="J51" i="9"/>
  <c r="P41" i="9"/>
  <c r="AF43" i="5"/>
  <c r="AE44" i="5" s="1"/>
  <c r="R43" i="7"/>
  <c r="J50" i="9"/>
  <c r="R42" i="9"/>
  <c r="R23" i="6"/>
  <c r="R33" i="7"/>
  <c r="AF19" i="8"/>
  <c r="F51" i="9"/>
  <c r="L41" i="9"/>
  <c r="H43" i="7"/>
  <c r="H42" i="9"/>
  <c r="AF19" i="5"/>
  <c r="AD20" i="5" s="1"/>
  <c r="D50" i="9"/>
  <c r="T43" i="7"/>
  <c r="T32" i="6"/>
  <c r="T42" i="9"/>
  <c r="N51" i="9"/>
  <c r="T41" i="9"/>
  <c r="T22" i="6"/>
  <c r="T32" i="7"/>
  <c r="R32" i="7"/>
  <c r="L23" i="6"/>
  <c r="L33" i="9"/>
  <c r="AC12" i="4"/>
  <c r="T22" i="7"/>
  <c r="T12" i="6"/>
  <c r="AF35" i="3"/>
  <c r="AC36" i="3" s="1"/>
  <c r="P13" i="9"/>
  <c r="T31" i="6"/>
  <c r="T42" i="7"/>
  <c r="AC36" i="4"/>
  <c r="N31" i="6"/>
  <c r="N43" i="7"/>
  <c r="F33" i="7"/>
  <c r="F43" i="7"/>
  <c r="F32" i="6"/>
  <c r="P13" i="7"/>
  <c r="AF11" i="8"/>
  <c r="AE12" i="8" s="1"/>
  <c r="B43" i="7"/>
  <c r="B32" i="6"/>
  <c r="F13" i="7"/>
  <c r="L12" i="7"/>
  <c r="AF43" i="4"/>
  <c r="AD44" i="4" s="1"/>
  <c r="J13" i="7"/>
  <c r="AF27" i="3"/>
  <c r="AE28" i="3" s="1"/>
  <c r="L42" i="7"/>
  <c r="L31" i="6"/>
  <c r="D12" i="7"/>
  <c r="P42" i="7"/>
  <c r="R13" i="7"/>
  <c r="D33" i="7"/>
  <c r="AF27" i="5"/>
  <c r="AE28" i="5" s="1"/>
  <c r="P13" i="6"/>
  <c r="P23" i="7"/>
  <c r="D23" i="7"/>
  <c r="D13" i="6"/>
  <c r="B23" i="7"/>
  <c r="B13" i="6"/>
  <c r="L23" i="7"/>
  <c r="L13" i="6"/>
  <c r="AF19" i="3"/>
  <c r="L22" i="7"/>
  <c r="L12" i="6"/>
  <c r="J23" i="7"/>
  <c r="J13" i="6"/>
  <c r="AF43" i="8"/>
  <c r="AC44" i="8" s="1"/>
  <c r="AF35" i="8"/>
  <c r="AC12" i="5" l="1"/>
  <c r="AD36" i="4"/>
  <c r="AD12" i="5"/>
  <c r="AE12" i="4"/>
  <c r="R22" i="6"/>
  <c r="AC28" i="4"/>
  <c r="AD28" i="4"/>
  <c r="AE20" i="5"/>
  <c r="D51" i="9"/>
  <c r="AE36" i="3"/>
  <c r="AE20" i="4"/>
  <c r="AD12" i="3"/>
  <c r="AE28" i="8"/>
  <c r="AD20" i="4"/>
  <c r="AC12" i="3"/>
  <c r="F32" i="9"/>
  <c r="P22" i="9"/>
  <c r="R23" i="9"/>
  <c r="H23" i="9"/>
  <c r="B22" i="9"/>
  <c r="B12" i="9"/>
  <c r="L13" i="9"/>
  <c r="N23" i="9"/>
  <c r="B32" i="9"/>
  <c r="J22" i="9"/>
  <c r="R12" i="9"/>
  <c r="B41" i="9"/>
  <c r="H13" i="9"/>
  <c r="N12" i="9"/>
  <c r="J33" i="9"/>
  <c r="R32" i="9"/>
  <c r="R41" i="9"/>
  <c r="AC44" i="5"/>
  <c r="AD36" i="5"/>
  <c r="AE36" i="5"/>
  <c r="AC12" i="8"/>
  <c r="AC20" i="5"/>
  <c r="L13" i="7"/>
  <c r="B50" i="9"/>
  <c r="J42" i="9"/>
  <c r="AD28" i="8"/>
  <c r="AE44" i="3"/>
  <c r="AC44" i="3"/>
  <c r="L51" i="9"/>
  <c r="N41" i="9"/>
  <c r="AD44" i="5"/>
  <c r="R31" i="6"/>
  <c r="R42" i="7"/>
  <c r="P51" i="9"/>
  <c r="AE20" i="8"/>
  <c r="AC20" i="8"/>
  <c r="AD20" i="8"/>
  <c r="AD12" i="8"/>
  <c r="J33" i="7"/>
  <c r="B32" i="7"/>
  <c r="AD36" i="3"/>
  <c r="N13" i="6"/>
  <c r="N23" i="7"/>
  <c r="N12" i="7"/>
  <c r="B12" i="7"/>
  <c r="H13" i="7"/>
  <c r="J43" i="7"/>
  <c r="J32" i="6"/>
  <c r="N42" i="7"/>
  <c r="R12" i="7"/>
  <c r="B31" i="6"/>
  <c r="B42" i="7"/>
  <c r="AC28" i="3"/>
  <c r="AD28" i="3"/>
  <c r="AC28" i="5"/>
  <c r="AD28" i="5"/>
  <c r="AC44" i="4"/>
  <c r="AE44" i="4"/>
  <c r="H23" i="7"/>
  <c r="H13" i="6"/>
  <c r="B22" i="7"/>
  <c r="B12" i="6"/>
  <c r="J12" i="6"/>
  <c r="J22" i="7"/>
  <c r="R23" i="7"/>
  <c r="R13" i="6"/>
  <c r="AE20" i="3"/>
  <c r="AD20" i="3"/>
  <c r="P22" i="7"/>
  <c r="P12" i="6"/>
  <c r="AC20" i="3"/>
  <c r="AE44" i="8"/>
  <c r="AD44" i="8"/>
  <c r="AD36" i="8"/>
  <c r="AE36" i="8"/>
  <c r="AC36" i="8"/>
  <c r="F42" i="7" l="1"/>
  <c r="F41" i="9"/>
  <c r="F32" i="7"/>
  <c r="F31" i="6"/>
  <c r="F22" i="6"/>
  <c r="F22" i="9"/>
  <c r="J12" i="9"/>
  <c r="N22" i="9"/>
  <c r="J32" i="9"/>
  <c r="R22" i="9"/>
  <c r="J22" i="6"/>
  <c r="J32" i="7"/>
  <c r="N22" i="7"/>
  <c r="F12" i="9"/>
  <c r="F12" i="7"/>
  <c r="J41" i="9"/>
  <c r="H51" i="9"/>
  <c r="N12" i="6"/>
  <c r="J12" i="7"/>
  <c r="J42" i="7"/>
  <c r="J31" i="6"/>
  <c r="F22" i="7"/>
  <c r="F12" i="6"/>
  <c r="R22" i="7"/>
  <c r="R12" i="6"/>
</calcChain>
</file>

<file path=xl/sharedStrings.xml><?xml version="1.0" encoding="utf-8"?>
<sst xmlns="http://schemas.openxmlformats.org/spreadsheetml/2006/main" count="2023" uniqueCount="808">
  <si>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</si>
  <si>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</si>
  <si>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</si>
  <si>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</si>
  <si>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</si>
  <si>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</si>
  <si>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</si>
  <si>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</si>
  <si>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</si>
  <si>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</si>
  <si>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</si>
  <si>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</si>
  <si>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</si>
  <si>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</si>
  <si>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</si>
  <si>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個人量(克)</t>
    <phoneticPr fontId="19" type="noConversion"/>
  </si>
  <si>
    <t>煮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</si>
  <si>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</si>
  <si>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</si>
  <si>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</si>
  <si>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</si>
  <si>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</si>
  <si>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</si>
  <si>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</si>
  <si>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</si>
  <si>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</si>
  <si>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</si>
  <si>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</si>
  <si>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</si>
  <si>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</si>
  <si>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</si>
  <si>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</si>
  <si>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</si>
  <si>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</si>
  <si>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</si>
  <si>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</si>
  <si>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</si>
  <si>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</si>
  <si>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</si>
  <si>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</si>
  <si>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</si>
  <si>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川燙</t>
    <phoneticPr fontId="19" type="noConversion"/>
  </si>
  <si>
    <t>月</t>
    <phoneticPr fontId="19" type="noConversion"/>
  </si>
  <si>
    <t>水果/乳品/饅頭</t>
    <phoneticPr fontId="19" type="noConversion"/>
  </si>
  <si>
    <t>水果/乳品/饅頭</t>
    <phoneticPr fontId="19" type="noConversion"/>
  </si>
  <si>
    <t>個人量(克)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</si>
  <si>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</si>
  <si>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</si>
  <si>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</si>
  <si>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</si>
  <si>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</si>
  <si>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</si>
  <si>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衛管人員：王紘彣</t>
    <phoneticPr fontId="19" type="noConversion"/>
  </si>
  <si>
    <t>醣類：</t>
    <phoneticPr fontId="19" type="noConversion"/>
  </si>
  <si>
    <t>煮</t>
    <phoneticPr fontId="19" type="noConversion"/>
  </si>
  <si>
    <t>川燙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</si>
  <si>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</si>
  <si>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</si>
  <si>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</si>
  <si>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</si>
  <si>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</si>
  <si>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</si>
  <si>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</si>
  <si>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</si>
  <si>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</si>
  <si>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</si>
  <si>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</si>
  <si>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 xml:space="preserve"> </t>
    <phoneticPr fontId="19" type="noConversion"/>
  </si>
  <si>
    <t>營養師:楊婷珮</t>
    <phoneticPr fontId="19" type="noConversion"/>
  </si>
  <si>
    <t>煮</t>
    <phoneticPr fontId="19" type="noConversion"/>
  </si>
  <si>
    <t>星期一</t>
    <phoneticPr fontId="19" type="noConversion"/>
  </si>
  <si>
    <t>白米</t>
    <phoneticPr fontId="19" type="noConversion"/>
  </si>
  <si>
    <t>白米</t>
    <phoneticPr fontId="19" type="noConversion"/>
  </si>
  <si>
    <t>6月3日(一)</t>
    <phoneticPr fontId="19" type="noConversion"/>
  </si>
  <si>
    <t>6月4日(二)</t>
    <phoneticPr fontId="19" type="noConversion"/>
  </si>
  <si>
    <t>白米飯</t>
    <phoneticPr fontId="19" type="noConversion"/>
  </si>
  <si>
    <t>紫米飯</t>
    <phoneticPr fontId="19" type="noConversion"/>
  </si>
  <si>
    <t>蒸</t>
    <phoneticPr fontId="19" type="noConversion"/>
  </si>
  <si>
    <t>紫米</t>
    <phoneticPr fontId="19" type="noConversion"/>
  </si>
  <si>
    <t>小白菜</t>
    <phoneticPr fontId="19" type="noConversion"/>
  </si>
  <si>
    <t>油菜</t>
    <phoneticPr fontId="19" type="noConversion"/>
  </si>
  <si>
    <t>糖燒排骨</t>
    <phoneticPr fontId="19" type="noConversion"/>
  </si>
  <si>
    <t>泰式酸甜蛋</t>
    <phoneticPr fontId="19" type="noConversion"/>
  </si>
  <si>
    <t>大雞堡肉(加)</t>
    <phoneticPr fontId="19" type="noConversion"/>
  </si>
  <si>
    <t>多汁嫩香雞排</t>
    <phoneticPr fontId="19" type="noConversion"/>
  </si>
  <si>
    <t>鮮菇湯</t>
    <phoneticPr fontId="19" type="noConversion"/>
  </si>
  <si>
    <t>起司白醬椰菜</t>
    <phoneticPr fontId="19" type="noConversion"/>
  </si>
  <si>
    <t>高麗菜</t>
    <phoneticPr fontId="19" type="noConversion"/>
  </si>
  <si>
    <t>烤</t>
    <phoneticPr fontId="19" type="noConversion"/>
  </si>
  <si>
    <t>煮</t>
    <phoneticPr fontId="19" type="noConversion"/>
  </si>
  <si>
    <t>紅蘿蔔</t>
    <phoneticPr fontId="19" type="noConversion"/>
  </si>
  <si>
    <t>日式關東煮</t>
    <phoneticPr fontId="19" type="noConversion"/>
  </si>
  <si>
    <t>白米</t>
    <phoneticPr fontId="19" type="noConversion"/>
  </si>
  <si>
    <t>炸</t>
    <phoneticPr fontId="19" type="noConversion"/>
  </si>
  <si>
    <t>蒸</t>
    <phoneticPr fontId="19" type="noConversion"/>
  </si>
  <si>
    <t>地瓜</t>
    <phoneticPr fontId="19" type="noConversion"/>
  </si>
  <si>
    <t>大白菜</t>
    <phoneticPr fontId="19" type="noConversion"/>
  </si>
  <si>
    <t>紅蘿蔔</t>
  </si>
  <si>
    <t>白米</t>
  </si>
  <si>
    <t>洋蔥</t>
  </si>
  <si>
    <t>蒸</t>
    <phoneticPr fontId="19" type="noConversion"/>
  </si>
  <si>
    <t>炒</t>
    <phoneticPr fontId="19" type="noConversion"/>
  </si>
  <si>
    <t>煮</t>
    <phoneticPr fontId="19" type="noConversion"/>
  </si>
  <si>
    <t>白米</t>
    <phoneticPr fontId="19" type="noConversion"/>
  </si>
  <si>
    <t>小魚味噌豆腐湯(海豆)</t>
    <phoneticPr fontId="19" type="noConversion"/>
  </si>
  <si>
    <t>靜修國小-冠成6月菜單</t>
    <phoneticPr fontId="19" type="noConversion"/>
  </si>
  <si>
    <t>營養師:楊婷珮</t>
    <phoneticPr fontId="19" type="noConversion"/>
  </si>
  <si>
    <t>衛管人員：王紘彣</t>
    <phoneticPr fontId="19" type="noConversion"/>
  </si>
  <si>
    <t>6月5日(三)</t>
    <phoneticPr fontId="19" type="noConversion"/>
  </si>
  <si>
    <t>6月6日(四)</t>
    <phoneticPr fontId="19" type="noConversion"/>
  </si>
  <si>
    <t>6月7日(五)</t>
    <phoneticPr fontId="19" type="noConversion"/>
  </si>
  <si>
    <t>白米飯</t>
    <phoneticPr fontId="19" type="noConversion"/>
  </si>
  <si>
    <t>地瓜飯</t>
    <phoneticPr fontId="19" type="noConversion"/>
  </si>
  <si>
    <t>夏威夷炒飯</t>
    <phoneticPr fontId="19" type="noConversion"/>
  </si>
  <si>
    <t>卡茲麥脆雞丁(炸)</t>
    <phoneticPr fontId="19" type="noConversion"/>
  </si>
  <si>
    <t>芝麻豬排</t>
    <phoneticPr fontId="19" type="noConversion"/>
  </si>
  <si>
    <t>檸檬啵棒腿</t>
    <phoneticPr fontId="19" type="noConversion"/>
  </si>
  <si>
    <t>小瓜米血甜不辣(加)</t>
    <phoneticPr fontId="19" type="noConversion"/>
  </si>
  <si>
    <t>蕃茄炒蛋</t>
    <phoneticPr fontId="19" type="noConversion"/>
  </si>
  <si>
    <t>椒鹽炸杏鮑菇(炸)</t>
    <phoneticPr fontId="19" type="noConversion"/>
  </si>
  <si>
    <t>洋蔥炒肉絲</t>
    <phoneticPr fontId="19" type="noConversion"/>
  </si>
  <si>
    <t>高麗炒雞</t>
    <phoneticPr fontId="19" type="noConversion"/>
  </si>
  <si>
    <t>芹香炒肉絲</t>
    <phoneticPr fontId="19" type="noConversion"/>
  </si>
  <si>
    <t>青江菜</t>
    <phoneticPr fontId="19" type="noConversion"/>
  </si>
  <si>
    <t>蒲瓜</t>
    <phoneticPr fontId="19" type="noConversion"/>
  </si>
  <si>
    <t>空心菜</t>
    <phoneticPr fontId="19" type="noConversion"/>
  </si>
  <si>
    <t>刺瓜湯</t>
    <phoneticPr fontId="19" type="noConversion"/>
  </si>
  <si>
    <t>榨菜肉絲湯(醃)</t>
    <phoneticPr fontId="19" type="noConversion"/>
  </si>
  <si>
    <t>白玉湯</t>
    <phoneticPr fontId="19" type="noConversion"/>
  </si>
  <si>
    <t>熱量:</t>
    <phoneticPr fontId="19" type="noConversion"/>
  </si>
  <si>
    <t>醣類：</t>
    <phoneticPr fontId="19" type="noConversion"/>
  </si>
  <si>
    <t>蛋白質：</t>
    <phoneticPr fontId="19" type="noConversion"/>
  </si>
  <si>
    <t>6月10日(一)</t>
    <phoneticPr fontId="19" type="noConversion"/>
  </si>
  <si>
    <t>6月11日(二)</t>
    <phoneticPr fontId="19" type="noConversion"/>
  </si>
  <si>
    <t>6月12日(三)</t>
    <phoneticPr fontId="19" type="noConversion"/>
  </si>
  <si>
    <t>6月13日(四)</t>
    <phoneticPr fontId="19" type="noConversion"/>
  </si>
  <si>
    <t>6月14日(五)</t>
    <phoneticPr fontId="19" type="noConversion"/>
  </si>
  <si>
    <t xml:space="preserve"> </t>
    <phoneticPr fontId="19" type="noConversion"/>
  </si>
  <si>
    <t>五穀飯</t>
    <phoneticPr fontId="19" type="noConversion"/>
  </si>
  <si>
    <t>番茄蛋炒飯</t>
    <phoneticPr fontId="19" type="noConversion"/>
  </si>
  <si>
    <t>芝麻雞排</t>
    <phoneticPr fontId="19" type="noConversion"/>
  </si>
  <si>
    <t>蔥爆豬肉</t>
    <phoneticPr fontId="19" type="noConversion"/>
  </si>
  <si>
    <t>美式厚切炸雞排(炸)</t>
    <phoneticPr fontId="19" type="noConversion"/>
  </si>
  <si>
    <t>紅燒豬肉</t>
    <phoneticPr fontId="19" type="noConversion"/>
  </si>
  <si>
    <t>炙燒岩烤雞腿</t>
    <phoneticPr fontId="19" type="noConversion"/>
  </si>
  <si>
    <t>滑嫩蒸蛋</t>
    <phoneticPr fontId="19" type="noConversion"/>
  </si>
  <si>
    <t>芹香豆腐(豆)</t>
    <phoneticPr fontId="19" type="noConversion"/>
  </si>
  <si>
    <t>小瓜貢丸片(加)</t>
    <phoneticPr fontId="19" type="noConversion"/>
  </si>
  <si>
    <t>螞蟻上樹</t>
    <phoneticPr fontId="19" type="noConversion"/>
  </si>
  <si>
    <t>沙茶鮮筍</t>
    <phoneticPr fontId="19" type="noConversion"/>
  </si>
  <si>
    <t>日式壽喜燒</t>
    <phoneticPr fontId="19" type="noConversion"/>
  </si>
  <si>
    <t>白醬奶香洋芋</t>
    <phoneticPr fontId="19" type="noConversion"/>
  </si>
  <si>
    <t>五香肉燥(醃)</t>
    <phoneticPr fontId="19" type="noConversion"/>
  </si>
  <si>
    <t>椰菜燒賣(加)</t>
    <phoneticPr fontId="19" type="noConversion"/>
  </si>
  <si>
    <t>雙色炸地瓜球(炸加)</t>
    <phoneticPr fontId="19" type="noConversion"/>
  </si>
  <si>
    <t>蚵白菜</t>
    <phoneticPr fontId="19" type="noConversion"/>
  </si>
  <si>
    <t>油菜</t>
    <phoneticPr fontId="19" type="noConversion"/>
  </si>
  <si>
    <t>芥藍菜</t>
    <phoneticPr fontId="19" type="noConversion"/>
  </si>
  <si>
    <t>吻魚海芽湯(海)</t>
    <phoneticPr fontId="19" type="noConversion"/>
  </si>
  <si>
    <t>綠豆地瓜湯</t>
    <phoneticPr fontId="19" type="noConversion"/>
  </si>
  <si>
    <t>日式味噌湯(豆)</t>
    <phoneticPr fontId="19" type="noConversion"/>
  </si>
  <si>
    <t>玉米蛋花湯</t>
    <phoneticPr fontId="19" type="noConversion"/>
  </si>
  <si>
    <t>書次</t>
    <phoneticPr fontId="19" type="noConversion"/>
  </si>
  <si>
    <t>6月17日(一)</t>
    <phoneticPr fontId="19" type="noConversion"/>
  </si>
  <si>
    <t>6月18日(二)</t>
    <phoneticPr fontId="19" type="noConversion"/>
  </si>
  <si>
    <t>6月19日(三)</t>
    <phoneticPr fontId="19" type="noConversion"/>
  </si>
  <si>
    <t>6月20日(四)</t>
    <phoneticPr fontId="19" type="noConversion"/>
  </si>
  <si>
    <t>6月21日(五)</t>
    <phoneticPr fontId="19" type="noConversion"/>
  </si>
  <si>
    <t>糙米飯</t>
    <phoneticPr fontId="19" type="noConversion"/>
  </si>
  <si>
    <t>海苔柴魚拌飯</t>
    <phoneticPr fontId="19" type="noConversion"/>
  </si>
  <si>
    <t>香草豬里肌</t>
    <phoneticPr fontId="19" type="noConversion"/>
  </si>
  <si>
    <t>巴比Q烤雞排</t>
    <phoneticPr fontId="19" type="noConversion"/>
  </si>
  <si>
    <t>豐原炸排骨酥(炸)</t>
    <phoneticPr fontId="19" type="noConversion"/>
  </si>
  <si>
    <t>沙茶肉片</t>
    <phoneticPr fontId="19" type="noConversion"/>
  </si>
  <si>
    <t>和風棒棒腿</t>
    <phoneticPr fontId="19" type="noConversion"/>
  </si>
  <si>
    <t>麻婆豆腐(豆)</t>
    <phoneticPr fontId="19" type="noConversion"/>
  </si>
  <si>
    <t>泰式打拋豬</t>
    <phoneticPr fontId="19" type="noConversion"/>
  </si>
  <si>
    <t>紫米珍珠丸(加)</t>
    <phoneticPr fontId="19" type="noConversion"/>
  </si>
  <si>
    <t>茶碗蒸</t>
    <phoneticPr fontId="19" type="noConversion"/>
  </si>
  <si>
    <t>刺瓜燴丸片(加)</t>
    <phoneticPr fontId="19" type="noConversion"/>
  </si>
  <si>
    <t>海苔大阪燒</t>
    <phoneticPr fontId="19" type="noConversion"/>
  </si>
  <si>
    <t>南洋咖哩</t>
    <phoneticPr fontId="19" type="noConversion"/>
  </si>
  <si>
    <t>白菜滷(豆)</t>
    <phoneticPr fontId="19" type="noConversion"/>
  </si>
  <si>
    <t>蘿蔔赤肉什錦(豆)</t>
    <phoneticPr fontId="19" type="noConversion"/>
  </si>
  <si>
    <t>四季豆炸杏鮑菇(炸)</t>
    <phoneticPr fontId="19" type="noConversion"/>
  </si>
  <si>
    <t>高麗菜</t>
    <phoneticPr fontId="19" type="noConversion"/>
  </si>
  <si>
    <t>菜頭湯</t>
    <phoneticPr fontId="19" type="noConversion"/>
  </si>
  <si>
    <t>筍絲湯</t>
    <phoneticPr fontId="19" type="noConversion"/>
  </si>
  <si>
    <t>小魚日式海芽湯(海)</t>
    <phoneticPr fontId="19" type="noConversion"/>
  </si>
  <si>
    <t>22.5g</t>
    <phoneticPr fontId="19" type="noConversion"/>
  </si>
  <si>
    <t>26.8g</t>
    <phoneticPr fontId="19" type="noConversion"/>
  </si>
  <si>
    <t>6月24日(一)</t>
    <phoneticPr fontId="19" type="noConversion"/>
  </si>
  <si>
    <t>6月25日(二)</t>
    <phoneticPr fontId="19" type="noConversion"/>
  </si>
  <si>
    <t>6月26日(三)</t>
    <phoneticPr fontId="19" type="noConversion"/>
  </si>
  <si>
    <t>6月27日(四)</t>
    <phoneticPr fontId="19" type="noConversion"/>
  </si>
  <si>
    <t>6月28日(五)</t>
    <phoneticPr fontId="19" type="noConversion"/>
  </si>
  <si>
    <t>霸氣咖哩炒飯</t>
    <phoneticPr fontId="19" type="noConversion"/>
  </si>
  <si>
    <t>照燒烤雞排</t>
    <phoneticPr fontId="19" type="noConversion"/>
  </si>
  <si>
    <t>元氣大豬排</t>
    <phoneticPr fontId="19" type="noConversion"/>
  </si>
  <si>
    <t>炸大雞腿(炸)</t>
    <phoneticPr fontId="19" type="noConversion"/>
  </si>
  <si>
    <t>日式和風燉肉</t>
    <phoneticPr fontId="19" type="noConversion"/>
  </si>
  <si>
    <t>板烤雞排</t>
    <phoneticPr fontId="19" type="noConversion"/>
  </si>
  <si>
    <t>洋蔥豬柳</t>
    <phoneticPr fontId="19" type="noConversion"/>
  </si>
  <si>
    <t>白菜肉羹(加)</t>
    <phoneticPr fontId="19" type="noConversion"/>
  </si>
  <si>
    <t>XO醬風味花椰菜</t>
    <phoneticPr fontId="19" type="noConversion"/>
  </si>
  <si>
    <t>BBQ翅小腿</t>
    <phoneticPr fontId="19" type="noConversion"/>
  </si>
  <si>
    <t>芹菜炒肉</t>
    <phoneticPr fontId="19" type="noConversion"/>
  </si>
  <si>
    <t>黃金乳酪甜玉米</t>
    <phoneticPr fontId="19" type="noConversion"/>
  </si>
  <si>
    <t>毛豆炒豆干(豆)</t>
    <phoneticPr fontId="19" type="noConversion"/>
  </si>
  <si>
    <t>菜脯蛋(醃)</t>
    <phoneticPr fontId="19" type="noConversion"/>
  </si>
  <si>
    <t>四季米血(冷)</t>
    <phoneticPr fontId="19" type="noConversion"/>
  </si>
  <si>
    <t>梅粉炸地瓜條(炸)</t>
    <phoneticPr fontId="19" type="noConversion"/>
  </si>
  <si>
    <t>青江菜</t>
    <phoneticPr fontId="19" type="noConversion"/>
  </si>
  <si>
    <t>小白菜</t>
    <phoneticPr fontId="19" type="noConversion"/>
  </si>
  <si>
    <t>油菜</t>
    <phoneticPr fontId="19" type="noConversion"/>
  </si>
  <si>
    <t>蒲瓜</t>
    <phoneticPr fontId="19" type="noConversion"/>
  </si>
  <si>
    <t>空心菜</t>
    <phoneticPr fontId="19" type="noConversion"/>
  </si>
  <si>
    <t>蘿蔔湯</t>
    <phoneticPr fontId="19" type="noConversion"/>
  </si>
  <si>
    <t>紅豆紫米湯</t>
    <phoneticPr fontId="19" type="noConversion"/>
  </si>
  <si>
    <t>吻魚海芽湯(海)</t>
    <phoneticPr fontId="19" type="noConversion"/>
  </si>
  <si>
    <t>味噌湯(豆)</t>
    <phoneticPr fontId="19" type="noConversion"/>
  </si>
  <si>
    <t>大黃瓜湯</t>
    <phoneticPr fontId="19" type="noConversion"/>
  </si>
  <si>
    <t>熱量:</t>
    <phoneticPr fontId="19" type="noConversion"/>
  </si>
  <si>
    <t>脂肪：</t>
    <phoneticPr fontId="19" type="noConversion"/>
  </si>
  <si>
    <t>醣類：</t>
    <phoneticPr fontId="19" type="noConversion"/>
  </si>
  <si>
    <t xml:space="preserve">                            靜修國小6月菜單 </t>
    <phoneticPr fontId="19" type="noConversion"/>
  </si>
  <si>
    <t>6月1日(一)</t>
    <phoneticPr fontId="19" type="noConversion"/>
  </si>
  <si>
    <t>6月3日(三)</t>
    <phoneticPr fontId="19" type="noConversion"/>
  </si>
  <si>
    <t>6月4日(四)</t>
    <phoneticPr fontId="19" type="noConversion"/>
  </si>
  <si>
    <t>6月5日(五)</t>
    <phoneticPr fontId="19" type="noConversion"/>
  </si>
  <si>
    <t>玉米雙色</t>
    <phoneticPr fontId="19" type="noConversion"/>
  </si>
  <si>
    <t>空心菜</t>
  </si>
  <si>
    <t>豆</t>
  </si>
  <si>
    <t>煮</t>
    <phoneticPr fontId="19" type="noConversion"/>
  </si>
  <si>
    <t>非基改豆腐</t>
  </si>
  <si>
    <t>五穀米</t>
    <phoneticPr fontId="19" type="noConversion"/>
  </si>
  <si>
    <t>巴比Q烤雞排</t>
  </si>
  <si>
    <t>海苔大阪燒</t>
  </si>
  <si>
    <t>黃瓜貢丸片(加)</t>
    <phoneticPr fontId="19" type="noConversion"/>
  </si>
  <si>
    <t>加</t>
    <phoneticPr fontId="19" type="noConversion"/>
  </si>
  <si>
    <t>小黃瓜</t>
    <phoneticPr fontId="19" type="noConversion"/>
  </si>
  <si>
    <t>玉米筍</t>
    <phoneticPr fontId="19" type="noConversion"/>
  </si>
  <si>
    <t xml:space="preserve">紅蘿蔔 </t>
    <phoneticPr fontId="19" type="noConversion"/>
  </si>
  <si>
    <t>燕麥</t>
    <phoneticPr fontId="19" type="noConversion"/>
  </si>
  <si>
    <t>招牌蛋炒飯</t>
    <phoneticPr fontId="19" type="noConversion"/>
  </si>
  <si>
    <t>卡啦雞腿排(炸)</t>
    <phoneticPr fontId="19" type="noConversion"/>
  </si>
  <si>
    <t>五香碎肉</t>
    <phoneticPr fontId="19" type="noConversion"/>
  </si>
  <si>
    <t>海帶豆腐(豆)</t>
    <phoneticPr fontId="19" type="noConversion"/>
  </si>
  <si>
    <t>炸蔬菜天婦羅</t>
    <phoneticPr fontId="19" type="noConversion"/>
  </si>
  <si>
    <t>什錦白菜滷</t>
    <phoneticPr fontId="19" type="noConversion"/>
  </si>
  <si>
    <t>日式關東煮(加)</t>
    <phoneticPr fontId="19" type="noConversion"/>
  </si>
  <si>
    <t>滷</t>
    <phoneticPr fontId="19" type="noConversion"/>
  </si>
  <si>
    <t>烤</t>
    <phoneticPr fontId="19" type="noConversion"/>
  </si>
  <si>
    <t>海帶絲</t>
    <phoneticPr fontId="19" type="noConversion"/>
  </si>
  <si>
    <t>紅蘿蔔</t>
    <phoneticPr fontId="19" type="noConversion"/>
  </si>
  <si>
    <t>6月2日(二)</t>
    <phoneticPr fontId="19" type="noConversion"/>
  </si>
  <si>
    <t>竹筍菇菇</t>
    <phoneticPr fontId="19" type="noConversion"/>
  </si>
  <si>
    <t>吻魚紫菜蛋花湯(海)</t>
    <phoneticPr fontId="19" type="noConversion"/>
  </si>
  <si>
    <t>味噌豆腐湯(豆)</t>
    <phoneticPr fontId="19" type="noConversion"/>
  </si>
  <si>
    <t>白玉湯</t>
    <phoneticPr fontId="19" type="noConversion"/>
  </si>
  <si>
    <t>熱量:</t>
    <phoneticPr fontId="19" type="noConversion"/>
  </si>
  <si>
    <t>醣類：</t>
    <phoneticPr fontId="19" type="noConversion"/>
  </si>
  <si>
    <t>蛋白質：</t>
    <phoneticPr fontId="19" type="noConversion"/>
  </si>
  <si>
    <t>書次</t>
    <phoneticPr fontId="19" type="noConversion"/>
  </si>
  <si>
    <t>6月15日(一)</t>
    <phoneticPr fontId="19" type="noConversion"/>
  </si>
  <si>
    <t>6月16日(二)</t>
    <phoneticPr fontId="19" type="noConversion"/>
  </si>
  <si>
    <t>6月17日(三)</t>
    <phoneticPr fontId="19" type="noConversion"/>
  </si>
  <si>
    <t>6月18日(四)</t>
    <phoneticPr fontId="19" type="noConversion"/>
  </si>
  <si>
    <t>6月19日(五)</t>
    <phoneticPr fontId="19" type="noConversion"/>
  </si>
  <si>
    <t>白米飯</t>
    <phoneticPr fontId="19" type="noConversion"/>
  </si>
  <si>
    <t>五穀飯</t>
    <phoneticPr fontId="19" type="noConversion"/>
  </si>
  <si>
    <t>地瓜飯</t>
    <phoneticPr fontId="19" type="noConversion"/>
  </si>
  <si>
    <t>冬瓜燒鴨</t>
    <phoneticPr fontId="19" type="noConversion"/>
  </si>
  <si>
    <t>香酥咕咾肉(炸)</t>
    <phoneticPr fontId="19" type="noConversion"/>
  </si>
  <si>
    <t>彩椒雞丁</t>
    <phoneticPr fontId="19" type="noConversion"/>
  </si>
  <si>
    <t>大雞堡(加)</t>
    <phoneticPr fontId="19" type="noConversion"/>
  </si>
  <si>
    <t>芙蓉蒸蛋</t>
    <phoneticPr fontId="19" type="noConversion"/>
  </si>
  <si>
    <t>焗烤洋芋</t>
    <phoneticPr fontId="19" type="noConversion"/>
  </si>
  <si>
    <t>番茄炒蛋</t>
    <phoneticPr fontId="19" type="noConversion"/>
  </si>
  <si>
    <t>黃瓜拌菇</t>
    <phoneticPr fontId="19" type="noConversion"/>
  </si>
  <si>
    <t>四季豆炸杏鮑菇(炸)</t>
    <phoneticPr fontId="19" type="noConversion"/>
  </si>
  <si>
    <t>空心菜</t>
    <phoneticPr fontId="19" type="noConversion"/>
  </si>
  <si>
    <t>油菜</t>
    <phoneticPr fontId="19" type="noConversion"/>
  </si>
  <si>
    <t>22.5g</t>
    <phoneticPr fontId="19" type="noConversion"/>
  </si>
  <si>
    <t>26.8g</t>
    <phoneticPr fontId="19" type="noConversion"/>
  </si>
  <si>
    <t>6月22日(一)</t>
    <phoneticPr fontId="19" type="noConversion"/>
  </si>
  <si>
    <t>6月24日(三)</t>
    <phoneticPr fontId="19" type="noConversion"/>
  </si>
  <si>
    <t>糙米飯</t>
    <phoneticPr fontId="19" type="noConversion"/>
  </si>
  <si>
    <t>板烤雞排</t>
    <phoneticPr fontId="19" type="noConversion"/>
  </si>
  <si>
    <t>照燒雞翅</t>
    <phoneticPr fontId="19" type="noConversion"/>
  </si>
  <si>
    <t>筍干扣肉(醃)</t>
    <phoneticPr fontId="19" type="noConversion"/>
  </si>
  <si>
    <t>香滷豆腐(豆)</t>
    <phoneticPr fontId="19" type="noConversion"/>
  </si>
  <si>
    <t>酥烤蔥花捲(冷)</t>
    <phoneticPr fontId="19" type="noConversion"/>
  </si>
  <si>
    <t>青江菜</t>
    <phoneticPr fontId="19" type="noConversion"/>
  </si>
  <si>
    <t>菜頭湯</t>
    <phoneticPr fontId="19" type="noConversion"/>
  </si>
  <si>
    <t>四喜甜湯</t>
    <phoneticPr fontId="19" type="noConversion"/>
  </si>
  <si>
    <t>小魚日式海芽湯(海)</t>
    <phoneticPr fontId="19" type="noConversion"/>
  </si>
  <si>
    <t>脂肪：</t>
    <phoneticPr fontId="19" type="noConversion"/>
  </si>
  <si>
    <t>6月30日(二)</t>
    <phoneticPr fontId="19" type="noConversion"/>
  </si>
  <si>
    <t>紫米飯</t>
    <phoneticPr fontId="19" type="noConversion"/>
  </si>
  <si>
    <t>白醬洋芋玉米</t>
    <phoneticPr fontId="19" type="noConversion"/>
  </si>
  <si>
    <t>客家小魚乾(海豆)</t>
    <phoneticPr fontId="19" type="noConversion"/>
  </si>
  <si>
    <t>高麗菜</t>
    <phoneticPr fontId="19" type="noConversion"/>
  </si>
  <si>
    <t>6月8日(一)</t>
    <phoneticPr fontId="19" type="noConversion"/>
  </si>
  <si>
    <t>6月9日(二)</t>
    <phoneticPr fontId="19" type="noConversion"/>
  </si>
  <si>
    <t>6月10日(三)</t>
    <phoneticPr fontId="19" type="noConversion"/>
  </si>
  <si>
    <t>6月11日(四)</t>
    <phoneticPr fontId="19" type="noConversion"/>
  </si>
  <si>
    <t>6月12日(五)</t>
    <phoneticPr fontId="19" type="noConversion"/>
  </si>
  <si>
    <t>燕麥飯</t>
    <phoneticPr fontId="19" type="noConversion"/>
  </si>
  <si>
    <t>油蔥酥拌飯</t>
    <phoneticPr fontId="19" type="noConversion"/>
  </si>
  <si>
    <t>香酥雞腿</t>
    <phoneticPr fontId="19" type="noConversion"/>
  </si>
  <si>
    <t>塔香雞丁</t>
    <phoneticPr fontId="19" type="noConversion"/>
  </si>
  <si>
    <t>麻婆豆腐(豆)</t>
    <phoneticPr fontId="19" type="noConversion"/>
  </si>
  <si>
    <t>蜜汁翅小腿</t>
    <phoneticPr fontId="19" type="noConversion"/>
  </si>
  <si>
    <t>刺瓜混炒</t>
    <phoneticPr fontId="19" type="noConversion"/>
  </si>
  <si>
    <t>家常小菜</t>
    <phoneticPr fontId="19" type="noConversion"/>
  </si>
  <si>
    <t>蘿蔓</t>
    <phoneticPr fontId="19" type="noConversion"/>
  </si>
  <si>
    <t>退火冬瓜湯</t>
    <phoneticPr fontId="19" type="noConversion"/>
  </si>
  <si>
    <t>白菜肉羹湯(芡)</t>
    <phoneticPr fontId="19" type="noConversion"/>
  </si>
  <si>
    <t>細嫩豆腐(豆)</t>
    <phoneticPr fontId="19" type="noConversion"/>
  </si>
  <si>
    <t>小魚味噌豆腐湯(海豆)</t>
    <phoneticPr fontId="19" type="noConversion"/>
  </si>
  <si>
    <t>芹香菜頭湯</t>
    <phoneticPr fontId="19" type="noConversion"/>
  </si>
  <si>
    <t>鮮筍湯</t>
    <phoneticPr fontId="19" type="noConversion"/>
  </si>
  <si>
    <t>鮮筍湯</t>
    <phoneticPr fontId="19" type="noConversion"/>
  </si>
  <si>
    <t>玉米蛋花湯</t>
    <phoneticPr fontId="19" type="noConversion"/>
  </si>
  <si>
    <t>紅蔥肉醬</t>
    <phoneticPr fontId="19" type="noConversion"/>
  </si>
  <si>
    <t>6/25、6/26端午連假</t>
    <phoneticPr fontId="19" type="noConversion"/>
  </si>
  <si>
    <t>6/20要補上班上課</t>
    <phoneticPr fontId="19" type="noConversion"/>
  </si>
  <si>
    <t>請將6/20菜單放在</t>
    <phoneticPr fontId="19" type="noConversion"/>
  </si>
  <si>
    <t>目前6/26的位置</t>
    <phoneticPr fontId="19" type="noConversion"/>
  </si>
  <si>
    <t>6月25日(四)</t>
    <phoneticPr fontId="19" type="noConversion"/>
  </si>
  <si>
    <t>6月20日(六)</t>
    <phoneticPr fontId="19" type="noConversion"/>
  </si>
  <si>
    <t>大陸妹</t>
    <phoneticPr fontId="19" type="noConversion"/>
  </si>
  <si>
    <t>招牌滷味(豆冷)</t>
    <phoneticPr fontId="19" type="noConversion"/>
  </si>
  <si>
    <t>高麗菜鹹豬肉(加)</t>
    <phoneticPr fontId="19" type="noConversion"/>
  </si>
  <si>
    <t>端午節快樂</t>
    <phoneticPr fontId="19" type="noConversion"/>
  </si>
  <si>
    <t>脆皮嫩雞腿(炸)</t>
    <phoneticPr fontId="19" type="noConversion"/>
  </si>
  <si>
    <t>什錦關東煮(加)</t>
    <phoneticPr fontId="19" type="noConversion"/>
  </si>
  <si>
    <t>燒烤雞腿</t>
    <phoneticPr fontId="19" type="noConversion"/>
  </si>
  <si>
    <t>冰糖醬炒甜不辣(加)</t>
    <phoneticPr fontId="19" type="noConversion"/>
  </si>
  <si>
    <t>香酥春捲(炸加)</t>
    <phoneticPr fontId="19" type="noConversion"/>
  </si>
  <si>
    <t>烤番薯地瓜條</t>
    <phoneticPr fontId="19" type="noConversion"/>
  </si>
  <si>
    <t>港式酸辣湯(醃豆)</t>
    <phoneticPr fontId="19" type="noConversion"/>
  </si>
  <si>
    <t>鐵路大排</t>
    <phoneticPr fontId="19" type="noConversion"/>
  </si>
  <si>
    <t>黃金咖哩</t>
    <phoneticPr fontId="19" type="noConversion"/>
  </si>
  <si>
    <t>三杯鮑菇鴿蛋</t>
    <phoneticPr fontId="19" type="noConversion"/>
  </si>
  <si>
    <t>菲力雞排</t>
    <phoneticPr fontId="19" type="noConversion"/>
  </si>
  <si>
    <t>紅燒獅子頭</t>
    <phoneticPr fontId="19" type="noConversion"/>
  </si>
  <si>
    <t>五彩玉米筍</t>
    <phoneticPr fontId="19" type="noConversion"/>
  </si>
  <si>
    <t>青江菜</t>
    <phoneticPr fontId="19" type="noConversion"/>
  </si>
  <si>
    <t>蒲瓜</t>
    <phoneticPr fontId="19" type="noConversion"/>
  </si>
  <si>
    <t>油菜</t>
    <phoneticPr fontId="19" type="noConversion"/>
  </si>
  <si>
    <t>岩燒豬肉</t>
    <phoneticPr fontId="19" type="noConversion"/>
  </si>
  <si>
    <t>吻魚海芽湯(海)</t>
    <phoneticPr fontId="19" type="noConversion"/>
  </si>
  <si>
    <t>白玉蘿蔔湯</t>
    <phoneticPr fontId="19" type="noConversion"/>
  </si>
  <si>
    <t>霸氣咖哩炒飯</t>
    <phoneticPr fontId="19" type="noConversion"/>
  </si>
  <si>
    <t>和風棒棒腿</t>
    <phoneticPr fontId="19" type="noConversion"/>
  </si>
  <si>
    <t>瓜仔肉(醃)</t>
    <phoneticPr fontId="19" type="noConversion"/>
  </si>
  <si>
    <t>榨菜肉絲湯(醃)</t>
    <phoneticPr fontId="19" type="noConversion"/>
  </si>
  <si>
    <t>香草豬里肌</t>
    <phoneticPr fontId="19" type="noConversion"/>
  </si>
  <si>
    <t>糙米</t>
    <phoneticPr fontId="19" type="noConversion"/>
  </si>
  <si>
    <t>6月29日(一)</t>
    <phoneticPr fontId="19" type="noConversion"/>
  </si>
  <si>
    <t>6月23日(二)</t>
    <phoneticPr fontId="19" type="noConversion"/>
  </si>
  <si>
    <t>元氣豬排</t>
    <phoneticPr fontId="19" type="noConversion"/>
  </si>
  <si>
    <t>大黃瓜湯</t>
    <phoneticPr fontId="19" type="noConversion"/>
  </si>
  <si>
    <t>煮</t>
    <phoneticPr fontId="19" type="noConversion"/>
  </si>
  <si>
    <t>生鮮豬肉</t>
  </si>
  <si>
    <t>豆干絲</t>
    <phoneticPr fontId="19" type="noConversion"/>
  </si>
  <si>
    <t>豆</t>
    <phoneticPr fontId="19" type="noConversion"/>
  </si>
  <si>
    <t>本公司 豬肉 「原料原產地(台灣)」</t>
    <phoneticPr fontId="19" type="noConversion"/>
  </si>
  <si>
    <t>煮</t>
    <phoneticPr fontId="19" type="noConversion"/>
  </si>
  <si>
    <t>熱量:</t>
    <phoneticPr fontId="19" type="noConversion"/>
  </si>
  <si>
    <t>醣類：</t>
    <phoneticPr fontId="19" type="noConversion"/>
  </si>
  <si>
    <t>蛋白質：</t>
    <phoneticPr fontId="19" type="noConversion"/>
  </si>
  <si>
    <t>煮</t>
    <phoneticPr fontId="19" type="noConversion"/>
  </si>
  <si>
    <t>泰式打拋豬</t>
    <phoneticPr fontId="19" type="noConversion"/>
  </si>
  <si>
    <t>雞堡</t>
    <phoneticPr fontId="19" type="noConversion"/>
  </si>
  <si>
    <t>新鮮雞蛋</t>
    <phoneticPr fontId="19" type="noConversion"/>
  </si>
  <si>
    <t>非基改玉米粒</t>
    <phoneticPr fontId="19" type="noConversion"/>
  </si>
  <si>
    <t>鮮菇</t>
    <phoneticPr fontId="19" type="noConversion"/>
  </si>
  <si>
    <t>紅蘿蔔</t>
    <phoneticPr fontId="19" type="noConversion"/>
  </si>
  <si>
    <t>時蔬湯</t>
    <phoneticPr fontId="19" type="noConversion"/>
  </si>
  <si>
    <t>大白菜</t>
    <phoneticPr fontId="19" type="noConversion"/>
  </si>
  <si>
    <t>紅蘿蔔</t>
    <phoneticPr fontId="19" type="noConversion"/>
  </si>
  <si>
    <t>適量</t>
    <phoneticPr fontId="19" type="noConversion"/>
  </si>
  <si>
    <t>鮮菇</t>
    <phoneticPr fontId="19" type="noConversion"/>
  </si>
  <si>
    <t>地瓜飯</t>
  </si>
  <si>
    <t>白米</t>
    <phoneticPr fontId="19" type="noConversion"/>
  </si>
  <si>
    <t>地瓜</t>
    <phoneticPr fontId="19" type="noConversion"/>
  </si>
  <si>
    <t>星期四</t>
    <phoneticPr fontId="19" type="noConversion"/>
  </si>
  <si>
    <t>大雞堡肉(加)</t>
    <phoneticPr fontId="19" type="noConversion"/>
  </si>
  <si>
    <t>黑胡椒醬</t>
    <phoneticPr fontId="19" type="noConversion"/>
  </si>
  <si>
    <t>蒸</t>
    <phoneticPr fontId="19" type="noConversion"/>
  </si>
  <si>
    <t>非基改豆腐</t>
    <phoneticPr fontId="19" type="noConversion"/>
  </si>
  <si>
    <t>黑胡椒豬柳</t>
    <phoneticPr fontId="19" type="noConversion"/>
  </si>
  <si>
    <t>花枝排</t>
    <phoneticPr fontId="19" type="noConversion"/>
  </si>
  <si>
    <t>紅蘿蔔</t>
    <phoneticPr fontId="19" type="noConversion"/>
  </si>
  <si>
    <t>煮</t>
    <phoneticPr fontId="19" type="noConversion"/>
  </si>
  <si>
    <t>新鮮豬肉</t>
    <phoneticPr fontId="19" type="noConversion"/>
  </si>
  <si>
    <t>五穀飯</t>
    <phoneticPr fontId="19" type="noConversion"/>
  </si>
  <si>
    <t>新鮮竹筍</t>
    <phoneticPr fontId="19" type="noConversion"/>
  </si>
  <si>
    <t>豆</t>
    <phoneticPr fontId="19" type="noConversion"/>
  </si>
  <si>
    <t>海</t>
    <phoneticPr fontId="19" type="noConversion"/>
  </si>
  <si>
    <t>洋蔥</t>
    <phoneticPr fontId="19" type="noConversion"/>
  </si>
  <si>
    <t>港式蘿蔔糕(冷)</t>
    <phoneticPr fontId="19" type="noConversion"/>
  </si>
  <si>
    <t>非基改玉米粒</t>
    <phoneticPr fontId="19" type="noConversion"/>
  </si>
  <si>
    <t>紅蘿蔔</t>
    <phoneticPr fontId="19" type="noConversion"/>
  </si>
  <si>
    <t>酥炸鮮菇(炸)</t>
    <phoneticPr fontId="19" type="noConversion"/>
  </si>
  <si>
    <t>雙彩銀蘿湯</t>
    <phoneticPr fontId="19" type="noConversion"/>
  </si>
  <si>
    <t>生鮮豬肉</t>
    <phoneticPr fontId="19" type="noConversion"/>
  </si>
  <si>
    <t>鮮彩玉米筍</t>
    <phoneticPr fontId="19" type="noConversion"/>
  </si>
  <si>
    <t>高麗菜肉片</t>
    <phoneticPr fontId="19" type="noConversion"/>
  </si>
  <si>
    <t>白玉燉肉</t>
    <phoneticPr fontId="19" type="noConversion"/>
  </si>
  <si>
    <t>蜜汁翅小腿</t>
    <phoneticPr fontId="19" type="noConversion"/>
  </si>
  <si>
    <t>家常小菜(豆)</t>
    <phoneticPr fontId="19" type="noConversion"/>
  </si>
  <si>
    <t>三杯咕咕雞</t>
    <phoneticPr fontId="19" type="noConversion"/>
  </si>
  <si>
    <t>生鮮豬肉</t>
    <phoneticPr fontId="19" type="noConversion"/>
  </si>
  <si>
    <t>白蘿蔔</t>
    <phoneticPr fontId="19" type="noConversion"/>
  </si>
  <si>
    <t>冷</t>
    <phoneticPr fontId="19" type="noConversion"/>
  </si>
  <si>
    <t>鮮菇</t>
    <phoneticPr fontId="19" type="noConversion"/>
  </si>
  <si>
    <t>生鮮雞排</t>
    <phoneticPr fontId="19" type="noConversion"/>
  </si>
  <si>
    <t>豆漿一瓶</t>
    <phoneticPr fontId="19" type="noConversion"/>
  </si>
  <si>
    <t>生鮮豬肉</t>
    <phoneticPr fontId="19" type="noConversion"/>
  </si>
  <si>
    <t>生鮮翅小腿</t>
    <phoneticPr fontId="19" type="noConversion"/>
  </si>
  <si>
    <t>烤</t>
    <phoneticPr fontId="19" type="noConversion"/>
  </si>
  <si>
    <t>煮</t>
    <phoneticPr fontId="19" type="noConversion"/>
  </si>
  <si>
    <t>新鮮竹筍</t>
    <phoneticPr fontId="19" type="noConversion"/>
  </si>
  <si>
    <t>海/加</t>
    <phoneticPr fontId="19" type="noConversion"/>
  </si>
  <si>
    <t>生鮮雞肉</t>
    <phoneticPr fontId="19" type="noConversion"/>
  </si>
  <si>
    <t>蘿蔔糕</t>
    <phoneticPr fontId="19" type="noConversion"/>
  </si>
  <si>
    <t>生鮮鯊魚</t>
    <phoneticPr fontId="19" type="noConversion"/>
  </si>
  <si>
    <t>洋蔥</t>
    <phoneticPr fontId="19" type="noConversion"/>
  </si>
  <si>
    <t>炸</t>
    <phoneticPr fontId="19" type="noConversion"/>
  </si>
  <si>
    <t>白蘿蔔</t>
    <phoneticPr fontId="19" type="noConversion"/>
  </si>
  <si>
    <t>紅蘿蔔</t>
    <phoneticPr fontId="19" type="noConversion"/>
  </si>
  <si>
    <t>花枝丸</t>
    <phoneticPr fontId="19" type="noConversion"/>
  </si>
  <si>
    <t>海/加</t>
    <phoneticPr fontId="19" type="noConversion"/>
  </si>
  <si>
    <t>白蘿蔔</t>
    <phoneticPr fontId="19" type="noConversion"/>
  </si>
  <si>
    <t>生鮮豬肉</t>
    <phoneticPr fontId="19" type="noConversion"/>
  </si>
  <si>
    <t>鮮菇</t>
    <phoneticPr fontId="19" type="noConversion"/>
  </si>
  <si>
    <t>糙米飯</t>
    <phoneticPr fontId="19" type="noConversion"/>
  </si>
  <si>
    <t>高麗菜</t>
    <phoneticPr fontId="19" type="noConversion"/>
  </si>
  <si>
    <t>甜不辣</t>
    <phoneticPr fontId="19" type="noConversion"/>
  </si>
  <si>
    <t>番茄</t>
    <phoneticPr fontId="19" type="noConversion"/>
  </si>
  <si>
    <t>星期五</t>
    <phoneticPr fontId="19" type="noConversion"/>
  </si>
  <si>
    <t>炒</t>
    <phoneticPr fontId="19" type="noConversion"/>
  </si>
  <si>
    <t>炸</t>
    <phoneticPr fontId="19" type="noConversion"/>
  </si>
  <si>
    <t>鹽酥香香雞(炸)</t>
    <phoneticPr fontId="19" type="noConversion"/>
  </si>
  <si>
    <t>洋芋</t>
    <phoneticPr fontId="19" type="noConversion"/>
  </si>
  <si>
    <t>煮</t>
    <phoneticPr fontId="19" type="noConversion"/>
  </si>
  <si>
    <t>蒸</t>
    <phoneticPr fontId="19" type="noConversion"/>
  </si>
  <si>
    <t>加</t>
    <phoneticPr fontId="19" type="noConversion"/>
  </si>
  <si>
    <t>燉</t>
    <phoneticPr fontId="19" type="noConversion"/>
  </si>
  <si>
    <t>生鮮雞肉</t>
    <phoneticPr fontId="19" type="noConversion"/>
  </si>
  <si>
    <t>紫菜</t>
    <phoneticPr fontId="19" type="noConversion"/>
  </si>
  <si>
    <t>滷</t>
    <phoneticPr fontId="19" type="noConversion"/>
  </si>
  <si>
    <t>炒</t>
    <phoneticPr fontId="19" type="noConversion"/>
  </si>
  <si>
    <t>豬肉來源:臺灣(豬肉及豬可食部位原料之原產地:臺灣)</t>
  </si>
  <si>
    <t>豆腐湯(豆)</t>
    <phoneticPr fontId="19" type="noConversion"/>
  </si>
  <si>
    <t>星期六</t>
    <phoneticPr fontId="19" type="noConversion"/>
  </si>
  <si>
    <t>生鮮豬肉</t>
    <phoneticPr fontId="19" type="noConversion"/>
  </si>
  <si>
    <t>豆腐</t>
    <phoneticPr fontId="19" type="noConversion"/>
  </si>
  <si>
    <t>豆</t>
    <phoneticPr fontId="19" type="noConversion"/>
  </si>
  <si>
    <t>營養師:蕭涵</t>
    <phoneticPr fontId="19" type="noConversion"/>
  </si>
  <si>
    <t>衛管人員：洪于捷</t>
    <phoneticPr fontId="19" type="noConversion"/>
  </si>
  <si>
    <t>白米飯</t>
    <phoneticPr fontId="19" type="noConversion"/>
  </si>
  <si>
    <t>花枝排(海加炸)</t>
    <phoneticPr fontId="19" type="noConversion"/>
  </si>
  <si>
    <t>鮮筍湯</t>
    <phoneticPr fontId="19" type="noConversion"/>
  </si>
  <si>
    <t>6月3日(一)</t>
    <phoneticPr fontId="19" type="noConversion"/>
  </si>
  <si>
    <t>6月4日(二)</t>
    <phoneticPr fontId="19" type="noConversion"/>
  </si>
  <si>
    <t>6月5日(三)</t>
    <phoneticPr fontId="19" type="noConversion"/>
  </si>
  <si>
    <t>6月6日(四)</t>
    <phoneticPr fontId="19" type="noConversion"/>
  </si>
  <si>
    <t>6月7日(五)</t>
    <phoneticPr fontId="19" type="noConversion"/>
  </si>
  <si>
    <t>6月10日(一)</t>
    <phoneticPr fontId="19" type="noConversion"/>
  </si>
  <si>
    <t>端午節放假</t>
    <phoneticPr fontId="19" type="noConversion"/>
  </si>
  <si>
    <t>6月11日(二)</t>
    <phoneticPr fontId="19" type="noConversion"/>
  </si>
  <si>
    <t>6月12日(三)</t>
    <phoneticPr fontId="19" type="noConversion"/>
  </si>
  <si>
    <t>6月13日(四)</t>
    <phoneticPr fontId="19" type="noConversion"/>
  </si>
  <si>
    <t>6月14日(五)</t>
    <phoneticPr fontId="19" type="noConversion"/>
  </si>
  <si>
    <t>6月17日(一)</t>
    <phoneticPr fontId="19" type="noConversion"/>
  </si>
  <si>
    <t>6月18日(二)</t>
    <phoneticPr fontId="19" type="noConversion"/>
  </si>
  <si>
    <t>6月19日(三)</t>
    <phoneticPr fontId="19" type="noConversion"/>
  </si>
  <si>
    <t>6月26日(三)</t>
    <phoneticPr fontId="19" type="noConversion"/>
  </si>
  <si>
    <t>6月24日(一)</t>
    <phoneticPr fontId="19" type="noConversion"/>
  </si>
  <si>
    <t>6月25日(二)</t>
    <phoneticPr fontId="19" type="noConversion"/>
  </si>
  <si>
    <t>6月27日(四)</t>
    <phoneticPr fontId="19" type="noConversion"/>
  </si>
  <si>
    <t>6月28日(五)</t>
    <phoneticPr fontId="19" type="noConversion"/>
  </si>
  <si>
    <t>冬瓜湯</t>
    <phoneticPr fontId="19" type="noConversion"/>
  </si>
  <si>
    <t>味噌豆腐湯(豆)+豆漿</t>
    <phoneticPr fontId="19" type="noConversion"/>
  </si>
  <si>
    <t>蘿蔔肉絲湯</t>
    <phoneticPr fontId="19" type="noConversion"/>
  </si>
  <si>
    <t>玉米濃湯(芡)</t>
    <phoneticPr fontId="19" type="noConversion"/>
  </si>
  <si>
    <t>板烤雞排</t>
    <phoneticPr fontId="19" type="noConversion"/>
  </si>
  <si>
    <t>鐵路滷排</t>
    <phoneticPr fontId="19" type="noConversion"/>
  </si>
  <si>
    <t>拿波里炸雞翅(炸)</t>
    <phoneticPr fontId="19" type="noConversion"/>
  </si>
  <si>
    <t>照燒豬里肌</t>
    <phoneticPr fontId="19" type="noConversion"/>
  </si>
  <si>
    <t>蒜泥白肉</t>
    <phoneticPr fontId="19" type="noConversion"/>
  </si>
  <si>
    <t>蘑菇肉片</t>
    <phoneticPr fontId="19" type="noConversion"/>
  </si>
  <si>
    <t>生鮮水產品-毛豆蝦仁炒蛋(海豆)</t>
    <phoneticPr fontId="19" type="noConversion"/>
  </si>
  <si>
    <t>洋蔥燒肉片</t>
    <phoneticPr fontId="19" type="noConversion"/>
  </si>
  <si>
    <t>6月20日(四)</t>
    <phoneticPr fontId="19" type="noConversion"/>
  </si>
  <si>
    <t>6月21日(五)</t>
    <phoneticPr fontId="19" type="noConversion"/>
  </si>
  <si>
    <t>肉絲炒飯</t>
    <phoneticPr fontId="19" type="noConversion"/>
  </si>
  <si>
    <t>冬瓜</t>
    <phoneticPr fontId="19" type="noConversion"/>
  </si>
  <si>
    <t>非基改豆腐</t>
    <phoneticPr fontId="19" type="noConversion"/>
  </si>
  <si>
    <t>味噌</t>
    <phoneticPr fontId="19" type="noConversion"/>
  </si>
  <si>
    <t>適量</t>
    <phoneticPr fontId="19" type="noConversion"/>
  </si>
  <si>
    <t>洋蔥</t>
    <phoneticPr fontId="19" type="noConversion"/>
  </si>
  <si>
    <t>蘑菇醬</t>
    <phoneticPr fontId="19" type="noConversion"/>
  </si>
  <si>
    <t>生鮮魷魚</t>
    <phoneticPr fontId="19" type="noConversion"/>
  </si>
  <si>
    <t>新鮮竹筍</t>
    <phoneticPr fontId="19" type="noConversion"/>
  </si>
  <si>
    <t>紅蘿蔔</t>
    <phoneticPr fontId="19" type="noConversion"/>
  </si>
  <si>
    <t>乾木耳</t>
    <phoneticPr fontId="19" type="noConversion"/>
  </si>
  <si>
    <t>生鮮雞排</t>
    <phoneticPr fontId="19" type="noConversion"/>
  </si>
  <si>
    <t>烤</t>
    <phoneticPr fontId="19" type="noConversion"/>
  </si>
  <si>
    <t>洋蔥</t>
    <phoneticPr fontId="19" type="noConversion"/>
  </si>
  <si>
    <t>大白菜</t>
    <phoneticPr fontId="19" type="noConversion"/>
  </si>
  <si>
    <t>滷</t>
    <phoneticPr fontId="19" type="noConversion"/>
  </si>
  <si>
    <t>檸檬雞柳條</t>
    <phoneticPr fontId="19" type="noConversion"/>
  </si>
  <si>
    <t>加</t>
    <phoneticPr fontId="19" type="noConversion"/>
  </si>
  <si>
    <t>白米</t>
    <phoneticPr fontId="19" type="noConversion"/>
  </si>
  <si>
    <t>地瓜</t>
    <phoneticPr fontId="19" type="noConversion"/>
  </si>
  <si>
    <t>生鮮豬肉</t>
    <phoneticPr fontId="19" type="noConversion"/>
  </si>
  <si>
    <t>毛豆仁</t>
    <phoneticPr fontId="19" type="noConversion"/>
  </si>
  <si>
    <t>生鮮蝦仁</t>
    <phoneticPr fontId="19" type="noConversion"/>
  </si>
  <si>
    <t>新鮮雞蛋</t>
    <phoneticPr fontId="19" type="noConversion"/>
  </si>
  <si>
    <t>非基改玉米粒</t>
    <phoneticPr fontId="19" type="noConversion"/>
  </si>
  <si>
    <t>玉米濃湯粉</t>
    <phoneticPr fontId="19" type="noConversion"/>
  </si>
  <si>
    <t>生鮮雞翅</t>
    <phoneticPr fontId="19" type="noConversion"/>
  </si>
  <si>
    <t>洋芋</t>
    <phoneticPr fontId="19" type="noConversion"/>
  </si>
  <si>
    <t>紅蘿蔔</t>
    <phoneticPr fontId="19" type="noConversion"/>
  </si>
  <si>
    <t>蒸</t>
    <phoneticPr fontId="19" type="noConversion"/>
  </si>
  <si>
    <t>豆</t>
    <phoneticPr fontId="19" type="noConversion"/>
  </si>
  <si>
    <t>海</t>
    <phoneticPr fontId="19" type="noConversion"/>
  </si>
  <si>
    <t>煮</t>
    <phoneticPr fontId="19" type="noConversion"/>
  </si>
  <si>
    <t>BBQ翅小腿</t>
    <phoneticPr fontId="19" type="noConversion"/>
  </si>
  <si>
    <t>加</t>
    <phoneticPr fontId="19" type="noConversion"/>
  </si>
  <si>
    <t>味噌紫菜湯</t>
    <phoneticPr fontId="19" type="noConversion"/>
  </si>
  <si>
    <t>紫菜</t>
    <phoneticPr fontId="19" type="noConversion"/>
  </si>
  <si>
    <t>生鮮翅小腿</t>
    <phoneticPr fontId="19" type="noConversion"/>
  </si>
  <si>
    <t>生鮮水產品-茄汁鮮魚(海)</t>
    <phoneticPr fontId="19" type="noConversion"/>
  </si>
  <si>
    <t>五香滷蛋</t>
    <phoneticPr fontId="19" type="noConversion"/>
  </si>
  <si>
    <t>白煮蛋</t>
    <phoneticPr fontId="19" type="noConversion"/>
  </si>
  <si>
    <t>滷</t>
    <phoneticPr fontId="19" type="noConversion"/>
  </si>
  <si>
    <t>蒸</t>
    <phoneticPr fontId="19" type="noConversion"/>
  </si>
  <si>
    <t>冬瓜山粉圓</t>
    <phoneticPr fontId="19" type="noConversion"/>
  </si>
  <si>
    <t>消暑綠豆湯</t>
    <phoneticPr fontId="19" type="noConversion"/>
  </si>
  <si>
    <t>菜頭湯</t>
    <phoneticPr fontId="19" type="noConversion"/>
  </si>
  <si>
    <t>山粉圓</t>
    <phoneticPr fontId="19" type="noConversion"/>
  </si>
  <si>
    <t>冬瓜磚</t>
    <phoneticPr fontId="19" type="noConversion"/>
  </si>
  <si>
    <t>綠豆</t>
    <phoneticPr fontId="19" type="noConversion"/>
  </si>
  <si>
    <t>薑絲冬瓜湯</t>
    <phoneticPr fontId="19" type="noConversion"/>
  </si>
  <si>
    <t>冬瓜</t>
    <phoneticPr fontId="19" type="noConversion"/>
  </si>
  <si>
    <t>薑絲</t>
    <phoneticPr fontId="19" type="noConversion"/>
  </si>
  <si>
    <t>白蘿蔔</t>
    <phoneticPr fontId="19" type="noConversion"/>
  </si>
  <si>
    <t>古早味拌飯</t>
    <phoneticPr fontId="19" type="noConversion"/>
  </si>
  <si>
    <t>生鮮鴨肉</t>
    <phoneticPr fontId="19" type="noConversion"/>
  </si>
  <si>
    <t>冷</t>
    <phoneticPr fontId="19" type="noConversion"/>
  </si>
  <si>
    <t>煮</t>
    <phoneticPr fontId="19" type="noConversion"/>
  </si>
  <si>
    <t>北京甜麵醬烤鴨</t>
    <phoneticPr fontId="19" type="noConversion"/>
  </si>
  <si>
    <t>米血</t>
    <phoneticPr fontId="19" type="noConversion"/>
  </si>
  <si>
    <t>紅蘿蔔</t>
    <phoneticPr fontId="19" type="noConversion"/>
  </si>
  <si>
    <t>米血雞丁(冷)</t>
    <phoneticPr fontId="19" type="noConversion"/>
  </si>
  <si>
    <t>彩椒鮮筍豚肉</t>
    <phoneticPr fontId="19" type="noConversion"/>
  </si>
  <si>
    <t>彩椒</t>
    <phoneticPr fontId="19" type="noConversion"/>
  </si>
  <si>
    <t>豬肉</t>
    <phoneticPr fontId="19" type="noConversion"/>
  </si>
  <si>
    <t>馬鈴薯燉肉</t>
    <phoneticPr fontId="19" type="noConversion"/>
  </si>
  <si>
    <t>生鮮水產品-海鮮魷魚鍋(海)</t>
    <phoneticPr fontId="19" type="noConversion"/>
  </si>
  <si>
    <t>柴香蒸蛋</t>
    <phoneticPr fontId="19" type="noConversion"/>
  </si>
  <si>
    <t>雞蓉玉米</t>
    <phoneticPr fontId="19" type="noConversion"/>
  </si>
  <si>
    <t>味噌豆腐湯(豆)</t>
    <phoneticPr fontId="19" type="noConversion"/>
  </si>
  <si>
    <t>什錦百頁(豆)</t>
    <phoneticPr fontId="19" type="noConversion"/>
  </si>
  <si>
    <t>燒烤翅小腿</t>
    <phoneticPr fontId="19" type="noConversion"/>
  </si>
  <si>
    <t>甜甜玉米蒸蛋</t>
    <phoneticPr fontId="19" type="noConversion"/>
  </si>
  <si>
    <t>生鮮水產品-三杯魷魚(海)</t>
    <phoneticPr fontId="19" type="noConversion"/>
  </si>
  <si>
    <t>金針肉絲湯</t>
    <phoneticPr fontId="19" type="noConversion"/>
  </si>
  <si>
    <t>日式天婦羅(炸)</t>
    <phoneticPr fontId="19" type="noConversion"/>
  </si>
  <si>
    <t>芹菜甜不辣(加)</t>
    <phoneticPr fontId="19" type="noConversion"/>
  </si>
  <si>
    <t>榨菜</t>
    <phoneticPr fontId="19" type="noConversion"/>
  </si>
  <si>
    <t>醃</t>
    <phoneticPr fontId="19" type="noConversion"/>
  </si>
  <si>
    <t>豆腐</t>
    <phoneticPr fontId="19" type="noConversion"/>
  </si>
  <si>
    <t>豆</t>
    <phoneticPr fontId="19" type="noConversion"/>
  </si>
  <si>
    <t>味噌</t>
    <phoneticPr fontId="19" type="noConversion"/>
  </si>
  <si>
    <t>適量</t>
    <phoneticPr fontId="19" type="noConversion"/>
  </si>
  <si>
    <t>蒸</t>
    <phoneticPr fontId="19" type="noConversion"/>
  </si>
  <si>
    <t>柴魚片</t>
    <phoneticPr fontId="19" type="noConversion"/>
  </si>
  <si>
    <t>非基改玉米粒</t>
    <phoneticPr fontId="19" type="noConversion"/>
  </si>
  <si>
    <t>紅蘿蔔</t>
    <phoneticPr fontId="19" type="noConversion"/>
  </si>
  <si>
    <t>煮</t>
    <phoneticPr fontId="19" type="noConversion"/>
  </si>
  <si>
    <t>菇菇湯</t>
    <phoneticPr fontId="19" type="noConversion"/>
  </si>
  <si>
    <t>大白菜</t>
    <phoneticPr fontId="19" type="noConversion"/>
  </si>
  <si>
    <t>味噌</t>
    <phoneticPr fontId="19" type="noConversion"/>
  </si>
  <si>
    <t>適量</t>
    <phoneticPr fontId="19" type="noConversion"/>
  </si>
  <si>
    <t>芹菜</t>
    <phoneticPr fontId="19" type="noConversion"/>
  </si>
  <si>
    <t>凍豆腐</t>
    <phoneticPr fontId="19" type="noConversion"/>
  </si>
  <si>
    <t>生鮮翅小腿</t>
    <phoneticPr fontId="19" type="noConversion"/>
  </si>
  <si>
    <t>烤</t>
    <phoneticPr fontId="19" type="noConversion"/>
  </si>
  <si>
    <t>非基改百頁豆腐</t>
    <phoneticPr fontId="19" type="noConversion"/>
  </si>
  <si>
    <t>豆</t>
    <phoneticPr fontId="19" type="noConversion"/>
  </si>
  <si>
    <t>非基改豆腐</t>
    <phoneticPr fontId="19" type="noConversion"/>
  </si>
  <si>
    <t>紅蘿蔔</t>
    <phoneticPr fontId="19" type="noConversion"/>
  </si>
  <si>
    <t>地瓜</t>
    <phoneticPr fontId="19" type="noConversion"/>
  </si>
  <si>
    <t>杏鮑菇</t>
    <phoneticPr fontId="19" type="noConversion"/>
  </si>
  <si>
    <t>炸</t>
    <phoneticPr fontId="19" type="noConversion"/>
  </si>
  <si>
    <t>生鮮雞肉</t>
    <phoneticPr fontId="19" type="noConversion"/>
  </si>
  <si>
    <t>非基改玉米粒</t>
    <phoneticPr fontId="19" type="noConversion"/>
  </si>
  <si>
    <t>非基改豆腐</t>
    <phoneticPr fontId="19" type="noConversion"/>
  </si>
  <si>
    <t>小瓜佐豆腐(豆)</t>
    <phoneticPr fontId="19" type="noConversion"/>
  </si>
  <si>
    <t>小黃瓜</t>
    <phoneticPr fontId="19" type="noConversion"/>
  </si>
  <si>
    <t>生鮮魷魚圈</t>
    <phoneticPr fontId="19" type="noConversion"/>
  </si>
  <si>
    <t>白蘿蔔</t>
    <phoneticPr fontId="19" type="noConversion"/>
  </si>
  <si>
    <t>烤番薯地瓜條(加)</t>
    <phoneticPr fontId="19" type="noConversion"/>
  </si>
  <si>
    <t>煮</t>
    <phoneticPr fontId="19" type="noConversion"/>
  </si>
  <si>
    <t>地瓜條</t>
    <phoneticPr fontId="19" type="noConversion"/>
  </si>
  <si>
    <t>加</t>
    <phoneticPr fontId="19" type="noConversion"/>
  </si>
  <si>
    <t>烤</t>
    <phoneticPr fontId="19" type="noConversion"/>
  </si>
  <si>
    <t>番茄炒蛋</t>
    <phoneticPr fontId="19" type="noConversion"/>
  </si>
  <si>
    <t>花生沙嗲肉絲</t>
    <phoneticPr fontId="19" type="noConversion"/>
  </si>
  <si>
    <t>生鮮豬絞肉</t>
    <phoneticPr fontId="19" type="noConversion"/>
  </si>
  <si>
    <t>紅蘿蔔</t>
    <phoneticPr fontId="19" type="noConversion"/>
  </si>
  <si>
    <t>非基改豆干</t>
    <phoneticPr fontId="19" type="noConversion"/>
  </si>
  <si>
    <t>醬碎瓜</t>
    <phoneticPr fontId="19" type="noConversion"/>
  </si>
  <si>
    <t>醃</t>
    <phoneticPr fontId="19" type="noConversion"/>
  </si>
  <si>
    <t>新鮮雞蛋</t>
    <phoneticPr fontId="19" type="noConversion"/>
  </si>
  <si>
    <t>番茄</t>
    <phoneticPr fontId="19" type="noConversion"/>
  </si>
  <si>
    <t>五香碎肉(豆醃)</t>
    <phoneticPr fontId="19" type="noConversion"/>
  </si>
  <si>
    <t>洋蔥</t>
    <phoneticPr fontId="19" type="noConversion"/>
  </si>
  <si>
    <t>彩椒</t>
    <phoneticPr fontId="19" type="noConversion"/>
  </si>
  <si>
    <t>花生粉</t>
    <phoneticPr fontId="19" type="noConversion"/>
  </si>
  <si>
    <t>適量</t>
    <phoneticPr fontId="19" type="noConversion"/>
  </si>
  <si>
    <t>金針菇</t>
    <phoneticPr fontId="19" type="noConversion"/>
  </si>
  <si>
    <t>烤</t>
    <phoneticPr fontId="19" type="noConversion"/>
  </si>
  <si>
    <t>新鮮竹筍</t>
    <phoneticPr fontId="19" type="noConversion"/>
  </si>
  <si>
    <t>生鮮豬肉</t>
    <phoneticPr fontId="19" type="noConversion"/>
  </si>
  <si>
    <t>生鮮豬肉</t>
    <phoneticPr fontId="19" type="noConversion"/>
  </si>
  <si>
    <t>三絲湯</t>
    <phoneticPr fontId="19" type="noConversion"/>
  </si>
  <si>
    <t>紅蘿蔔</t>
    <phoneticPr fontId="19" type="noConversion"/>
  </si>
  <si>
    <t>五更腸旺</t>
    <phoneticPr fontId="19" type="noConversion"/>
  </si>
  <si>
    <t>榨菜肉絲湯(醃)</t>
    <phoneticPr fontId="19" type="noConversion"/>
  </si>
  <si>
    <t>生鮮豬小腸</t>
    <phoneticPr fontId="19" type="noConversion"/>
  </si>
  <si>
    <t>高麗菜</t>
    <phoneticPr fontId="19" type="noConversion"/>
  </si>
  <si>
    <t>生鮮豬肉</t>
    <phoneticPr fontId="19" type="noConversion"/>
  </si>
  <si>
    <t>豬血</t>
    <phoneticPr fontId="19" type="noConversion"/>
  </si>
  <si>
    <t>生鮮豬絞肉</t>
    <phoneticPr fontId="19" type="noConversion"/>
  </si>
  <si>
    <t>洋蔥蒜泥白肉</t>
    <phoneticPr fontId="19" type="noConversion"/>
  </si>
  <si>
    <t>生鮮豬肉</t>
    <phoneticPr fontId="19" type="noConversion"/>
  </si>
  <si>
    <t>洋蔥</t>
    <phoneticPr fontId="19" type="noConversion"/>
  </si>
  <si>
    <t>深色蔬菜</t>
    <phoneticPr fontId="19" type="noConversion"/>
  </si>
  <si>
    <t>淺色蔬菜</t>
    <phoneticPr fontId="19" type="noConversion"/>
  </si>
  <si>
    <t>深色蔬菜</t>
    <phoneticPr fontId="19" type="noConversion"/>
  </si>
  <si>
    <t>白米飯+巧克力銀絲卷(冷)</t>
    <phoneticPr fontId="19" type="noConversion"/>
  </si>
  <si>
    <t>蒸</t>
    <phoneticPr fontId="19" type="noConversion"/>
  </si>
  <si>
    <t>銀絲卷(蒸)</t>
    <phoneticPr fontId="19" type="noConversion"/>
  </si>
  <si>
    <t>黑糖小饅頭(冷)</t>
    <phoneticPr fontId="19" type="noConversion"/>
  </si>
  <si>
    <t>黑糖饅頭</t>
    <phoneticPr fontId="19" type="noConversion"/>
  </si>
  <si>
    <t>冷</t>
    <phoneticPr fontId="19" type="noConversion"/>
  </si>
  <si>
    <t>芹菜</t>
    <phoneticPr fontId="19" type="noConversion"/>
  </si>
  <si>
    <t>芹菜佐檸檬雞柳條(加炸)</t>
    <phoneticPr fontId="19" type="noConversion"/>
  </si>
  <si>
    <t>白米飯+玉米奶酥(加)</t>
    <phoneticPr fontId="19" type="noConversion"/>
  </si>
  <si>
    <t>玉米奶酥(加)</t>
    <phoneticPr fontId="19" type="noConversion"/>
  </si>
  <si>
    <t>烤</t>
    <phoneticPr fontId="19" type="noConversion"/>
  </si>
  <si>
    <t>小鮮肉包(冷)</t>
    <phoneticPr fontId="19" type="noConversion"/>
  </si>
  <si>
    <t>肉包</t>
    <phoneticPr fontId="19" type="noConversion"/>
  </si>
  <si>
    <t>冷</t>
    <phoneticPr fontId="19" type="noConversion"/>
  </si>
  <si>
    <t>玉米粒</t>
    <phoneticPr fontId="19" type="noConversion"/>
  </si>
  <si>
    <t>起司絲</t>
    <phoneticPr fontId="19" type="noConversion"/>
  </si>
  <si>
    <t>多汁水餃(冷)</t>
    <phoneticPr fontId="19" type="noConversion"/>
  </si>
  <si>
    <t>豬肉水餃</t>
    <phoneticPr fontId="19" type="noConversion"/>
  </si>
  <si>
    <t>蒸</t>
    <phoneticPr fontId="19" type="noConversion"/>
  </si>
  <si>
    <t>冷</t>
    <phoneticPr fontId="19" type="noConversion"/>
  </si>
  <si>
    <t>日式公仔麵</t>
    <phoneticPr fontId="19" type="noConversion"/>
  </si>
  <si>
    <t>蒸煮麵</t>
    <phoneticPr fontId="19" type="noConversion"/>
  </si>
  <si>
    <t>高麗菜</t>
    <phoneticPr fontId="19" type="noConversion"/>
  </si>
  <si>
    <t>柴香烏龍麵</t>
    <phoneticPr fontId="19" type="noConversion"/>
  </si>
  <si>
    <t>烏龍麵</t>
    <phoneticPr fontId="19" type="noConversion"/>
  </si>
  <si>
    <t>大白菜</t>
    <phoneticPr fontId="19" type="noConversion"/>
  </si>
  <si>
    <t>紅蘿蔔</t>
    <phoneticPr fontId="19" type="noConversion"/>
  </si>
  <si>
    <t>豬肉</t>
    <phoneticPr fontId="19" type="noConversion"/>
  </si>
  <si>
    <t>柴魚片</t>
    <phoneticPr fontId="19" type="noConversion"/>
  </si>
  <si>
    <t>煮</t>
    <phoneticPr fontId="19" type="noConversion"/>
  </si>
  <si>
    <t>白米飯+可可小饅頭(冷)</t>
    <phoneticPr fontId="19" type="noConversion"/>
  </si>
  <si>
    <t>饅頭(蒸)</t>
    <phoneticPr fontId="19" type="noConversion"/>
  </si>
  <si>
    <t>海苔薯條(加炸)</t>
    <phoneticPr fontId="19" type="noConversion"/>
  </si>
  <si>
    <t>馬鈴薯條</t>
    <phoneticPr fontId="19" type="noConversion"/>
  </si>
  <si>
    <t>海苔</t>
    <phoneticPr fontId="19" type="noConversion"/>
  </si>
  <si>
    <t>煮</t>
    <phoneticPr fontId="19" type="noConversion"/>
  </si>
  <si>
    <t xml:space="preserve">   員林國小-冠成113年6月菜單</t>
    <phoneticPr fontId="19" type="noConversion"/>
  </si>
  <si>
    <t>113年6月第一週菜單明細(員林國小-冠成廠商)</t>
    <phoneticPr fontId="19" type="noConversion"/>
  </si>
  <si>
    <t>113年6月第二週菜單明細(員林國小-冠成廠商)</t>
    <phoneticPr fontId="19" type="noConversion"/>
  </si>
  <si>
    <t>113年6月第三週菜單明細(員林國小-冠成廠商)</t>
    <phoneticPr fontId="19" type="noConversion"/>
  </si>
  <si>
    <t>113年6月第四週菜單明細(員林國小-冠成廠商)</t>
    <phoneticPr fontId="19" type="noConversion"/>
  </si>
  <si>
    <t>蘿蔔滷味(豆)</t>
    <phoneticPr fontId="19" type="noConversion"/>
  </si>
  <si>
    <t>洋蔥</t>
    <phoneticPr fontId="19" type="noConversion"/>
  </si>
  <si>
    <t>洋蔥燒豚肉</t>
    <phoneticPr fontId="19" type="noConversion"/>
  </si>
  <si>
    <t>淺色蔬菜</t>
    <phoneticPr fontId="19" type="noConversion"/>
  </si>
  <si>
    <t>蒸</t>
    <phoneticPr fontId="19" type="noConversion"/>
  </si>
  <si>
    <t>青花起司玉米炒蛋</t>
    <phoneticPr fontId="19" type="noConversion"/>
  </si>
  <si>
    <t>青花菜</t>
    <phoneticPr fontId="19" type="noConversion"/>
  </si>
  <si>
    <t>煮</t>
    <phoneticPr fontId="19" type="noConversion"/>
  </si>
  <si>
    <t>香酥轟炸雞腿(炸)</t>
    <phoneticPr fontId="19" type="noConversion"/>
  </si>
  <si>
    <t>生鮮雞腿</t>
    <phoneticPr fontId="19" type="noConversion"/>
  </si>
  <si>
    <t>6月3日(一)</t>
    <phoneticPr fontId="19" type="noConversion"/>
  </si>
  <si>
    <t>6月4日(二)</t>
    <phoneticPr fontId="19" type="noConversion"/>
  </si>
  <si>
    <t>6月5日(三)</t>
    <phoneticPr fontId="19" type="noConversion"/>
  </si>
  <si>
    <t>6月6日(四)</t>
    <phoneticPr fontId="19" type="noConversion"/>
  </si>
  <si>
    <t>6月7日(五)</t>
    <phoneticPr fontId="19" type="noConversion"/>
  </si>
  <si>
    <t>白米飯+巧克力銀絲卷(冷)</t>
    <phoneticPr fontId="19" type="noConversion"/>
  </si>
  <si>
    <t>燕麥飯</t>
    <phoneticPr fontId="19" type="noConversion"/>
  </si>
  <si>
    <t>地瓜飯</t>
    <phoneticPr fontId="19" type="noConversion"/>
  </si>
  <si>
    <t>菲力雞排</t>
    <phoneticPr fontId="19" type="noConversion"/>
  </si>
  <si>
    <t>白玉燉肉</t>
    <phoneticPr fontId="19" type="noConversion"/>
  </si>
  <si>
    <t>三杯咕咕雞</t>
    <phoneticPr fontId="19" type="noConversion"/>
  </si>
  <si>
    <t>彩椒鮮筍豚肉</t>
    <phoneticPr fontId="19" type="noConversion"/>
  </si>
  <si>
    <t>鮮彩玉米筍</t>
    <phoneticPr fontId="19" type="noConversion"/>
  </si>
  <si>
    <t>蘑菇肉片</t>
    <phoneticPr fontId="19" type="noConversion"/>
  </si>
  <si>
    <t>家常小菜(豆)</t>
    <phoneticPr fontId="19" type="noConversion"/>
  </si>
  <si>
    <t>五香滷蛋</t>
    <phoneticPr fontId="19" type="noConversion"/>
  </si>
  <si>
    <t>柴香蒸蛋</t>
    <phoneticPr fontId="19" type="noConversion"/>
  </si>
  <si>
    <t>蜜汁翅小腿</t>
    <phoneticPr fontId="19" type="noConversion"/>
  </si>
  <si>
    <t>雞蓉玉米</t>
    <phoneticPr fontId="19" type="noConversion"/>
  </si>
  <si>
    <t>港式蘿蔔糕(冷)</t>
    <phoneticPr fontId="19" type="noConversion"/>
  </si>
  <si>
    <t>海苔薯條(加炸)</t>
    <phoneticPr fontId="19" type="noConversion"/>
  </si>
  <si>
    <t>深色蔬菜</t>
    <phoneticPr fontId="19" type="noConversion"/>
  </si>
  <si>
    <t>淺色蔬菜</t>
    <phoneticPr fontId="19" type="noConversion"/>
  </si>
  <si>
    <t>冬瓜湯</t>
    <phoneticPr fontId="19" type="noConversion"/>
  </si>
  <si>
    <t>味噌豆腐湯(豆)+豆漿</t>
    <phoneticPr fontId="19" type="noConversion"/>
  </si>
  <si>
    <t>鮮筍湯</t>
    <phoneticPr fontId="19" type="noConversion"/>
  </si>
  <si>
    <t>蘿蔔肉絲湯</t>
    <phoneticPr fontId="19" type="noConversion"/>
  </si>
  <si>
    <t>菇菇湯</t>
    <phoneticPr fontId="19" type="noConversion"/>
  </si>
  <si>
    <t>6月10日(一)</t>
    <phoneticPr fontId="19" type="noConversion"/>
  </si>
  <si>
    <t>6月11日(二)</t>
    <phoneticPr fontId="19" type="noConversion"/>
  </si>
  <si>
    <t>6月12日(三)</t>
    <phoneticPr fontId="19" type="noConversion"/>
  </si>
  <si>
    <t>6月13日(四)</t>
    <phoneticPr fontId="19" type="noConversion"/>
  </si>
  <si>
    <t>6月14日(五)</t>
    <phoneticPr fontId="19" type="noConversion"/>
  </si>
  <si>
    <t>五穀飯</t>
    <phoneticPr fontId="19" type="noConversion"/>
  </si>
  <si>
    <t>板烤雞排</t>
    <phoneticPr fontId="19" type="noConversion"/>
  </si>
  <si>
    <t>端午節放假</t>
    <phoneticPr fontId="19" type="noConversion"/>
  </si>
  <si>
    <t>大雞堡肉(加)</t>
    <phoneticPr fontId="19" type="noConversion"/>
  </si>
  <si>
    <t>五香碎肉(豆醃)</t>
    <phoneticPr fontId="19" type="noConversion"/>
  </si>
  <si>
    <t>芙蓉蒸蛋</t>
    <phoneticPr fontId="19" type="noConversion"/>
  </si>
  <si>
    <t>黑糖小饅頭(冷)</t>
    <phoneticPr fontId="19" type="noConversion"/>
  </si>
  <si>
    <t>洋蔥蒜泥白肉</t>
    <phoneticPr fontId="19" type="noConversion"/>
  </si>
  <si>
    <t>番茄炒蛋</t>
    <phoneticPr fontId="19" type="noConversion"/>
  </si>
  <si>
    <t>洋蔥燒肉片</t>
    <phoneticPr fontId="19" type="noConversion"/>
  </si>
  <si>
    <t>芹菜佐檸檬雞柳條(加炸)</t>
    <phoneticPr fontId="19" type="noConversion"/>
  </si>
  <si>
    <t>冬瓜山粉圓</t>
    <phoneticPr fontId="19" type="noConversion"/>
  </si>
  <si>
    <t>三絲湯</t>
    <phoneticPr fontId="19" type="noConversion"/>
  </si>
  <si>
    <t>味噌豆腐湯(豆)</t>
    <phoneticPr fontId="19" type="noConversion"/>
  </si>
  <si>
    <t>雙彩銀蘿湯</t>
    <phoneticPr fontId="19" type="noConversion"/>
  </si>
  <si>
    <t>6月17日(一)</t>
    <phoneticPr fontId="19" type="noConversion"/>
  </si>
  <si>
    <t>6月18日(二)</t>
    <phoneticPr fontId="19" type="noConversion"/>
  </si>
  <si>
    <t>6月19日(三)</t>
    <phoneticPr fontId="19" type="noConversion"/>
  </si>
  <si>
    <t>6月20日(四)</t>
    <phoneticPr fontId="19" type="noConversion"/>
  </si>
  <si>
    <t>6月21日(五)</t>
    <phoneticPr fontId="19" type="noConversion"/>
  </si>
  <si>
    <t>白米飯+可可小饅頭(冷)</t>
    <phoneticPr fontId="19" type="noConversion"/>
  </si>
  <si>
    <t>糙米飯</t>
    <phoneticPr fontId="19" type="noConversion"/>
  </si>
  <si>
    <t>地瓜飯</t>
    <phoneticPr fontId="19" type="noConversion"/>
  </si>
  <si>
    <t>黑胡椒豬柳</t>
    <phoneticPr fontId="19" type="noConversion"/>
  </si>
  <si>
    <t>蒜泥白肉</t>
    <phoneticPr fontId="19" type="noConversion"/>
  </si>
  <si>
    <t>照燒豬里肌</t>
    <phoneticPr fontId="19" type="noConversion"/>
  </si>
  <si>
    <t>蘿蔔滷味(豆)</t>
    <phoneticPr fontId="19" type="noConversion"/>
  </si>
  <si>
    <t>香滷豆腐(豆)</t>
    <phoneticPr fontId="19" type="noConversion"/>
  </si>
  <si>
    <t>洋蔥燒豚肉</t>
    <phoneticPr fontId="19" type="noConversion"/>
  </si>
  <si>
    <t>日式天婦羅(炸)</t>
    <phoneticPr fontId="19" type="noConversion"/>
  </si>
  <si>
    <t>多汁水餃(冷)</t>
    <phoneticPr fontId="19" type="noConversion"/>
  </si>
  <si>
    <t>柴香花枝丸(海加)</t>
    <phoneticPr fontId="19" type="noConversion"/>
  </si>
  <si>
    <t>燒烤翅小腿</t>
    <phoneticPr fontId="19" type="noConversion"/>
  </si>
  <si>
    <t>什錦百頁(豆)</t>
    <phoneticPr fontId="19" type="noConversion"/>
  </si>
  <si>
    <t>生鮮水產品-毛豆蝦仁炒蛋(海豆)</t>
    <phoneticPr fontId="19" type="noConversion"/>
  </si>
  <si>
    <t>芹菜甜不辣(加)</t>
    <phoneticPr fontId="19" type="noConversion"/>
  </si>
  <si>
    <t>深色蔬菜</t>
    <phoneticPr fontId="19" type="noConversion"/>
  </si>
  <si>
    <t>淺色蔬菜</t>
    <phoneticPr fontId="19" type="noConversion"/>
  </si>
  <si>
    <t>時蔬湯</t>
    <phoneticPr fontId="19" type="noConversion"/>
  </si>
  <si>
    <t>味噌紫菜湯</t>
    <phoneticPr fontId="19" type="noConversion"/>
  </si>
  <si>
    <t>金針肉絲湯</t>
    <phoneticPr fontId="19" type="noConversion"/>
  </si>
  <si>
    <t>玉米濃湯(芡)</t>
    <phoneticPr fontId="19" type="noConversion"/>
  </si>
  <si>
    <t>豆腐湯(豆)</t>
    <phoneticPr fontId="19" type="noConversion"/>
  </si>
  <si>
    <t>6月24日(一)</t>
    <phoneticPr fontId="19" type="noConversion"/>
  </si>
  <si>
    <t>6月25日(二)</t>
    <phoneticPr fontId="19" type="noConversion"/>
  </si>
  <si>
    <t>6月26日(三)</t>
    <phoneticPr fontId="19" type="noConversion"/>
  </si>
  <si>
    <t>6月27日(四)</t>
    <phoneticPr fontId="19" type="noConversion"/>
  </si>
  <si>
    <t>6月28日(五)</t>
    <phoneticPr fontId="19" type="noConversion"/>
  </si>
  <si>
    <t>白米飯+玉米奶酥(加)</t>
    <phoneticPr fontId="19" type="noConversion"/>
  </si>
  <si>
    <t>紫米飯</t>
    <phoneticPr fontId="19" type="noConversion"/>
  </si>
  <si>
    <t>肉絲炒飯</t>
    <phoneticPr fontId="19" type="noConversion"/>
  </si>
  <si>
    <t>泰式打拋豬</t>
    <phoneticPr fontId="19" type="noConversion"/>
  </si>
  <si>
    <t>馬鈴薯燉肉</t>
    <phoneticPr fontId="19" type="noConversion"/>
  </si>
  <si>
    <t>高麗菜肉片</t>
    <phoneticPr fontId="19" type="noConversion"/>
  </si>
  <si>
    <t>五更腸旺</t>
    <phoneticPr fontId="19" type="noConversion"/>
  </si>
  <si>
    <t>烤番薯地瓜條(加)</t>
    <phoneticPr fontId="19" type="noConversion"/>
  </si>
  <si>
    <t>青花起司玉米炒蛋</t>
    <phoneticPr fontId="19" type="noConversion"/>
  </si>
  <si>
    <t>小鮮肉包(冷)</t>
    <phoneticPr fontId="19" type="noConversion"/>
  </si>
  <si>
    <t>甜甜玉米蒸蛋</t>
    <phoneticPr fontId="19" type="noConversion"/>
  </si>
  <si>
    <t>BBQ翅小腿</t>
    <phoneticPr fontId="19" type="noConversion"/>
  </si>
  <si>
    <t>花生沙嗲肉絲</t>
    <phoneticPr fontId="19" type="noConversion"/>
  </si>
  <si>
    <t>小瓜佐豆腐(豆)</t>
    <phoneticPr fontId="19" type="noConversion"/>
  </si>
  <si>
    <t>酥炸鮮菇(炸)</t>
    <phoneticPr fontId="19" type="noConversion"/>
  </si>
  <si>
    <t>薑絲冬瓜湯</t>
    <phoneticPr fontId="19" type="noConversion"/>
  </si>
  <si>
    <t>消暑綠豆湯</t>
    <phoneticPr fontId="19" type="noConversion"/>
  </si>
  <si>
    <t>菜頭湯</t>
    <phoneticPr fontId="19" type="noConversion"/>
  </si>
  <si>
    <t>榨菜肉絲湯(醃)</t>
    <phoneticPr fontId="19" type="noConversion"/>
  </si>
  <si>
    <t>柴香烏龍麵</t>
    <phoneticPr fontId="19" type="noConversion"/>
  </si>
  <si>
    <t>古早味拌飯</t>
    <phoneticPr fontId="19" type="noConversion"/>
  </si>
  <si>
    <t>日式公仔麵</t>
    <phoneticPr fontId="19" type="noConversion"/>
  </si>
  <si>
    <t>煮</t>
    <phoneticPr fontId="19" type="noConversion"/>
  </si>
  <si>
    <t>深色蔬菜</t>
    <phoneticPr fontId="19" type="noConversion"/>
  </si>
  <si>
    <t>花椰花枝丸(海加)</t>
    <phoneticPr fontId="19" type="noConversion"/>
  </si>
  <si>
    <t>青花菜</t>
    <phoneticPr fontId="19" type="noConversion"/>
  </si>
  <si>
    <t>煮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</si>
</sst>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;_ "/>
    <numFmt numFmtId="177" formatCode="0;_쐀"/>
    <numFmt numFmtId="178" formatCode="&quot;11 月&quot;\ #\ &quot;日（一）&quot;"/>
  </numFmts>
  <fonts count="133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20"/>
      <name val="華康少女文字W3"/>
      <family val="3"/>
      <charset val="136"/>
    </font>
    <font>
      <sz val="20"/>
      <color indexed="10"/>
      <name val="新細明體"/>
      <family val="1"/>
      <charset val="136"/>
    </font>
    <font>
      <b/>
      <sz val="50"/>
      <color indexed="8"/>
      <name val="標楷體"/>
      <family val="4"/>
      <charset val="136"/>
    </font>
    <font>
      <sz val="50"/>
      <name val="新細明體"/>
      <family val="1"/>
      <charset val="136"/>
    </font>
    <font>
      <sz val="36"/>
      <name val="華康少女文字W3"/>
      <family val="3"/>
      <charset val="136"/>
    </font>
    <font>
      <b/>
      <sz val="72"/>
      <color indexed="8"/>
      <name val="標楷體"/>
      <family val="4"/>
      <charset val="136"/>
    </font>
    <font>
      <sz val="40"/>
      <name val="新細明體"/>
      <family val="1"/>
      <charset val="136"/>
    </font>
    <font>
      <sz val="48"/>
      <name val="華康少女文字W3"/>
      <family val="3"/>
      <charset val="136"/>
    </font>
    <font>
      <b/>
      <sz val="50"/>
      <name val="標楷體"/>
      <family val="4"/>
      <charset val="136"/>
    </font>
    <font>
      <b/>
      <sz val="24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28"/>
      <name val="微軟正黑體"/>
      <family val="2"/>
      <charset val="136"/>
    </font>
    <font>
      <b/>
      <sz val="18"/>
      <name val="微軟正黑體"/>
      <family val="2"/>
      <charset val="136"/>
    </font>
    <font>
      <sz val="50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40"/>
      <color indexed="8"/>
      <name val="新細明體"/>
      <family val="1"/>
      <charset val="136"/>
    </font>
    <font>
      <b/>
      <sz val="50"/>
      <color indexed="8"/>
      <name val="標楷體"/>
      <family val="4"/>
      <charset val="136"/>
    </font>
    <font>
      <b/>
      <sz val="20"/>
      <color indexed="8"/>
      <name val="微軟正黑體"/>
      <family val="2"/>
      <charset val="136"/>
    </font>
    <font>
      <b/>
      <sz val="18"/>
      <color indexed="8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28"/>
      <color indexed="8"/>
      <name val="微軟正黑體"/>
      <family val="2"/>
      <charset val="136"/>
    </font>
    <font>
      <b/>
      <sz val="24"/>
      <color indexed="8"/>
      <name val="微軟正黑體"/>
      <family val="2"/>
      <charset val="136"/>
    </font>
    <font>
      <sz val="28"/>
      <name val="新細明體"/>
      <family val="1"/>
      <charset val="136"/>
    </font>
    <font>
      <sz val="20"/>
      <color indexed="8"/>
      <name val="華康中圓體(P)"/>
      <family val="2"/>
    </font>
    <font>
      <b/>
      <sz val="40"/>
      <name val="微軟正黑體"/>
      <family val="2"/>
      <charset val="136"/>
    </font>
    <font>
      <sz val="12"/>
      <name val="微軟正黑體"/>
      <family val="2"/>
      <charset val="136"/>
    </font>
    <font>
      <sz val="36"/>
      <name val="微軟正黑體"/>
      <family val="2"/>
      <charset val="136"/>
    </font>
    <font>
      <sz val="20"/>
      <name val="微軟正黑體"/>
      <family val="2"/>
      <charset val="136"/>
    </font>
    <font>
      <sz val="50"/>
      <color indexed="8"/>
      <name val="微軟正黑體"/>
      <family val="2"/>
      <charset val="136"/>
    </font>
    <font>
      <sz val="12"/>
      <color indexed="8"/>
      <name val="微軟正黑體"/>
      <family val="2"/>
      <charset val="136"/>
    </font>
    <font>
      <b/>
      <sz val="60"/>
      <color indexed="8"/>
      <name val="微軟正黑體"/>
      <family val="2"/>
      <charset val="136"/>
    </font>
    <font>
      <sz val="60"/>
      <name val="微軟正黑體"/>
      <family val="2"/>
      <charset val="136"/>
    </font>
    <font>
      <b/>
      <sz val="60"/>
      <name val="微軟正黑體"/>
      <family val="2"/>
      <charset val="136"/>
    </font>
    <font>
      <sz val="60"/>
      <color indexed="8"/>
      <name val="微軟正黑體"/>
      <family val="2"/>
      <charset val="136"/>
    </font>
    <font>
      <b/>
      <sz val="100"/>
      <color indexed="8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20"/>
      <color theme="1"/>
      <name val="新細明體"/>
      <family val="1"/>
      <charset val="136"/>
    </font>
    <font>
      <sz val="20"/>
      <name val="華康正顏楷體W5"/>
      <family val="1"/>
      <charset val="136"/>
    </font>
    <font>
      <sz val="20"/>
      <color rgb="FFC00000"/>
      <name val="華康正顏楷體W5"/>
      <family val="1"/>
      <charset val="136"/>
    </font>
    <font>
      <b/>
      <sz val="12"/>
      <name val="微軟正黑體"/>
      <family val="2"/>
      <charset val="136"/>
    </font>
    <font>
      <b/>
      <sz val="35"/>
      <name val="王漢宗綜藝體繁"/>
      <family val="1"/>
      <charset val="136"/>
    </font>
    <font>
      <b/>
      <sz val="14"/>
      <name val="新細明體"/>
      <family val="1"/>
      <charset val="136"/>
    </font>
    <font>
      <b/>
      <sz val="50"/>
      <color rgb="FFFF0000"/>
      <name val="標楷體"/>
      <family val="4"/>
      <charset val="136"/>
    </font>
    <font>
      <b/>
      <sz val="40"/>
      <color theme="1"/>
      <name val="微軟正黑體"/>
      <family val="2"/>
      <charset val="136"/>
    </font>
    <font>
      <b/>
      <sz val="50"/>
      <color theme="1"/>
      <name val="標楷體"/>
      <family val="4"/>
      <charset val="136"/>
    </font>
    <font>
      <sz val="11"/>
      <color indexed="8"/>
      <name val="Calibri"/>
      <family val="2"/>
    </font>
    <font>
      <sz val="20"/>
      <name val="新細明體"/>
      <family val="1"/>
      <charset val="136"/>
      <scheme val="minor"/>
    </font>
    <font>
      <sz val="20"/>
      <color indexed="8"/>
      <name val="新細明體"/>
      <family val="1"/>
      <charset val="136"/>
      <scheme val="minor"/>
    </font>
    <font>
      <sz val="20"/>
      <color rgb="FF00B0F0"/>
      <name val="新細明體"/>
      <family val="1"/>
      <charset val="136"/>
      <scheme val="minor"/>
    </font>
    <font>
      <sz val="20"/>
      <color indexed="1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20"/>
      <color indexed="10"/>
      <name val="新細明體"/>
      <family val="1"/>
      <charset val="136"/>
      <scheme val="minor"/>
    </font>
    <font>
      <sz val="20"/>
      <color indexed="17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  <scheme val="minor"/>
    </font>
    <font>
      <sz val="20"/>
      <color rgb="FF7030A0"/>
      <name val="新細明體"/>
      <family val="1"/>
      <charset val="136"/>
      <scheme val="minor"/>
    </font>
    <font>
      <sz val="20"/>
      <name val="新細明體"/>
      <family val="1"/>
      <charset val="136"/>
      <scheme val="major"/>
    </font>
    <font>
      <b/>
      <sz val="20"/>
      <color rgb="FF0070C0"/>
      <name val="新細明體"/>
      <family val="1"/>
      <charset val="136"/>
      <scheme val="minor"/>
    </font>
    <font>
      <b/>
      <sz val="72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20"/>
      <color theme="1"/>
      <name val="華康少女文字W3"/>
      <family val="3"/>
      <charset val="136"/>
    </font>
    <font>
      <sz val="40"/>
      <color theme="1"/>
      <name val="新細明體"/>
      <family val="1"/>
      <charset val="136"/>
    </font>
    <font>
      <sz val="50"/>
      <color theme="1"/>
      <name val="新細明體"/>
      <family val="1"/>
      <charset val="136"/>
    </font>
    <font>
      <b/>
      <sz val="24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28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b/>
      <sz val="35"/>
      <color theme="1"/>
      <name val="王漢宗綜藝體繁"/>
      <family val="1"/>
      <charset val="136"/>
    </font>
    <font>
      <b/>
      <sz val="18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28"/>
      <color theme="1"/>
      <name val="新細明體"/>
      <family val="1"/>
      <charset val="136"/>
    </font>
    <font>
      <sz val="16"/>
      <color theme="1"/>
      <name val="新細明體"/>
      <family val="1"/>
      <charset val="136"/>
    </font>
    <font>
      <b/>
      <sz val="50"/>
      <color theme="1"/>
      <name val="華康少女文字W3"/>
      <family val="3"/>
      <charset val="136"/>
    </font>
    <font>
      <sz val="20"/>
      <color theme="1"/>
      <name val="新細明體"/>
      <family val="1"/>
      <charset val="136"/>
      <scheme val="major"/>
    </font>
    <font>
      <sz val="36"/>
      <color theme="1"/>
      <name val="標楷體"/>
      <family val="4"/>
      <charset val="136"/>
    </font>
    <font>
      <b/>
      <sz val="20"/>
      <color rgb="FFFF0000"/>
      <name val="新細明體"/>
      <family val="1"/>
      <charset val="136"/>
    </font>
    <font>
      <sz val="20"/>
      <color indexed="8"/>
      <name val="新細明體"/>
      <family val="1"/>
      <charset val="136"/>
      <scheme val="major"/>
    </font>
    <font>
      <sz val="20"/>
      <color rgb="FF7030A0"/>
      <name val="新細明體"/>
      <family val="1"/>
      <charset val="136"/>
      <scheme val="major"/>
    </font>
    <font>
      <sz val="20"/>
      <color indexed="10"/>
      <name val="新細明體"/>
      <family val="1"/>
      <charset val="136"/>
      <scheme val="major"/>
    </font>
    <font>
      <sz val="20"/>
      <color theme="9" tint="-0.249977111117893"/>
      <name val="新細明體"/>
      <family val="1"/>
      <charset val="136"/>
      <scheme val="major"/>
    </font>
    <font>
      <sz val="20"/>
      <color rgb="FF00B0F0"/>
      <name val="新細明體"/>
      <family val="1"/>
      <charset val="136"/>
      <scheme val="major"/>
    </font>
    <font>
      <b/>
      <sz val="20"/>
      <color rgb="FFFF0000"/>
      <name val="新細明體"/>
      <family val="1"/>
      <charset val="136"/>
      <scheme val="major"/>
    </font>
    <font>
      <sz val="20"/>
      <color rgb="FFFF00FF"/>
      <name val="新細明體"/>
      <family val="1"/>
      <charset val="136"/>
      <scheme val="major"/>
    </font>
    <font>
      <b/>
      <sz val="20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20"/>
      <color theme="1" tint="4.9989318521683403E-2"/>
      <name val="新細明體"/>
      <family val="1"/>
      <charset val="136"/>
      <scheme val="major"/>
    </font>
    <font>
      <sz val="11"/>
      <name val="新細明體"/>
      <family val="1"/>
      <charset val="136"/>
      <scheme val="major"/>
    </font>
    <font>
      <sz val="20"/>
      <color theme="9" tint="-0.249977111117893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18"/>
      <name val="標楷體"/>
      <family val="4"/>
      <charset val="136"/>
    </font>
    <font>
      <b/>
      <sz val="50"/>
      <color theme="0"/>
      <name val="標楷體"/>
      <family val="4"/>
      <charset val="136"/>
    </font>
    <font>
      <b/>
      <sz val="50"/>
      <color rgb="FF00B050"/>
      <name val="標楷體"/>
      <family val="4"/>
      <charset val="136"/>
    </font>
    <font>
      <b/>
      <sz val="50"/>
      <color theme="9" tint="-0.499984740745262"/>
      <name val="標楷體"/>
      <family val="4"/>
      <charset val="136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0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 style="thin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64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/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59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4" fillId="0" borderId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4" fillId="0" borderId="0" applyFill="0" applyProtection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847">
    <xf numFmtId="0" fontId="0" fillId="0" borderId="0" xfId="0">
      <alignment vertical="center"/>
    </xf>
    <xf numFmtId="0" fontId="20" fillId="0" borderId="0" xfId="0" applyFont="1" applyBorder="1" applyAlignment="1">
      <alignment horizontal="center" shrinkToFi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shrinkToFi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shrinkToFit="1"/>
    </xf>
    <xf numFmtId="0" fontId="1" fillId="0" borderId="0" xfId="0" applyFont="1" applyFill="1" applyBorder="1" applyAlignment="1">
      <alignment horizontal="center" shrinkToFit="1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2" fillId="24" borderId="15" xfId="0" applyFont="1" applyFill="1" applyBorder="1" applyAlignment="1">
      <alignment horizontal="center" vertical="center" shrinkToFit="1"/>
    </xf>
    <xf numFmtId="0" fontId="27" fillId="24" borderId="15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6" xfId="0" applyFont="1" applyBorder="1" applyAlignment="1">
      <alignment horizontal="center"/>
    </xf>
    <xf numFmtId="0" fontId="22" fillId="0" borderId="17" xfId="0" applyFont="1" applyFill="1" applyBorder="1" applyAlignment="1">
      <alignment horizontal="left" vertical="center" shrinkToFit="1"/>
    </xf>
    <xf numFmtId="0" fontId="22" fillId="0" borderId="17" xfId="0" applyFont="1" applyBorder="1" applyAlignment="1">
      <alignment horizontal="left" vertical="center" shrinkToFit="1"/>
    </xf>
    <xf numFmtId="0" fontId="28" fillId="0" borderId="17" xfId="0" applyFont="1" applyBorder="1" applyAlignment="1">
      <alignment horizontal="left" vertical="center" shrinkToFit="1"/>
    </xf>
    <xf numFmtId="0" fontId="28" fillId="0" borderId="17" xfId="0" applyFont="1" applyFill="1" applyBorder="1" applyAlignment="1">
      <alignment horizontal="left" vertical="center" shrinkToFit="1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2" fillId="0" borderId="17" xfId="0" applyFont="1" applyFill="1" applyBorder="1" applyAlignment="1">
      <alignment vertical="center" textRotation="180" shrinkToFit="1"/>
    </xf>
    <xf numFmtId="0" fontId="3" fillId="0" borderId="18" xfId="0" applyFont="1" applyFill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 applyBorder="1">
      <alignment vertical="center"/>
    </xf>
    <xf numFmtId="0" fontId="28" fillId="0" borderId="21" xfId="0" applyFont="1" applyBorder="1" applyAlignment="1">
      <alignment horizontal="left" vertical="center" shrinkToFit="1"/>
    </xf>
    <xf numFmtId="0" fontId="23" fillId="0" borderId="16" xfId="0" applyFon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2" fillId="0" borderId="0" xfId="0" applyFont="1">
      <alignment vertical="center"/>
    </xf>
    <xf numFmtId="0" fontId="22" fillId="0" borderId="0" xfId="0" applyFont="1" applyBorder="1">
      <alignment vertical="center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left" vertical="center" shrinkToFit="1"/>
    </xf>
    <xf numFmtId="0" fontId="1" fillId="0" borderId="0" xfId="0" applyFont="1" applyFill="1" applyBorder="1">
      <alignment vertical="center"/>
    </xf>
    <xf numFmtId="0" fontId="23" fillId="0" borderId="0" xfId="0" applyFont="1">
      <alignment vertical="center"/>
    </xf>
    <xf numFmtId="0" fontId="23" fillId="0" borderId="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shrinkToFit="1"/>
    </xf>
    <xf numFmtId="0" fontId="32" fillId="0" borderId="0" xfId="0" applyFont="1" applyBorder="1">
      <alignment vertical="center"/>
    </xf>
    <xf numFmtId="0" fontId="32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shrinkToFit="1"/>
    </xf>
    <xf numFmtId="0" fontId="32" fillId="0" borderId="0" xfId="0" applyFont="1" applyBorder="1" applyAlignment="1">
      <alignment horizontal="left"/>
    </xf>
    <xf numFmtId="0" fontId="32" fillId="0" borderId="0" xfId="0" applyFont="1" applyBorder="1" applyAlignment="1">
      <alignment horizontal="center" shrinkToFit="1"/>
    </xf>
    <xf numFmtId="0" fontId="32" fillId="0" borderId="0" xfId="0" applyFont="1" applyFill="1" applyBorder="1" applyAlignment="1">
      <alignment horizontal="center" shrinkToFit="1"/>
    </xf>
    <xf numFmtId="0" fontId="33" fillId="0" borderId="0" xfId="0" applyFont="1" applyBorder="1" applyAlignment="1">
      <alignment horizontal="right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/>
    </xf>
    <xf numFmtId="0" fontId="34" fillId="0" borderId="0" xfId="0" applyFont="1" applyBorder="1" applyAlignment="1">
      <alignment horizontal="right"/>
    </xf>
    <xf numFmtId="0" fontId="34" fillId="0" borderId="0" xfId="0" applyFont="1" applyBorder="1">
      <alignment vertical="center"/>
    </xf>
    <xf numFmtId="0" fontId="34" fillId="0" borderId="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 shrinkToFit="1"/>
    </xf>
    <xf numFmtId="0" fontId="27" fillId="0" borderId="11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Border="1">
      <alignment vertical="center"/>
    </xf>
    <xf numFmtId="0" fontId="27" fillId="0" borderId="0" xfId="0" applyFont="1">
      <alignment vertical="center"/>
    </xf>
    <xf numFmtId="0" fontId="33" fillId="0" borderId="18" xfId="0" applyFont="1" applyBorder="1" applyAlignment="1">
      <alignment horizontal="center"/>
    </xf>
    <xf numFmtId="0" fontId="28" fillId="24" borderId="15" xfId="0" applyFont="1" applyFill="1" applyBorder="1" applyAlignment="1">
      <alignment horizontal="center" vertical="center" shrinkToFit="1"/>
    </xf>
    <xf numFmtId="0" fontId="33" fillId="0" borderId="26" xfId="0" applyFont="1" applyBorder="1" applyAlignment="1">
      <alignment horizontal="center" vertical="center"/>
    </xf>
    <xf numFmtId="0" fontId="35" fillId="0" borderId="0" xfId="0" applyFont="1">
      <alignment vertical="center"/>
    </xf>
    <xf numFmtId="0" fontId="33" fillId="0" borderId="16" xfId="0" applyFont="1" applyBorder="1" applyAlignment="1">
      <alignment horizontal="center"/>
    </xf>
    <xf numFmtId="0" fontId="33" fillId="0" borderId="17" xfId="0" applyFont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33" fillId="0" borderId="17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 wrapText="1"/>
    </xf>
    <xf numFmtId="176" fontId="34" fillId="0" borderId="0" xfId="0" applyNumberFormat="1" applyFont="1" applyBorder="1" applyAlignment="1">
      <alignment horizontal="center" vertical="center"/>
    </xf>
    <xf numFmtId="177" fontId="34" fillId="0" borderId="0" xfId="0" applyNumberFormat="1" applyFont="1" applyBorder="1" applyAlignment="1">
      <alignment horizontal="center" vertical="center"/>
    </xf>
    <xf numFmtId="0" fontId="33" fillId="0" borderId="17" xfId="0" applyFont="1" applyBorder="1" applyAlignment="1">
      <alignment horizontal="left"/>
    </xf>
    <xf numFmtId="0" fontId="34" fillId="0" borderId="18" xfId="0" applyFont="1" applyFill="1" applyBorder="1" applyAlignment="1">
      <alignment horizontal="center" vertical="center" shrinkToFit="1"/>
    </xf>
    <xf numFmtId="0" fontId="34" fillId="0" borderId="19" xfId="0" applyFont="1" applyBorder="1">
      <alignment vertical="center"/>
    </xf>
    <xf numFmtId="0" fontId="33" fillId="0" borderId="17" xfId="0" applyFont="1" applyBorder="1" applyAlignment="1">
      <alignment horizontal="left" vertical="center"/>
    </xf>
    <xf numFmtId="0" fontId="34" fillId="0" borderId="16" xfId="0" applyFont="1" applyFill="1" applyBorder="1" applyAlignment="1">
      <alignment horizontal="center" vertical="center" shrinkToFit="1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 applyBorder="1">
      <alignment vertical="center"/>
    </xf>
    <xf numFmtId="0" fontId="33" fillId="0" borderId="21" xfId="0" applyFont="1" applyBorder="1" applyAlignment="1">
      <alignment horizontal="left"/>
    </xf>
    <xf numFmtId="0" fontId="33" fillId="0" borderId="16" xfId="0" applyFont="1" applyFill="1" applyBorder="1" applyAlignment="1">
      <alignment horizontal="center"/>
    </xf>
    <xf numFmtId="0" fontId="28" fillId="0" borderId="0" xfId="0" applyFont="1" applyBorder="1" applyAlignment="1">
      <alignment horizontal="right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0" applyFont="1" applyBorder="1">
      <alignment vertical="center"/>
    </xf>
    <xf numFmtId="0" fontId="29" fillId="0" borderId="0" xfId="0" applyFont="1" applyFill="1" applyBorder="1" applyAlignment="1">
      <alignment horizontal="left" vertical="center" wrapText="1"/>
    </xf>
    <xf numFmtId="176" fontId="29" fillId="0" borderId="0" xfId="0" applyNumberFormat="1" applyFont="1" applyBorder="1" applyAlignment="1">
      <alignment horizontal="center" vertical="center"/>
    </xf>
    <xf numFmtId="177" fontId="29" fillId="0" borderId="0" xfId="0" applyNumberFormat="1" applyFont="1" applyBorder="1" applyAlignment="1">
      <alignment horizontal="center" vertical="center"/>
    </xf>
    <xf numFmtId="0" fontId="29" fillId="0" borderId="0" xfId="0" applyFont="1" applyBorder="1">
      <alignment vertical="center"/>
    </xf>
    <xf numFmtId="0" fontId="29" fillId="0" borderId="18" xfId="0" applyFont="1" applyFill="1" applyBorder="1" applyAlignment="1">
      <alignment horizontal="center" vertical="center" shrinkToFit="1"/>
    </xf>
    <xf numFmtId="0" fontId="28" fillId="0" borderId="19" xfId="0" applyFont="1" applyBorder="1">
      <alignment vertical="center"/>
    </xf>
    <xf numFmtId="0" fontId="29" fillId="0" borderId="22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9" fontId="29" fillId="0" borderId="0" xfId="0" applyNumberFormat="1" applyFont="1" applyBorder="1">
      <alignment vertical="center"/>
    </xf>
    <xf numFmtId="0" fontId="33" fillId="0" borderId="28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34" fillId="0" borderId="24" xfId="0" applyFont="1" applyFill="1" applyBorder="1" applyAlignment="1">
      <alignment horizontal="center" vertical="center" shrinkToFit="1"/>
    </xf>
    <xf numFmtId="0" fontId="28" fillId="0" borderId="25" xfId="0" applyFont="1" applyFill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3" fillId="0" borderId="3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 shrinkToFit="1"/>
    </xf>
    <xf numFmtId="0" fontId="29" fillId="0" borderId="0" xfId="0" applyFont="1" applyBorder="1" applyAlignment="1">
      <alignment horizontal="right" vertical="top"/>
    </xf>
    <xf numFmtId="0" fontId="29" fillId="0" borderId="0" xfId="0" applyFont="1">
      <alignment vertical="center"/>
    </xf>
    <xf numFmtId="0" fontId="34" fillId="0" borderId="0" xfId="0" applyFont="1" applyBorder="1" applyAlignment="1">
      <alignment horizontal="left" vertical="center" shrinkToFit="1"/>
    </xf>
    <xf numFmtId="0" fontId="34" fillId="0" borderId="0" xfId="0" applyFont="1" applyFill="1" applyBorder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Fill="1">
      <alignment vertical="center"/>
    </xf>
    <xf numFmtId="0" fontId="33" fillId="0" borderId="0" xfId="0" applyFont="1" applyAlignment="1">
      <alignment horizontal="center" vertical="center"/>
    </xf>
    <xf numFmtId="0" fontId="33" fillId="0" borderId="17" xfId="0" applyFont="1" applyBorder="1" applyAlignment="1">
      <alignment horizontal="center"/>
    </xf>
    <xf numFmtId="0" fontId="37" fillId="0" borderId="0" xfId="0" applyFont="1" applyBorder="1" applyAlignment="1">
      <alignment horizontal="left"/>
    </xf>
    <xf numFmtId="0" fontId="38" fillId="0" borderId="11" xfId="0" applyFont="1" applyFill="1" applyBorder="1" applyAlignment="1">
      <alignment horizontal="center" vertical="center" textRotation="255"/>
    </xf>
    <xf numFmtId="0" fontId="28" fillId="24" borderId="21" xfId="0" applyFont="1" applyFill="1" applyBorder="1" applyAlignment="1">
      <alignment horizontal="center" vertical="center" shrinkToFit="1"/>
    </xf>
    <xf numFmtId="0" fontId="22" fillId="0" borderId="31" xfId="0" applyFont="1" applyBorder="1" applyAlignment="1">
      <alignment horizontal="left" vertical="center" shrinkToFit="1"/>
    </xf>
    <xf numFmtId="0" fontId="22" fillId="24" borderId="21" xfId="0" applyFont="1" applyFill="1" applyBorder="1" applyAlignment="1">
      <alignment horizontal="center" vertical="center" shrinkToFit="1"/>
    </xf>
    <xf numFmtId="0" fontId="33" fillId="0" borderId="33" xfId="0" applyFont="1" applyFill="1" applyBorder="1">
      <alignment vertical="center"/>
    </xf>
    <xf numFmtId="0" fontId="33" fillId="0" borderId="26" xfId="0" applyFont="1" applyFill="1" applyBorder="1" applyAlignment="1">
      <alignment horizontal="center" vertical="center"/>
    </xf>
    <xf numFmtId="0" fontId="33" fillId="0" borderId="31" xfId="0" applyFont="1" applyFill="1" applyBorder="1" applyAlignment="1">
      <alignment horizontal="right"/>
    </xf>
    <xf numFmtId="0" fontId="33" fillId="0" borderId="17" xfId="0" applyFont="1" applyFill="1" applyBorder="1" applyAlignment="1">
      <alignment horizontal="center" vertical="center" shrinkToFit="1"/>
    </xf>
    <xf numFmtId="0" fontId="33" fillId="0" borderId="31" xfId="0" applyFont="1" applyFill="1" applyBorder="1">
      <alignment vertical="center"/>
    </xf>
    <xf numFmtId="0" fontId="33" fillId="0" borderId="17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/>
    </xf>
    <xf numFmtId="0" fontId="33" fillId="0" borderId="17" xfId="0" applyFont="1" applyFill="1" applyBorder="1" applyAlignment="1">
      <alignment horizontal="left" vertical="center"/>
    </xf>
    <xf numFmtId="0" fontId="33" fillId="0" borderId="21" xfId="0" applyFont="1" applyFill="1" applyBorder="1" applyAlignment="1">
      <alignment horizontal="left"/>
    </xf>
    <xf numFmtId="0" fontId="33" fillId="0" borderId="28" xfId="0" applyFont="1" applyFill="1" applyBorder="1" applyAlignment="1">
      <alignment horizontal="center" vertical="center"/>
    </xf>
    <xf numFmtId="0" fontId="33" fillId="0" borderId="29" xfId="0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horizontal="left" vertical="center"/>
    </xf>
    <xf numFmtId="0" fontId="33" fillId="0" borderId="17" xfId="0" applyFont="1" applyFill="1" applyBorder="1" applyAlignment="1">
      <alignment horizontal="left"/>
    </xf>
    <xf numFmtId="0" fontId="34" fillId="0" borderId="34" xfId="0" applyFont="1" applyBorder="1" applyAlignment="1">
      <alignment horizontal="right"/>
    </xf>
    <xf numFmtId="0" fontId="28" fillId="0" borderId="36" xfId="0" applyFont="1" applyBorder="1" applyAlignment="1">
      <alignment horizontal="left" vertical="center" shrinkToFit="1"/>
    </xf>
    <xf numFmtId="0" fontId="35" fillId="0" borderId="0" xfId="0" applyFont="1" applyAlignment="1">
      <alignment vertical="center"/>
    </xf>
    <xf numFmtId="0" fontId="34" fillId="0" borderId="40" xfId="0" applyFont="1" applyFill="1" applyBorder="1">
      <alignment vertical="center"/>
    </xf>
    <xf numFmtId="0" fontId="56" fillId="26" borderId="41" xfId="20" applyFont="1" applyFill="1" applyBorder="1"/>
    <xf numFmtId="0" fontId="56" fillId="26" borderId="42" xfId="20" applyFont="1" applyFill="1" applyBorder="1"/>
    <xf numFmtId="0" fontId="56" fillId="26" borderId="43" xfId="20" applyFont="1" applyFill="1" applyBorder="1"/>
    <xf numFmtId="0" fontId="49" fillId="26" borderId="42" xfId="20" applyFont="1" applyFill="1" applyBorder="1"/>
    <xf numFmtId="0" fontId="49" fillId="26" borderId="43" xfId="20" applyFont="1" applyFill="1" applyBorder="1"/>
    <xf numFmtId="0" fontId="62" fillId="0" borderId="44" xfId="0" applyFont="1" applyFill="1" applyBorder="1" applyAlignment="1" applyProtection="1">
      <alignment vertical="center"/>
    </xf>
    <xf numFmtId="0" fontId="3" fillId="26" borderId="0" xfId="20" applyFill="1"/>
    <xf numFmtId="0" fontId="3" fillId="26" borderId="0" xfId="20" applyFill="1" applyAlignment="1"/>
    <xf numFmtId="0" fontId="45" fillId="26" borderId="0" xfId="20" applyFont="1" applyFill="1"/>
    <xf numFmtId="0" fontId="42" fillId="26" borderId="0" xfId="20" applyFont="1" applyFill="1"/>
    <xf numFmtId="0" fontId="52" fillId="26" borderId="0" xfId="20" applyFont="1" applyFill="1"/>
    <xf numFmtId="0" fontId="53" fillId="26" borderId="0" xfId="20" applyFont="1" applyFill="1"/>
    <xf numFmtId="0" fontId="54" fillId="26" borderId="0" xfId="20" applyFont="1" applyFill="1"/>
    <xf numFmtId="0" fontId="51" fillId="26" borderId="52" xfId="20" applyFont="1" applyFill="1" applyBorder="1"/>
    <xf numFmtId="0" fontId="51" fillId="26" borderId="50" xfId="20" applyFont="1" applyFill="1" applyBorder="1"/>
    <xf numFmtId="0" fontId="51" fillId="26" borderId="51" xfId="20" applyFont="1" applyFill="1" applyBorder="1"/>
    <xf numFmtId="0" fontId="51" fillId="26" borderId="42" xfId="20" applyFont="1" applyFill="1" applyBorder="1"/>
    <xf numFmtId="0" fontId="51" fillId="26" borderId="43" xfId="20" applyFont="1" applyFill="1" applyBorder="1"/>
    <xf numFmtId="0" fontId="51" fillId="26" borderId="53" xfId="20" applyFont="1" applyFill="1" applyBorder="1"/>
    <xf numFmtId="0" fontId="51" fillId="26" borderId="54" xfId="20" applyFont="1" applyFill="1" applyBorder="1"/>
    <xf numFmtId="0" fontId="51" fillId="26" borderId="55" xfId="20" applyFont="1" applyFill="1" applyBorder="1"/>
    <xf numFmtId="0" fontId="64" fillId="0" borderId="0" xfId="20" applyFont="1" applyFill="1"/>
    <xf numFmtId="0" fontId="66" fillId="0" borderId="0" xfId="0" applyFont="1" applyFill="1" applyBorder="1" applyAlignment="1">
      <alignment horizontal="left" shrinkToFit="1"/>
    </xf>
    <xf numFmtId="0" fontId="64" fillId="0" borderId="0" xfId="20" applyFont="1" applyFill="1" applyAlignment="1"/>
    <xf numFmtId="0" fontId="64" fillId="0" borderId="0" xfId="20" applyFont="1" applyFill="1" applyBorder="1"/>
    <xf numFmtId="0" fontId="67" fillId="0" borderId="0" xfId="20" applyFont="1" applyFill="1"/>
    <xf numFmtId="0" fontId="68" fillId="0" borderId="0" xfId="20" applyFont="1" applyFill="1"/>
    <xf numFmtId="0" fontId="56" fillId="0" borderId="45" xfId="20" applyFont="1" applyFill="1" applyBorder="1"/>
    <xf numFmtId="0" fontId="56" fillId="0" borderId="39" xfId="20" applyFont="1" applyFill="1" applyBorder="1"/>
    <xf numFmtId="0" fontId="56" fillId="0" borderId="46" xfId="20" applyFont="1" applyFill="1" applyBorder="1"/>
    <xf numFmtId="0" fontId="56" fillId="0" borderId="47" xfId="20" applyFont="1" applyFill="1" applyBorder="1"/>
    <xf numFmtId="0" fontId="56" fillId="0" borderId="48" xfId="20" applyFont="1" applyFill="1" applyBorder="1"/>
    <xf numFmtId="0" fontId="56" fillId="0" borderId="49" xfId="20" applyFont="1" applyFill="1" applyBorder="1"/>
    <xf numFmtId="0" fontId="56" fillId="0" borderId="50" xfId="20" applyFont="1" applyFill="1" applyBorder="1"/>
    <xf numFmtId="0" fontId="56" fillId="0" borderId="51" xfId="20" applyFont="1" applyFill="1" applyBorder="1"/>
    <xf numFmtId="0" fontId="49" fillId="0" borderId="47" xfId="20" applyFont="1" applyFill="1" applyBorder="1"/>
    <xf numFmtId="0" fontId="49" fillId="0" borderId="50" xfId="20" applyFont="1" applyFill="1" applyBorder="1"/>
    <xf numFmtId="0" fontId="49" fillId="0" borderId="48" xfId="20" applyFont="1" applyFill="1" applyBorder="1"/>
    <xf numFmtId="0" fontId="49" fillId="0" borderId="51" xfId="20" applyFont="1" applyFill="1" applyBorder="1"/>
    <xf numFmtId="0" fontId="56" fillId="0" borderId="41" xfId="20" applyFont="1" applyFill="1" applyBorder="1"/>
    <xf numFmtId="0" fontId="56" fillId="0" borderId="42" xfId="20" applyFont="1" applyFill="1" applyBorder="1"/>
    <xf numFmtId="0" fontId="56" fillId="0" borderId="43" xfId="20" applyFont="1" applyFill="1" applyBorder="1"/>
    <xf numFmtId="0" fontId="49" fillId="0" borderId="41" xfId="20" applyFont="1" applyFill="1" applyBorder="1"/>
    <xf numFmtId="0" fontId="49" fillId="0" borderId="42" xfId="20" applyFont="1" applyFill="1" applyBorder="1"/>
    <xf numFmtId="0" fontId="57" fillId="0" borderId="47" xfId="20" applyFont="1" applyFill="1" applyBorder="1"/>
    <xf numFmtId="0" fontId="57" fillId="0" borderId="50" xfId="20" applyFont="1" applyFill="1" applyBorder="1"/>
    <xf numFmtId="0" fontId="57" fillId="0" borderId="51" xfId="20" applyFont="1" applyFill="1" applyBorder="1"/>
    <xf numFmtId="0" fontId="57" fillId="0" borderId="52" xfId="20" applyFont="1" applyFill="1" applyBorder="1"/>
    <xf numFmtId="0" fontId="51" fillId="0" borderId="52" xfId="20" applyFont="1" applyFill="1" applyBorder="1"/>
    <xf numFmtId="0" fontId="51" fillId="0" borderId="50" xfId="20" applyFont="1" applyFill="1" applyBorder="1"/>
    <xf numFmtId="0" fontId="51" fillId="0" borderId="51" xfId="20" applyFont="1" applyFill="1" applyBorder="1"/>
    <xf numFmtId="0" fontId="56" fillId="0" borderId="59" xfId="20" applyFont="1" applyFill="1" applyBorder="1"/>
    <xf numFmtId="0" fontId="57" fillId="0" borderId="41" xfId="20" applyFont="1" applyFill="1" applyBorder="1"/>
    <xf numFmtId="0" fontId="57" fillId="0" borderId="42" xfId="20" applyFont="1" applyFill="1" applyBorder="1"/>
    <xf numFmtId="0" fontId="57" fillId="0" borderId="43" xfId="20" applyFont="1" applyFill="1" applyBorder="1"/>
    <xf numFmtId="0" fontId="51" fillId="0" borderId="42" xfId="20" applyFont="1" applyFill="1" applyBorder="1"/>
    <xf numFmtId="0" fontId="51" fillId="0" borderId="43" xfId="20" applyFont="1" applyFill="1" applyBorder="1"/>
    <xf numFmtId="0" fontId="57" fillId="0" borderId="49" xfId="20" applyFont="1" applyFill="1" applyBorder="1"/>
    <xf numFmtId="0" fontId="57" fillId="0" borderId="59" xfId="20" applyFont="1" applyFill="1" applyBorder="1"/>
    <xf numFmtId="0" fontId="51" fillId="0" borderId="53" xfId="20" applyFont="1" applyFill="1" applyBorder="1"/>
    <xf numFmtId="0" fontId="51" fillId="0" borderId="54" xfId="20" applyFont="1" applyFill="1" applyBorder="1"/>
    <xf numFmtId="0" fontId="51" fillId="0" borderId="55" xfId="20" applyFont="1" applyFill="1" applyBorder="1"/>
    <xf numFmtId="0" fontId="57" fillId="0" borderId="56" xfId="20" applyFont="1" applyFill="1" applyBorder="1"/>
    <xf numFmtId="0" fontId="57" fillId="0" borderId="57" xfId="20" applyFont="1" applyFill="1" applyBorder="1"/>
    <xf numFmtId="0" fontId="57" fillId="0" borderId="58" xfId="20" applyFont="1" applyFill="1" applyBorder="1"/>
    <xf numFmtId="0" fontId="70" fillId="0" borderId="0" xfId="20" applyFont="1" applyFill="1" applyAlignment="1"/>
    <xf numFmtId="0" fontId="70" fillId="0" borderId="0" xfId="20" applyFont="1" applyFill="1"/>
    <xf numFmtId="0" fontId="72" fillId="0" borderId="0" xfId="20" applyFont="1" applyFill="1"/>
    <xf numFmtId="0" fontId="53" fillId="26" borderId="0" xfId="20" applyFont="1" applyFill="1" applyBorder="1"/>
    <xf numFmtId="0" fontId="54" fillId="26" borderId="0" xfId="20" applyFont="1" applyFill="1" applyBorder="1"/>
    <xf numFmtId="0" fontId="52" fillId="26" borderId="0" xfId="20" applyFont="1" applyFill="1" applyBorder="1"/>
    <xf numFmtId="0" fontId="76" fillId="0" borderId="17" xfId="0" applyFont="1" applyFill="1" applyBorder="1" applyAlignment="1">
      <alignment horizontal="left" vertical="center" shrinkToFit="1"/>
    </xf>
    <xf numFmtId="0" fontId="76" fillId="0" borderId="17" xfId="0" applyFont="1" applyFill="1" applyBorder="1" applyAlignment="1">
      <alignment horizontal="center" vertical="center" textRotation="180" shrinkToFit="1"/>
    </xf>
    <xf numFmtId="0" fontId="76" fillId="0" borderId="21" xfId="0" applyFont="1" applyFill="1" applyBorder="1" applyAlignment="1">
      <alignment horizontal="center" vertical="center" textRotation="180" shrinkToFit="1"/>
    </xf>
    <xf numFmtId="0" fontId="76" fillId="0" borderId="21" xfId="0" applyFont="1" applyFill="1" applyBorder="1" applyAlignment="1">
      <alignment horizontal="left" vertical="center" shrinkToFit="1"/>
    </xf>
    <xf numFmtId="0" fontId="76" fillId="0" borderId="21" xfId="0" applyFont="1" applyFill="1" applyBorder="1" applyAlignment="1">
      <alignment horizontal="center" vertical="center" textRotation="180" shrinkToFit="1"/>
    </xf>
    <xf numFmtId="0" fontId="76" fillId="0" borderId="21" xfId="0" applyFont="1" applyFill="1" applyBorder="1" applyAlignment="1">
      <alignment horizontal="left" vertical="center" shrinkToFit="1"/>
    </xf>
    <xf numFmtId="0" fontId="76" fillId="0" borderId="17" xfId="0" applyFont="1" applyFill="1" applyBorder="1" applyAlignment="1">
      <alignment horizontal="left" vertical="center" shrinkToFit="1"/>
    </xf>
    <xf numFmtId="0" fontId="76" fillId="0" borderId="17" xfId="0" applyFont="1" applyFill="1" applyBorder="1" applyAlignment="1">
      <alignment horizontal="center" vertical="center" textRotation="180" shrinkToFit="1"/>
    </xf>
    <xf numFmtId="0" fontId="76" fillId="0" borderId="21" xfId="0" applyFont="1" applyFill="1" applyBorder="1" applyAlignment="1">
      <alignment horizontal="center" vertical="center" textRotation="180" shrinkToFit="1"/>
    </xf>
    <xf numFmtId="0" fontId="76" fillId="0" borderId="21" xfId="0" applyFont="1" applyFill="1" applyBorder="1" applyAlignment="1">
      <alignment horizontal="left" vertical="center" shrinkToFit="1"/>
    </xf>
    <xf numFmtId="0" fontId="77" fillId="0" borderId="17" xfId="0" applyFont="1" applyFill="1" applyBorder="1" applyAlignment="1">
      <alignment horizontal="center" vertical="center" shrinkToFit="1"/>
    </xf>
    <xf numFmtId="0" fontId="76" fillId="0" borderId="17" xfId="0" applyFont="1" applyFill="1" applyBorder="1" applyAlignment="1">
      <alignment horizontal="left" vertical="center" shrinkToFit="1"/>
    </xf>
    <xf numFmtId="0" fontId="76" fillId="0" borderId="17" xfId="0" applyFont="1" applyFill="1" applyBorder="1" applyAlignment="1">
      <alignment horizontal="center" vertical="center" textRotation="180" shrinkToFit="1"/>
    </xf>
    <xf numFmtId="0" fontId="76" fillId="0" borderId="21" xfId="0" applyFont="1" applyFill="1" applyBorder="1" applyAlignment="1">
      <alignment horizontal="center" vertical="center" textRotation="180" shrinkToFit="1"/>
    </xf>
    <xf numFmtId="0" fontId="76" fillId="0" borderId="21" xfId="0" applyFont="1" applyFill="1" applyBorder="1" applyAlignment="1">
      <alignment horizontal="left" vertical="center" shrinkToFit="1"/>
    </xf>
    <xf numFmtId="0" fontId="76" fillId="0" borderId="17" xfId="0" applyFont="1" applyFill="1" applyBorder="1" applyAlignment="1">
      <alignment horizontal="left" vertical="center" shrinkToFit="1"/>
    </xf>
    <xf numFmtId="0" fontId="22" fillId="0" borderId="31" xfId="0" applyFont="1" applyBorder="1" applyAlignment="1">
      <alignment horizontal="left" vertical="center" shrinkToFit="1"/>
    </xf>
    <xf numFmtId="0" fontId="22" fillId="24" borderId="15" xfId="0" applyFont="1" applyFill="1" applyBorder="1" applyAlignment="1">
      <alignment horizontal="center" vertical="center" shrinkToFit="1"/>
    </xf>
    <xf numFmtId="0" fontId="27" fillId="24" borderId="15" xfId="0" applyFont="1" applyFill="1" applyBorder="1" applyAlignment="1">
      <alignment horizontal="center" vertical="center" wrapText="1" shrinkToFit="1"/>
    </xf>
    <xf numFmtId="0" fontId="28" fillId="24" borderId="15" xfId="0" applyFont="1" applyFill="1" applyBorder="1" applyAlignment="1">
      <alignment horizontal="center" vertical="center" shrinkToFit="1"/>
    </xf>
    <xf numFmtId="0" fontId="76" fillId="0" borderId="17" xfId="0" applyFont="1" applyFill="1" applyBorder="1" applyAlignment="1">
      <alignment horizontal="left" vertical="center" shrinkToFit="1"/>
    </xf>
    <xf numFmtId="0" fontId="76" fillId="0" borderId="21" xfId="0" applyFont="1" applyFill="1" applyBorder="1" applyAlignment="1">
      <alignment horizontal="left" vertical="center" shrinkToFit="1"/>
    </xf>
    <xf numFmtId="0" fontId="76" fillId="0" borderId="17" xfId="0" applyFont="1" applyFill="1" applyBorder="1" applyAlignment="1">
      <alignment horizontal="center" vertical="center" shrinkToFit="1"/>
    </xf>
    <xf numFmtId="0" fontId="76" fillId="0" borderId="17" xfId="0" applyFont="1" applyFill="1" applyBorder="1" applyAlignment="1">
      <alignment horizontal="left" vertical="center" shrinkToFit="1"/>
    </xf>
    <xf numFmtId="0" fontId="76" fillId="0" borderId="17" xfId="0" applyFont="1" applyFill="1" applyBorder="1" applyAlignment="1">
      <alignment horizontal="center" vertical="center" textRotation="180" shrinkToFit="1"/>
    </xf>
    <xf numFmtId="0" fontId="76" fillId="0" borderId="21" xfId="0" applyFont="1" applyFill="1" applyBorder="1" applyAlignment="1">
      <alignment horizontal="center" vertical="center" textRotation="180" shrinkToFit="1"/>
    </xf>
    <xf numFmtId="0" fontId="76" fillId="0" borderId="21" xfId="0" applyFont="1" applyFill="1" applyBorder="1" applyAlignment="1">
      <alignment horizontal="left" vertical="center" shrinkToFit="1"/>
    </xf>
    <xf numFmtId="0" fontId="22" fillId="0" borderId="17" xfId="0" applyFont="1" applyBorder="1" applyAlignment="1">
      <alignment horizontal="left" vertical="center" shrinkToFit="1"/>
    </xf>
    <xf numFmtId="0" fontId="28" fillId="0" borderId="17" xfId="0" applyFont="1" applyBorder="1" applyAlignment="1">
      <alignment horizontal="left" vertical="center" shrinkToFit="1"/>
    </xf>
    <xf numFmtId="0" fontId="40" fillId="0" borderId="17" xfId="0" applyFont="1" applyBorder="1" applyAlignment="1">
      <alignment horizontal="left" vertical="center" shrinkToFit="1"/>
    </xf>
    <xf numFmtId="0" fontId="28" fillId="0" borderId="17" xfId="0" applyFont="1" applyBorder="1" applyAlignment="1">
      <alignment horizontal="left" vertical="center" shrinkToFit="1"/>
    </xf>
    <xf numFmtId="0" fontId="22" fillId="0" borderId="17" xfId="0" applyFont="1" applyFill="1" applyBorder="1" applyAlignment="1">
      <alignment vertical="center" textRotation="180" shrinkToFit="1"/>
    </xf>
    <xf numFmtId="0" fontId="28" fillId="0" borderId="17" xfId="0" applyFont="1" applyFill="1" applyBorder="1" applyAlignment="1">
      <alignment vertical="center" textRotation="180" shrinkToFit="1"/>
    </xf>
    <xf numFmtId="0" fontId="22" fillId="0" borderId="17" xfId="0" applyFont="1" applyBorder="1" applyAlignment="1">
      <alignment horizontal="left" vertical="center" shrinkToFit="1"/>
    </xf>
    <xf numFmtId="0" fontId="28" fillId="0" borderId="17" xfId="0" applyFont="1" applyBorder="1" applyAlignment="1">
      <alignment horizontal="left" vertical="center" shrinkToFit="1"/>
    </xf>
    <xf numFmtId="0" fontId="28" fillId="0" borderId="17" xfId="0" applyFont="1" applyFill="1" applyBorder="1" applyAlignment="1">
      <alignment vertical="center" textRotation="180" shrinkToFit="1"/>
    </xf>
    <xf numFmtId="0" fontId="22" fillId="0" borderId="17" xfId="0" applyFont="1" applyFill="1" applyBorder="1" applyAlignment="1">
      <alignment horizontal="left" vertical="center" shrinkToFit="1"/>
    </xf>
    <xf numFmtId="0" fontId="28" fillId="0" borderId="17" xfId="0" applyFont="1" applyBorder="1" applyAlignment="1">
      <alignment horizontal="left" vertical="center" shrinkToFit="1"/>
    </xf>
    <xf numFmtId="0" fontId="28" fillId="0" borderId="17" xfId="0" applyFont="1" applyFill="1" applyBorder="1" applyAlignment="1">
      <alignment horizontal="left" vertical="center" shrinkToFit="1"/>
    </xf>
    <xf numFmtId="0" fontId="28" fillId="0" borderId="17" xfId="0" applyFont="1" applyFill="1" applyBorder="1" applyAlignment="1">
      <alignment vertical="center" textRotation="180" shrinkToFit="1"/>
    </xf>
    <xf numFmtId="0" fontId="49" fillId="26" borderId="42" xfId="20" applyFont="1" applyFill="1" applyBorder="1"/>
    <xf numFmtId="0" fontId="49" fillId="26" borderId="43" xfId="20" applyFont="1" applyFill="1" applyBorder="1"/>
    <xf numFmtId="0" fontId="3" fillId="26" borderId="0" xfId="20" applyFill="1" applyBorder="1"/>
    <xf numFmtId="0" fontId="49" fillId="26" borderId="47" xfId="20" applyFont="1" applyFill="1" applyBorder="1"/>
    <xf numFmtId="0" fontId="49" fillId="26" borderId="48" xfId="20" applyFont="1" applyFill="1" applyBorder="1"/>
    <xf numFmtId="0" fontId="49" fillId="26" borderId="41" xfId="20" applyFont="1" applyFill="1" applyBorder="1"/>
    <xf numFmtId="0" fontId="49" fillId="26" borderId="49" xfId="20" applyFont="1" applyFill="1" applyBorder="1"/>
    <xf numFmtId="0" fontId="27" fillId="24" borderId="83" xfId="0" applyFont="1" applyFill="1" applyBorder="1" applyAlignment="1">
      <alignment horizontal="center" vertical="center" wrapText="1" shrinkToFit="1"/>
    </xf>
    <xf numFmtId="0" fontId="27" fillId="24" borderId="21" xfId="0" applyFont="1" applyFill="1" applyBorder="1" applyAlignment="1">
      <alignment horizontal="center" vertical="center" wrapText="1" shrinkToFit="1"/>
    </xf>
    <xf numFmtId="0" fontId="76" fillId="0" borderId="85" xfId="0" applyFont="1" applyFill="1" applyBorder="1" applyAlignment="1">
      <alignment horizontal="left" vertical="center" shrinkToFit="1"/>
    </xf>
    <xf numFmtId="0" fontId="76" fillId="0" borderId="85" xfId="0" applyFont="1" applyFill="1" applyBorder="1" applyAlignment="1">
      <alignment horizontal="center" vertical="center" textRotation="180" shrinkToFit="1"/>
    </xf>
    <xf numFmtId="0" fontId="49" fillId="26" borderId="78" xfId="20" applyFont="1" applyFill="1" applyBorder="1"/>
    <xf numFmtId="0" fontId="49" fillId="26" borderId="56" xfId="20" applyFont="1" applyFill="1" applyBorder="1"/>
    <xf numFmtId="0" fontId="49" fillId="26" borderId="57" xfId="20" applyFont="1" applyFill="1" applyBorder="1"/>
    <xf numFmtId="0" fontId="49" fillId="26" borderId="58" xfId="20" applyFont="1" applyFill="1" applyBorder="1"/>
    <xf numFmtId="0" fontId="49" fillId="26" borderId="77" xfId="20" applyFont="1" applyFill="1" applyBorder="1"/>
    <xf numFmtId="0" fontId="49" fillId="26" borderId="79" xfId="20" applyFont="1" applyFill="1" applyBorder="1"/>
    <xf numFmtId="0" fontId="49" fillId="26" borderId="80" xfId="20" applyFont="1" applyFill="1" applyBorder="1"/>
    <xf numFmtId="0" fontId="49" fillId="26" borderId="81" xfId="20" applyFont="1" applyFill="1" applyBorder="1"/>
    <xf numFmtId="0" fontId="49" fillId="26" borderId="45" xfId="20" applyFont="1" applyFill="1" applyBorder="1"/>
    <xf numFmtId="0" fontId="49" fillId="26" borderId="39" xfId="20" applyFont="1" applyFill="1" applyBorder="1"/>
    <xf numFmtId="0" fontId="49" fillId="26" borderId="46" xfId="20" applyFont="1" applyFill="1" applyBorder="1"/>
    <xf numFmtId="0" fontId="51" fillId="26" borderId="47" xfId="20" applyFont="1" applyFill="1" applyBorder="1"/>
    <xf numFmtId="0" fontId="49" fillId="26" borderId="59" xfId="20" applyFont="1" applyFill="1" applyBorder="1"/>
    <xf numFmtId="0" fontId="51" fillId="26" borderId="41" xfId="20" applyFont="1" applyFill="1" applyBorder="1"/>
    <xf numFmtId="0" fontId="51" fillId="26" borderId="49" xfId="20" applyFont="1" applyFill="1" applyBorder="1"/>
    <xf numFmtId="0" fontId="51" fillId="26" borderId="59" xfId="20" applyFont="1" applyFill="1" applyBorder="1"/>
    <xf numFmtId="0" fontId="51" fillId="26" borderId="56" xfId="20" applyFont="1" applyFill="1" applyBorder="1"/>
    <xf numFmtId="0" fontId="51" fillId="26" borderId="57" xfId="20" applyFont="1" applyFill="1" applyBorder="1"/>
    <xf numFmtId="0" fontId="51" fillId="26" borderId="58" xfId="20" applyFont="1" applyFill="1" applyBorder="1"/>
    <xf numFmtId="0" fontId="0" fillId="26" borderId="0" xfId="20" applyFont="1" applyFill="1"/>
    <xf numFmtId="0" fontId="37" fillId="26" borderId="52" xfId="20" applyFont="1" applyFill="1" applyBorder="1"/>
    <xf numFmtId="0" fontId="80" fillId="26" borderId="50" xfId="20" applyFont="1" applyFill="1" applyBorder="1"/>
    <xf numFmtId="0" fontId="37" fillId="26" borderId="50" xfId="20" applyFont="1" applyFill="1" applyBorder="1"/>
    <xf numFmtId="0" fontId="80" fillId="26" borderId="51" xfId="20" applyFont="1" applyFill="1" applyBorder="1"/>
    <xf numFmtId="0" fontId="37" fillId="26" borderId="41" xfId="20" applyFont="1" applyFill="1" applyBorder="1"/>
    <xf numFmtId="0" fontId="80" fillId="26" borderId="42" xfId="20" applyFont="1" applyFill="1" applyBorder="1"/>
    <xf numFmtId="0" fontId="37" fillId="26" borderId="42" xfId="20" applyFont="1" applyFill="1" applyBorder="1"/>
    <xf numFmtId="0" fontId="80" fillId="26" borderId="43" xfId="20" applyFont="1" applyFill="1" applyBorder="1"/>
    <xf numFmtId="0" fontId="0" fillId="26" borderId="0" xfId="0" applyFont="1" applyFill="1">
      <alignment vertical="center"/>
    </xf>
    <xf numFmtId="0" fontId="0" fillId="26" borderId="0" xfId="20" applyFont="1" applyFill="1" applyAlignment="1"/>
    <xf numFmtId="0" fontId="28" fillId="0" borderId="85" xfId="0" applyFont="1" applyFill="1" applyBorder="1" applyAlignment="1">
      <alignment horizontal="left" vertical="center" shrinkToFit="1"/>
    </xf>
    <xf numFmtId="0" fontId="51" fillId="0" borderId="56" xfId="20" applyFont="1" applyFill="1" applyBorder="1"/>
    <xf numFmtId="0" fontId="51" fillId="0" borderId="57" xfId="20" applyFont="1" applyFill="1" applyBorder="1"/>
    <xf numFmtId="0" fontId="35" fillId="0" borderId="17" xfId="0" applyFont="1" applyBorder="1" applyAlignment="1">
      <alignment horizontal="left" vertical="center" shrinkToFit="1"/>
    </xf>
    <xf numFmtId="0" fontId="39" fillId="26" borderId="0" xfId="0" applyFont="1" applyFill="1" applyBorder="1" applyAlignment="1">
      <alignment horizontal="left" shrinkToFit="1"/>
    </xf>
    <xf numFmtId="0" fontId="22" fillId="0" borderId="25" xfId="0" applyFont="1" applyFill="1" applyBorder="1" applyAlignment="1">
      <alignment horizontal="left" vertical="center" shrinkToFit="1"/>
    </xf>
    <xf numFmtId="0" fontId="76" fillId="0" borderId="31" xfId="0" applyFont="1" applyFill="1" applyBorder="1" applyAlignment="1">
      <alignment horizontal="left" vertical="center" shrinkToFit="1"/>
    </xf>
    <xf numFmtId="0" fontId="75" fillId="0" borderId="17" xfId="0" applyFont="1" applyFill="1" applyBorder="1" applyAlignment="1">
      <alignment horizontal="left" vertical="center" shrinkToFit="1"/>
    </xf>
    <xf numFmtId="0" fontId="85" fillId="24" borderId="15" xfId="0" applyFont="1" applyFill="1" applyBorder="1" applyAlignment="1">
      <alignment horizontal="center" vertical="center" shrinkToFit="1"/>
    </xf>
    <xf numFmtId="0" fontId="85" fillId="0" borderId="17" xfId="0" applyFont="1" applyFill="1" applyBorder="1" applyAlignment="1">
      <alignment horizontal="left" vertical="center" shrinkToFit="1"/>
    </xf>
    <xf numFmtId="0" fontId="86" fillId="0" borderId="17" xfId="0" applyFont="1" applyFill="1" applyBorder="1" applyAlignment="1">
      <alignment horizontal="left" vertical="center" shrinkToFit="1"/>
    </xf>
    <xf numFmtId="0" fontId="85" fillId="0" borderId="17" xfId="0" applyFont="1" applyBorder="1" applyAlignment="1">
      <alignment horizontal="left" vertical="center" shrinkToFit="1"/>
    </xf>
    <xf numFmtId="0" fontId="85" fillId="0" borderId="17" xfId="0" applyFont="1" applyFill="1" applyBorder="1" applyAlignment="1">
      <alignment vertical="center" textRotation="180" shrinkToFit="1"/>
    </xf>
    <xf numFmtId="0" fontId="86" fillId="0" borderId="17" xfId="0" applyFont="1" applyFill="1" applyBorder="1" applyAlignment="1">
      <alignment vertical="center" textRotation="180" shrinkToFit="1"/>
    </xf>
    <xf numFmtId="0" fontId="85" fillId="0" borderId="36" xfId="0" applyFont="1" applyFill="1" applyBorder="1" applyAlignment="1">
      <alignment vertical="center" textRotation="180" shrinkToFit="1"/>
    </xf>
    <xf numFmtId="0" fontId="85" fillId="0" borderId="21" xfId="0" applyFont="1" applyBorder="1" applyAlignment="1">
      <alignment horizontal="left" vertical="center" shrinkToFit="1"/>
    </xf>
    <xf numFmtId="0" fontId="85" fillId="0" borderId="17" xfId="0" applyFont="1" applyFill="1" applyBorder="1" applyAlignment="1">
      <alignment horizontal="center" vertical="center" shrinkToFit="1"/>
    </xf>
    <xf numFmtId="0" fontId="87" fillId="0" borderId="17" xfId="0" applyFont="1" applyFill="1" applyBorder="1" applyAlignment="1">
      <alignment horizontal="center" vertical="center" shrinkToFit="1"/>
    </xf>
    <xf numFmtId="0" fontId="85" fillId="0" borderId="17" xfId="0" applyFont="1" applyFill="1" applyBorder="1" applyAlignment="1">
      <alignment horizontal="center" vertical="center" textRotation="180" shrinkToFit="1"/>
    </xf>
    <xf numFmtId="0" fontId="85" fillId="0" borderId="21" xfId="0" applyFont="1" applyFill="1" applyBorder="1" applyAlignment="1">
      <alignment horizontal="left" vertical="center" shrinkToFit="1"/>
    </xf>
    <xf numFmtId="0" fontId="85" fillId="0" borderId="21" xfId="0" applyFont="1" applyFill="1" applyBorder="1" applyAlignment="1">
      <alignment horizontal="center" vertical="center" textRotation="180" shrinkToFit="1"/>
    </xf>
    <xf numFmtId="0" fontId="85" fillId="0" borderId="25" xfId="0" applyFont="1" applyBorder="1" applyAlignment="1">
      <alignment horizontal="left" vertical="center" shrinkToFit="1"/>
    </xf>
    <xf numFmtId="0" fontId="85" fillId="0" borderId="25" xfId="0" applyFont="1" applyFill="1" applyBorder="1" applyAlignment="1">
      <alignment vertical="center" textRotation="180" shrinkToFit="1"/>
    </xf>
    <xf numFmtId="0" fontId="86" fillId="0" borderId="17" xfId="0" applyFont="1" applyBorder="1" applyAlignment="1">
      <alignment horizontal="left" vertical="center" shrinkToFit="1"/>
    </xf>
    <xf numFmtId="0" fontId="88" fillId="0" borderId="17" xfId="0" applyFont="1" applyBorder="1" applyAlignment="1">
      <alignment horizontal="left" vertical="center" shrinkToFit="1"/>
    </xf>
    <xf numFmtId="0" fontId="89" fillId="0" borderId="17" xfId="0" applyFont="1" applyFill="1" applyBorder="1" applyAlignment="1">
      <alignment horizontal="left" vertical="center" shrinkToFit="1"/>
    </xf>
    <xf numFmtId="0" fontId="85" fillId="24" borderId="21" xfId="0" applyFont="1" applyFill="1" applyBorder="1" applyAlignment="1">
      <alignment horizontal="center" vertical="center" shrinkToFit="1"/>
    </xf>
    <xf numFmtId="0" fontId="86" fillId="24" borderId="15" xfId="0" applyFont="1" applyFill="1" applyBorder="1" applyAlignment="1">
      <alignment horizontal="center" vertical="center" shrinkToFit="1"/>
    </xf>
    <xf numFmtId="0" fontId="89" fillId="0" borderId="25" xfId="0" applyFont="1" applyFill="1" applyBorder="1" applyAlignment="1">
      <alignment vertical="center" shrinkToFit="1"/>
    </xf>
    <xf numFmtId="0" fontId="86" fillId="0" borderId="25" xfId="0" applyFont="1" applyFill="1" applyBorder="1" applyAlignment="1">
      <alignment vertical="center" textRotation="180" shrinkToFit="1"/>
    </xf>
    <xf numFmtId="0" fontId="86" fillId="0" borderId="17" xfId="0" applyFont="1" applyBorder="1" applyAlignment="1">
      <alignment horizontal="left" vertical="center" wrapText="1" shrinkToFit="1"/>
    </xf>
    <xf numFmtId="0" fontId="90" fillId="0" borderId="17" xfId="0" applyFont="1" applyBorder="1" applyAlignment="1">
      <alignment horizontal="left" vertical="center" shrinkToFit="1"/>
    </xf>
    <xf numFmtId="0" fontId="88" fillId="0" borderId="32" xfId="0" applyFont="1" applyBorder="1" applyAlignment="1">
      <alignment horizontal="left" vertical="center" shrinkToFit="1"/>
    </xf>
    <xf numFmtId="0" fontId="86" fillId="0" borderId="20" xfId="0" applyFont="1" applyFill="1" applyBorder="1" applyAlignment="1">
      <alignment vertical="center" textRotation="180" shrinkToFit="1"/>
    </xf>
    <xf numFmtId="0" fontId="91" fillId="0" borderId="39" xfId="0" applyFont="1" applyBorder="1" applyAlignment="1">
      <alignment horizontal="left" vertical="center" shrinkToFit="1"/>
    </xf>
    <xf numFmtId="0" fontId="86" fillId="24" borderId="21" xfId="0" applyFont="1" applyFill="1" applyBorder="1" applyAlignment="1">
      <alignment horizontal="center" vertical="center" shrinkToFit="1"/>
    </xf>
    <xf numFmtId="0" fontId="85" fillId="0" borderId="17" xfId="0" applyFont="1" applyFill="1" applyBorder="1" applyAlignment="1">
      <alignment vertical="center" shrinkToFit="1"/>
    </xf>
    <xf numFmtId="0" fontId="92" fillId="0" borderId="17" xfId="0" applyFont="1" applyBorder="1" applyAlignment="1">
      <alignment horizontal="left" vertical="center" shrinkToFit="1"/>
    </xf>
    <xf numFmtId="0" fontId="93" fillId="0" borderId="17" xfId="0" applyFont="1" applyBorder="1" applyAlignment="1">
      <alignment horizontal="left" vertical="center" shrinkToFit="1"/>
    </xf>
    <xf numFmtId="0" fontId="93" fillId="0" borderId="17" xfId="0" applyFont="1" applyFill="1" applyBorder="1" applyAlignment="1">
      <alignment horizontal="left" vertical="center" shrinkToFit="1"/>
    </xf>
    <xf numFmtId="0" fontId="86" fillId="25" borderId="15" xfId="0" applyFont="1" applyFill="1" applyBorder="1" applyAlignment="1">
      <alignment horizontal="center" vertical="center" shrinkToFit="1"/>
    </xf>
    <xf numFmtId="0" fontId="92" fillId="0" borderId="17" xfId="0" applyFont="1" applyFill="1" applyBorder="1" applyAlignment="1">
      <alignment horizontal="left" vertical="center" shrinkToFit="1"/>
    </xf>
    <xf numFmtId="0" fontId="90" fillId="0" borderId="17" xfId="0" applyFont="1" applyFill="1" applyBorder="1" applyAlignment="1">
      <alignment horizontal="left" vertical="center" shrinkToFit="1"/>
    </xf>
    <xf numFmtId="0" fontId="88" fillId="0" borderId="32" xfId="0" applyFont="1" applyFill="1" applyBorder="1" applyAlignment="1">
      <alignment horizontal="left" vertical="center" shrinkToFit="1"/>
    </xf>
    <xf numFmtId="0" fontId="91" fillId="0" borderId="39" xfId="0" applyFont="1" applyFill="1" applyBorder="1" applyAlignment="1">
      <alignment horizontal="left" vertical="center" shrinkToFit="1"/>
    </xf>
    <xf numFmtId="0" fontId="85" fillId="0" borderId="17" xfId="44" applyFont="1" applyFill="1" applyBorder="1" applyAlignment="1">
      <alignment horizontal="left" vertical="center" shrinkToFit="1"/>
    </xf>
    <xf numFmtId="0" fontId="93" fillId="0" borderId="20" xfId="0" applyFont="1" applyBorder="1" applyAlignment="1">
      <alignment horizontal="left" vertical="center" shrinkToFit="1"/>
    </xf>
    <xf numFmtId="0" fontId="93" fillId="0" borderId="32" xfId="0" applyFont="1" applyBorder="1">
      <alignment vertical="center"/>
    </xf>
    <xf numFmtId="0" fontId="93" fillId="0" borderId="20" xfId="0" applyFont="1" applyFill="1" applyBorder="1" applyAlignment="1">
      <alignment vertical="center" shrinkToFit="1"/>
    </xf>
    <xf numFmtId="0" fontId="85" fillId="0" borderId="85" xfId="0" applyFont="1" applyFill="1" applyBorder="1" applyAlignment="1">
      <alignment horizontal="left" vertical="center" shrinkToFit="1"/>
    </xf>
    <xf numFmtId="0" fontId="86" fillId="25" borderId="21" xfId="0" applyFont="1" applyFill="1" applyBorder="1" applyAlignment="1">
      <alignment horizontal="center" vertical="center" shrinkToFit="1"/>
    </xf>
    <xf numFmtId="0" fontId="85" fillId="0" borderId="17" xfId="0" applyFont="1" applyFill="1" applyBorder="1" applyAlignment="1">
      <alignment horizontal="left" vertical="center" wrapText="1" shrinkToFit="1"/>
    </xf>
    <xf numFmtId="0" fontId="94" fillId="0" borderId="17" xfId="0" applyFont="1" applyFill="1" applyBorder="1" applyAlignment="1">
      <alignment horizontal="center" vertical="center" shrinkToFit="1"/>
    </xf>
    <xf numFmtId="0" fontId="85" fillId="24" borderId="50" xfId="0" applyFont="1" applyFill="1" applyBorder="1" applyAlignment="1">
      <alignment horizontal="center" vertical="center" shrinkToFit="1"/>
    </xf>
    <xf numFmtId="0" fontId="85" fillId="0" borderId="85" xfId="0" applyFont="1" applyFill="1" applyBorder="1" applyAlignment="1">
      <alignment vertical="center" textRotation="180" shrinkToFit="1"/>
    </xf>
    <xf numFmtId="0" fontId="86" fillId="24" borderId="82" xfId="0" applyFont="1" applyFill="1" applyBorder="1" applyAlignment="1">
      <alignment horizontal="center" vertical="center" shrinkToFit="1"/>
    </xf>
    <xf numFmtId="0" fontId="93" fillId="0" borderId="21" xfId="0" applyFont="1" applyFill="1" applyBorder="1" applyAlignment="1">
      <alignment horizontal="left" vertical="center" shrinkToFit="1"/>
    </xf>
    <xf numFmtId="0" fontId="92" fillId="0" borderId="17" xfId="0" applyFont="1" applyFill="1" applyBorder="1" applyAlignment="1">
      <alignment vertical="center" textRotation="180" shrinkToFit="1"/>
    </xf>
    <xf numFmtId="0" fontId="103" fillId="0" borderId="78" xfId="20" applyFont="1" applyFill="1" applyBorder="1"/>
    <xf numFmtId="0" fontId="103" fillId="0" borderId="42" xfId="20" applyFont="1" applyFill="1" applyBorder="1"/>
    <xf numFmtId="0" fontId="103" fillId="0" borderId="43" xfId="20" applyFont="1" applyFill="1" applyBorder="1"/>
    <xf numFmtId="0" fontId="103" fillId="0" borderId="77" xfId="20" applyFont="1" applyFill="1" applyBorder="1"/>
    <xf numFmtId="0" fontId="103" fillId="0" borderId="45" xfId="20" applyFont="1" applyFill="1" applyBorder="1"/>
    <xf numFmtId="0" fontId="103" fillId="0" borderId="39" xfId="20" applyFont="1" applyFill="1" applyBorder="1"/>
    <xf numFmtId="0" fontId="103" fillId="0" borderId="46" xfId="20" applyFont="1" applyFill="1" applyBorder="1"/>
    <xf numFmtId="0" fontId="106" fillId="0" borderId="47" xfId="20" applyFont="1" applyFill="1" applyBorder="1"/>
    <xf numFmtId="0" fontId="106" fillId="0" borderId="50" xfId="20" applyFont="1" applyFill="1" applyBorder="1"/>
    <xf numFmtId="0" fontId="106" fillId="0" borderId="51" xfId="20" applyFont="1" applyFill="1" applyBorder="1"/>
    <xf numFmtId="0" fontId="106" fillId="0" borderId="52" xfId="20" applyFont="1" applyFill="1" applyBorder="1"/>
    <xf numFmtId="0" fontId="106" fillId="0" borderId="41" xfId="20" applyFont="1" applyFill="1" applyBorder="1"/>
    <xf numFmtId="0" fontId="106" fillId="0" borderId="42" xfId="20" applyFont="1" applyFill="1" applyBorder="1"/>
    <xf numFmtId="0" fontId="106" fillId="0" borderId="43" xfId="20" applyFont="1" applyFill="1" applyBorder="1"/>
    <xf numFmtId="0" fontId="106" fillId="0" borderId="53" xfId="20" applyFont="1" applyFill="1" applyBorder="1"/>
    <xf numFmtId="0" fontId="106" fillId="0" borderId="54" xfId="20" applyFont="1" applyFill="1" applyBorder="1"/>
    <xf numFmtId="0" fontId="106" fillId="0" borderId="55" xfId="20" applyFont="1" applyFill="1" applyBorder="1"/>
    <xf numFmtId="0" fontId="106" fillId="0" borderId="56" xfId="20" applyFont="1" applyFill="1" applyBorder="1"/>
    <xf numFmtId="0" fontId="106" fillId="0" borderId="57" xfId="20" applyFont="1" applyFill="1" applyBorder="1"/>
    <xf numFmtId="0" fontId="106" fillId="0" borderId="58" xfId="20" applyFont="1" applyFill="1" applyBorder="1"/>
    <xf numFmtId="0" fontId="95" fillId="0" borderId="17" xfId="58" applyFont="1" applyFill="1" applyBorder="1" applyAlignment="1">
      <alignment horizontal="left" vertical="center" shrinkToFit="1"/>
    </xf>
    <xf numFmtId="0" fontId="98" fillId="0" borderId="0" xfId="20" applyFont="1" applyFill="1"/>
    <xf numFmtId="0" fontId="98" fillId="0" borderId="0" xfId="20" applyFont="1" applyFill="1" applyAlignment="1"/>
    <xf numFmtId="0" fontId="98" fillId="0" borderId="0" xfId="20" applyFont="1" applyFill="1" applyBorder="1"/>
    <xf numFmtId="0" fontId="100" fillId="0" borderId="0" xfId="20" applyFont="1" applyFill="1"/>
    <xf numFmtId="0" fontId="101" fillId="0" borderId="0" xfId="20" applyFont="1" applyFill="1"/>
    <xf numFmtId="0" fontId="100" fillId="0" borderId="0" xfId="20" applyFont="1" applyFill="1" applyBorder="1"/>
    <xf numFmtId="0" fontId="101" fillId="0" borderId="0" xfId="20" applyFont="1" applyFill="1" applyBorder="1"/>
    <xf numFmtId="0" fontId="108" fillId="0" borderId="52" xfId="20" applyFont="1" applyFill="1" applyBorder="1"/>
    <xf numFmtId="0" fontId="109" fillId="0" borderId="50" xfId="20" applyFont="1" applyFill="1" applyBorder="1"/>
    <xf numFmtId="0" fontId="108" fillId="0" borderId="50" xfId="20" applyFont="1" applyFill="1" applyBorder="1"/>
    <xf numFmtId="0" fontId="109" fillId="0" borderId="51" xfId="20" applyFont="1" applyFill="1" applyBorder="1"/>
    <xf numFmtId="0" fontId="108" fillId="0" borderId="41" xfId="20" applyFont="1" applyFill="1" applyBorder="1"/>
    <xf numFmtId="0" fontId="109" fillId="0" borderId="42" xfId="20" applyFont="1" applyFill="1" applyBorder="1"/>
    <xf numFmtId="0" fontId="108" fillId="0" borderId="42" xfId="20" applyFont="1" applyFill="1" applyBorder="1"/>
    <xf numFmtId="0" fontId="109" fillId="0" borderId="43" xfId="20" applyFont="1" applyFill="1" applyBorder="1"/>
    <xf numFmtId="0" fontId="98" fillId="0" borderId="0" xfId="0" applyFont="1" applyFill="1">
      <alignment vertical="center"/>
    </xf>
    <xf numFmtId="0" fontId="95" fillId="0" borderId="17" xfId="58" applyFont="1" applyFill="1" applyBorder="1" applyAlignment="1">
      <alignment horizontal="center" vertical="center" shrinkToFit="1"/>
    </xf>
    <xf numFmtId="0" fontId="95" fillId="0" borderId="17" xfId="58" applyFont="1" applyFill="1" applyBorder="1" applyAlignment="1">
      <alignment horizontal="center" vertical="center" textRotation="180" shrinkToFit="1"/>
    </xf>
    <xf numFmtId="0" fontId="86" fillId="0" borderId="17" xfId="44" applyFont="1" applyFill="1" applyBorder="1" applyAlignment="1">
      <alignment horizontal="left" vertical="center" shrinkToFit="1"/>
    </xf>
    <xf numFmtId="0" fontId="22" fillId="0" borderId="17" xfId="44" applyFont="1" applyFill="1" applyBorder="1" applyAlignment="1">
      <alignment horizontal="left" vertical="center" shrinkToFit="1"/>
    </xf>
    <xf numFmtId="0" fontId="92" fillId="29" borderId="15" xfId="0" applyFont="1" applyFill="1" applyBorder="1" applyAlignment="1">
      <alignment horizontal="center" vertical="center" shrinkToFit="1"/>
    </xf>
    <xf numFmtId="0" fontId="92" fillId="29" borderId="21" xfId="0" applyFont="1" applyFill="1" applyBorder="1" applyAlignment="1">
      <alignment horizontal="center" vertical="center" shrinkToFit="1"/>
    </xf>
    <xf numFmtId="0" fontId="75" fillId="0" borderId="17" xfId="0" applyFont="1" applyBorder="1" applyAlignment="1">
      <alignment horizontal="left" vertical="center" shrinkToFit="1"/>
    </xf>
    <xf numFmtId="0" fontId="75" fillId="0" borderId="17" xfId="0" applyFont="1" applyBorder="1" applyAlignment="1">
      <alignment vertical="center" textRotation="180" shrinkToFit="1"/>
    </xf>
    <xf numFmtId="0" fontId="92" fillId="0" borderId="17" xfId="0" applyFont="1" applyBorder="1" applyAlignment="1">
      <alignment vertical="center" textRotation="180" shrinkToFit="1"/>
    </xf>
    <xf numFmtId="0" fontId="75" fillId="0" borderId="17" xfId="0" applyFont="1" applyBorder="1" applyAlignment="1">
      <alignment vertical="center" shrinkToFit="1"/>
    </xf>
    <xf numFmtId="0" fontId="98" fillId="0" borderId="18" xfId="0" applyFont="1" applyBorder="1" applyAlignment="1">
      <alignment horizontal="center" vertical="center" shrinkToFit="1"/>
    </xf>
    <xf numFmtId="0" fontId="98" fillId="0" borderId="19" xfId="0" applyFont="1" applyBorder="1">
      <alignment vertical="center"/>
    </xf>
    <xf numFmtId="0" fontId="98" fillId="0" borderId="16" xfId="0" applyFont="1" applyBorder="1" applyAlignment="1">
      <alignment horizontal="center" vertical="center" shrinkToFit="1"/>
    </xf>
    <xf numFmtId="0" fontId="98" fillId="0" borderId="20" xfId="0" applyFont="1" applyBorder="1" applyAlignment="1">
      <alignment horizontal="right"/>
    </xf>
    <xf numFmtId="0" fontId="75" fillId="0" borderId="31" xfId="0" applyFont="1" applyBorder="1" applyAlignment="1">
      <alignment horizontal="left" vertical="center" shrinkToFit="1"/>
    </xf>
    <xf numFmtId="0" fontId="92" fillId="0" borderId="32" xfId="0" applyFont="1" applyBorder="1" applyAlignment="1">
      <alignment horizontal="left" vertical="center" shrinkToFit="1"/>
    </xf>
    <xf numFmtId="0" fontId="92" fillId="0" borderId="20" xfId="0" applyFont="1" applyBorder="1" applyAlignment="1">
      <alignment horizontal="left" vertical="center" shrinkToFit="1"/>
    </xf>
    <xf numFmtId="0" fontId="92" fillId="0" borderId="32" xfId="0" applyFont="1" applyBorder="1">
      <alignment vertical="center"/>
    </xf>
    <xf numFmtId="0" fontId="92" fillId="0" borderId="20" xfId="0" applyFont="1" applyBorder="1" applyAlignment="1">
      <alignment vertical="center" shrinkToFit="1"/>
    </xf>
    <xf numFmtId="0" fontId="98" fillId="0" borderId="24" xfId="0" applyFont="1" applyBorder="1" applyAlignment="1">
      <alignment horizontal="center" vertical="center" shrinkToFit="1"/>
    </xf>
    <xf numFmtId="0" fontId="92" fillId="0" borderId="25" xfId="0" applyFont="1" applyBorder="1" applyAlignment="1">
      <alignment vertical="center" shrinkToFit="1"/>
    </xf>
    <xf numFmtId="0" fontId="92" fillId="0" borderId="25" xfId="0" applyFont="1" applyBorder="1" applyAlignment="1">
      <alignment vertical="center" textRotation="180" shrinkToFit="1"/>
    </xf>
    <xf numFmtId="0" fontId="75" fillId="0" borderId="25" xfId="0" applyFont="1" applyBorder="1" applyAlignment="1">
      <alignment horizontal="left" vertical="center" shrinkToFit="1"/>
    </xf>
    <xf numFmtId="0" fontId="92" fillId="0" borderId="25" xfId="0" applyFont="1" applyBorder="1" applyAlignment="1">
      <alignment horizontal="left" vertical="center" shrinkToFit="1"/>
    </xf>
    <xf numFmtId="0" fontId="75" fillId="0" borderId="25" xfId="0" applyFont="1" applyBorder="1" applyAlignment="1">
      <alignment vertical="center" textRotation="180" shrinkToFit="1"/>
    </xf>
    <xf numFmtId="0" fontId="76" fillId="0" borderId="87" xfId="0" applyFont="1" applyFill="1" applyBorder="1" applyAlignment="1">
      <alignment horizontal="left" vertical="center" shrinkToFit="1"/>
    </xf>
    <xf numFmtId="0" fontId="28" fillId="0" borderId="20" xfId="0" applyFont="1" applyFill="1" applyBorder="1" applyAlignment="1">
      <alignment vertical="center" textRotation="180" shrinkToFit="1"/>
    </xf>
    <xf numFmtId="0" fontId="76" fillId="0" borderId="20" xfId="0" applyFont="1" applyFill="1" applyBorder="1" applyAlignment="1">
      <alignment horizontal="center" vertical="center" textRotation="180" shrinkToFit="1"/>
    </xf>
    <xf numFmtId="0" fontId="76" fillId="0" borderId="27" xfId="0" applyFont="1" applyFill="1" applyBorder="1" applyAlignment="1">
      <alignment horizontal="center" vertical="center" textRotation="180" shrinkToFit="1"/>
    </xf>
    <xf numFmtId="0" fontId="85" fillId="24" borderId="26" xfId="0" applyFont="1" applyFill="1" applyBorder="1" applyAlignment="1">
      <alignment horizontal="center" vertical="center" shrinkToFit="1"/>
    </xf>
    <xf numFmtId="0" fontId="85" fillId="0" borderId="54" xfId="0" applyFont="1" applyFill="1" applyBorder="1" applyAlignment="1">
      <alignment horizontal="left" vertical="center" shrinkToFit="1"/>
    </xf>
    <xf numFmtId="0" fontId="85" fillId="0" borderId="32" xfId="0" applyFont="1" applyFill="1" applyBorder="1" applyAlignment="1">
      <alignment horizontal="left" vertical="center" shrinkToFit="1"/>
    </xf>
    <xf numFmtId="0" fontId="93" fillId="0" borderId="32" xfId="0" applyFont="1" applyFill="1" applyBorder="1" applyAlignment="1">
      <alignment horizontal="left" vertical="center" shrinkToFit="1"/>
    </xf>
    <xf numFmtId="0" fontId="85" fillId="0" borderId="39" xfId="0" applyFont="1" applyFill="1" applyBorder="1" applyAlignment="1">
      <alignment horizontal="left" vertical="center" shrinkToFit="1"/>
    </xf>
    <xf numFmtId="0" fontId="85" fillId="0" borderId="32" xfId="58" applyFont="1" applyFill="1" applyBorder="1" applyAlignment="1">
      <alignment horizontal="left" vertical="center" shrinkToFit="1"/>
    </xf>
    <xf numFmtId="0" fontId="85" fillId="0" borderId="54" xfId="58" applyFont="1" applyFill="1" applyBorder="1" applyAlignment="1">
      <alignment horizontal="left" vertical="center" shrinkToFit="1"/>
    </xf>
    <xf numFmtId="0" fontId="85" fillId="0" borderId="31" xfId="0" applyFont="1" applyFill="1" applyBorder="1" applyAlignment="1">
      <alignment horizontal="left" vertical="center" shrinkToFit="1"/>
    </xf>
    <xf numFmtId="0" fontId="86" fillId="24" borderId="26" xfId="0" applyFont="1" applyFill="1" applyBorder="1" applyAlignment="1">
      <alignment horizontal="center" vertical="center" shrinkToFit="1"/>
    </xf>
    <xf numFmtId="0" fontId="34" fillId="0" borderId="32" xfId="0" applyFont="1" applyBorder="1" applyAlignment="1">
      <alignment vertical="center" shrinkToFit="1"/>
    </xf>
    <xf numFmtId="0" fontId="76" fillId="0" borderId="31" xfId="0" applyFont="1" applyFill="1" applyBorder="1" applyAlignment="1">
      <alignment horizontal="center" vertical="center" shrinkToFit="1"/>
    </xf>
    <xf numFmtId="0" fontId="76" fillId="0" borderId="31" xfId="0" applyFont="1" applyFill="1" applyBorder="1" applyAlignment="1">
      <alignment horizontal="center" vertical="center" textRotation="180" shrinkToFit="1"/>
    </xf>
    <xf numFmtId="0" fontId="27" fillId="24" borderId="26" xfId="0" applyFont="1" applyFill="1" applyBorder="1" applyAlignment="1">
      <alignment horizontal="center" vertical="center" wrapText="1" shrinkToFit="1"/>
    </xf>
    <xf numFmtId="0" fontId="76" fillId="0" borderId="32" xfId="0" applyFont="1" applyFill="1" applyBorder="1" applyAlignment="1">
      <alignment horizontal="left" vertical="center" shrinkToFit="1"/>
    </xf>
    <xf numFmtId="0" fontId="33" fillId="0" borderId="90" xfId="0" applyFont="1" applyBorder="1" applyAlignment="1">
      <alignment horizontal="center" vertical="center" textRotation="255"/>
    </xf>
    <xf numFmtId="0" fontId="27" fillId="0" borderId="91" xfId="0" applyFont="1" applyBorder="1" applyAlignment="1">
      <alignment vertical="center" textRotation="255"/>
    </xf>
    <xf numFmtId="0" fontId="27" fillId="0" borderId="92" xfId="0" applyFont="1" applyFill="1" applyBorder="1" applyAlignment="1">
      <alignment horizontal="center" vertical="center"/>
    </xf>
    <xf numFmtId="0" fontId="27" fillId="0" borderId="92" xfId="0" applyFont="1" applyFill="1" applyBorder="1" applyAlignment="1">
      <alignment horizontal="center" vertical="center" shrinkToFit="1"/>
    </xf>
    <xf numFmtId="0" fontId="27" fillId="0" borderId="92" xfId="0" applyFont="1" applyFill="1" applyBorder="1" applyAlignment="1">
      <alignment horizontal="center" vertical="center" wrapText="1"/>
    </xf>
    <xf numFmtId="0" fontId="27" fillId="0" borderId="91" xfId="0" applyFont="1" applyFill="1" applyBorder="1" applyAlignment="1">
      <alignment horizontal="center" vertical="center"/>
    </xf>
    <xf numFmtId="0" fontId="38" fillId="0" borderId="91" xfId="0" applyFont="1" applyFill="1" applyBorder="1" applyAlignment="1">
      <alignment horizontal="center" vertical="center" textRotation="255"/>
    </xf>
    <xf numFmtId="0" fontId="33" fillId="0" borderId="93" xfId="0" applyFont="1" applyBorder="1" applyAlignment="1">
      <alignment horizontal="center" vertical="center"/>
    </xf>
    <xf numFmtId="0" fontId="33" fillId="0" borderId="92" xfId="0" applyFont="1" applyBorder="1" applyAlignment="1">
      <alignment horizontal="center" vertical="center"/>
    </xf>
    <xf numFmtId="0" fontId="33" fillId="0" borderId="94" xfId="0" applyFont="1" applyBorder="1" applyAlignment="1">
      <alignment horizontal="center" vertical="center"/>
    </xf>
    <xf numFmtId="0" fontId="33" fillId="0" borderId="95" xfId="0" applyFont="1" applyBorder="1" applyAlignment="1">
      <alignment horizontal="center"/>
    </xf>
    <xf numFmtId="0" fontId="33" fillId="0" borderId="96" xfId="0" applyFont="1" applyFill="1" applyBorder="1" applyAlignment="1">
      <alignment horizontal="center" vertical="center"/>
    </xf>
    <xf numFmtId="0" fontId="33" fillId="0" borderId="97" xfId="0" applyFont="1" applyBorder="1" applyAlignment="1">
      <alignment horizontal="center"/>
    </xf>
    <xf numFmtId="0" fontId="33" fillId="0" borderId="67" xfId="0" applyFont="1" applyFill="1" applyBorder="1" applyAlignment="1">
      <alignment horizontal="center" vertical="center"/>
    </xf>
    <xf numFmtId="0" fontId="34" fillId="0" borderId="95" xfId="0" applyFont="1" applyFill="1" applyBorder="1" applyAlignment="1">
      <alignment horizontal="center" vertical="center" shrinkToFit="1"/>
    </xf>
    <xf numFmtId="0" fontId="34" fillId="0" borderId="97" xfId="0" applyFont="1" applyFill="1" applyBorder="1" applyAlignment="1">
      <alignment horizontal="center" vertical="center" shrinkToFit="1"/>
    </xf>
    <xf numFmtId="0" fontId="33" fillId="0" borderId="98" xfId="0" applyFont="1" applyFill="1" applyBorder="1" applyAlignment="1">
      <alignment horizontal="center" vertical="center"/>
    </xf>
    <xf numFmtId="0" fontId="33" fillId="0" borderId="67" xfId="0" applyFont="1" applyBorder="1" applyAlignment="1">
      <alignment horizontal="center" vertical="center"/>
    </xf>
    <xf numFmtId="0" fontId="33" fillId="0" borderId="97" xfId="0" applyFont="1" applyFill="1" applyBorder="1" applyAlignment="1">
      <alignment horizontal="center"/>
    </xf>
    <xf numFmtId="0" fontId="29" fillId="0" borderId="95" xfId="0" applyFont="1" applyFill="1" applyBorder="1" applyAlignment="1">
      <alignment horizontal="center" vertical="center" shrinkToFit="1"/>
    </xf>
    <xf numFmtId="0" fontId="29" fillId="0" borderId="66" xfId="0" applyFont="1" applyBorder="1" applyAlignment="1">
      <alignment horizontal="center" vertical="center" shrinkToFit="1"/>
    </xf>
    <xf numFmtId="0" fontId="33" fillId="0" borderId="96" xfId="0" applyFont="1" applyBorder="1" applyAlignment="1">
      <alignment horizontal="center" vertical="center"/>
    </xf>
    <xf numFmtId="0" fontId="34" fillId="0" borderId="99" xfId="0" applyFont="1" applyFill="1" applyBorder="1" applyAlignment="1">
      <alignment horizontal="center" vertical="center" shrinkToFit="1"/>
    </xf>
    <xf numFmtId="0" fontId="85" fillId="0" borderId="35" xfId="0" applyFont="1" applyFill="1" applyBorder="1" applyAlignment="1">
      <alignment vertical="center" textRotation="180" shrinkToFit="1"/>
    </xf>
    <xf numFmtId="0" fontId="85" fillId="0" borderId="80" xfId="0" applyFont="1" applyFill="1" applyBorder="1" applyAlignment="1">
      <alignment vertical="center" textRotation="180" shrinkToFit="1"/>
    </xf>
    <xf numFmtId="0" fontId="28" fillId="0" borderId="34" xfId="0" applyFont="1" applyBorder="1" applyAlignment="1">
      <alignment horizontal="left" vertical="center" shrinkToFit="1"/>
    </xf>
    <xf numFmtId="0" fontId="85" fillId="0" borderId="36" xfId="0" applyFont="1" applyBorder="1" applyAlignment="1">
      <alignment horizontal="left" vertical="center" shrinkToFit="1"/>
    </xf>
    <xf numFmtId="0" fontId="96" fillId="0" borderId="36" xfId="0" applyFont="1" applyFill="1" applyBorder="1" applyAlignment="1">
      <alignment horizontal="left" vertical="center" shrinkToFit="1"/>
    </xf>
    <xf numFmtId="0" fontId="28" fillId="0" borderId="36" xfId="0" applyFont="1" applyFill="1" applyBorder="1" applyAlignment="1">
      <alignment vertical="center" textRotation="180" shrinkToFit="1"/>
    </xf>
    <xf numFmtId="0" fontId="33" fillId="0" borderId="36" xfId="0" applyFont="1" applyFill="1" applyBorder="1" applyAlignment="1">
      <alignment horizontal="left"/>
    </xf>
    <xf numFmtId="0" fontId="33" fillId="0" borderId="69" xfId="0" applyFont="1" applyBorder="1" applyAlignment="1">
      <alignment horizontal="center" vertical="center"/>
    </xf>
    <xf numFmtId="0" fontId="86" fillId="0" borderId="17" xfId="44" applyFont="1" applyFill="1" applyBorder="1" applyAlignment="1">
      <alignment vertical="center" textRotation="180" shrinkToFit="1"/>
    </xf>
    <xf numFmtId="0" fontId="34" fillId="0" borderId="39" xfId="0" applyFont="1" applyBorder="1" applyAlignment="1">
      <alignment vertical="center" shrinkToFit="1"/>
    </xf>
    <xf numFmtId="0" fontId="85" fillId="0" borderId="20" xfId="0" applyFont="1" applyFill="1" applyBorder="1" applyAlignment="1">
      <alignment horizontal="left" vertical="center" shrinkToFit="1"/>
    </xf>
    <xf numFmtId="0" fontId="34" fillId="0" borderId="32" xfId="0" applyFont="1" applyBorder="1">
      <alignment vertical="center"/>
    </xf>
    <xf numFmtId="0" fontId="34" fillId="0" borderId="39" xfId="0" applyFont="1" applyBorder="1">
      <alignment vertical="center"/>
    </xf>
    <xf numFmtId="0" fontId="28" fillId="0" borderId="17" xfId="44" applyFont="1" applyFill="1" applyBorder="1" applyAlignment="1">
      <alignment horizontal="left" vertical="center" shrinkToFit="1"/>
    </xf>
    <xf numFmtId="0" fontId="23" fillId="0" borderId="90" xfId="0" applyFont="1" applyBorder="1" applyAlignment="1">
      <alignment horizontal="center" vertical="center" textRotation="255"/>
    </xf>
    <xf numFmtId="0" fontId="24" fillId="0" borderId="91" xfId="0" applyFont="1" applyBorder="1" applyAlignment="1">
      <alignment vertical="center" textRotation="255"/>
    </xf>
    <xf numFmtId="0" fontId="24" fillId="0" borderId="92" xfId="0" applyFont="1" applyFill="1" applyBorder="1" applyAlignment="1">
      <alignment horizontal="center" vertical="center"/>
    </xf>
    <xf numFmtId="0" fontId="24" fillId="0" borderId="92" xfId="0" applyFont="1" applyFill="1" applyBorder="1" applyAlignment="1">
      <alignment horizontal="center" vertical="center" wrapText="1"/>
    </xf>
    <xf numFmtId="0" fontId="24" fillId="0" borderId="91" xfId="0" applyFont="1" applyFill="1" applyBorder="1" applyAlignment="1">
      <alignment horizontal="center" vertical="center"/>
    </xf>
    <xf numFmtId="0" fontId="23" fillId="0" borderId="93" xfId="0" applyFont="1" applyBorder="1" applyAlignment="1">
      <alignment horizontal="center" vertical="center"/>
    </xf>
    <xf numFmtId="0" fontId="23" fillId="0" borderId="94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/>
    </xf>
    <xf numFmtId="0" fontId="3" fillId="0" borderId="95" xfId="0" applyFont="1" applyFill="1" applyBorder="1" applyAlignment="1">
      <alignment horizontal="center" vertical="center" shrinkToFit="1"/>
    </xf>
    <xf numFmtId="0" fontId="1" fillId="0" borderId="97" xfId="0" applyFont="1" applyFill="1" applyBorder="1" applyAlignment="1">
      <alignment horizontal="center" vertical="center" shrinkToFit="1"/>
    </xf>
    <xf numFmtId="0" fontId="23" fillId="0" borderId="97" xfId="0" applyFont="1" applyFill="1" applyBorder="1" applyAlignment="1">
      <alignment horizontal="center"/>
    </xf>
    <xf numFmtId="0" fontId="1" fillId="0" borderId="66" xfId="0" applyFont="1" applyBorder="1" applyAlignment="1">
      <alignment horizontal="center" vertical="center" shrinkToFit="1"/>
    </xf>
    <xf numFmtId="0" fontId="1" fillId="0" borderId="99" xfId="0" applyFont="1" applyFill="1" applyBorder="1" applyAlignment="1">
      <alignment horizontal="center" vertical="center" shrinkToFit="1"/>
    </xf>
    <xf numFmtId="0" fontId="1" fillId="0" borderId="34" xfId="0" applyFont="1" applyBorder="1" applyAlignment="1">
      <alignment horizontal="right"/>
    </xf>
    <xf numFmtId="0" fontId="89" fillId="0" borderId="36" xfId="0" applyFont="1" applyFill="1" applyBorder="1" applyAlignment="1">
      <alignment vertical="center" shrinkToFit="1"/>
    </xf>
    <xf numFmtId="0" fontId="86" fillId="0" borderId="36" xfId="0" applyFont="1" applyFill="1" applyBorder="1" applyAlignment="1">
      <alignment vertical="center" textRotation="180" shrinkToFit="1"/>
    </xf>
    <xf numFmtId="0" fontId="22" fillId="0" borderId="36" xfId="0" applyFont="1" applyBorder="1" applyAlignment="1">
      <alignment horizontal="left" vertical="center" shrinkToFit="1"/>
    </xf>
    <xf numFmtId="0" fontId="93" fillId="0" borderId="80" xfId="0" applyFont="1" applyBorder="1" applyAlignment="1">
      <alignment horizontal="left" vertical="center" shrinkToFit="1"/>
    </xf>
    <xf numFmtId="0" fontId="76" fillId="0" borderId="36" xfId="0" applyFont="1" applyFill="1" applyBorder="1" applyAlignment="1">
      <alignment horizontal="left" vertical="center" shrinkToFit="1"/>
    </xf>
    <xf numFmtId="0" fontId="76" fillId="0" borderId="36" xfId="0" applyFont="1" applyFill="1" applyBorder="1" applyAlignment="1">
      <alignment horizontal="center" vertical="center" textRotation="180" shrinkToFit="1"/>
    </xf>
    <xf numFmtId="0" fontId="76" fillId="0" borderId="35" xfId="0" applyFont="1" applyFill="1" applyBorder="1" applyAlignment="1">
      <alignment horizontal="center" vertical="center" textRotation="180" shrinkToFit="1"/>
    </xf>
    <xf numFmtId="0" fontId="76" fillId="0" borderId="80" xfId="0" applyFont="1" applyFill="1" applyBorder="1" applyAlignment="1">
      <alignment horizontal="left" vertical="center" shrinkToFit="1"/>
    </xf>
    <xf numFmtId="0" fontId="33" fillId="0" borderId="36" xfId="0" applyFont="1" applyFill="1" applyBorder="1" applyAlignment="1">
      <alignment horizontal="left" vertical="center"/>
    </xf>
    <xf numFmtId="0" fontId="85" fillId="0" borderId="87" xfId="0" applyFont="1" applyFill="1" applyBorder="1" applyAlignment="1">
      <alignment horizontal="left" vertical="center" shrinkToFit="1"/>
    </xf>
    <xf numFmtId="0" fontId="76" fillId="0" borderId="20" xfId="0" applyFont="1" applyFill="1" applyBorder="1" applyAlignment="1">
      <alignment horizontal="left" vertical="center" shrinkToFit="1"/>
    </xf>
    <xf numFmtId="0" fontId="76" fillId="0" borderId="27" xfId="0" applyFont="1" applyFill="1" applyBorder="1" applyAlignment="1">
      <alignment horizontal="left" vertical="center" shrinkToFit="1"/>
    </xf>
    <xf numFmtId="0" fontId="85" fillId="0" borderId="39" xfId="0" applyFont="1" applyFill="1" applyBorder="1" applyAlignment="1">
      <alignment horizontal="center" vertical="center" textRotation="180" shrinkToFit="1"/>
    </xf>
    <xf numFmtId="0" fontId="28" fillId="24" borderId="26" xfId="0" applyFont="1" applyFill="1" applyBorder="1" applyAlignment="1">
      <alignment horizontal="center" vertical="center" shrinkToFit="1"/>
    </xf>
    <xf numFmtId="0" fontId="76" fillId="0" borderId="32" xfId="0" applyFont="1" applyFill="1" applyBorder="1" applyAlignment="1">
      <alignment horizontal="center" vertical="center" shrinkToFit="1"/>
    </xf>
    <xf numFmtId="0" fontId="76" fillId="0" borderId="39" xfId="0" applyFont="1" applyFill="1" applyBorder="1" applyAlignment="1">
      <alignment horizontal="center" vertical="center" shrinkToFit="1"/>
    </xf>
    <xf numFmtId="0" fontId="113" fillId="0" borderId="17" xfId="0" applyFont="1" applyFill="1" applyBorder="1" applyAlignment="1">
      <alignment horizontal="left" vertical="center" shrinkToFit="1"/>
    </xf>
    <xf numFmtId="0" fontId="28" fillId="0" borderId="17" xfId="0" applyFont="1" applyBorder="1" applyAlignment="1">
      <alignment vertical="center" textRotation="180" shrinkToFit="1"/>
    </xf>
    <xf numFmtId="0" fontId="115" fillId="0" borderId="17" xfId="0" applyFont="1" applyBorder="1" applyAlignment="1">
      <alignment horizontal="left" vertical="center" shrinkToFit="1"/>
    </xf>
    <xf numFmtId="0" fontId="95" fillId="0" borderId="17" xfId="0" applyFont="1" applyFill="1" applyBorder="1" applyAlignment="1">
      <alignment horizontal="left" vertical="center" shrinkToFit="1"/>
    </xf>
    <xf numFmtId="0" fontId="116" fillId="0" borderId="17" xfId="0" applyFont="1" applyFill="1" applyBorder="1" applyAlignment="1">
      <alignment horizontal="left" vertical="center" shrinkToFit="1"/>
    </xf>
    <xf numFmtId="0" fontId="116" fillId="0" borderId="17" xfId="0" applyFont="1" applyBorder="1" applyAlignment="1">
      <alignment horizontal="left" vertical="center" shrinkToFit="1"/>
    </xf>
    <xf numFmtId="0" fontId="117" fillId="0" borderId="17" xfId="0" applyFont="1" applyFill="1" applyBorder="1" applyAlignment="1">
      <alignment horizontal="center" vertical="center" shrinkToFit="1"/>
    </xf>
    <xf numFmtId="0" fontId="95" fillId="0" borderId="17" xfId="0" applyFont="1" applyBorder="1" applyAlignment="1">
      <alignment horizontal="left" vertical="center" shrinkToFit="1"/>
    </xf>
    <xf numFmtId="0" fontId="118" fillId="0" borderId="17" xfId="0" applyFont="1" applyBorder="1" applyAlignment="1">
      <alignment horizontal="left" vertical="center" shrinkToFit="1"/>
    </xf>
    <xf numFmtId="0" fontId="95" fillId="0" borderId="17" xfId="0" applyFont="1" applyFill="1" applyBorder="1" applyAlignment="1">
      <alignment horizontal="center" vertical="center" shrinkToFit="1"/>
    </xf>
    <xf numFmtId="0" fontId="119" fillId="0" borderId="17" xfId="0" applyFont="1" applyFill="1" applyBorder="1" applyAlignment="1">
      <alignment horizontal="center" vertical="center" shrinkToFit="1"/>
    </xf>
    <xf numFmtId="0" fontId="120" fillId="0" borderId="17" xfId="0" applyFont="1" applyFill="1" applyBorder="1" applyAlignment="1">
      <alignment horizontal="center" vertical="center" shrinkToFit="1"/>
    </xf>
    <xf numFmtId="0" fontId="116" fillId="0" borderId="17" xfId="0" applyFont="1" applyFill="1" applyBorder="1" applyAlignment="1">
      <alignment vertical="center" textRotation="180" shrinkToFit="1"/>
    </xf>
    <xf numFmtId="0" fontId="95" fillId="0" borderId="17" xfId="0" applyFont="1" applyFill="1" applyBorder="1" applyAlignment="1">
      <alignment vertical="center" shrinkToFit="1"/>
    </xf>
    <xf numFmtId="0" fontId="121" fillId="0" borderId="17" xfId="0" applyFont="1" applyFill="1" applyBorder="1" applyAlignment="1">
      <alignment horizontal="left" vertical="center" shrinkToFit="1"/>
    </xf>
    <xf numFmtId="0" fontId="95" fillId="0" borderId="26" xfId="0" applyFont="1" applyFill="1" applyBorder="1" applyAlignment="1">
      <alignment horizontal="left" vertical="center" shrinkToFit="1"/>
    </xf>
    <xf numFmtId="0" fontId="116" fillId="0" borderId="0" xfId="44" applyFont="1" applyFill="1" applyBorder="1" applyAlignment="1" applyProtection="1">
      <alignment vertical="center"/>
    </xf>
    <xf numFmtId="0" fontId="116" fillId="0" borderId="54" xfId="44" applyFont="1" applyFill="1" applyBorder="1" applyAlignment="1" applyProtection="1">
      <alignment vertical="center"/>
    </xf>
    <xf numFmtId="0" fontId="116" fillId="0" borderId="44" xfId="44" applyFont="1" applyFill="1" applyBorder="1" applyAlignment="1" applyProtection="1">
      <alignment horizontal="left" vertical="center"/>
    </xf>
    <xf numFmtId="0" fontId="122" fillId="0" borderId="17" xfId="0" applyFont="1" applyFill="1" applyBorder="1" applyAlignment="1">
      <alignment horizontal="center" vertical="center" shrinkToFit="1"/>
    </xf>
    <xf numFmtId="0" fontId="95" fillId="0" borderId="31" xfId="0" applyFont="1" applyFill="1" applyBorder="1" applyAlignment="1">
      <alignment horizontal="left" vertical="center" shrinkToFit="1"/>
    </xf>
    <xf numFmtId="0" fontId="116" fillId="0" borderId="32" xfId="44" applyFont="1" applyFill="1" applyBorder="1" applyAlignment="1" applyProtection="1">
      <alignment vertical="center"/>
    </xf>
    <xf numFmtId="0" fontId="95" fillId="0" borderId="17" xfId="0" applyFont="1" applyFill="1" applyBorder="1" applyAlignment="1">
      <alignment vertical="center" textRotation="180" shrinkToFit="1"/>
    </xf>
    <xf numFmtId="0" fontId="95" fillId="0" borderId="0" xfId="0" applyFont="1">
      <alignment vertical="center"/>
    </xf>
    <xf numFmtId="0" fontId="95" fillId="0" borderId="32" xfId="0" applyFont="1" applyBorder="1">
      <alignment vertical="center"/>
    </xf>
    <xf numFmtId="0" fontId="95" fillId="0" borderId="17" xfId="0" applyFont="1" applyFill="1" applyBorder="1" applyAlignment="1">
      <alignment horizontal="center" vertical="center" textRotation="180" shrinkToFit="1"/>
    </xf>
    <xf numFmtId="0" fontId="118" fillId="0" borderId="17" xfId="0" applyFont="1" applyFill="1" applyBorder="1" applyAlignment="1">
      <alignment horizontal="left" vertical="center" shrinkToFit="1"/>
    </xf>
    <xf numFmtId="0" fontId="95" fillId="0" borderId="32" xfId="0" applyFont="1" applyFill="1" applyBorder="1" applyAlignment="1">
      <alignment horizontal="center" vertical="center" textRotation="180" shrinkToFit="1"/>
    </xf>
    <xf numFmtId="0" fontId="95" fillId="0" borderId="20" xfId="0" applyFont="1" applyFill="1" applyBorder="1" applyAlignment="1">
      <alignment horizontal="left" vertical="center" shrinkToFit="1"/>
    </xf>
    <xf numFmtId="0" fontId="95" fillId="0" borderId="17" xfId="0" applyFont="1" applyBorder="1" applyAlignment="1">
      <alignment horizontal="center" vertical="center" shrinkToFit="1"/>
    </xf>
    <xf numFmtId="0" fontId="95" fillId="0" borderId="38" xfId="0" applyFont="1" applyBorder="1" applyAlignment="1">
      <alignment horizontal="left" vertical="center" shrinkToFit="1"/>
    </xf>
    <xf numFmtId="0" fontId="95" fillId="0" borderId="37" xfId="0" applyFont="1" applyBorder="1" applyAlignment="1">
      <alignment horizontal="left" vertical="center" shrinkToFit="1"/>
    </xf>
    <xf numFmtId="0" fontId="95" fillId="0" borderId="20" xfId="0" applyFont="1" applyBorder="1" applyAlignment="1">
      <alignment horizontal="left" vertical="center" shrinkToFit="1"/>
    </xf>
    <xf numFmtId="0" fontId="120" fillId="0" borderId="17" xfId="0" applyFont="1" applyBorder="1" applyAlignment="1">
      <alignment horizontal="center" vertical="center" shrinkToFit="1"/>
    </xf>
    <xf numFmtId="0" fontId="95" fillId="0" borderId="17" xfId="0" applyFont="1" applyFill="1" applyBorder="1" applyAlignment="1">
      <alignment vertical="center" textRotation="255" shrinkToFit="1"/>
    </xf>
    <xf numFmtId="0" fontId="116" fillId="0" borderId="54" xfId="0" applyFont="1" applyFill="1" applyBorder="1" applyAlignment="1">
      <alignment horizontal="left" vertical="center" shrinkToFit="1"/>
    </xf>
    <xf numFmtId="0" fontId="116" fillId="0" borderId="20" xfId="0" applyFont="1" applyBorder="1" applyAlignment="1">
      <alignment horizontal="left" vertical="center" shrinkToFit="1"/>
    </xf>
    <xf numFmtId="0" fontId="113" fillId="0" borderId="31" xfId="0" applyFont="1" applyFill="1" applyBorder="1" applyAlignment="1">
      <alignment horizontal="left" vertical="center" shrinkToFit="1"/>
    </xf>
    <xf numFmtId="0" fontId="95" fillId="0" borderId="32" xfId="0" applyFont="1" applyFill="1" applyBorder="1" applyAlignment="1">
      <alignment horizontal="left" vertical="center" shrinkToFit="1"/>
    </xf>
    <xf numFmtId="0" fontId="123" fillId="0" borderId="17" xfId="0" applyFont="1" applyFill="1" applyBorder="1" applyAlignment="1">
      <alignment horizontal="left" vertical="center" shrinkToFit="1"/>
    </xf>
    <xf numFmtId="0" fontId="116" fillId="0" borderId="17" xfId="44" applyFont="1" applyFill="1" applyBorder="1" applyAlignment="1">
      <alignment horizontal="left" vertical="center" shrinkToFit="1"/>
    </xf>
    <xf numFmtId="0" fontId="124" fillId="0" borderId="0" xfId="0" applyFont="1" applyBorder="1">
      <alignment vertical="center"/>
    </xf>
    <xf numFmtId="0" fontId="124" fillId="0" borderId="32" xfId="0" applyFont="1" applyBorder="1" applyAlignment="1">
      <alignment vertical="center" shrinkToFit="1"/>
    </xf>
    <xf numFmtId="0" fontId="95" fillId="0" borderId="17" xfId="0" applyFont="1" applyBorder="1" applyAlignment="1">
      <alignment horizontal="left" vertical="center" wrapText="1" shrinkToFit="1"/>
    </xf>
    <xf numFmtId="0" fontId="121" fillId="0" borderId="17" xfId="0" applyFont="1" applyBorder="1" applyAlignment="1">
      <alignment horizontal="left" vertical="center" shrinkToFit="1"/>
    </xf>
    <xf numFmtId="0" fontId="85" fillId="0" borderId="31" xfId="58" applyFont="1" applyFill="1" applyBorder="1" applyAlignment="1">
      <alignment horizontal="left" vertical="center" shrinkToFit="1"/>
    </xf>
    <xf numFmtId="0" fontId="85" fillId="0" borderId="54" xfId="58" applyFont="1" applyFill="1" applyBorder="1" applyAlignment="1">
      <alignment horizontal="center" vertical="center" shrinkToFit="1"/>
    </xf>
    <xf numFmtId="0" fontId="92" fillId="0" borderId="20" xfId="0" applyFont="1" applyFill="1" applyBorder="1" applyAlignment="1">
      <alignment horizontal="left" vertical="center" shrinkToFit="1"/>
    </xf>
    <xf numFmtId="0" fontId="85" fillId="0" borderId="32" xfId="58" applyFont="1" applyFill="1" applyBorder="1" applyAlignment="1">
      <alignment horizontal="center" vertical="center" shrinkToFit="1"/>
    </xf>
    <xf numFmtId="0" fontId="95" fillId="0" borderId="54" xfId="0" applyFont="1" applyFill="1" applyBorder="1" applyAlignment="1">
      <alignment horizontal="left" vertical="center" shrinkToFit="1"/>
    </xf>
    <xf numFmtId="0" fontId="113" fillId="0" borderId="20" xfId="0" applyFont="1" applyFill="1" applyBorder="1" applyAlignment="1">
      <alignment horizontal="left" vertical="center" shrinkToFit="1"/>
    </xf>
    <xf numFmtId="0" fontId="116" fillId="0" borderId="17" xfId="0" applyFont="1" applyFill="1" applyBorder="1" applyAlignment="1">
      <alignment vertical="center" shrinkToFit="1"/>
    </xf>
    <xf numFmtId="0" fontId="116" fillId="0" borderId="0" xfId="0" applyFont="1" applyFill="1">
      <alignment vertical="center"/>
    </xf>
    <xf numFmtId="0" fontId="95" fillId="0" borderId="17" xfId="57" applyFont="1" applyBorder="1" applyAlignment="1">
      <alignment horizontal="left" vertical="center" shrinkToFit="1"/>
    </xf>
    <xf numFmtId="0" fontId="95" fillId="0" borderId="54" xfId="0" applyFont="1" applyFill="1" applyBorder="1" applyAlignment="1">
      <alignment horizontal="center" vertical="center" shrinkToFit="1"/>
    </xf>
    <xf numFmtId="0" fontId="95" fillId="0" borderId="32" xfId="0" applyFont="1" applyFill="1" applyBorder="1" applyAlignment="1">
      <alignment horizontal="center" vertical="center" shrinkToFit="1"/>
    </xf>
    <xf numFmtId="0" fontId="95" fillId="0" borderId="17" xfId="57" applyFont="1" applyBorder="1" applyAlignment="1">
      <alignment vertical="center" textRotation="180" shrinkToFit="1"/>
    </xf>
    <xf numFmtId="0" fontId="124" fillId="0" borderId="0" xfId="0" applyFont="1">
      <alignment vertical="center"/>
    </xf>
    <xf numFmtId="0" fontId="125" fillId="0" borderId="17" xfId="0" applyFont="1" applyFill="1" applyBorder="1" applyAlignment="1">
      <alignment horizontal="left" vertical="center" shrinkToFit="1"/>
    </xf>
    <xf numFmtId="0" fontId="116" fillId="0" borderId="44" xfId="0" applyFont="1" applyFill="1" applyBorder="1" applyAlignment="1" applyProtection="1">
      <alignment vertical="center"/>
    </xf>
    <xf numFmtId="0" fontId="126" fillId="0" borderId="0" xfId="0" applyFont="1" applyAlignment="1">
      <alignment vertical="center" shrinkToFit="1"/>
    </xf>
    <xf numFmtId="0" fontId="33" fillId="0" borderId="36" xfId="0" applyFont="1" applyFill="1" applyBorder="1" applyAlignment="1">
      <alignment horizontal="right"/>
    </xf>
    <xf numFmtId="0" fontId="85" fillId="0" borderId="20" xfId="0" applyFont="1" applyBorder="1" applyAlignment="1">
      <alignment horizontal="left" vertical="center" shrinkToFit="1"/>
    </xf>
    <xf numFmtId="0" fontId="85" fillId="0" borderId="27" xfId="0" applyFont="1" applyFill="1" applyBorder="1" applyAlignment="1">
      <alignment horizontal="left" vertical="center" shrinkToFit="1"/>
    </xf>
    <xf numFmtId="0" fontId="22" fillId="24" borderId="26" xfId="0" applyFont="1" applyFill="1" applyBorder="1" applyAlignment="1">
      <alignment horizontal="center" vertical="center" shrinkToFit="1"/>
    </xf>
    <xf numFmtId="0" fontId="85" fillId="0" borderId="37" xfId="58" applyFont="1" applyFill="1" applyBorder="1" applyAlignment="1">
      <alignment horizontal="center" vertical="center" shrinkToFit="1"/>
    </xf>
    <xf numFmtId="0" fontId="85" fillId="0" borderId="88" xfId="0" applyFont="1" applyFill="1" applyBorder="1" applyAlignment="1">
      <alignment horizontal="left" vertical="center" shrinkToFit="1"/>
    </xf>
    <xf numFmtId="0" fontId="85" fillId="0" borderId="37" xfId="0" applyFont="1" applyFill="1" applyBorder="1" applyAlignment="1">
      <alignment horizontal="left" vertical="center" shrinkToFit="1"/>
    </xf>
    <xf numFmtId="0" fontId="76" fillId="0" borderId="89" xfId="0" applyFont="1" applyFill="1" applyBorder="1" applyAlignment="1">
      <alignment horizontal="left" vertical="center" shrinkToFit="1"/>
    </xf>
    <xf numFmtId="0" fontId="85" fillId="0" borderId="54" xfId="0" applyFont="1" applyFill="1" applyBorder="1" applyAlignment="1">
      <alignment horizontal="center" vertical="center" shrinkToFit="1"/>
    </xf>
    <xf numFmtId="0" fontId="85" fillId="0" borderId="32" xfId="0" applyFont="1" applyFill="1" applyBorder="1" applyAlignment="1">
      <alignment horizontal="center" vertical="center" shrinkToFit="1"/>
    </xf>
    <xf numFmtId="0" fontId="76" fillId="0" borderId="39" xfId="0" applyFont="1" applyFill="1" applyBorder="1" applyAlignment="1">
      <alignment horizontal="center" vertical="center" textRotation="180" shrinkToFit="1"/>
    </xf>
    <xf numFmtId="0" fontId="85" fillId="24" borderId="82" xfId="0" applyFont="1" applyFill="1" applyBorder="1" applyAlignment="1">
      <alignment horizontal="center" vertical="center" shrinkToFit="1"/>
    </xf>
    <xf numFmtId="0" fontId="27" fillId="0" borderId="86" xfId="0" applyFont="1" applyFill="1" applyBorder="1" applyAlignment="1">
      <alignment horizontal="center" vertical="center" shrinkToFit="1"/>
    </xf>
    <xf numFmtId="0" fontId="85" fillId="24" borderId="83" xfId="0" applyFont="1" applyFill="1" applyBorder="1" applyAlignment="1">
      <alignment horizontal="center" vertical="center" shrinkToFit="1"/>
    </xf>
    <xf numFmtId="0" fontId="27" fillId="0" borderId="86" xfId="0" applyFont="1" applyFill="1" applyBorder="1" applyAlignment="1">
      <alignment horizontal="center" vertical="center" wrapText="1"/>
    </xf>
    <xf numFmtId="0" fontId="27" fillId="24" borderId="50" xfId="0" applyFont="1" applyFill="1" applyBorder="1" applyAlignment="1">
      <alignment horizontal="center" vertical="center" wrapText="1" shrinkToFit="1"/>
    </xf>
    <xf numFmtId="0" fontId="127" fillId="0" borderId="17" xfId="0" applyFont="1" applyFill="1" applyBorder="1" applyAlignment="1">
      <alignment horizontal="center" vertical="center" shrinkToFit="1"/>
    </xf>
    <xf numFmtId="0" fontId="86" fillId="0" borderId="31" xfId="0" applyFont="1" applyBorder="1" applyAlignment="1">
      <alignment horizontal="left" vertical="center" shrinkToFit="1"/>
    </xf>
    <xf numFmtId="0" fontId="86" fillId="0" borderId="32" xfId="0" applyFont="1" applyFill="1" applyBorder="1" applyAlignment="1">
      <alignment horizontal="left" vertical="center" shrinkToFit="1"/>
    </xf>
    <xf numFmtId="0" fontId="85" fillId="0" borderId="32" xfId="0" applyFont="1" applyBorder="1" applyAlignment="1">
      <alignment horizontal="left" vertical="center" shrinkToFit="1"/>
    </xf>
    <xf numFmtId="0" fontId="85" fillId="0" borderId="31" xfId="0" applyFont="1" applyBorder="1" applyAlignment="1">
      <alignment horizontal="left" vertical="center" shrinkToFit="1"/>
    </xf>
    <xf numFmtId="0" fontId="128" fillId="24" borderId="15" xfId="0" applyFont="1" applyFill="1" applyBorder="1" applyAlignment="1">
      <alignment horizontal="center" vertical="center" wrapText="1" shrinkToFit="1"/>
    </xf>
    <xf numFmtId="0" fontId="33" fillId="0" borderId="84" xfId="0" applyFont="1" applyFill="1" applyBorder="1" applyAlignment="1">
      <alignment horizontal="center" vertical="center"/>
    </xf>
    <xf numFmtId="0" fontId="103" fillId="0" borderId="100" xfId="20" applyFont="1" applyFill="1" applyBorder="1"/>
    <xf numFmtId="0" fontId="106" fillId="0" borderId="77" xfId="20" applyFont="1" applyFill="1" applyBorder="1"/>
    <xf numFmtId="0" fontId="103" fillId="0" borderId="54" xfId="20" applyFont="1" applyFill="1" applyBorder="1"/>
    <xf numFmtId="0" fontId="103" fillId="0" borderId="101" xfId="20" applyFont="1" applyFill="1" applyBorder="1"/>
    <xf numFmtId="0" fontId="103" fillId="0" borderId="102" xfId="20" applyFont="1" applyFill="1" applyBorder="1"/>
    <xf numFmtId="0" fontId="106" fillId="0" borderId="100" xfId="20" applyFont="1" applyFill="1" applyBorder="1"/>
    <xf numFmtId="0" fontId="95" fillId="0" borderId="31" xfId="0" applyFont="1" applyFill="1" applyBorder="1" applyAlignment="1">
      <alignment horizontal="center" vertical="center" shrinkToFit="1"/>
    </xf>
    <xf numFmtId="0" fontId="99" fillId="0" borderId="0" xfId="0" applyFont="1" applyFill="1" applyBorder="1" applyAlignment="1">
      <alignment horizontal="left" shrinkToFit="1"/>
    </xf>
    <xf numFmtId="0" fontId="93" fillId="0" borderId="36" xfId="0" applyFont="1" applyFill="1" applyBorder="1" applyAlignment="1">
      <alignment horizontal="left" vertical="center" shrinkToFit="1"/>
    </xf>
    <xf numFmtId="0" fontId="99" fillId="0" borderId="0" xfId="0" applyFont="1" applyFill="1" applyBorder="1" applyAlignment="1">
      <alignment horizontal="left" shrinkToFit="1"/>
    </xf>
    <xf numFmtId="0" fontId="97" fillId="0" borderId="0" xfId="0" applyFont="1" applyFill="1" applyBorder="1" applyAlignment="1">
      <alignment horizontal="left" vertical="center"/>
    </xf>
    <xf numFmtId="0" fontId="97" fillId="0" borderId="60" xfId="0" applyFont="1" applyFill="1" applyBorder="1" applyAlignment="1">
      <alignment horizontal="left" vertical="center"/>
    </xf>
    <xf numFmtId="0" fontId="114" fillId="0" borderId="0" xfId="0" applyFont="1" applyFill="1" applyAlignment="1">
      <alignment horizontal="left" shrinkToFit="1"/>
    </xf>
    <xf numFmtId="0" fontId="99" fillId="0" borderId="0" xfId="0" applyFont="1" applyFill="1" applyBorder="1" applyAlignment="1">
      <alignment horizontal="left" shrinkToFit="1"/>
    </xf>
    <xf numFmtId="0" fontId="112" fillId="0" borderId="0" xfId="0" applyFont="1" applyFill="1" applyBorder="1" applyAlignment="1">
      <alignment horizontal="right" shrinkToFit="1"/>
    </xf>
    <xf numFmtId="0" fontId="112" fillId="0" borderId="60" xfId="0" applyFont="1" applyFill="1" applyBorder="1" applyAlignment="1">
      <alignment horizontal="right" shrinkToFit="1"/>
    </xf>
    <xf numFmtId="178" fontId="82" fillId="30" borderId="68" xfId="0" applyNumberFormat="1" applyFont="1" applyFill="1" applyBorder="1" applyAlignment="1">
      <alignment horizontal="center" vertical="center" wrapText="1"/>
    </xf>
    <xf numFmtId="178" fontId="82" fillId="30" borderId="60" xfId="0" applyNumberFormat="1" applyFont="1" applyFill="1" applyBorder="1" applyAlignment="1">
      <alignment horizontal="center" vertical="center" wrapText="1"/>
    </xf>
    <xf numFmtId="178" fontId="82" fillId="30" borderId="69" xfId="0" applyNumberFormat="1" applyFont="1" applyFill="1" applyBorder="1" applyAlignment="1">
      <alignment horizontal="center" vertical="center" wrapText="1"/>
    </xf>
    <xf numFmtId="178" fontId="82" fillId="30" borderId="61" xfId="0" applyNumberFormat="1" applyFont="1" applyFill="1" applyBorder="1" applyAlignment="1">
      <alignment horizontal="center" vertical="center" wrapText="1"/>
    </xf>
    <xf numFmtId="178" fontId="82" fillId="30" borderId="62" xfId="0" applyNumberFormat="1" applyFont="1" applyFill="1" applyBorder="1" applyAlignment="1">
      <alignment horizontal="center" vertical="center" wrapText="1"/>
    </xf>
    <xf numFmtId="178" fontId="82" fillId="30" borderId="63" xfId="0" applyNumberFormat="1" applyFont="1" applyFill="1" applyBorder="1" applyAlignment="1">
      <alignment horizontal="center" vertical="center" wrapText="1"/>
    </xf>
    <xf numFmtId="0" fontId="83" fillId="0" borderId="64" xfId="0" applyFont="1" applyFill="1" applyBorder="1" applyAlignment="1">
      <alignment horizontal="center" vertical="center" shrinkToFit="1"/>
    </xf>
    <xf numFmtId="0" fontId="83" fillId="0" borderId="40" xfId="0" applyFont="1" applyFill="1" applyBorder="1" applyAlignment="1">
      <alignment horizontal="center" vertical="center" shrinkToFit="1"/>
    </xf>
    <xf numFmtId="0" fontId="83" fillId="0" borderId="65" xfId="0" applyFont="1" applyFill="1" applyBorder="1" applyAlignment="1">
      <alignment horizontal="center" vertical="center" shrinkToFit="1"/>
    </xf>
    <xf numFmtId="0" fontId="130" fillId="31" borderId="64" xfId="0" applyFont="1" applyFill="1" applyBorder="1" applyAlignment="1">
      <alignment horizontal="center" vertical="center" shrinkToFit="1"/>
    </xf>
    <xf numFmtId="0" fontId="130" fillId="31" borderId="40" xfId="0" applyFont="1" applyFill="1" applyBorder="1" applyAlignment="1">
      <alignment horizontal="center" vertical="center" shrinkToFit="1"/>
    </xf>
    <xf numFmtId="0" fontId="130" fillId="31" borderId="65" xfId="0" applyFont="1" applyFill="1" applyBorder="1" applyAlignment="1">
      <alignment horizontal="center" vertical="center" shrinkToFit="1"/>
    </xf>
    <xf numFmtId="0" fontId="83" fillId="0" borderId="66" xfId="0" applyFont="1" applyFill="1" applyBorder="1" applyAlignment="1">
      <alignment horizontal="center" vertical="center" shrinkToFit="1"/>
    </xf>
    <xf numFmtId="0" fontId="83" fillId="0" borderId="0" xfId="0" applyFont="1" applyFill="1" applyBorder="1" applyAlignment="1">
      <alignment horizontal="center" vertical="center" shrinkToFit="1"/>
    </xf>
    <xf numFmtId="0" fontId="83" fillId="0" borderId="67" xfId="0" applyFont="1" applyFill="1" applyBorder="1" applyAlignment="1">
      <alignment horizontal="center" vertical="center" shrinkToFit="1"/>
    </xf>
    <xf numFmtId="0" fontId="83" fillId="32" borderId="66" xfId="0" applyFont="1" applyFill="1" applyBorder="1" applyAlignment="1">
      <alignment horizontal="center" vertical="center" shrinkToFit="1"/>
    </xf>
    <xf numFmtId="0" fontId="83" fillId="32" borderId="0" xfId="0" applyFont="1" applyFill="1" applyBorder="1" applyAlignment="1">
      <alignment horizontal="center" vertical="center" shrinkToFit="1"/>
    </xf>
    <xf numFmtId="0" fontId="83" fillId="32" borderId="67" xfId="0" applyFont="1" applyFill="1" applyBorder="1" applyAlignment="1">
      <alignment horizontal="center" vertical="center" shrinkToFit="1"/>
    </xf>
    <xf numFmtId="0" fontId="83" fillId="27" borderId="66" xfId="0" applyFont="1" applyFill="1" applyBorder="1" applyAlignment="1">
      <alignment horizontal="center" vertical="center" shrinkToFit="1"/>
    </xf>
    <xf numFmtId="0" fontId="83" fillId="27" borderId="0" xfId="0" applyFont="1" applyFill="1" applyBorder="1" applyAlignment="1">
      <alignment horizontal="center" vertical="center" shrinkToFit="1"/>
    </xf>
    <xf numFmtId="0" fontId="83" fillId="27" borderId="67" xfId="0" applyFont="1" applyFill="1" applyBorder="1" applyAlignment="1">
      <alignment horizontal="center" vertical="center" shrinkToFit="1"/>
    </xf>
    <xf numFmtId="0" fontId="130" fillId="33" borderId="66" xfId="0" applyFont="1" applyFill="1" applyBorder="1" applyAlignment="1">
      <alignment horizontal="center" vertical="center" shrinkToFit="1"/>
    </xf>
    <xf numFmtId="0" fontId="130" fillId="33" borderId="0" xfId="0" applyFont="1" applyFill="1" applyBorder="1" applyAlignment="1">
      <alignment horizontal="center" vertical="center" shrinkToFit="1"/>
    </xf>
    <xf numFmtId="0" fontId="130" fillId="33" borderId="67" xfId="0" applyFont="1" applyFill="1" applyBorder="1" applyAlignment="1">
      <alignment horizontal="center" vertical="center" shrinkToFit="1"/>
    </xf>
    <xf numFmtId="0" fontId="131" fillId="0" borderId="66" xfId="0" applyFont="1" applyFill="1" applyBorder="1" applyAlignment="1">
      <alignment horizontal="center" vertical="center" shrinkToFit="1"/>
    </xf>
    <xf numFmtId="0" fontId="131" fillId="0" borderId="0" xfId="0" applyFont="1" applyFill="1" applyBorder="1" applyAlignment="1">
      <alignment horizontal="center" vertical="center" shrinkToFit="1"/>
    </xf>
    <xf numFmtId="0" fontId="131" fillId="0" borderId="67" xfId="0" applyFont="1" applyFill="1" applyBorder="1" applyAlignment="1">
      <alignment horizontal="center" vertical="center" shrinkToFit="1"/>
    </xf>
    <xf numFmtId="0" fontId="132" fillId="0" borderId="70" xfId="0" applyFont="1" applyFill="1" applyBorder="1" applyAlignment="1">
      <alignment horizontal="center" vertical="center" shrinkToFit="1"/>
    </xf>
    <xf numFmtId="0" fontId="132" fillId="0" borderId="71" xfId="0" applyFont="1" applyFill="1" applyBorder="1" applyAlignment="1">
      <alignment horizontal="center" vertical="center" shrinkToFit="1"/>
    </xf>
    <xf numFmtId="0" fontId="132" fillId="0" borderId="72" xfId="0" applyFont="1" applyFill="1" applyBorder="1" applyAlignment="1">
      <alignment horizontal="center" vertical="center" shrinkToFit="1"/>
    </xf>
    <xf numFmtId="0" fontId="104" fillId="0" borderId="66" xfId="0" applyFont="1" applyFill="1" applyBorder="1" applyAlignment="1">
      <alignment horizontal="center" vertical="center" shrinkToFit="1"/>
    </xf>
    <xf numFmtId="0" fontId="104" fillId="0" borderId="0" xfId="0" applyFont="1" applyFill="1" applyBorder="1" applyAlignment="1">
      <alignment horizontal="center" vertical="center" shrinkToFit="1"/>
    </xf>
    <xf numFmtId="0" fontId="104" fillId="0" borderId="67" xfId="0" applyFont="1" applyFill="1" applyBorder="1" applyAlignment="1">
      <alignment horizontal="center" vertical="center" shrinkToFit="1"/>
    </xf>
    <xf numFmtId="0" fontId="104" fillId="0" borderId="70" xfId="0" applyFont="1" applyFill="1" applyBorder="1" applyAlignment="1">
      <alignment horizontal="center" vertical="center" shrinkToFit="1"/>
    </xf>
    <xf numFmtId="0" fontId="104" fillId="0" borderId="71" xfId="0" applyFont="1" applyFill="1" applyBorder="1" applyAlignment="1">
      <alignment horizontal="center" vertical="center" shrinkToFit="1"/>
    </xf>
    <xf numFmtId="0" fontId="104" fillId="0" borderId="72" xfId="0" applyFont="1" applyFill="1" applyBorder="1" applyAlignment="1">
      <alignment horizontal="center" vertical="center" shrinkToFit="1"/>
    </xf>
    <xf numFmtId="0" fontId="105" fillId="0" borderId="70" xfId="0" applyFont="1" applyFill="1" applyBorder="1" applyAlignment="1">
      <alignment horizontal="center" vertical="center" shrinkToFit="1"/>
    </xf>
    <xf numFmtId="0" fontId="105" fillId="0" borderId="71" xfId="0" applyFont="1" applyFill="1" applyBorder="1" applyAlignment="1">
      <alignment horizontal="center" vertical="center" shrinkToFit="1"/>
    </xf>
    <xf numFmtId="0" fontId="105" fillId="0" borderId="72" xfId="0" applyFont="1" applyFill="1" applyBorder="1" applyAlignment="1">
      <alignment horizontal="center" vertical="center" shrinkToFit="1"/>
    </xf>
    <xf numFmtId="0" fontId="47" fillId="0" borderId="66" xfId="0" applyFont="1" applyFill="1" applyBorder="1" applyAlignment="1">
      <alignment horizontal="center" vertical="center" shrinkToFit="1"/>
    </xf>
    <xf numFmtId="0" fontId="47" fillId="0" borderId="0" xfId="0" applyFont="1" applyFill="1" applyBorder="1" applyAlignment="1">
      <alignment horizontal="center" vertical="center" shrinkToFit="1"/>
    </xf>
    <xf numFmtId="0" fontId="47" fillId="0" borderId="67" xfId="0" applyFont="1" applyFill="1" applyBorder="1" applyAlignment="1">
      <alignment horizontal="center" vertical="center" shrinkToFit="1"/>
    </xf>
    <xf numFmtId="0" fontId="83" fillId="0" borderId="70" xfId="0" applyFont="1" applyFill="1" applyBorder="1" applyAlignment="1">
      <alignment horizontal="center" vertical="center" shrinkToFit="1"/>
    </xf>
    <xf numFmtId="0" fontId="83" fillId="0" borderId="71" xfId="0" applyFont="1" applyFill="1" applyBorder="1" applyAlignment="1">
      <alignment horizontal="center" vertical="center" shrinkToFit="1"/>
    </xf>
    <xf numFmtId="0" fontId="83" fillId="0" borderId="72" xfId="0" applyFont="1" applyFill="1" applyBorder="1" applyAlignment="1">
      <alignment horizontal="center" vertical="center" shrinkToFit="1"/>
    </xf>
    <xf numFmtId="178" fontId="102" fillId="0" borderId="68" xfId="0" applyNumberFormat="1" applyFont="1" applyFill="1" applyBorder="1" applyAlignment="1">
      <alignment horizontal="center" vertical="center" wrapText="1"/>
    </xf>
    <xf numFmtId="178" fontId="102" fillId="0" borderId="60" xfId="0" applyNumberFormat="1" applyFont="1" applyFill="1" applyBorder="1" applyAlignment="1">
      <alignment horizontal="center" vertical="center" wrapText="1"/>
    </xf>
    <xf numFmtId="178" fontId="102" fillId="0" borderId="69" xfId="0" applyNumberFormat="1" applyFont="1" applyFill="1" applyBorder="1" applyAlignment="1">
      <alignment horizontal="center" vertical="center" wrapText="1"/>
    </xf>
    <xf numFmtId="0" fontId="83" fillId="0" borderId="0" xfId="0" applyFont="1" applyFill="1" applyAlignment="1">
      <alignment horizontal="center" vertical="center" shrinkToFit="1"/>
    </xf>
    <xf numFmtId="0" fontId="107" fillId="0" borderId="66" xfId="0" applyFont="1" applyFill="1" applyBorder="1" applyAlignment="1">
      <alignment horizontal="center" vertical="center"/>
    </xf>
    <xf numFmtId="0" fontId="107" fillId="0" borderId="0" xfId="0" applyFont="1" applyFill="1" applyBorder="1" applyAlignment="1">
      <alignment horizontal="center" vertical="center"/>
    </xf>
    <xf numFmtId="0" fontId="107" fillId="0" borderId="67" xfId="0" applyFont="1" applyFill="1" applyBorder="1" applyAlignment="1">
      <alignment horizontal="center" vertical="center"/>
    </xf>
    <xf numFmtId="0" fontId="107" fillId="0" borderId="66" xfId="0" applyFont="1" applyFill="1" applyBorder="1" applyAlignment="1">
      <alignment horizontal="center" vertical="center" shrinkToFit="1"/>
    </xf>
    <xf numFmtId="0" fontId="107" fillId="0" borderId="0" xfId="0" applyFont="1" applyFill="1" applyBorder="1" applyAlignment="1">
      <alignment horizontal="center" vertical="center" shrinkToFit="1"/>
    </xf>
    <xf numFmtId="0" fontId="107" fillId="0" borderId="67" xfId="0" applyFont="1" applyFill="1" applyBorder="1" applyAlignment="1">
      <alignment horizontal="center" vertical="center" shrinkToFit="1"/>
    </xf>
    <xf numFmtId="0" fontId="107" fillId="0" borderId="68" xfId="0" applyFont="1" applyFill="1" applyBorder="1" applyAlignment="1">
      <alignment horizontal="center" vertical="center" shrinkToFit="1"/>
    </xf>
    <xf numFmtId="0" fontId="107" fillId="0" borderId="60" xfId="0" applyFont="1" applyFill="1" applyBorder="1" applyAlignment="1">
      <alignment horizontal="center" vertical="center" shrinkToFit="1"/>
    </xf>
    <xf numFmtId="0" fontId="107" fillId="0" borderId="69" xfId="0" applyFont="1" applyFill="1" applyBorder="1" applyAlignment="1">
      <alignment horizontal="center" vertical="center" shrinkToFit="1"/>
    </xf>
    <xf numFmtId="0" fontId="110" fillId="0" borderId="0" xfId="20" applyFont="1" applyFill="1" applyAlignment="1">
      <alignment horizontal="center"/>
    </xf>
    <xf numFmtId="178" fontId="82" fillId="0" borderId="61" xfId="0" applyNumberFormat="1" applyFont="1" applyFill="1" applyBorder="1" applyAlignment="1">
      <alignment horizontal="center" vertical="center" wrapText="1"/>
    </xf>
    <xf numFmtId="178" fontId="82" fillId="0" borderId="60" xfId="0" applyNumberFormat="1" applyFont="1" applyFill="1" applyBorder="1" applyAlignment="1">
      <alignment horizontal="center" vertical="center" wrapText="1"/>
    </xf>
    <xf numFmtId="178" fontId="82" fillId="0" borderId="69" xfId="0" applyNumberFormat="1" applyFont="1" applyFill="1" applyBorder="1" applyAlignment="1">
      <alignment horizontal="center" vertical="center" wrapText="1"/>
    </xf>
    <xf numFmtId="178" fontId="82" fillId="0" borderId="62" xfId="0" applyNumberFormat="1" applyFont="1" applyFill="1" applyBorder="1" applyAlignment="1">
      <alignment horizontal="center" vertical="center" wrapText="1"/>
    </xf>
    <xf numFmtId="178" fontId="82" fillId="0" borderId="63" xfId="0" applyNumberFormat="1" applyFont="1" applyFill="1" applyBorder="1" applyAlignment="1">
      <alignment horizontal="center" vertical="center" wrapText="1"/>
    </xf>
    <xf numFmtId="0" fontId="47" fillId="0" borderId="64" xfId="0" applyFont="1" applyFill="1" applyBorder="1" applyAlignment="1">
      <alignment horizontal="center" vertical="center" shrinkToFit="1"/>
    </xf>
    <xf numFmtId="0" fontId="47" fillId="0" borderId="40" xfId="0" applyFont="1" applyFill="1" applyBorder="1" applyAlignment="1">
      <alignment horizontal="center" vertical="center" shrinkToFit="1"/>
    </xf>
    <xf numFmtId="0" fontId="47" fillId="0" borderId="65" xfId="0" applyFont="1" applyFill="1" applyBorder="1" applyAlignment="1">
      <alignment horizontal="center" vertical="center" shrinkToFit="1"/>
    </xf>
    <xf numFmtId="178" fontId="82" fillId="0" borderId="68" xfId="0" applyNumberFormat="1" applyFont="1" applyFill="1" applyBorder="1" applyAlignment="1">
      <alignment horizontal="center" vertical="center" wrapText="1"/>
    </xf>
    <xf numFmtId="178" fontId="63" fillId="0" borderId="61" xfId="0" applyNumberFormat="1" applyFont="1" applyFill="1" applyBorder="1" applyAlignment="1">
      <alignment horizontal="center" vertical="center" wrapText="1"/>
    </xf>
    <xf numFmtId="178" fontId="63" fillId="0" borderId="62" xfId="0" applyNumberFormat="1" applyFont="1" applyFill="1" applyBorder="1" applyAlignment="1">
      <alignment horizontal="center" vertical="center" wrapText="1"/>
    </xf>
    <xf numFmtId="178" fontId="63" fillId="0" borderId="63" xfId="0" applyNumberFormat="1" applyFont="1" applyFill="1" applyBorder="1" applyAlignment="1">
      <alignment horizontal="center" vertical="center" wrapText="1"/>
    </xf>
    <xf numFmtId="0" fontId="47" fillId="0" borderId="70" xfId="0" applyFont="1" applyFill="1" applyBorder="1" applyAlignment="1">
      <alignment horizontal="center" vertical="center" shrinkToFit="1"/>
    </xf>
    <xf numFmtId="0" fontId="47" fillId="0" borderId="71" xfId="0" applyFont="1" applyFill="1" applyBorder="1" applyAlignment="1">
      <alignment horizontal="center" vertical="center" shrinkToFit="1"/>
    </xf>
    <xf numFmtId="0" fontId="47" fillId="0" borderId="72" xfId="0" applyFont="1" applyFill="1" applyBorder="1" applyAlignment="1">
      <alignment horizontal="center" vertical="center" shrinkToFit="1"/>
    </xf>
    <xf numFmtId="0" fontId="33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27" fillId="0" borderId="15" xfId="0" applyFont="1" applyBorder="1" applyAlignment="1">
      <alignment horizontal="center" vertical="center" textRotation="180" shrinkToFit="1"/>
    </xf>
    <xf numFmtId="0" fontId="28" fillId="0" borderId="26" xfId="0" applyFont="1" applyFill="1" applyBorder="1" applyAlignment="1">
      <alignment horizontal="center" vertical="center" wrapText="1" shrinkToFit="1"/>
    </xf>
    <xf numFmtId="0" fontId="28" fillId="0" borderId="17" xfId="0" applyFont="1" applyFill="1" applyBorder="1" applyAlignment="1">
      <alignment horizontal="center" vertical="center" wrapText="1" shrinkToFit="1"/>
    </xf>
    <xf numFmtId="0" fontId="28" fillId="0" borderId="21" xfId="0" applyFont="1" applyFill="1" applyBorder="1" applyAlignment="1">
      <alignment horizontal="center" vertical="center" wrapText="1" shrinkToFit="1"/>
    </xf>
    <xf numFmtId="0" fontId="27" fillId="0" borderId="0" xfId="0" applyFont="1" applyBorder="1" applyAlignment="1">
      <alignment horizontal="right" vertical="top"/>
    </xf>
    <xf numFmtId="0" fontId="33" fillId="0" borderId="97" xfId="0" applyFont="1" applyBorder="1" applyAlignment="1">
      <alignment horizontal="center" vertical="center" textRotation="255" shrinkToFit="1"/>
    </xf>
    <xf numFmtId="0" fontId="28" fillId="0" borderId="36" xfId="0" applyFont="1" applyFill="1" applyBorder="1" applyAlignment="1">
      <alignment horizontal="center" vertical="center" wrapText="1" shrinkToFit="1"/>
    </xf>
    <xf numFmtId="0" fontId="33" fillId="0" borderId="97" xfId="0" applyFont="1" applyFill="1" applyBorder="1" applyAlignment="1">
      <alignment horizontal="center" vertical="center" textRotation="255" shrinkToFit="1"/>
    </xf>
    <xf numFmtId="0" fontId="30" fillId="0" borderId="0" xfId="0" applyFont="1" applyBorder="1" applyAlignment="1">
      <alignment horizontal="center" shrinkToFit="1"/>
    </xf>
    <xf numFmtId="0" fontId="25" fillId="0" borderId="0" xfId="0" applyFont="1" applyBorder="1" applyAlignment="1">
      <alignment horizontal="left" shrinkToFit="1"/>
    </xf>
    <xf numFmtId="0" fontId="28" fillId="0" borderId="0" xfId="0" applyFont="1" applyBorder="1" applyAlignment="1">
      <alignment horizontal="left" shrinkToFit="1"/>
    </xf>
    <xf numFmtId="0" fontId="129" fillId="0" borderId="0" xfId="0" applyFont="1" applyAlignment="1">
      <alignment horizontal="center" vertical="center"/>
    </xf>
    <xf numFmtId="0" fontId="33" fillId="0" borderId="16" xfId="0" applyFont="1" applyBorder="1" applyAlignment="1">
      <alignment horizontal="center" vertical="center" textRotation="255" shrinkToFit="1"/>
    </xf>
    <xf numFmtId="0" fontId="22" fillId="0" borderId="26" xfId="0" applyFont="1" applyFill="1" applyBorder="1" applyAlignment="1">
      <alignment horizontal="center" vertical="center" wrapText="1" shrinkToFit="1"/>
    </xf>
    <xf numFmtId="0" fontId="22" fillId="0" borderId="17" xfId="0" applyFont="1" applyFill="1" applyBorder="1" applyAlignment="1">
      <alignment horizontal="center" vertical="center" wrapText="1" shrinkToFit="1"/>
    </xf>
    <xf numFmtId="0" fontId="22" fillId="0" borderId="21" xfId="0" applyFont="1" applyFill="1" applyBorder="1" applyAlignment="1">
      <alignment horizontal="center" vertical="center" wrapText="1" shrinkToFit="1"/>
    </xf>
    <xf numFmtId="0" fontId="27" fillId="0" borderId="76" xfId="0" applyFont="1" applyBorder="1" applyAlignment="1">
      <alignment horizontal="right" vertical="top"/>
    </xf>
    <xf numFmtId="0" fontId="33" fillId="0" borderId="16" xfId="0" applyFont="1" applyFill="1" applyBorder="1" applyAlignment="1">
      <alignment horizontal="center" vertical="center" textRotation="255" shrinkToFit="1"/>
    </xf>
    <xf numFmtId="0" fontId="2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4" fillId="0" borderId="15" xfId="0" applyFont="1" applyBorder="1" applyAlignment="1">
      <alignment horizontal="center" vertical="center" textRotation="180" shrinkToFit="1"/>
    </xf>
    <xf numFmtId="0" fontId="24" fillId="0" borderId="0" xfId="0" applyFont="1" applyBorder="1" applyAlignment="1">
      <alignment horizontal="right" vertical="top"/>
    </xf>
    <xf numFmtId="0" fontId="23" fillId="0" borderId="97" xfId="0" applyFont="1" applyBorder="1" applyAlignment="1">
      <alignment horizontal="center" vertical="center" textRotation="255" shrinkToFit="1"/>
    </xf>
    <xf numFmtId="0" fontId="22" fillId="0" borderId="20" xfId="0" applyFont="1" applyFill="1" applyBorder="1" applyAlignment="1">
      <alignment horizontal="center" vertical="center" wrapText="1" shrinkToFit="1"/>
    </xf>
    <xf numFmtId="0" fontId="22" fillId="0" borderId="34" xfId="0" applyFont="1" applyFill="1" applyBorder="1" applyAlignment="1">
      <alignment horizontal="center" vertical="center" wrapText="1" shrinkToFit="1"/>
    </xf>
    <xf numFmtId="0" fontId="23" fillId="0" borderId="97" xfId="0" applyFont="1" applyFill="1" applyBorder="1" applyAlignment="1">
      <alignment horizontal="center" vertical="center" textRotation="255" shrinkToFit="1"/>
    </xf>
    <xf numFmtId="0" fontId="21" fillId="0" borderId="0" xfId="0" applyFont="1" applyBorder="1" applyAlignment="1">
      <alignment horizontal="left" shrinkToFit="1"/>
    </xf>
    <xf numFmtId="0" fontId="22" fillId="0" borderId="0" xfId="0" applyFont="1" applyBorder="1" applyAlignment="1">
      <alignment horizontal="left" shrinkToFit="1"/>
    </xf>
    <xf numFmtId="0" fontId="23" fillId="0" borderId="16" xfId="0" applyFont="1" applyBorder="1" applyAlignment="1">
      <alignment horizontal="center" vertical="center" textRotation="255" shrinkToFit="1"/>
    </xf>
    <xf numFmtId="0" fontId="23" fillId="0" borderId="16" xfId="0" applyFont="1" applyFill="1" applyBorder="1" applyAlignment="1">
      <alignment horizontal="center" vertical="center" textRotation="255" shrinkToFit="1"/>
    </xf>
    <xf numFmtId="0" fontId="111" fillId="0" borderId="86" xfId="0" applyFont="1" applyBorder="1" applyAlignment="1">
      <alignment horizontal="center" vertical="center" textRotation="180" shrinkToFit="1"/>
    </xf>
    <xf numFmtId="0" fontId="111" fillId="0" borderId="17" xfId="0" applyFont="1" applyBorder="1" applyAlignment="1">
      <alignment horizontal="center" vertical="center" textRotation="180" shrinkToFit="1"/>
    </xf>
    <xf numFmtId="0" fontId="111" fillId="0" borderId="21" xfId="0" applyFont="1" applyBorder="1" applyAlignment="1">
      <alignment horizontal="center" vertical="center" textRotation="180" shrinkToFit="1"/>
    </xf>
    <xf numFmtId="0" fontId="111" fillId="0" borderId="26" xfId="0" applyFont="1" applyBorder="1" applyAlignment="1">
      <alignment horizontal="center" vertical="center" textRotation="180" shrinkToFit="1"/>
    </xf>
    <xf numFmtId="0" fontId="24" fillId="0" borderId="76" xfId="0" applyFont="1" applyBorder="1" applyAlignment="1">
      <alignment horizontal="right" vertical="top"/>
    </xf>
    <xf numFmtId="0" fontId="79" fillId="26" borderId="66" xfId="0" applyFont="1" applyFill="1" applyBorder="1" applyAlignment="1">
      <alignment horizontal="center" vertical="center"/>
    </xf>
    <xf numFmtId="0" fontId="79" fillId="26" borderId="0" xfId="0" applyFont="1" applyFill="1" applyBorder="1" applyAlignment="1">
      <alignment horizontal="center" vertical="center"/>
    </xf>
    <xf numFmtId="0" fontId="79" fillId="26" borderId="67" xfId="0" applyFont="1" applyFill="1" applyBorder="1" applyAlignment="1">
      <alignment horizontal="center" vertical="center"/>
    </xf>
    <xf numFmtId="0" fontId="79" fillId="26" borderId="66" xfId="0" applyFont="1" applyFill="1" applyBorder="1" applyAlignment="1">
      <alignment horizontal="center" vertical="center" shrinkToFit="1"/>
    </xf>
    <xf numFmtId="0" fontId="79" fillId="26" borderId="0" xfId="0" applyFont="1" applyFill="1" applyBorder="1" applyAlignment="1">
      <alignment horizontal="center" vertical="center" shrinkToFit="1"/>
    </xf>
    <xf numFmtId="0" fontId="79" fillId="26" borderId="67" xfId="0" applyFont="1" applyFill="1" applyBorder="1" applyAlignment="1">
      <alignment horizontal="center" vertical="center" shrinkToFit="1"/>
    </xf>
    <xf numFmtId="0" fontId="79" fillId="26" borderId="68" xfId="0" applyFont="1" applyFill="1" applyBorder="1" applyAlignment="1">
      <alignment horizontal="center" vertical="center" shrinkToFit="1"/>
    </xf>
    <xf numFmtId="0" fontId="79" fillId="26" borderId="60" xfId="0" applyFont="1" applyFill="1" applyBorder="1" applyAlignment="1">
      <alignment horizontal="center" vertical="center" shrinkToFit="1"/>
    </xf>
    <xf numFmtId="0" fontId="79" fillId="26" borderId="69" xfId="0" applyFont="1" applyFill="1" applyBorder="1" applyAlignment="1">
      <alignment horizontal="center" vertical="center" shrinkToFit="1"/>
    </xf>
    <xf numFmtId="0" fontId="61" fillId="26" borderId="0" xfId="20" applyFont="1" applyFill="1" applyAlignment="1">
      <alignment horizontal="center"/>
    </xf>
    <xf numFmtId="0" fontId="41" fillId="26" borderId="0" xfId="0" applyFont="1" applyFill="1" applyBorder="1" applyAlignment="1">
      <alignment horizontal="center" vertical="center" shrinkToFit="1"/>
    </xf>
    <xf numFmtId="0" fontId="47" fillId="26" borderId="70" xfId="0" applyFont="1" applyFill="1" applyBorder="1" applyAlignment="1">
      <alignment horizontal="center" vertical="center" shrinkToFit="1"/>
    </xf>
    <xf numFmtId="0" fontId="47" fillId="26" borderId="71" xfId="0" applyFont="1" applyFill="1" applyBorder="1" applyAlignment="1">
      <alignment horizontal="center" vertical="center" shrinkToFit="1"/>
    </xf>
    <xf numFmtId="0" fontId="47" fillId="26" borderId="72" xfId="0" applyFont="1" applyFill="1" applyBorder="1" applyAlignment="1">
      <alignment horizontal="center" vertical="center" shrinkToFit="1"/>
    </xf>
    <xf numFmtId="0" fontId="47" fillId="26" borderId="66" xfId="0" applyFont="1" applyFill="1" applyBorder="1" applyAlignment="1">
      <alignment horizontal="center" vertical="center" shrinkToFit="1"/>
    </xf>
    <xf numFmtId="0" fontId="47" fillId="26" borderId="0" xfId="0" applyFont="1" applyFill="1" applyBorder="1" applyAlignment="1">
      <alignment horizontal="center" vertical="center" shrinkToFit="1"/>
    </xf>
    <xf numFmtId="0" fontId="47" fillId="26" borderId="67" xfId="0" applyFont="1" applyFill="1" applyBorder="1" applyAlignment="1">
      <alignment horizontal="center" vertical="center" shrinkToFit="1"/>
    </xf>
    <xf numFmtId="0" fontId="81" fillId="26" borderId="66" xfId="0" applyFont="1" applyFill="1" applyBorder="1" applyAlignment="1">
      <alignment horizontal="center" vertical="center" shrinkToFit="1"/>
    </xf>
    <xf numFmtId="0" fontId="81" fillId="26" borderId="0" xfId="0" applyFont="1" applyFill="1" applyBorder="1" applyAlignment="1">
      <alignment horizontal="center" vertical="center" shrinkToFit="1"/>
    </xf>
    <xf numFmtId="0" fontId="81" fillId="26" borderId="67" xfId="0" applyFont="1" applyFill="1" applyBorder="1" applyAlignment="1">
      <alignment horizontal="center" vertical="center" shrinkToFit="1"/>
    </xf>
    <xf numFmtId="0" fontId="55" fillId="26" borderId="0" xfId="0" applyFont="1" applyFill="1" applyBorder="1" applyAlignment="1">
      <alignment horizontal="center" vertical="center" shrinkToFit="1"/>
    </xf>
    <xf numFmtId="0" fontId="47" fillId="28" borderId="66" xfId="0" applyFont="1" applyFill="1" applyBorder="1" applyAlignment="1">
      <alignment horizontal="center" vertical="center" shrinkToFit="1"/>
    </xf>
    <xf numFmtId="0" fontId="47" fillId="28" borderId="0" xfId="0" applyFont="1" applyFill="1" applyBorder="1" applyAlignment="1">
      <alignment horizontal="center" vertical="center" shrinkToFit="1"/>
    </xf>
    <xf numFmtId="0" fontId="47" fillId="28" borderId="67" xfId="0" applyFont="1" applyFill="1" applyBorder="1" applyAlignment="1">
      <alignment horizontal="center" vertical="center" shrinkToFit="1"/>
    </xf>
    <xf numFmtId="0" fontId="47" fillId="26" borderId="64" xfId="0" applyFont="1" applyFill="1" applyBorder="1" applyAlignment="1">
      <alignment horizontal="center" vertical="center" shrinkToFit="1"/>
    </xf>
    <xf numFmtId="0" fontId="47" fillId="26" borderId="40" xfId="0" applyFont="1" applyFill="1" applyBorder="1" applyAlignment="1">
      <alignment horizontal="center" vertical="center" shrinkToFit="1"/>
    </xf>
    <xf numFmtId="0" fontId="47" fillId="26" borderId="65" xfId="0" applyFont="1" applyFill="1" applyBorder="1" applyAlignment="1">
      <alignment horizontal="center" vertical="center" shrinkToFit="1"/>
    </xf>
    <xf numFmtId="0" fontId="81" fillId="26" borderId="64" xfId="0" applyFont="1" applyFill="1" applyBorder="1" applyAlignment="1">
      <alignment horizontal="center" vertical="center" shrinkToFit="1"/>
    </xf>
    <xf numFmtId="0" fontId="81" fillId="26" borderId="40" xfId="0" applyFont="1" applyFill="1" applyBorder="1" applyAlignment="1">
      <alignment horizontal="center" vertical="center" shrinkToFit="1"/>
    </xf>
    <xf numFmtId="0" fontId="81" fillId="26" borderId="65" xfId="0" applyFont="1" applyFill="1" applyBorder="1" applyAlignment="1">
      <alignment horizontal="center" vertical="center" shrinkToFit="1"/>
    </xf>
    <xf numFmtId="178" fontId="63" fillId="27" borderId="61" xfId="0" applyNumberFormat="1" applyFont="1" applyFill="1" applyBorder="1" applyAlignment="1">
      <alignment horizontal="center" vertical="center" wrapText="1"/>
    </xf>
    <xf numFmtId="178" fontId="63" fillId="27" borderId="62" xfId="0" applyNumberFormat="1" applyFont="1" applyFill="1" applyBorder="1" applyAlignment="1">
      <alignment horizontal="center" vertical="center" wrapText="1"/>
    </xf>
    <xf numFmtId="178" fontId="63" fillId="27" borderId="63" xfId="0" applyNumberFormat="1" applyFont="1" applyFill="1" applyBorder="1" applyAlignment="1">
      <alignment horizontal="center" vertical="center" wrapText="1"/>
    </xf>
    <xf numFmtId="178" fontId="63" fillId="26" borderId="61" xfId="0" applyNumberFormat="1" applyFont="1" applyFill="1" applyBorder="1" applyAlignment="1">
      <alignment horizontal="center" vertical="center" wrapText="1"/>
    </xf>
    <xf numFmtId="178" fontId="63" fillId="26" borderId="62" xfId="0" applyNumberFormat="1" applyFont="1" applyFill="1" applyBorder="1" applyAlignment="1">
      <alignment horizontal="center" vertical="center" wrapText="1"/>
    </xf>
    <xf numFmtId="178" fontId="63" fillId="26" borderId="63" xfId="0" applyNumberFormat="1" applyFont="1" applyFill="1" applyBorder="1" applyAlignment="1">
      <alignment horizontal="center" vertical="center" wrapText="1"/>
    </xf>
    <xf numFmtId="0" fontId="47" fillId="27" borderId="70" xfId="0" applyFont="1" applyFill="1" applyBorder="1" applyAlignment="1">
      <alignment horizontal="center" vertical="center" shrinkToFit="1"/>
    </xf>
    <xf numFmtId="0" fontId="47" fillId="27" borderId="71" xfId="0" applyFont="1" applyFill="1" applyBorder="1" applyAlignment="1">
      <alignment horizontal="center" vertical="center" shrinkToFit="1"/>
    </xf>
    <xf numFmtId="0" fontId="47" fillId="27" borderId="72" xfId="0" applyFont="1" applyFill="1" applyBorder="1" applyAlignment="1">
      <alignment horizontal="center" vertical="center" shrinkToFit="1"/>
    </xf>
    <xf numFmtId="0" fontId="47" fillId="27" borderId="66" xfId="0" applyFont="1" applyFill="1" applyBorder="1" applyAlignment="1">
      <alignment horizontal="center" vertical="center" shrinkToFit="1"/>
    </xf>
    <xf numFmtId="0" fontId="47" fillId="27" borderId="0" xfId="0" applyFont="1" applyFill="1" applyBorder="1" applyAlignment="1">
      <alignment horizontal="center" vertical="center" shrinkToFit="1"/>
    </xf>
    <xf numFmtId="0" fontId="47" fillId="27" borderId="67" xfId="0" applyFont="1" applyFill="1" applyBorder="1" applyAlignment="1">
      <alignment horizontal="center" vertical="center" shrinkToFit="1"/>
    </xf>
    <xf numFmtId="0" fontId="47" fillId="27" borderId="64" xfId="0" applyFont="1" applyFill="1" applyBorder="1" applyAlignment="1">
      <alignment horizontal="center" vertical="center" shrinkToFit="1"/>
    </xf>
    <xf numFmtId="0" fontId="47" fillId="27" borderId="40" xfId="0" applyFont="1" applyFill="1" applyBorder="1" applyAlignment="1">
      <alignment horizontal="center" vertical="center" shrinkToFit="1"/>
    </xf>
    <xf numFmtId="0" fontId="47" fillId="27" borderId="65" xfId="0" applyFont="1" applyFill="1" applyBorder="1" applyAlignment="1">
      <alignment horizontal="center" vertical="center" shrinkToFit="1"/>
    </xf>
    <xf numFmtId="0" fontId="50" fillId="26" borderId="66" xfId="0" applyFont="1" applyFill="1" applyBorder="1" applyAlignment="1">
      <alignment horizontal="center" vertical="center" shrinkToFit="1"/>
    </xf>
    <xf numFmtId="0" fontId="50" fillId="26" borderId="0" xfId="0" applyFont="1" applyFill="1" applyBorder="1" applyAlignment="1">
      <alignment horizontal="center" vertical="center" shrinkToFit="1"/>
    </xf>
    <xf numFmtId="0" fontId="50" fillId="26" borderId="67" xfId="0" applyFont="1" applyFill="1" applyBorder="1" applyAlignment="1">
      <alignment horizontal="center" vertical="center" shrinkToFit="1"/>
    </xf>
    <xf numFmtId="0" fontId="50" fillId="26" borderId="70" xfId="0" applyFont="1" applyFill="1" applyBorder="1" applyAlignment="1">
      <alignment horizontal="center" vertical="center" shrinkToFit="1"/>
    </xf>
    <xf numFmtId="0" fontId="50" fillId="26" borderId="71" xfId="0" applyFont="1" applyFill="1" applyBorder="1" applyAlignment="1">
      <alignment horizontal="center" vertical="center" shrinkToFit="1"/>
    </xf>
    <xf numFmtId="0" fontId="50" fillId="26" borderId="72" xfId="0" applyFont="1" applyFill="1" applyBorder="1" applyAlignment="1">
      <alignment horizontal="center" vertical="center" shrinkToFit="1"/>
    </xf>
    <xf numFmtId="0" fontId="47" fillId="28" borderId="64" xfId="0" applyFont="1" applyFill="1" applyBorder="1" applyAlignment="1">
      <alignment horizontal="center" vertical="center" shrinkToFit="1"/>
    </xf>
    <xf numFmtId="0" fontId="47" fillId="28" borderId="40" xfId="0" applyFont="1" applyFill="1" applyBorder="1" applyAlignment="1">
      <alignment horizontal="center" vertical="center" shrinkToFit="1"/>
    </xf>
    <xf numFmtId="0" fontId="47" fillId="28" borderId="65" xfId="0" applyFont="1" applyFill="1" applyBorder="1" applyAlignment="1">
      <alignment horizontal="center" vertical="center" shrinkToFit="1"/>
    </xf>
    <xf numFmtId="0" fontId="78" fillId="26" borderId="70" xfId="0" applyFont="1" applyFill="1" applyBorder="1" applyAlignment="1">
      <alignment horizontal="center" vertical="center" shrinkToFit="1"/>
    </xf>
    <xf numFmtId="0" fontId="78" fillId="26" borderId="71" xfId="0" applyFont="1" applyFill="1" applyBorder="1" applyAlignment="1">
      <alignment horizontal="center" vertical="center" shrinkToFit="1"/>
    </xf>
    <xf numFmtId="0" fontId="78" fillId="26" borderId="72" xfId="0" applyFont="1" applyFill="1" applyBorder="1" applyAlignment="1">
      <alignment horizontal="center" vertical="center" shrinkToFit="1"/>
    </xf>
    <xf numFmtId="178" fontId="48" fillId="26" borderId="66" xfId="0" applyNumberFormat="1" applyFont="1" applyFill="1" applyBorder="1" applyAlignment="1">
      <alignment horizontal="center" vertical="center" wrapText="1"/>
    </xf>
    <xf numFmtId="178" fontId="48" fillId="26" borderId="0" xfId="0" applyNumberFormat="1" applyFont="1" applyFill="1" applyBorder="1" applyAlignment="1">
      <alignment horizontal="center" vertical="center" wrapText="1"/>
    </xf>
    <xf numFmtId="178" fontId="48" fillId="26" borderId="67" xfId="0" applyNumberFormat="1" applyFont="1" applyFill="1" applyBorder="1" applyAlignment="1">
      <alignment horizontal="center" vertical="center" wrapText="1"/>
    </xf>
    <xf numFmtId="178" fontId="48" fillId="26" borderId="68" xfId="0" applyNumberFormat="1" applyFont="1" applyFill="1" applyBorder="1" applyAlignment="1">
      <alignment horizontal="center" vertical="center" wrapText="1"/>
    </xf>
    <xf numFmtId="178" fontId="48" fillId="26" borderId="60" xfId="0" applyNumberFormat="1" applyFont="1" applyFill="1" applyBorder="1" applyAlignment="1">
      <alignment horizontal="center" vertical="center" wrapText="1"/>
    </xf>
    <xf numFmtId="178" fontId="48" fillId="26" borderId="69" xfId="0" applyNumberFormat="1" applyFont="1" applyFill="1" applyBorder="1" applyAlignment="1">
      <alignment horizontal="center" vertical="center" wrapText="1"/>
    </xf>
    <xf numFmtId="178" fontId="63" fillId="26" borderId="68" xfId="0" applyNumberFormat="1" applyFont="1" applyFill="1" applyBorder="1" applyAlignment="1">
      <alignment horizontal="center" vertical="center" wrapText="1"/>
    </xf>
    <xf numFmtId="178" fontId="63" fillId="26" borderId="60" xfId="0" applyNumberFormat="1" applyFont="1" applyFill="1" applyBorder="1" applyAlignment="1">
      <alignment horizontal="center" vertical="center" wrapText="1"/>
    </xf>
    <xf numFmtId="178" fontId="63" fillId="26" borderId="69" xfId="0" applyNumberFormat="1" applyFont="1" applyFill="1" applyBorder="1" applyAlignment="1">
      <alignment horizontal="center" vertical="center" wrapText="1"/>
    </xf>
    <xf numFmtId="0" fontId="44" fillId="26" borderId="0" xfId="0" applyFont="1" applyFill="1" applyBorder="1" applyAlignment="1">
      <alignment horizontal="left" vertical="center"/>
    </xf>
    <xf numFmtId="0" fontId="44" fillId="26" borderId="60" xfId="0" applyFont="1" applyFill="1" applyBorder="1" applyAlignment="1">
      <alignment horizontal="left" vertical="center"/>
    </xf>
    <xf numFmtId="0" fontId="43" fillId="26" borderId="0" xfId="0" applyFont="1" applyFill="1" applyBorder="1" applyAlignment="1">
      <alignment horizontal="left" shrinkToFit="1"/>
    </xf>
    <xf numFmtId="0" fontId="39" fillId="26" borderId="0" xfId="0" applyFont="1" applyFill="1" applyBorder="1" applyAlignment="1">
      <alignment horizontal="left" shrinkToFit="1"/>
    </xf>
    <xf numFmtId="0" fontId="46" fillId="26" borderId="0" xfId="0" applyFont="1" applyFill="1" applyBorder="1" applyAlignment="1">
      <alignment horizontal="left" shrinkToFit="1"/>
    </xf>
    <xf numFmtId="0" fontId="43" fillId="26" borderId="60" xfId="0" applyFont="1" applyFill="1" applyBorder="1" applyAlignment="1">
      <alignment horizontal="left" shrinkToFit="1"/>
    </xf>
    <xf numFmtId="0" fontId="69" fillId="0" borderId="64" xfId="0" applyFont="1" applyFill="1" applyBorder="1" applyAlignment="1">
      <alignment horizontal="center" vertical="center" shrinkToFit="1"/>
    </xf>
    <xf numFmtId="0" fontId="69" fillId="0" borderId="40" xfId="0" applyFont="1" applyFill="1" applyBorder="1" applyAlignment="1">
      <alignment horizontal="center" vertical="center" shrinkToFit="1"/>
    </xf>
    <xf numFmtId="0" fontId="69" fillId="0" borderId="65" xfId="0" applyFont="1" applyFill="1" applyBorder="1" applyAlignment="1">
      <alignment horizontal="center" vertical="center" shrinkToFit="1"/>
    </xf>
    <xf numFmtId="0" fontId="71" fillId="0" borderId="66" xfId="0" applyFont="1" applyFill="1" applyBorder="1" applyAlignment="1">
      <alignment horizontal="center" vertical="center" shrinkToFit="1"/>
    </xf>
    <xf numFmtId="0" fontId="71" fillId="0" borderId="0" xfId="0" applyFont="1" applyFill="1" applyBorder="1" applyAlignment="1">
      <alignment horizontal="center" vertical="center" shrinkToFit="1"/>
    </xf>
    <xf numFmtId="0" fontId="71" fillId="0" borderId="67" xfId="0" applyFont="1" applyFill="1" applyBorder="1" applyAlignment="1">
      <alignment horizontal="center" vertical="center" shrinkToFit="1"/>
    </xf>
    <xf numFmtId="0" fontId="69" fillId="0" borderId="66" xfId="0" applyFont="1" applyFill="1" applyBorder="1" applyAlignment="1">
      <alignment horizontal="center" vertical="center" shrinkToFit="1"/>
    </xf>
    <xf numFmtId="0" fontId="69" fillId="0" borderId="0" xfId="0" applyFont="1" applyFill="1" applyBorder="1" applyAlignment="1">
      <alignment horizontal="center" vertical="center" shrinkToFit="1"/>
    </xf>
    <xf numFmtId="0" fontId="69" fillId="0" borderId="67" xfId="0" applyFont="1" applyFill="1" applyBorder="1" applyAlignment="1">
      <alignment horizontal="center" vertical="center" shrinkToFit="1"/>
    </xf>
    <xf numFmtId="0" fontId="73" fillId="0" borderId="0" xfId="0" applyFont="1" applyFill="1" applyBorder="1" applyAlignment="1">
      <alignment horizontal="left" vertical="center"/>
    </xf>
    <xf numFmtId="0" fontId="73" fillId="0" borderId="60" xfId="0" applyFont="1" applyFill="1" applyBorder="1" applyAlignment="1">
      <alignment horizontal="left" vertical="center"/>
    </xf>
    <xf numFmtId="0" fontId="65" fillId="0" borderId="0" xfId="0" applyFont="1" applyFill="1" applyBorder="1" applyAlignment="1">
      <alignment horizontal="left" shrinkToFit="1"/>
    </xf>
    <xf numFmtId="0" fontId="66" fillId="0" borderId="0" xfId="0" applyFont="1" applyFill="1" applyBorder="1" applyAlignment="1">
      <alignment horizontal="left" shrinkToFit="1"/>
    </xf>
    <xf numFmtId="0" fontId="65" fillId="0" borderId="60" xfId="0" applyFont="1" applyFill="1" applyBorder="1" applyAlignment="1">
      <alignment horizontal="left" shrinkToFit="1"/>
    </xf>
    <xf numFmtId="178" fontId="69" fillId="0" borderId="61" xfId="0" applyNumberFormat="1" applyFont="1" applyFill="1" applyBorder="1" applyAlignment="1">
      <alignment horizontal="center" vertical="center" wrapText="1"/>
    </xf>
    <xf numFmtId="178" fontId="69" fillId="0" borderId="62" xfId="0" applyNumberFormat="1" applyFont="1" applyFill="1" applyBorder="1" applyAlignment="1">
      <alignment horizontal="center" vertical="center" wrapText="1"/>
    </xf>
    <xf numFmtId="178" fontId="69" fillId="0" borderId="63" xfId="0" applyNumberFormat="1" applyFont="1" applyFill="1" applyBorder="1" applyAlignment="1">
      <alignment horizontal="center" vertical="center" wrapText="1"/>
    </xf>
    <xf numFmtId="0" fontId="69" fillId="0" borderId="68" xfId="0" applyFont="1" applyFill="1" applyBorder="1" applyAlignment="1">
      <alignment horizontal="center" vertical="center" shrinkToFit="1"/>
    </xf>
    <xf numFmtId="0" fontId="69" fillId="0" borderId="60" xfId="0" applyFont="1" applyFill="1" applyBorder="1" applyAlignment="1">
      <alignment horizontal="center" vertical="center" shrinkToFit="1"/>
    </xf>
    <xf numFmtId="0" fontId="69" fillId="0" borderId="69" xfId="0" applyFont="1" applyFill="1" applyBorder="1" applyAlignment="1">
      <alignment horizontal="center" vertical="center" shrinkToFit="1"/>
    </xf>
    <xf numFmtId="0" fontId="71" fillId="0" borderId="68" xfId="0" applyFont="1" applyFill="1" applyBorder="1" applyAlignment="1">
      <alignment horizontal="center" vertical="center" shrinkToFit="1"/>
    </xf>
    <xf numFmtId="0" fontId="71" fillId="0" borderId="60" xfId="0" applyFont="1" applyFill="1" applyBorder="1" applyAlignment="1">
      <alignment horizontal="center" vertical="center" shrinkToFit="1"/>
    </xf>
    <xf numFmtId="0" fontId="71" fillId="0" borderId="69" xfId="0" applyFont="1" applyFill="1" applyBorder="1" applyAlignment="1">
      <alignment horizontal="center" vertical="center" shrinkToFit="1"/>
    </xf>
    <xf numFmtId="178" fontId="60" fillId="0" borderId="73" xfId="0" applyNumberFormat="1" applyFont="1" applyFill="1" applyBorder="1" applyAlignment="1">
      <alignment horizontal="center" vertical="center" wrapText="1"/>
    </xf>
    <xf numFmtId="178" fontId="60" fillId="0" borderId="74" xfId="0" applyNumberFormat="1" applyFont="1" applyFill="1" applyBorder="1" applyAlignment="1">
      <alignment horizontal="center" vertical="center" wrapText="1"/>
    </xf>
    <xf numFmtId="178" fontId="60" fillId="0" borderId="75" xfId="0" applyNumberFormat="1" applyFont="1" applyFill="1" applyBorder="1" applyAlignment="1">
      <alignment horizontal="center" vertical="center" wrapText="1"/>
    </xf>
    <xf numFmtId="178" fontId="60" fillId="0" borderId="61" xfId="0" applyNumberFormat="1" applyFont="1" applyFill="1" applyBorder="1" applyAlignment="1">
      <alignment horizontal="center" vertical="center" wrapText="1"/>
    </xf>
    <xf numFmtId="178" fontId="60" fillId="0" borderId="62" xfId="0" applyNumberFormat="1" applyFont="1" applyFill="1" applyBorder="1" applyAlignment="1">
      <alignment horizontal="center" vertical="center" wrapText="1"/>
    </xf>
    <xf numFmtId="178" fontId="60" fillId="0" borderId="63" xfId="0" applyNumberFormat="1" applyFont="1" applyFill="1" applyBorder="1" applyAlignment="1">
      <alignment horizontal="center" vertical="center" wrapText="1"/>
    </xf>
    <xf numFmtId="178" fontId="60" fillId="0" borderId="64" xfId="0" applyNumberFormat="1" applyFont="1" applyFill="1" applyBorder="1" applyAlignment="1">
      <alignment horizontal="center" vertical="center" wrapText="1"/>
    </xf>
    <xf numFmtId="178" fontId="60" fillId="0" borderId="40" xfId="0" applyNumberFormat="1" applyFont="1" applyFill="1" applyBorder="1" applyAlignment="1">
      <alignment horizontal="center" vertical="center" wrapText="1"/>
    </xf>
    <xf numFmtId="178" fontId="60" fillId="0" borderId="65" xfId="0" applyNumberFormat="1" applyFont="1" applyFill="1" applyBorder="1" applyAlignment="1">
      <alignment horizontal="center" vertical="center" wrapText="1"/>
    </xf>
    <xf numFmtId="178" fontId="48" fillId="0" borderId="64" xfId="0" applyNumberFormat="1" applyFont="1" applyFill="1" applyBorder="1" applyAlignment="1">
      <alignment horizontal="center" vertical="center" wrapText="1"/>
    </xf>
    <xf numFmtId="178" fontId="48" fillId="0" borderId="40" xfId="0" applyNumberFormat="1" applyFont="1" applyFill="1" applyBorder="1" applyAlignment="1">
      <alignment horizontal="center" vertical="center" wrapText="1"/>
    </xf>
    <xf numFmtId="178" fontId="48" fillId="0" borderId="65" xfId="0" applyNumberFormat="1" applyFont="1" applyFill="1" applyBorder="1" applyAlignment="1">
      <alignment horizontal="center" vertical="center" wrapText="1"/>
    </xf>
    <xf numFmtId="0" fontId="59" fillId="0" borderId="64" xfId="0" applyFont="1" applyFill="1" applyBorder="1" applyAlignment="1">
      <alignment horizontal="center" vertical="center" shrinkToFit="1"/>
    </xf>
    <xf numFmtId="0" fontId="59" fillId="0" borderId="40" xfId="0" applyFont="1" applyFill="1" applyBorder="1" applyAlignment="1">
      <alignment horizontal="center" vertical="center" shrinkToFit="1"/>
    </xf>
    <xf numFmtId="0" fontId="59" fillId="0" borderId="65" xfId="0" applyFont="1" applyFill="1" applyBorder="1" applyAlignment="1">
      <alignment horizontal="center" vertical="center" shrinkToFit="1"/>
    </xf>
    <xf numFmtId="0" fontId="59" fillId="0" borderId="73" xfId="0" applyFont="1" applyFill="1" applyBorder="1" applyAlignment="1">
      <alignment horizontal="center" vertical="center" shrinkToFit="1"/>
    </xf>
    <xf numFmtId="0" fontId="59" fillId="0" borderId="74" xfId="0" applyFont="1" applyFill="1" applyBorder="1" applyAlignment="1">
      <alignment horizontal="center" vertical="center" shrinkToFit="1"/>
    </xf>
    <xf numFmtId="0" fontId="59" fillId="0" borderId="75" xfId="0" applyFont="1" applyFill="1" applyBorder="1" applyAlignment="1">
      <alignment horizontal="center" vertical="center" shrinkToFit="1"/>
    </xf>
    <xf numFmtId="0" fontId="50" fillId="0" borderId="73" xfId="0" applyFont="1" applyFill="1" applyBorder="1" applyAlignment="1">
      <alignment horizontal="center" vertical="center" shrinkToFit="1"/>
    </xf>
    <xf numFmtId="0" fontId="50" fillId="0" borderId="74" xfId="0" applyFont="1" applyFill="1" applyBorder="1" applyAlignment="1">
      <alignment horizontal="center" vertical="center" shrinkToFit="1"/>
    </xf>
    <xf numFmtId="0" fontId="50" fillId="0" borderId="75" xfId="0" applyFont="1" applyFill="1" applyBorder="1" applyAlignment="1">
      <alignment horizontal="center" vertical="center" shrinkToFit="1"/>
    </xf>
    <xf numFmtId="0" fontId="58" fillId="0" borderId="73" xfId="0" applyFont="1" applyFill="1" applyBorder="1" applyAlignment="1">
      <alignment horizontal="center" vertical="center" shrinkToFit="1"/>
    </xf>
    <xf numFmtId="0" fontId="58" fillId="0" borderId="74" xfId="0" applyFont="1" applyFill="1" applyBorder="1" applyAlignment="1">
      <alignment horizontal="center" vertical="center" shrinkToFit="1"/>
    </xf>
    <xf numFmtId="0" fontId="58" fillId="0" borderId="75" xfId="0" applyFont="1" applyFill="1" applyBorder="1" applyAlignment="1">
      <alignment horizontal="center" vertical="center" shrinkToFit="1"/>
    </xf>
    <xf numFmtId="0" fontId="92" fillId="27" borderId="15" xfId="0" applyFont="1" applyFill="1" applyBorder="1" applyAlignment="1">
      <alignment horizontal="center" vertical="center" shrinkToFit="1"/>
    </xf>
  </cellXfs>
  <cellStyles count="59">
    <cellStyle name="20% - 輔色1" xfId="1" builtinId="30" customBuiltin="1"/>
    <cellStyle name="20% - 輔色1 2" xfId="45"/>
    <cellStyle name="20% - 輔色2" xfId="2" builtinId="34" customBuiltin="1"/>
    <cellStyle name="20% - 輔色2 2" xfId="46"/>
    <cellStyle name="20% - 輔色3" xfId="3" builtinId="38" customBuiltin="1"/>
    <cellStyle name="20% - 輔色3 2" xfId="47"/>
    <cellStyle name="20% - 輔色4" xfId="4" builtinId="42" customBuiltin="1"/>
    <cellStyle name="20% - 輔色4 2" xfId="48"/>
    <cellStyle name="20% - 輔色5" xfId="5" builtinId="46" customBuiltin="1"/>
    <cellStyle name="20% - 輔色5 2" xfId="49"/>
    <cellStyle name="20% - 輔色6" xfId="6" builtinId="50" customBuiltin="1"/>
    <cellStyle name="20% - 輔色6 2" xfId="50"/>
    <cellStyle name="40% - 輔色1" xfId="7" builtinId="31" customBuiltin="1"/>
    <cellStyle name="40% - 輔色1 2" xfId="51"/>
    <cellStyle name="40% - 輔色2" xfId="8" builtinId="35" customBuiltin="1"/>
    <cellStyle name="40% - 輔色2 2" xfId="52"/>
    <cellStyle name="40% - 輔色3" xfId="9" builtinId="39" customBuiltin="1"/>
    <cellStyle name="40% - 輔色3 2" xfId="53"/>
    <cellStyle name="40% - 輔色4" xfId="10" builtinId="43" customBuiltin="1"/>
    <cellStyle name="40% - 輔色4 2" xfId="54"/>
    <cellStyle name="40% - 輔色5" xfId="11" builtinId="47" customBuiltin="1"/>
    <cellStyle name="40% - 輔色5 2" xfId="55"/>
    <cellStyle name="40% - 輔色6" xfId="12" builtinId="51" customBuiltin="1"/>
    <cellStyle name="40% - 輔色6 2" xfId="56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/>
    <cellStyle name="一般 2 2" xfId="57"/>
    <cellStyle name="一般 2 2 3" xfId="58"/>
    <cellStyle name="一般 3" xfId="44"/>
    <cellStyle name="一般_新增Microsoft Excel 工作表" xfId="20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1.png"/><Relationship Id="rId18" Type="http://schemas.openxmlformats.org/officeDocument/2006/relationships/image" Target="../media/image14.png"/><Relationship Id="rId26" Type="http://schemas.openxmlformats.org/officeDocument/2006/relationships/image" Target="../media/image19.png"/><Relationship Id="rId3" Type="http://schemas.openxmlformats.org/officeDocument/2006/relationships/image" Target="../media/image3.jpeg"/><Relationship Id="rId21" Type="http://schemas.openxmlformats.org/officeDocument/2006/relationships/image" Target="../media/image16.jpeg"/><Relationship Id="rId7" Type="http://schemas.openxmlformats.org/officeDocument/2006/relationships/image" Target="../media/image7.jpg"/><Relationship Id="rId12" Type="http://schemas.microsoft.com/office/2007/relationships/hdphoto" Target="../media/hdphoto2.wdp"/><Relationship Id="rId17" Type="http://schemas.microsoft.com/office/2007/relationships/hdphoto" Target="../media/hdphoto4.wdp"/><Relationship Id="rId25" Type="http://schemas.microsoft.com/office/2007/relationships/hdphoto" Target="../media/hdphoto7.wdp"/><Relationship Id="rId2" Type="http://schemas.openxmlformats.org/officeDocument/2006/relationships/image" Target="../media/image2.emf"/><Relationship Id="rId16" Type="http://schemas.openxmlformats.org/officeDocument/2006/relationships/image" Target="../media/image13.png"/><Relationship Id="rId20" Type="http://schemas.openxmlformats.org/officeDocument/2006/relationships/image" Target="../media/image15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0.png"/><Relationship Id="rId24" Type="http://schemas.openxmlformats.org/officeDocument/2006/relationships/image" Target="../media/image18.png"/><Relationship Id="rId5" Type="http://schemas.openxmlformats.org/officeDocument/2006/relationships/image" Target="../media/image5.jpeg"/><Relationship Id="rId15" Type="http://schemas.openxmlformats.org/officeDocument/2006/relationships/image" Target="../media/image12.jpeg"/><Relationship Id="rId23" Type="http://schemas.microsoft.com/office/2007/relationships/hdphoto" Target="../media/hdphoto6.wdp"/><Relationship Id="rId10" Type="http://schemas.microsoft.com/office/2007/relationships/hdphoto" Target="../media/hdphoto1.wdp"/><Relationship Id="rId19" Type="http://schemas.microsoft.com/office/2007/relationships/hdphoto" Target="../media/hdphoto5.wdp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microsoft.com/office/2007/relationships/hdphoto" Target="../media/hdphoto3.wdp"/><Relationship Id="rId22" Type="http://schemas.openxmlformats.org/officeDocument/2006/relationships/image" Target="../media/image17.png"/><Relationship Id="rId27" Type="http://schemas.microsoft.com/office/2007/relationships/hdphoto" Target="../media/hdphoto8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21.jpeg"/><Relationship Id="rId5" Type="http://schemas.openxmlformats.org/officeDocument/2006/relationships/image" Target="../media/image5.jpeg"/><Relationship Id="rId4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23.pn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22.png"/><Relationship Id="rId5" Type="http://schemas.openxmlformats.org/officeDocument/2006/relationships/image" Target="../media/image5.jpe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3</xdr:row>
      <xdr:rowOff>0</xdr:rowOff>
    </xdr:from>
    <xdr:to>
      <xdr:col>20</xdr:col>
      <xdr:colOff>25400</xdr:colOff>
      <xdr:row>3</xdr:row>
      <xdr:rowOff>19050</xdr:rowOff>
    </xdr:to>
    <xdr:pic>
      <xdr:nvPicPr>
        <xdr:cNvPr id="2" name="圖片 4">
          <a:extLst>
            <a:ext uri="{FF2B5EF4-FFF2-40B4-BE49-F238E27FC236}">
              <a16:creationId xmlns:a16="http://schemas.microsoft.com/office/drawing/2014/main" xmlns="" id="{00000000-0008-0000-0000-00008A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41776650" y="2257425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25400</xdr:colOff>
      <xdr:row>3</xdr:row>
      <xdr:rowOff>19050</xdr:rowOff>
    </xdr:to>
    <xdr:pic>
      <xdr:nvPicPr>
        <xdr:cNvPr id="3" name="圖片 4">
          <a:extLst>
            <a:ext uri="{FF2B5EF4-FFF2-40B4-BE49-F238E27FC236}">
              <a16:creationId xmlns:a16="http://schemas.microsoft.com/office/drawing/2014/main" xmlns="" id="{00000000-0008-0000-0000-00008B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41776650" y="2257425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25400</xdr:colOff>
      <xdr:row>3</xdr:row>
      <xdr:rowOff>19050</xdr:rowOff>
    </xdr:to>
    <xdr:pic>
      <xdr:nvPicPr>
        <xdr:cNvPr id="4" name="圖片 4">
          <a:extLst>
            <a:ext uri="{FF2B5EF4-FFF2-40B4-BE49-F238E27FC236}">
              <a16:creationId xmlns:a16="http://schemas.microsoft.com/office/drawing/2014/main" xmlns="" id="{00000000-0008-0000-0000-00008C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41776650" y="2257425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21</xdr:col>
      <xdr:colOff>355600</xdr:colOff>
      <xdr:row>3</xdr:row>
      <xdr:rowOff>0</xdr:rowOff>
    </xdr:to>
    <xdr:pic>
      <xdr:nvPicPr>
        <xdr:cNvPr id="5" name="Picture 1180">
          <a:extLst>
            <a:ext uri="{FF2B5EF4-FFF2-40B4-BE49-F238E27FC236}">
              <a16:creationId xmlns:a16="http://schemas.microsoft.com/office/drawing/2014/main" xmlns="" id="{00000000-0008-0000-0000-00008D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1776650" y="2257425"/>
          <a:ext cx="1041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6" name="圖片 4">
          <a:extLst>
            <a:ext uri="{FF2B5EF4-FFF2-40B4-BE49-F238E27FC236}">
              <a16:creationId xmlns:a16="http://schemas.microsoft.com/office/drawing/2014/main" xmlns="" id="{00000000-0008-0000-0000-00008E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30445075" y="127952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7" name="圖片 4">
          <a:extLst>
            <a:ext uri="{FF2B5EF4-FFF2-40B4-BE49-F238E27FC236}">
              <a16:creationId xmlns:a16="http://schemas.microsoft.com/office/drawing/2014/main" xmlns="" id="{00000000-0008-0000-0000-00008F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30445075" y="127952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1552409</xdr:colOff>
      <xdr:row>0</xdr:row>
      <xdr:rowOff>250824</xdr:rowOff>
    </xdr:from>
    <xdr:to>
      <xdr:col>19</xdr:col>
      <xdr:colOff>323856</xdr:colOff>
      <xdr:row>1</xdr:row>
      <xdr:rowOff>503124</xdr:rowOff>
    </xdr:to>
    <xdr:pic>
      <xdr:nvPicPr>
        <xdr:cNvPr id="8" name="Picture 2050">
          <a:extLst>
            <a:ext uri="{FF2B5EF4-FFF2-40B4-BE49-F238E27FC236}">
              <a16:creationId xmlns:a16="http://schemas.microsoft.com/office/drawing/2014/main" xmlns="" id="{00000000-0008-0000-0000-000090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909209" y="250824"/>
          <a:ext cx="2676697" cy="90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9" name="圖片 4">
          <a:extLst>
            <a:ext uri="{FF2B5EF4-FFF2-40B4-BE49-F238E27FC236}">
              <a16:creationId xmlns:a16="http://schemas.microsoft.com/office/drawing/2014/main" xmlns="" id="{00000000-0008-0000-0000-000091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41776650" y="2257425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10" name="圖片 4">
          <a:extLst>
            <a:ext uri="{FF2B5EF4-FFF2-40B4-BE49-F238E27FC236}">
              <a16:creationId xmlns:a16="http://schemas.microsoft.com/office/drawing/2014/main" xmlns="" id="{00000000-0008-0000-0000-000092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41776650" y="2257425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11" name="圖片 4">
          <a:extLst>
            <a:ext uri="{FF2B5EF4-FFF2-40B4-BE49-F238E27FC236}">
              <a16:creationId xmlns:a16="http://schemas.microsoft.com/office/drawing/2014/main" xmlns="" id="{00000000-0008-0000-0000-000093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41776650" y="2257425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21</xdr:col>
      <xdr:colOff>368300</xdr:colOff>
      <xdr:row>3</xdr:row>
      <xdr:rowOff>0</xdr:rowOff>
    </xdr:to>
    <xdr:pic>
      <xdr:nvPicPr>
        <xdr:cNvPr id="12" name="Picture 1180">
          <a:extLst>
            <a:ext uri="{FF2B5EF4-FFF2-40B4-BE49-F238E27FC236}">
              <a16:creationId xmlns:a16="http://schemas.microsoft.com/office/drawing/2014/main" xmlns="" id="{00000000-0008-0000-0000-000094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1776650" y="2257425"/>
          <a:ext cx="1054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13" name="圖片 4">
          <a:extLst>
            <a:ext uri="{FF2B5EF4-FFF2-40B4-BE49-F238E27FC236}">
              <a16:creationId xmlns:a16="http://schemas.microsoft.com/office/drawing/2014/main" xmlns="" id="{00000000-0008-0000-0000-000095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30445075" y="6604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14" name="圖片 4">
          <a:extLst>
            <a:ext uri="{FF2B5EF4-FFF2-40B4-BE49-F238E27FC236}">
              <a16:creationId xmlns:a16="http://schemas.microsoft.com/office/drawing/2014/main" xmlns="" id="{00000000-0008-0000-0000-000096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30445075" y="6604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14</xdr:col>
      <xdr:colOff>1365250</xdr:colOff>
      <xdr:row>2</xdr:row>
      <xdr:rowOff>12700</xdr:rowOff>
    </xdr:from>
    <xdr:ext cx="0" cy="19050"/>
    <xdr:pic>
      <xdr:nvPicPr>
        <xdr:cNvPr id="15" name="圖片 4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30445075" y="127952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14</xdr:col>
      <xdr:colOff>1365250</xdr:colOff>
      <xdr:row>2</xdr:row>
      <xdr:rowOff>12700</xdr:rowOff>
    </xdr:from>
    <xdr:ext cx="0" cy="19050"/>
    <xdr:pic>
      <xdr:nvPicPr>
        <xdr:cNvPr id="16" name="圖片 4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30445075" y="127952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17" name="圖片 4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30445075" y="6604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18" name="圖片 4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30445075" y="6604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19" name="圖片 4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30445075" y="127952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20" name="圖片 4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30445075" y="127952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1645920</xdr:colOff>
      <xdr:row>0</xdr:row>
      <xdr:rowOff>121920</xdr:rowOff>
    </xdr:from>
    <xdr:to>
      <xdr:col>13</xdr:col>
      <xdr:colOff>853440</xdr:colOff>
      <xdr:row>3</xdr:row>
      <xdr:rowOff>0</xdr:rowOff>
    </xdr:to>
    <xdr:grpSp>
      <xdr:nvGrpSpPr>
        <xdr:cNvPr id="21" name="群組 33900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GrpSpPr>
          <a:grpSpLocks/>
        </xdr:cNvGrpSpPr>
      </xdr:nvGrpSpPr>
      <xdr:grpSpPr bwMode="auto">
        <a:xfrm>
          <a:off x="24505920" y="121920"/>
          <a:ext cx="3493770" cy="2164080"/>
          <a:chOff x="500262" y="22791347"/>
          <a:chExt cx="5160892" cy="2950973"/>
        </a:xfrm>
      </xdr:grpSpPr>
      <xdr:pic>
        <xdr:nvPicPr>
          <xdr:cNvPr id="22" name="圖片 33897">
            <a:extLst>
              <a:ext uri="{FF2B5EF4-FFF2-40B4-BE49-F238E27FC236}">
                <a16:creationId xmlns:a16="http://schemas.microsoft.com/office/drawing/2014/main" xmlns="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0262" y="22791347"/>
            <a:ext cx="4931343" cy="24161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3" name="文字方塊 22">
            <a:extLst>
              <a:ext uri="{FF2B5EF4-FFF2-40B4-BE49-F238E27FC236}">
                <a16:creationId xmlns:a16="http://schemas.microsoft.com/office/drawing/2014/main" xmlns="" id="{00000000-0008-0000-0000-00001A000000}"/>
              </a:ext>
            </a:extLst>
          </xdr:cNvPr>
          <xdr:cNvSpPr txBox="1"/>
        </xdr:nvSpPr>
        <xdr:spPr>
          <a:xfrm>
            <a:off x="1740831" y="24033418"/>
            <a:ext cx="3920323" cy="17089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zh-TW" altLang="en-US" sz="5000" b="1">
                <a:solidFill>
                  <a:srgbClr val="FF0000"/>
                </a:solidFill>
              </a:rPr>
              <a:t>   </a:t>
            </a:r>
            <a:r>
              <a:rPr lang="zh-TW" altLang="en-US" sz="3500" b="1">
                <a:solidFill>
                  <a:srgbClr val="FF0000"/>
                </a:solidFill>
              </a:rPr>
              <a:t>臺  灣</a:t>
            </a:r>
          </a:p>
        </xdr:txBody>
      </xdr:sp>
    </xdr:grpSp>
    <xdr:clientData/>
  </xdr:twoCellAnchor>
  <xdr:twoCellAnchor editAs="oneCell">
    <xdr:from>
      <xdr:col>16</xdr:col>
      <xdr:colOff>533402</xdr:colOff>
      <xdr:row>0</xdr:row>
      <xdr:rowOff>372729</xdr:rowOff>
    </xdr:from>
    <xdr:to>
      <xdr:col>17</xdr:col>
      <xdr:colOff>991715</xdr:colOff>
      <xdr:row>1</xdr:row>
      <xdr:rowOff>484969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37577" y="372729"/>
          <a:ext cx="2410938" cy="759940"/>
        </a:xfrm>
        <a:prstGeom prst="rect">
          <a:avLst/>
        </a:prstGeom>
      </xdr:spPr>
    </xdr:pic>
    <xdr:clientData/>
  </xdr:twoCellAnchor>
  <xdr:twoCellAnchor editAs="oneCell">
    <xdr:from>
      <xdr:col>9</xdr:col>
      <xdr:colOff>428625</xdr:colOff>
      <xdr:row>0</xdr:row>
      <xdr:rowOff>0</xdr:rowOff>
    </xdr:from>
    <xdr:to>
      <xdr:col>20</xdr:col>
      <xdr:colOff>171450</xdr:colOff>
      <xdr:row>2</xdr:row>
      <xdr:rowOff>933450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xmlns="" id="{A8608F49-1AFD-4E8D-AFEA-ABE0534E2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8125" y="0"/>
          <a:ext cx="22526625" cy="2190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250402</xdr:colOff>
      <xdr:row>2</xdr:row>
      <xdr:rowOff>933450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xmlns="" id="{1E418BEB-5AC3-4F90-A55F-2C6864C9A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996102" cy="2190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485775</xdr:colOff>
      <xdr:row>2</xdr:row>
      <xdr:rowOff>838200</xdr:rowOff>
    </xdr:to>
    <xdr:sp macro="" textlink="">
      <xdr:nvSpPr>
        <xdr:cNvPr id="27" name="文字方塊 26">
          <a:extLst>
            <a:ext uri="{FF2B5EF4-FFF2-40B4-BE49-F238E27FC236}">
              <a16:creationId xmlns:a16="http://schemas.microsoft.com/office/drawing/2014/main" xmlns="" id="{AFC47436-F241-442A-BBA7-A89429CFA5A8}"/>
            </a:ext>
          </a:extLst>
        </xdr:cNvPr>
        <xdr:cNvSpPr txBox="1"/>
      </xdr:nvSpPr>
      <xdr:spPr>
        <a:xfrm>
          <a:off x="0" y="0"/>
          <a:ext cx="12715875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prstTxWarp prst="textPlain">
            <a:avLst/>
          </a:prstTxWarp>
          <a:scene3d>
            <a:camera prst="perspectiveFront"/>
            <a:lightRig rig="threePt" dir="t"/>
          </a:scene3d>
        </a:bodyPr>
        <a:lstStyle/>
        <a:p>
          <a:r>
            <a:rPr lang="zh-TW" altLang="en-US" sz="88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rgbClr val="FF9966"/>
              </a:solidFill>
              <a:effectLst>
                <a:innerShdw blurRad="114300">
                  <a:prstClr val="black"/>
                </a:innerShdw>
              </a:effectLst>
              <a:latin typeface="標楷體" panose="03000509000000000000" pitchFamily="65" charset="-120"/>
              <a:ea typeface="標楷體" pitchFamily="65" charset="-120"/>
            </a:rPr>
            <a:t>冠成</a:t>
          </a:r>
          <a:r>
            <a:rPr lang="zh-TW" altLang="en-U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rgbClr val="FF9966"/>
              </a:solidFill>
              <a:effectLst>
                <a:innerShdw blurRad="114300">
                  <a:prstClr val="black"/>
                </a:innerShdw>
              </a:effectLst>
              <a:latin typeface="標楷體" panose="03000509000000000000" pitchFamily="65" charset="-120"/>
              <a:ea typeface="標楷體" pitchFamily="65" charset="-120"/>
            </a:rPr>
            <a:t>食品</a:t>
          </a:r>
          <a:r>
            <a:rPr lang="zh-TW" altLang="en-US" sz="6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rgbClr val="FF9966"/>
              </a:solidFill>
              <a:effectLst>
                <a:innerShdw blurRad="114300">
                  <a:prstClr val="black"/>
                </a:innerShdw>
              </a:effectLst>
              <a:latin typeface="標楷體" panose="03000509000000000000" pitchFamily="65" charset="-120"/>
              <a:ea typeface="標楷體" pitchFamily="65" charset="-120"/>
            </a:rPr>
            <a:t>   </a:t>
          </a:r>
          <a:endParaRPr lang="zh-TW" altLang="en-US" sz="4800" b="1" cap="none" spc="0" baseline="0">
            <a:ln w="22225">
              <a:solidFill>
                <a:schemeClr val="accent2"/>
              </a:solidFill>
              <a:prstDash val="solid"/>
            </a:ln>
            <a:solidFill>
              <a:srgbClr val="FF9966"/>
            </a:solidFill>
            <a:effectLst>
              <a:innerShdw blurRad="114300">
                <a:prstClr val="black"/>
              </a:innerShdw>
            </a:effectLst>
            <a:latin typeface="標楷體" panose="03000509000000000000" pitchFamily="65" charset="-120"/>
            <a:ea typeface="標楷體" pitchFamily="65" charset="-120"/>
          </a:endParaRPr>
        </a:p>
      </xdr:txBody>
    </xdr:sp>
    <xdr:clientData/>
  </xdr:twoCellAnchor>
  <xdr:twoCellAnchor>
    <xdr:from>
      <xdr:col>6</xdr:col>
      <xdr:colOff>1104900</xdr:colOff>
      <xdr:row>0</xdr:row>
      <xdr:rowOff>190500</xdr:rowOff>
    </xdr:from>
    <xdr:to>
      <xdr:col>12</xdr:col>
      <xdr:colOff>1352550</xdr:colOff>
      <xdr:row>2</xdr:row>
      <xdr:rowOff>813858</xdr:rowOff>
    </xdr:to>
    <xdr:sp macro="" textlink="">
      <xdr:nvSpPr>
        <xdr:cNvPr id="28" name="文字方塊 27">
          <a:extLst>
            <a:ext uri="{FF2B5EF4-FFF2-40B4-BE49-F238E27FC236}">
              <a16:creationId xmlns:a16="http://schemas.microsoft.com/office/drawing/2014/main" xmlns="" id="{EAF01846-1851-4A2C-8EA6-143900AF9C78}"/>
            </a:ext>
          </a:extLst>
        </xdr:cNvPr>
        <xdr:cNvSpPr txBox="1"/>
      </xdr:nvSpPr>
      <xdr:spPr>
        <a:xfrm>
          <a:off x="13335000" y="190500"/>
          <a:ext cx="13125450" cy="1880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bliqueTopLeft"/>
            <a:lightRig rig="threePt" dir="t"/>
          </a:scene3d>
        </a:bodyPr>
        <a:lstStyle/>
        <a:p>
          <a:r>
            <a:rPr lang="zh-TW" altLang="en-US" sz="9000" b="1" cap="none" spc="0" baseline="0">
              <a:ln w="44450" cmpd="sng">
                <a:solidFill>
                  <a:srgbClr val="3A9DB8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清松手寫體1" pitchFamily="2" charset="-120"/>
              <a:ea typeface="清松手寫體1" pitchFamily="2" charset="-120"/>
            </a:rPr>
            <a:t>員林國小  </a:t>
          </a:r>
          <a:r>
            <a:rPr lang="en-US" altLang="zh-TW" sz="9000" b="1" cap="none" spc="0" baseline="0">
              <a:ln w="44450" cmpd="sng">
                <a:solidFill>
                  <a:srgbClr val="3A9DB8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清松手寫體1" pitchFamily="2" charset="-120"/>
              <a:ea typeface="清松手寫體1" pitchFamily="2" charset="-120"/>
            </a:rPr>
            <a:t>6</a:t>
          </a:r>
          <a:r>
            <a:rPr lang="zh-TW" altLang="en-US" sz="9000" b="1" cap="none" spc="0" baseline="0">
              <a:ln w="44450" cmpd="sng">
                <a:solidFill>
                  <a:srgbClr val="3A9DB8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清松手寫體1" pitchFamily="2" charset="-120"/>
              <a:ea typeface="清松手寫體1" pitchFamily="2" charset="-120"/>
            </a:rPr>
            <a:t>月菜單</a:t>
          </a:r>
          <a:endParaRPr lang="en-US" altLang="zh-TW" sz="9000" b="1" cap="none" spc="0" baseline="0">
            <a:ln w="44450" cmpd="sng">
              <a:solidFill>
                <a:srgbClr val="3A9DB8"/>
              </a:solidFill>
              <a:prstDash val="solid"/>
            </a:ln>
            <a:solidFill>
              <a:sysClr val="windowText" lastClr="000000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  <a:latin typeface="清松手寫體1" pitchFamily="2" charset="-120"/>
            <a:ea typeface="清松手寫體1" pitchFamily="2" charset="-120"/>
          </a:endParaRPr>
        </a:p>
        <a:p>
          <a:endParaRPr lang="zh-TW" altLang="en-US" sz="4500" b="1" cap="none" spc="0" baseline="0">
            <a:ln w="44450" cmpd="sng">
              <a:solidFill>
                <a:srgbClr val="3A9DB8"/>
              </a:solidFill>
              <a:prstDash val="solid"/>
            </a:ln>
            <a:solidFill>
              <a:schemeClr val="accent5">
                <a:lumMod val="20000"/>
                <a:lumOff val="80000"/>
              </a:schemeClr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  <a:latin typeface="微軟正黑體" pitchFamily="34" charset="-120"/>
            <a:ea typeface="微軟正黑體" pitchFamily="34" charset="-120"/>
          </a:endParaRPr>
        </a:p>
      </xdr:txBody>
    </xdr:sp>
    <xdr:clientData/>
  </xdr:twoCellAnchor>
  <xdr:oneCellAnchor>
    <xdr:from>
      <xdr:col>11</xdr:col>
      <xdr:colOff>1257300</xdr:colOff>
      <xdr:row>1</xdr:row>
      <xdr:rowOff>161925</xdr:rowOff>
    </xdr:from>
    <xdr:ext cx="14973300" cy="1584921"/>
    <xdr:sp macro="" textlink="">
      <xdr:nvSpPr>
        <xdr:cNvPr id="29" name="文字方塊 28">
          <a:extLst>
            <a:ext uri="{FF2B5EF4-FFF2-40B4-BE49-F238E27FC236}">
              <a16:creationId xmlns:a16="http://schemas.microsoft.com/office/drawing/2014/main" xmlns="" id="{4478CB61-B54E-487A-B2C4-A8CE9A674FAE}"/>
            </a:ext>
          </a:extLst>
        </xdr:cNvPr>
        <xdr:cNvSpPr txBox="1"/>
      </xdr:nvSpPr>
      <xdr:spPr>
        <a:xfrm>
          <a:off x="24003000" y="809625"/>
          <a:ext cx="14973300" cy="15849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zh-TW" altLang="zh-TW" sz="7000" b="1" i="0" baseline="0">
              <a:solidFill>
                <a:schemeClr val="tx1"/>
              </a:solidFill>
              <a:effectLst/>
              <a:latin typeface="清松手寫體1" pitchFamily="2" charset="-120"/>
              <a:ea typeface="清松手寫體1" pitchFamily="2" charset="-120"/>
              <a:cs typeface="+mn-cs"/>
            </a:rPr>
            <a:t>本公司 豬肉 「原料原產地(台灣)」</a:t>
          </a:r>
          <a:endParaRPr lang="zh-TW" altLang="zh-TW" sz="7000">
            <a:effectLst/>
            <a:latin typeface="清松手寫體1" pitchFamily="2" charset="-120"/>
            <a:ea typeface="清松手寫體1" pitchFamily="2" charset="-120"/>
          </a:endParaRPr>
        </a:p>
      </xdr:txBody>
    </xdr:sp>
    <xdr:clientData/>
  </xdr:oneCellAnchor>
  <xdr:twoCellAnchor editAs="oneCell">
    <xdr:from>
      <xdr:col>15</xdr:col>
      <xdr:colOff>1733549</xdr:colOff>
      <xdr:row>0</xdr:row>
      <xdr:rowOff>0</xdr:rowOff>
    </xdr:from>
    <xdr:to>
      <xdr:col>17</xdr:col>
      <xdr:colOff>37543</xdr:colOff>
      <xdr:row>1</xdr:row>
      <xdr:rowOff>225426</xdr:rowOff>
    </xdr:to>
    <xdr:pic>
      <xdr:nvPicPr>
        <xdr:cNvPr id="30" name="圖片 2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49" y="0"/>
          <a:ext cx="2609294" cy="873126"/>
        </a:xfrm>
        <a:prstGeom prst="rect">
          <a:avLst/>
        </a:prstGeom>
      </xdr:spPr>
    </xdr:pic>
    <xdr:clientData/>
  </xdr:twoCellAnchor>
  <xdr:twoCellAnchor editAs="oneCell">
    <xdr:from>
      <xdr:col>13</xdr:col>
      <xdr:colOff>1467625</xdr:colOff>
      <xdr:row>0</xdr:row>
      <xdr:rowOff>23000</xdr:rowOff>
    </xdr:from>
    <xdr:to>
      <xdr:col>15</xdr:col>
      <xdr:colOff>201780</xdr:colOff>
      <xdr:row>1</xdr:row>
      <xdr:rowOff>193675</xdr:rowOff>
    </xdr:to>
    <xdr:pic>
      <xdr:nvPicPr>
        <xdr:cNvPr id="31" name="圖片 3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18625" y="23000"/>
          <a:ext cx="2620355" cy="818375"/>
        </a:xfrm>
        <a:prstGeom prst="rect">
          <a:avLst/>
        </a:prstGeom>
      </xdr:spPr>
    </xdr:pic>
    <xdr:clientData/>
  </xdr:twoCellAnchor>
  <xdr:twoCellAnchor>
    <xdr:from>
      <xdr:col>18</xdr:col>
      <xdr:colOff>819151</xdr:colOff>
      <xdr:row>0</xdr:row>
      <xdr:rowOff>250013</xdr:rowOff>
    </xdr:from>
    <xdr:to>
      <xdr:col>19</xdr:col>
      <xdr:colOff>1447801</xdr:colOff>
      <xdr:row>2</xdr:row>
      <xdr:rowOff>772532</xdr:rowOff>
    </xdr:to>
    <xdr:pic>
      <xdr:nvPicPr>
        <xdr:cNvPr id="32" name="圖片 33897">
          <a:extLst>
            <a:ext uri="{FF2B5EF4-FFF2-40B4-BE49-F238E27FC236}">
              <a16:creationId xmlns:a16="http://schemas.microsoft.com/office/drawing/2014/main" xmlns="" id="{062FD626-B520-4593-8026-C0CB79C85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1" y="250013"/>
          <a:ext cx="2571750" cy="1779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1403973</xdr:colOff>
      <xdr:row>1</xdr:row>
      <xdr:rowOff>282023</xdr:rowOff>
    </xdr:from>
    <xdr:to>
      <xdr:col>19</xdr:col>
      <xdr:colOff>1505366</xdr:colOff>
      <xdr:row>2</xdr:row>
      <xdr:rowOff>485772</xdr:rowOff>
    </xdr:to>
    <xdr:sp macro="" textlink="">
      <xdr:nvSpPr>
        <xdr:cNvPr id="33" name="文字方塊 32">
          <a:extLst>
            <a:ext uri="{FF2B5EF4-FFF2-40B4-BE49-F238E27FC236}">
              <a16:creationId xmlns:a16="http://schemas.microsoft.com/office/drawing/2014/main" xmlns="" id="{B12AA4DA-3991-4132-870F-20DC31B625B8}"/>
            </a:ext>
          </a:extLst>
        </xdr:cNvPr>
        <xdr:cNvSpPr txBox="1"/>
      </xdr:nvSpPr>
      <xdr:spPr bwMode="auto">
        <a:xfrm>
          <a:off x="38589573" y="929723"/>
          <a:ext cx="2044493" cy="813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zh-TW" altLang="en-US" sz="5000" b="1">
              <a:solidFill>
                <a:srgbClr val="FF0000"/>
              </a:solidFill>
            </a:rPr>
            <a:t>   </a:t>
          </a:r>
          <a:r>
            <a:rPr lang="zh-TW" altLang="en-US" sz="3000" b="1">
              <a:solidFill>
                <a:srgbClr val="FF0000"/>
              </a:solidFill>
            </a:rPr>
            <a:t>臺  灣</a:t>
          </a:r>
        </a:p>
      </xdr:txBody>
    </xdr:sp>
    <xdr:clientData/>
  </xdr:twoCellAnchor>
  <xdr:twoCellAnchor>
    <xdr:from>
      <xdr:col>8</xdr:col>
      <xdr:colOff>228600</xdr:colOff>
      <xdr:row>34</xdr:row>
      <xdr:rowOff>0</xdr:rowOff>
    </xdr:from>
    <xdr:to>
      <xdr:col>11</xdr:col>
      <xdr:colOff>2114550</xdr:colOff>
      <xdr:row>35</xdr:row>
      <xdr:rowOff>85725</xdr:rowOff>
    </xdr:to>
    <xdr:sp macro="" textlink="">
      <xdr:nvSpPr>
        <xdr:cNvPr id="34" name="矩形 33">
          <a:extLst>
            <a:ext uri="{FF2B5EF4-FFF2-40B4-BE49-F238E27FC236}">
              <a16:creationId xmlns:a16="http://schemas.microsoft.com/office/drawing/2014/main" xmlns="" id="{AF4CF105-599A-4201-92DB-97BB743F3632}"/>
            </a:ext>
          </a:extLst>
        </xdr:cNvPr>
        <xdr:cNvSpPr/>
      </xdr:nvSpPr>
      <xdr:spPr>
        <a:xfrm>
          <a:off x="17145000" y="20955000"/>
          <a:ext cx="7715250" cy="809625"/>
        </a:xfrm>
        <a:prstGeom prst="rect">
          <a:avLst/>
        </a:prstGeom>
        <a:noFill/>
        <a:effectLst>
          <a:glow rad="1892300">
            <a:schemeClr val="accent1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softEdge rad="127000"/>
        </a:effectLst>
      </xdr:spPr>
      <xdr:txBody>
        <a:bodyPr wrap="none" lIns="91440" tIns="45720" rIns="91440" bIns="45720">
          <a:prstTxWarp prst="textChevron">
            <a:avLst>
              <a:gd name="adj" fmla="val 0"/>
            </a:avLst>
          </a:prstTxWarp>
          <a:noAutofit/>
        </a:bodyPr>
        <a:lstStyle/>
        <a:p>
          <a:pPr algn="ctr"/>
          <a:r>
            <a:rPr lang="zh-TW" altLang="en-US" sz="800" b="1" cap="none" spc="50">
              <a:ln w="11430">
                <a:noFill/>
              </a:ln>
              <a:solidFill>
                <a:srgbClr val="C00000"/>
              </a:solidFill>
              <a:effectLst>
                <a:glow rad="139700">
                  <a:schemeClr val="accent3">
                    <a:lumMod val="40000"/>
                    <a:lumOff val="60000"/>
                    <a:alpha val="40000"/>
                  </a:schemeClr>
                </a:glow>
                <a:outerShdw blurRad="50800" dist="38100" dir="2700000" sx="97000" sy="97000" algn="tl" rotWithShape="0">
                  <a:prstClr val="black">
                    <a:alpha val="40000"/>
                  </a:prstClr>
                </a:outerShdw>
              </a:effectLst>
              <a:latin typeface="微軟正黑體" pitchFamily="34" charset="-120"/>
              <a:ea typeface="微軟正黑體" pitchFamily="34" charset="-120"/>
            </a:rPr>
            <a:t>拿波里炸雞翅</a:t>
          </a:r>
          <a:endParaRPr lang="en-US" altLang="zh-TW" sz="800" b="1" cap="none" spc="50">
            <a:ln w="11430">
              <a:noFill/>
            </a:ln>
            <a:solidFill>
              <a:srgbClr val="C00000"/>
            </a:solidFill>
            <a:effectLst>
              <a:glow rad="139700">
                <a:schemeClr val="accent3">
                  <a:lumMod val="40000"/>
                  <a:lumOff val="60000"/>
                  <a:alpha val="40000"/>
                </a:schemeClr>
              </a:glow>
              <a:outerShdw blurRad="50800" dist="38100" dir="2700000" sx="97000" sy="97000" algn="tl" rotWithShape="0">
                <a:prstClr val="black">
                  <a:alpha val="40000"/>
                </a:prstClr>
              </a:outerShdw>
            </a:effectLst>
            <a:latin typeface="微軟正黑體" pitchFamily="34" charset="-120"/>
            <a:ea typeface="微軟正黑體" pitchFamily="34" charset="-120"/>
          </a:endParaRPr>
        </a:p>
      </xdr:txBody>
    </xdr:sp>
    <xdr:clientData/>
  </xdr:twoCellAnchor>
  <xdr:twoCellAnchor>
    <xdr:from>
      <xdr:col>0</xdr:col>
      <xdr:colOff>647700</xdr:colOff>
      <xdr:row>33</xdr:row>
      <xdr:rowOff>685800</xdr:rowOff>
    </xdr:from>
    <xdr:to>
      <xdr:col>3</xdr:col>
      <xdr:colOff>1628775</xdr:colOff>
      <xdr:row>35</xdr:row>
      <xdr:rowOff>95251</xdr:rowOff>
    </xdr:to>
    <xdr:sp macro="" textlink="">
      <xdr:nvSpPr>
        <xdr:cNvPr id="35" name="矩形 34">
          <a:extLst>
            <a:ext uri="{FF2B5EF4-FFF2-40B4-BE49-F238E27FC236}">
              <a16:creationId xmlns:a16="http://schemas.microsoft.com/office/drawing/2014/main" xmlns="" id="{AF4CF105-599A-4201-92DB-97BB743F3632}"/>
            </a:ext>
          </a:extLst>
        </xdr:cNvPr>
        <xdr:cNvSpPr/>
      </xdr:nvSpPr>
      <xdr:spPr>
        <a:xfrm>
          <a:off x="647700" y="20916900"/>
          <a:ext cx="6810375" cy="857251"/>
        </a:xfrm>
        <a:prstGeom prst="rect">
          <a:avLst/>
        </a:prstGeom>
        <a:noFill/>
        <a:effectLst>
          <a:glow rad="1892300">
            <a:schemeClr val="accent1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softEdge rad="127000"/>
        </a:effectLst>
      </xdr:spPr>
      <xdr:txBody>
        <a:bodyPr wrap="none" lIns="91440" tIns="45720" rIns="91440" bIns="45720">
          <a:prstTxWarp prst="textChevron">
            <a:avLst>
              <a:gd name="adj" fmla="val 0"/>
            </a:avLst>
          </a:prstTxWarp>
          <a:noAutofit/>
        </a:bodyPr>
        <a:lstStyle/>
        <a:p>
          <a:pPr algn="ctr"/>
          <a:r>
            <a:rPr lang="zh-TW" altLang="en-US" sz="800" b="1" cap="none" spc="50">
              <a:ln w="11430">
                <a:noFill/>
              </a:ln>
              <a:solidFill>
                <a:srgbClr val="0070C0"/>
              </a:solidFill>
              <a:effectLst>
                <a:glow rad="139700">
                  <a:schemeClr val="accent3">
                    <a:lumMod val="40000"/>
                    <a:lumOff val="60000"/>
                    <a:alpha val="40000"/>
                  </a:schemeClr>
                </a:glow>
                <a:outerShdw blurRad="50800" dist="38100" dir="2700000" sx="97000" sy="97000" algn="tl" rotWithShape="0">
                  <a:prstClr val="black">
                    <a:alpha val="40000"/>
                  </a:prstClr>
                </a:outerShdw>
              </a:effectLst>
              <a:latin typeface="微軟正黑體" pitchFamily="34" charset="-120"/>
              <a:ea typeface="微軟正黑體" pitchFamily="34" charset="-120"/>
            </a:rPr>
            <a:t>米血雞丁</a:t>
          </a:r>
          <a:endParaRPr lang="en-US" altLang="zh-TW" sz="800" b="1" cap="none" spc="50">
            <a:ln w="11430">
              <a:noFill/>
            </a:ln>
            <a:solidFill>
              <a:srgbClr val="0070C0"/>
            </a:solidFill>
            <a:effectLst>
              <a:glow rad="139700">
                <a:schemeClr val="accent3">
                  <a:lumMod val="40000"/>
                  <a:lumOff val="60000"/>
                  <a:alpha val="40000"/>
                </a:schemeClr>
              </a:glow>
              <a:outerShdw blurRad="50800" dist="38100" dir="2700000" sx="97000" sy="97000" algn="tl" rotWithShape="0">
                <a:prstClr val="black">
                  <a:alpha val="40000"/>
                </a:prstClr>
              </a:outerShdw>
            </a:effectLst>
            <a:latin typeface="微軟正黑體" pitchFamily="34" charset="-120"/>
            <a:ea typeface="微軟正黑體" pitchFamily="34" charset="-120"/>
          </a:endParaRPr>
        </a:p>
      </xdr:txBody>
    </xdr:sp>
    <xdr:clientData/>
  </xdr:twoCellAnchor>
  <xdr:twoCellAnchor editAs="oneCell">
    <xdr:from>
      <xdr:col>7</xdr:col>
      <xdr:colOff>0</xdr:colOff>
      <xdr:row>35</xdr:row>
      <xdr:rowOff>533400</xdr:rowOff>
    </xdr:from>
    <xdr:to>
      <xdr:col>9</xdr:col>
      <xdr:colOff>361950</xdr:colOff>
      <xdr:row>40</xdr:row>
      <xdr:rowOff>175428</xdr:rowOff>
    </xdr:to>
    <xdr:pic>
      <xdr:nvPicPr>
        <xdr:cNvPr id="36" name="圖片 35" descr="外皮酥脆、內裡鬆軟綿密！登台30多年首度販售，麥當勞「黃金地瓜條」正式開賣！ | GQ Taiwa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backgroundMark x1="20273" y1="83472" x2="47578" y2="75972"/>
                      <a14:backgroundMark x1="37344" y1="69167" x2="36133" y2="80208"/>
                      <a14:backgroundMark x1="73086" y1="42083" x2="78125" y2="3923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0" y="22212300"/>
          <a:ext cx="5048250" cy="2842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342900</xdr:colOff>
      <xdr:row>36</xdr:row>
      <xdr:rowOff>228600</xdr:rowOff>
    </xdr:from>
    <xdr:to>
      <xdr:col>12</xdr:col>
      <xdr:colOff>1300842</xdr:colOff>
      <xdr:row>38</xdr:row>
      <xdr:rowOff>682316</xdr:rowOff>
    </xdr:to>
    <xdr:pic>
      <xdr:nvPicPr>
        <xdr:cNvPr id="37" name="圖片 36" descr="小熊維尼和它的夥伴們帶給我們的啓示- 雪花新闻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1484" b="98516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88600" y="22631400"/>
          <a:ext cx="3320142" cy="1901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76200</xdr:colOff>
      <xdr:row>34</xdr:row>
      <xdr:rowOff>0</xdr:rowOff>
    </xdr:from>
    <xdr:to>
      <xdr:col>20</xdr:col>
      <xdr:colOff>19050</xdr:colOff>
      <xdr:row>35</xdr:row>
      <xdr:rowOff>133351</xdr:rowOff>
    </xdr:to>
    <xdr:sp macro="" textlink="">
      <xdr:nvSpPr>
        <xdr:cNvPr id="38" name="矩形 37">
          <a:extLst>
            <a:ext uri="{FF2B5EF4-FFF2-40B4-BE49-F238E27FC236}">
              <a16:creationId xmlns:a16="http://schemas.microsoft.com/office/drawing/2014/main" xmlns="" id="{AF4CF105-599A-4201-92DB-97BB743F3632}"/>
            </a:ext>
          </a:extLst>
        </xdr:cNvPr>
        <xdr:cNvSpPr/>
      </xdr:nvSpPr>
      <xdr:spPr>
        <a:xfrm>
          <a:off x="33375600" y="20955000"/>
          <a:ext cx="8286750" cy="857251"/>
        </a:xfrm>
        <a:prstGeom prst="rect">
          <a:avLst/>
        </a:prstGeom>
        <a:noFill/>
        <a:effectLst>
          <a:glow rad="1892300">
            <a:schemeClr val="accent1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softEdge rad="127000"/>
        </a:effectLst>
      </xdr:spPr>
      <xdr:txBody>
        <a:bodyPr wrap="none" lIns="91440" tIns="45720" rIns="91440" bIns="45720">
          <a:prstTxWarp prst="textChevron">
            <a:avLst>
              <a:gd name="adj" fmla="val 0"/>
            </a:avLst>
          </a:prstTxWarp>
          <a:noAutofit/>
        </a:bodyPr>
        <a:lstStyle/>
        <a:p>
          <a:pPr algn="ctr"/>
          <a:r>
            <a:rPr lang="zh-TW" altLang="en-US" sz="800" b="1" cap="none" spc="50">
              <a:ln w="11430">
                <a:noFill/>
              </a:ln>
              <a:solidFill>
                <a:srgbClr val="0070C0"/>
              </a:solidFill>
              <a:effectLst>
                <a:glow rad="139700">
                  <a:schemeClr val="accent3">
                    <a:lumMod val="40000"/>
                    <a:lumOff val="60000"/>
                    <a:alpha val="40000"/>
                  </a:schemeClr>
                </a:glow>
                <a:outerShdw blurRad="50800" dist="38100" dir="2700000" sx="97000" sy="97000" algn="tl" rotWithShape="0">
                  <a:prstClr val="black">
                    <a:alpha val="40000"/>
                  </a:prstClr>
                </a:outerShdw>
              </a:effectLst>
              <a:latin typeface="微軟正黑體" pitchFamily="34" charset="-120"/>
              <a:ea typeface="微軟正黑體" pitchFamily="34" charset="-120"/>
            </a:rPr>
            <a:t>生鮮水產品</a:t>
          </a:r>
          <a:r>
            <a:rPr lang="en-US" altLang="zh-TW" sz="800" b="1" cap="none" spc="50">
              <a:ln w="11430">
                <a:noFill/>
              </a:ln>
              <a:solidFill>
                <a:srgbClr val="0070C0"/>
              </a:solidFill>
              <a:effectLst>
                <a:glow rad="139700">
                  <a:schemeClr val="accent3">
                    <a:lumMod val="40000"/>
                    <a:lumOff val="60000"/>
                    <a:alpha val="40000"/>
                  </a:schemeClr>
                </a:glow>
                <a:outerShdw blurRad="50800" dist="38100" dir="2700000" sx="97000" sy="97000" algn="tl" rotWithShape="0">
                  <a:prstClr val="black">
                    <a:alpha val="40000"/>
                  </a:prstClr>
                </a:outerShdw>
              </a:effectLst>
              <a:latin typeface="微軟正黑體" pitchFamily="34" charset="-120"/>
              <a:ea typeface="微軟正黑體" pitchFamily="34" charset="-120"/>
            </a:rPr>
            <a:t>-</a:t>
          </a:r>
          <a:r>
            <a:rPr lang="zh-TW" altLang="en-US" sz="800" b="1" cap="none" spc="50">
              <a:ln w="11430">
                <a:noFill/>
              </a:ln>
              <a:solidFill>
                <a:srgbClr val="0070C0"/>
              </a:solidFill>
              <a:effectLst>
                <a:glow rad="139700">
                  <a:schemeClr val="accent3">
                    <a:lumMod val="40000"/>
                    <a:lumOff val="60000"/>
                    <a:alpha val="40000"/>
                  </a:schemeClr>
                </a:glow>
                <a:outerShdw blurRad="50800" dist="38100" dir="2700000" sx="97000" sy="97000" algn="tl" rotWithShape="0">
                  <a:prstClr val="black">
                    <a:alpha val="40000"/>
                  </a:prstClr>
                </a:outerShdw>
              </a:effectLst>
              <a:latin typeface="微軟正黑體" pitchFamily="34" charset="-120"/>
              <a:ea typeface="微軟正黑體" pitchFamily="34" charset="-120"/>
            </a:rPr>
            <a:t>三杯魷魚</a:t>
          </a:r>
          <a:endParaRPr lang="en-US" altLang="zh-TW" sz="800" b="1" cap="none" spc="50">
            <a:ln w="11430">
              <a:noFill/>
            </a:ln>
            <a:solidFill>
              <a:srgbClr val="0070C0"/>
            </a:solidFill>
            <a:effectLst>
              <a:glow rad="139700">
                <a:schemeClr val="accent3">
                  <a:lumMod val="40000"/>
                  <a:lumOff val="60000"/>
                  <a:alpha val="40000"/>
                </a:schemeClr>
              </a:glow>
              <a:outerShdw blurRad="50800" dist="38100" dir="2700000" sx="97000" sy="97000" algn="tl" rotWithShape="0">
                <a:prstClr val="black">
                  <a:alpha val="40000"/>
                </a:prstClr>
              </a:outerShdw>
            </a:effectLst>
            <a:latin typeface="微軟正黑體" pitchFamily="34" charset="-120"/>
            <a:ea typeface="微軟正黑體" pitchFamily="34" charset="-120"/>
          </a:endParaRPr>
        </a:p>
      </xdr:txBody>
    </xdr:sp>
    <xdr:clientData/>
  </xdr:twoCellAnchor>
  <xdr:twoCellAnchor>
    <xdr:from>
      <xdr:col>8</xdr:col>
      <xdr:colOff>38100</xdr:colOff>
      <xdr:row>25</xdr:row>
      <xdr:rowOff>76200</xdr:rowOff>
    </xdr:from>
    <xdr:to>
      <xdr:col>11</xdr:col>
      <xdr:colOff>1924050</xdr:colOff>
      <xdr:row>26</xdr:row>
      <xdr:rowOff>161925</xdr:rowOff>
    </xdr:to>
    <xdr:sp macro="" textlink="">
      <xdr:nvSpPr>
        <xdr:cNvPr id="39" name="矩形 38">
          <a:extLst>
            <a:ext uri="{FF2B5EF4-FFF2-40B4-BE49-F238E27FC236}">
              <a16:creationId xmlns:a16="http://schemas.microsoft.com/office/drawing/2014/main" xmlns="" id="{AF4CF105-599A-4201-92DB-97BB743F3632}"/>
            </a:ext>
          </a:extLst>
        </xdr:cNvPr>
        <xdr:cNvSpPr/>
      </xdr:nvSpPr>
      <xdr:spPr>
        <a:xfrm>
          <a:off x="16954500" y="15316200"/>
          <a:ext cx="7715250" cy="809625"/>
        </a:xfrm>
        <a:prstGeom prst="rect">
          <a:avLst/>
        </a:prstGeom>
        <a:noFill/>
        <a:effectLst>
          <a:glow rad="1892300">
            <a:schemeClr val="accent1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softEdge rad="127000"/>
        </a:effectLst>
      </xdr:spPr>
      <xdr:txBody>
        <a:bodyPr wrap="none" lIns="91440" tIns="45720" rIns="91440" bIns="45720">
          <a:prstTxWarp prst="textChevron">
            <a:avLst>
              <a:gd name="adj" fmla="val 0"/>
            </a:avLst>
          </a:prstTxWarp>
          <a:noAutofit/>
        </a:bodyPr>
        <a:lstStyle/>
        <a:p>
          <a:pPr algn="ctr"/>
          <a:r>
            <a:rPr lang="zh-TW" altLang="en-US" sz="800" b="1" cap="none" spc="50">
              <a:ln w="11430">
                <a:noFill/>
              </a:ln>
              <a:solidFill>
                <a:srgbClr val="C00000"/>
              </a:solidFill>
              <a:effectLst>
                <a:glow rad="139700">
                  <a:schemeClr val="accent3">
                    <a:lumMod val="40000"/>
                    <a:lumOff val="60000"/>
                    <a:alpha val="40000"/>
                  </a:schemeClr>
                </a:glow>
                <a:outerShdw blurRad="50800" dist="38100" dir="2700000" sx="97000" sy="97000" algn="tl" rotWithShape="0">
                  <a:prstClr val="black">
                    <a:alpha val="40000"/>
                  </a:prstClr>
                </a:outerShdw>
              </a:effectLst>
              <a:latin typeface="微軟正黑體" pitchFamily="34" charset="-120"/>
              <a:ea typeface="微軟正黑體" pitchFamily="34" charset="-120"/>
            </a:rPr>
            <a:t>香酥轟炸雞腿</a:t>
          </a:r>
          <a:endParaRPr lang="en-US" altLang="zh-TW" sz="800" b="1" cap="none" spc="50">
            <a:ln w="11430">
              <a:noFill/>
            </a:ln>
            <a:solidFill>
              <a:srgbClr val="C00000"/>
            </a:solidFill>
            <a:effectLst>
              <a:glow rad="139700">
                <a:schemeClr val="accent3">
                  <a:lumMod val="40000"/>
                  <a:lumOff val="60000"/>
                  <a:alpha val="40000"/>
                </a:schemeClr>
              </a:glow>
              <a:outerShdw blurRad="50800" dist="38100" dir="2700000" sx="97000" sy="97000" algn="tl" rotWithShape="0">
                <a:prstClr val="black">
                  <a:alpha val="40000"/>
                </a:prstClr>
              </a:outerShdw>
            </a:effectLst>
            <a:latin typeface="微軟正黑體" pitchFamily="34" charset="-120"/>
            <a:ea typeface="微軟正黑體" pitchFamily="34" charset="-120"/>
          </a:endParaRPr>
        </a:p>
      </xdr:txBody>
    </xdr:sp>
    <xdr:clientData/>
  </xdr:twoCellAnchor>
  <xdr:twoCellAnchor>
    <xdr:from>
      <xdr:col>0</xdr:col>
      <xdr:colOff>114300</xdr:colOff>
      <xdr:row>25</xdr:row>
      <xdr:rowOff>38100</xdr:rowOff>
    </xdr:from>
    <xdr:to>
      <xdr:col>4</xdr:col>
      <xdr:colOff>57150</xdr:colOff>
      <xdr:row>26</xdr:row>
      <xdr:rowOff>171451</xdr:rowOff>
    </xdr:to>
    <xdr:sp macro="" textlink="">
      <xdr:nvSpPr>
        <xdr:cNvPr id="40" name="矩形 39">
          <a:extLst>
            <a:ext uri="{FF2B5EF4-FFF2-40B4-BE49-F238E27FC236}">
              <a16:creationId xmlns:a16="http://schemas.microsoft.com/office/drawing/2014/main" xmlns="" id="{AF4CF105-599A-4201-92DB-97BB743F3632}"/>
            </a:ext>
          </a:extLst>
        </xdr:cNvPr>
        <xdr:cNvSpPr/>
      </xdr:nvSpPr>
      <xdr:spPr>
        <a:xfrm>
          <a:off x="114300" y="15278100"/>
          <a:ext cx="8286750" cy="857251"/>
        </a:xfrm>
        <a:prstGeom prst="rect">
          <a:avLst/>
        </a:prstGeom>
        <a:noFill/>
        <a:effectLst>
          <a:glow rad="1892300">
            <a:schemeClr val="accent1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softEdge rad="127000"/>
        </a:effectLst>
      </xdr:spPr>
      <xdr:txBody>
        <a:bodyPr wrap="none" lIns="91440" tIns="45720" rIns="91440" bIns="45720">
          <a:prstTxWarp prst="textChevron">
            <a:avLst>
              <a:gd name="adj" fmla="val 0"/>
            </a:avLst>
          </a:prstTxWarp>
          <a:noAutofit/>
        </a:bodyPr>
        <a:lstStyle/>
        <a:p>
          <a:pPr algn="ctr"/>
          <a:r>
            <a:rPr lang="zh-TW" altLang="en-US" sz="800" b="1" cap="none" spc="50">
              <a:ln w="11430">
                <a:noFill/>
              </a:ln>
              <a:solidFill>
                <a:srgbClr val="0070C0"/>
              </a:solidFill>
              <a:effectLst>
                <a:glow rad="139700">
                  <a:schemeClr val="accent3">
                    <a:lumMod val="40000"/>
                    <a:lumOff val="60000"/>
                    <a:alpha val="40000"/>
                  </a:schemeClr>
                </a:glow>
                <a:outerShdw blurRad="50800" dist="38100" dir="2700000" sx="97000" sy="97000" algn="tl" rotWithShape="0">
                  <a:prstClr val="black">
                    <a:alpha val="40000"/>
                  </a:prstClr>
                </a:outerShdw>
              </a:effectLst>
              <a:latin typeface="微軟正黑體" pitchFamily="34" charset="-120"/>
              <a:ea typeface="微軟正黑體" pitchFamily="34" charset="-120"/>
            </a:rPr>
            <a:t>北京甜麵醬烤鴨</a:t>
          </a:r>
          <a:endParaRPr lang="en-US" altLang="zh-TW" sz="800" b="1" cap="none" spc="50">
            <a:ln w="11430">
              <a:noFill/>
            </a:ln>
            <a:solidFill>
              <a:srgbClr val="0070C0"/>
            </a:solidFill>
            <a:effectLst>
              <a:glow rad="139700">
                <a:schemeClr val="accent3">
                  <a:lumMod val="40000"/>
                  <a:lumOff val="60000"/>
                  <a:alpha val="40000"/>
                </a:schemeClr>
              </a:glow>
              <a:outerShdw blurRad="50800" dist="38100" dir="2700000" sx="97000" sy="97000" algn="tl" rotWithShape="0">
                <a:prstClr val="black">
                  <a:alpha val="40000"/>
                </a:prstClr>
              </a:outerShdw>
            </a:effectLst>
            <a:latin typeface="微軟正黑體" pitchFamily="34" charset="-120"/>
            <a:ea typeface="微軟正黑體" pitchFamily="34" charset="-120"/>
          </a:endParaRPr>
        </a:p>
      </xdr:txBody>
    </xdr:sp>
    <xdr:clientData/>
  </xdr:twoCellAnchor>
  <xdr:twoCellAnchor editAs="oneCell">
    <xdr:from>
      <xdr:col>3</xdr:col>
      <xdr:colOff>1943100</xdr:colOff>
      <xdr:row>26</xdr:row>
      <xdr:rowOff>685800</xdr:rowOff>
    </xdr:from>
    <xdr:to>
      <xdr:col>4</xdr:col>
      <xdr:colOff>1758962</xdr:colOff>
      <xdr:row>32</xdr:row>
      <xdr:rowOff>473925</xdr:rowOff>
    </xdr:to>
    <xdr:pic>
      <xdr:nvPicPr>
        <xdr:cNvPr id="41" name="圖片 40" descr="维尼熊图片素材_免费维尼熊PNG设计图片大全_图精灵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0" b="100000" l="0" r="100000">
                      <a14:foregroundMark x1="40769" y1="12778" x2="4615" y2="12500"/>
                      <a14:foregroundMark x1="96923" y1="20833" x2="93077" y2="24167"/>
                      <a14:foregroundMark x1="93462" y1="19444" x2="87308" y2="25833"/>
                      <a14:foregroundMark x1="90000" y1="19167" x2="93462" y2="2555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6649700"/>
          <a:ext cx="2330462" cy="3293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342900</xdr:colOff>
      <xdr:row>15</xdr:row>
      <xdr:rowOff>38100</xdr:rowOff>
    </xdr:from>
    <xdr:to>
      <xdr:col>11</xdr:col>
      <xdr:colOff>2228850</xdr:colOff>
      <xdr:row>16</xdr:row>
      <xdr:rowOff>123825</xdr:rowOff>
    </xdr:to>
    <xdr:sp macro="" textlink="">
      <xdr:nvSpPr>
        <xdr:cNvPr id="42" name="矩形 41">
          <a:extLst>
            <a:ext uri="{FF2B5EF4-FFF2-40B4-BE49-F238E27FC236}">
              <a16:creationId xmlns:a16="http://schemas.microsoft.com/office/drawing/2014/main" xmlns="" id="{AF4CF105-599A-4201-92DB-97BB743F3632}"/>
            </a:ext>
          </a:extLst>
        </xdr:cNvPr>
        <xdr:cNvSpPr/>
      </xdr:nvSpPr>
      <xdr:spPr>
        <a:xfrm>
          <a:off x="17259300" y="9525000"/>
          <a:ext cx="7715250" cy="809625"/>
        </a:xfrm>
        <a:prstGeom prst="rect">
          <a:avLst/>
        </a:prstGeom>
        <a:noFill/>
        <a:effectLst>
          <a:glow rad="1892300">
            <a:schemeClr val="accent1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softEdge rad="127000"/>
        </a:effectLst>
      </xdr:spPr>
      <xdr:txBody>
        <a:bodyPr wrap="none" lIns="91440" tIns="45720" rIns="91440" bIns="45720">
          <a:prstTxWarp prst="textChevron">
            <a:avLst>
              <a:gd name="adj" fmla="val 0"/>
            </a:avLst>
          </a:prstTxWarp>
          <a:noAutofit/>
        </a:bodyPr>
        <a:lstStyle/>
        <a:p>
          <a:pPr algn="ctr"/>
          <a:r>
            <a:rPr lang="zh-TW" altLang="en-US" sz="800" b="1" cap="none" spc="50">
              <a:ln w="11430">
                <a:noFill/>
              </a:ln>
              <a:solidFill>
                <a:srgbClr val="C00000"/>
              </a:solidFill>
              <a:effectLst>
                <a:glow rad="139700">
                  <a:schemeClr val="accent3">
                    <a:lumMod val="40000"/>
                    <a:lumOff val="60000"/>
                    <a:alpha val="40000"/>
                  </a:schemeClr>
                </a:glow>
                <a:outerShdw blurRad="50800" dist="38100" dir="2700000" sx="97000" sy="97000" algn="tl" rotWithShape="0">
                  <a:prstClr val="black">
                    <a:alpha val="40000"/>
                  </a:prstClr>
                </a:outerShdw>
              </a:effectLst>
              <a:latin typeface="微軟正黑體" pitchFamily="34" charset="-120"/>
              <a:ea typeface="微軟正黑體" pitchFamily="34" charset="-120"/>
            </a:rPr>
            <a:t>鹽酥香香雞</a:t>
          </a:r>
          <a:endParaRPr lang="en-US" altLang="zh-TW" sz="800" b="1" cap="none" spc="50">
            <a:ln w="11430">
              <a:noFill/>
            </a:ln>
            <a:solidFill>
              <a:srgbClr val="C00000"/>
            </a:solidFill>
            <a:effectLst>
              <a:glow rad="139700">
                <a:schemeClr val="accent3">
                  <a:lumMod val="40000"/>
                  <a:lumOff val="60000"/>
                  <a:alpha val="40000"/>
                </a:schemeClr>
              </a:glow>
              <a:outerShdw blurRad="50800" dist="38100" dir="2700000" sx="97000" sy="97000" algn="tl" rotWithShape="0">
                <a:prstClr val="black">
                  <a:alpha val="40000"/>
                </a:prstClr>
              </a:outerShdw>
            </a:effectLst>
            <a:latin typeface="微軟正黑體" pitchFamily="34" charset="-120"/>
            <a:ea typeface="微軟正黑體" pitchFamily="34" charset="-120"/>
          </a:endParaRPr>
        </a:p>
      </xdr:txBody>
    </xdr:sp>
    <xdr:clientData/>
  </xdr:twoCellAnchor>
  <xdr:twoCellAnchor editAs="oneCell">
    <xdr:from>
      <xdr:col>0</xdr:col>
      <xdr:colOff>0</xdr:colOff>
      <xdr:row>14</xdr:row>
      <xdr:rowOff>38100</xdr:rowOff>
    </xdr:from>
    <xdr:to>
      <xdr:col>4</xdr:col>
      <xdr:colOff>38100</xdr:colOff>
      <xdr:row>22</xdr:row>
      <xdr:rowOff>257174</xdr:rowOff>
    </xdr:to>
    <xdr:pic>
      <xdr:nvPicPr>
        <xdr:cNvPr id="44" name="圖片 43" descr="電繪端午節快樂 - 手作板 | Dcard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01100"/>
          <a:ext cx="8382000" cy="4905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762000</xdr:colOff>
      <xdr:row>16</xdr:row>
      <xdr:rowOff>533400</xdr:rowOff>
    </xdr:from>
    <xdr:to>
      <xdr:col>5</xdr:col>
      <xdr:colOff>141515</xdr:colOff>
      <xdr:row>24</xdr:row>
      <xdr:rowOff>142059</xdr:rowOff>
    </xdr:to>
    <xdr:pic>
      <xdr:nvPicPr>
        <xdr:cNvPr id="43" name="圖片 42" descr="卜蜂雞堡/雞堡排/卜蜂/冷凍雞堡/早餐食材/冷凍食材/台中食材批發- 購買商品| 廣弘食品有限公司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ackgroundRemoval t="10000" b="90000" l="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10744200"/>
          <a:ext cx="3837215" cy="3913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114300</xdr:colOff>
      <xdr:row>15</xdr:row>
      <xdr:rowOff>0</xdr:rowOff>
    </xdr:from>
    <xdr:to>
      <xdr:col>7</xdr:col>
      <xdr:colOff>2571750</xdr:colOff>
      <xdr:row>16</xdr:row>
      <xdr:rowOff>133351</xdr:rowOff>
    </xdr:to>
    <xdr:sp macro="" textlink="">
      <xdr:nvSpPr>
        <xdr:cNvPr id="45" name="矩形 44">
          <a:extLst>
            <a:ext uri="{FF2B5EF4-FFF2-40B4-BE49-F238E27FC236}">
              <a16:creationId xmlns:a16="http://schemas.microsoft.com/office/drawing/2014/main" xmlns="" id="{AF4CF105-599A-4201-92DB-97BB743F3632}"/>
            </a:ext>
          </a:extLst>
        </xdr:cNvPr>
        <xdr:cNvSpPr/>
      </xdr:nvSpPr>
      <xdr:spPr>
        <a:xfrm>
          <a:off x="8458200" y="9486900"/>
          <a:ext cx="8286750" cy="857251"/>
        </a:xfrm>
        <a:prstGeom prst="rect">
          <a:avLst/>
        </a:prstGeom>
        <a:noFill/>
        <a:effectLst>
          <a:glow rad="1892300">
            <a:schemeClr val="accent1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softEdge rad="127000"/>
        </a:effectLst>
      </xdr:spPr>
      <xdr:txBody>
        <a:bodyPr wrap="none" lIns="91440" tIns="45720" rIns="91440" bIns="45720">
          <a:prstTxWarp prst="textChevron">
            <a:avLst>
              <a:gd name="adj" fmla="val 0"/>
            </a:avLst>
          </a:prstTxWarp>
          <a:noAutofit/>
        </a:bodyPr>
        <a:lstStyle/>
        <a:p>
          <a:pPr algn="ctr"/>
          <a:r>
            <a:rPr lang="zh-TW" altLang="en-US" sz="800" b="1" cap="none" spc="50">
              <a:ln w="11430">
                <a:noFill/>
              </a:ln>
              <a:solidFill>
                <a:srgbClr val="0070C0"/>
              </a:solidFill>
              <a:effectLst>
                <a:glow rad="139700">
                  <a:schemeClr val="accent3">
                    <a:lumMod val="40000"/>
                    <a:lumOff val="60000"/>
                    <a:alpha val="40000"/>
                  </a:schemeClr>
                </a:glow>
                <a:outerShdw blurRad="50800" dist="38100" dir="2700000" sx="97000" sy="97000" algn="tl" rotWithShape="0">
                  <a:prstClr val="black">
                    <a:alpha val="40000"/>
                  </a:prstClr>
                </a:outerShdw>
              </a:effectLst>
              <a:latin typeface="微軟正黑體" pitchFamily="34" charset="-120"/>
              <a:ea typeface="微軟正黑體" pitchFamily="34" charset="-120"/>
            </a:rPr>
            <a:t>生鮮水產品</a:t>
          </a:r>
          <a:r>
            <a:rPr lang="en-US" altLang="zh-TW" sz="800" b="1" cap="none" spc="50">
              <a:ln w="11430">
                <a:noFill/>
              </a:ln>
              <a:solidFill>
                <a:srgbClr val="0070C0"/>
              </a:solidFill>
              <a:effectLst>
                <a:glow rad="139700">
                  <a:schemeClr val="accent3">
                    <a:lumMod val="40000"/>
                    <a:lumOff val="60000"/>
                    <a:alpha val="40000"/>
                  </a:schemeClr>
                </a:glow>
                <a:outerShdw blurRad="50800" dist="38100" dir="2700000" sx="97000" sy="97000" algn="tl" rotWithShape="0">
                  <a:prstClr val="black">
                    <a:alpha val="40000"/>
                  </a:prstClr>
                </a:outerShdw>
              </a:effectLst>
              <a:latin typeface="微軟正黑體" pitchFamily="34" charset="-120"/>
              <a:ea typeface="微軟正黑體" pitchFamily="34" charset="-120"/>
            </a:rPr>
            <a:t>-</a:t>
          </a:r>
          <a:r>
            <a:rPr lang="zh-TW" altLang="en-US" sz="800" b="1" cap="none" spc="50">
              <a:ln w="11430">
                <a:noFill/>
              </a:ln>
              <a:solidFill>
                <a:srgbClr val="0070C0"/>
              </a:solidFill>
              <a:effectLst>
                <a:glow rad="139700">
                  <a:schemeClr val="accent3">
                    <a:lumMod val="40000"/>
                    <a:lumOff val="60000"/>
                    <a:alpha val="40000"/>
                  </a:schemeClr>
                </a:glow>
                <a:outerShdw blurRad="50800" dist="38100" dir="2700000" sx="97000" sy="97000" algn="tl" rotWithShape="0">
                  <a:prstClr val="black">
                    <a:alpha val="40000"/>
                  </a:prstClr>
                </a:outerShdw>
              </a:effectLst>
              <a:latin typeface="微軟正黑體" pitchFamily="34" charset="-120"/>
              <a:ea typeface="微軟正黑體" pitchFamily="34" charset="-120"/>
            </a:rPr>
            <a:t>海鮮魷魚鍋</a:t>
          </a:r>
          <a:endParaRPr lang="en-US" altLang="zh-TW" sz="800" b="1" cap="none" spc="50">
            <a:ln w="11430">
              <a:noFill/>
            </a:ln>
            <a:solidFill>
              <a:srgbClr val="0070C0"/>
            </a:solidFill>
            <a:effectLst>
              <a:glow rad="139700">
                <a:schemeClr val="accent3">
                  <a:lumMod val="40000"/>
                  <a:lumOff val="60000"/>
                  <a:alpha val="40000"/>
                </a:schemeClr>
              </a:glow>
              <a:outerShdw blurRad="50800" dist="38100" dir="2700000" sx="97000" sy="97000" algn="tl" rotWithShape="0">
                <a:prstClr val="black">
                  <a:alpha val="40000"/>
                </a:prstClr>
              </a:outerShdw>
            </a:effectLst>
            <a:latin typeface="微軟正黑體" pitchFamily="34" charset="-120"/>
            <a:ea typeface="微軟正黑體" pitchFamily="34" charset="-120"/>
          </a:endParaRPr>
        </a:p>
      </xdr:txBody>
    </xdr:sp>
    <xdr:clientData/>
  </xdr:twoCellAnchor>
  <xdr:twoCellAnchor editAs="oneCell">
    <xdr:from>
      <xdr:col>15</xdr:col>
      <xdr:colOff>342900</xdr:colOff>
      <xdr:row>17</xdr:row>
      <xdr:rowOff>609600</xdr:rowOff>
    </xdr:from>
    <xdr:to>
      <xdr:col>17</xdr:col>
      <xdr:colOff>119742</xdr:colOff>
      <xdr:row>24</xdr:row>
      <xdr:rowOff>293913</xdr:rowOff>
    </xdr:to>
    <xdr:pic>
      <xdr:nvPicPr>
        <xdr:cNvPr id="46" name="圖片 45" descr="正點檸檬雞柳條1kg 28條| 蝦皮購物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1377" b="89862" l="0" r="89862">
                      <a14:backgroundMark x1="77472" y1="55319" x2="45432" y2="62829"/>
                      <a14:backgroundMark x1="72215" y1="37046" x2="55194" y2="80851"/>
                      <a14:backgroundMark x1="74468" y1="24406" x2="60325" y2="60576"/>
                      <a14:backgroundMark x1="91489" y1="54443" x2="27409" y2="78223"/>
                      <a14:backgroundMark x1="2753" y1="62703" x2="54193" y2="85982"/>
                      <a14:backgroundMark x1="45056" y1="71339" x2="6008" y2="54568"/>
                      <a14:backgroundMark x1="66083" y1="37297" x2="55444" y2="61327"/>
                      <a14:backgroundMark x1="54568" y1="47559" x2="49186" y2="51189"/>
                      <a14:backgroundMark x1="62203" y1="45932" x2="50814" y2="429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9287" r="27673" b="28185"/>
        <a:stretch/>
      </xdr:blipFill>
      <xdr:spPr bwMode="auto">
        <a:xfrm>
          <a:off x="31280100" y="11544300"/>
          <a:ext cx="4082142" cy="3265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1905000</xdr:colOff>
      <xdr:row>16</xdr:row>
      <xdr:rowOff>419100</xdr:rowOff>
    </xdr:from>
    <xdr:to>
      <xdr:col>8</xdr:col>
      <xdr:colOff>1297762</xdr:colOff>
      <xdr:row>21</xdr:row>
      <xdr:rowOff>233169</xdr:rowOff>
    </xdr:to>
    <xdr:pic>
      <xdr:nvPicPr>
        <xdr:cNvPr id="47" name="圖片 46" descr="Norns介紹】小熊維尼Winnie the Pooh角色介紹！ | Norns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78200" y="10629900"/>
          <a:ext cx="2135962" cy="274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762000</xdr:colOff>
      <xdr:row>5</xdr:row>
      <xdr:rowOff>38101</xdr:rowOff>
    </xdr:from>
    <xdr:to>
      <xdr:col>11</xdr:col>
      <xdr:colOff>1333500</xdr:colOff>
      <xdr:row>6</xdr:row>
      <xdr:rowOff>1</xdr:rowOff>
    </xdr:to>
    <xdr:sp macro="" textlink="">
      <xdr:nvSpPr>
        <xdr:cNvPr id="48" name="矩形 47">
          <a:extLst>
            <a:ext uri="{FF2B5EF4-FFF2-40B4-BE49-F238E27FC236}">
              <a16:creationId xmlns:a16="http://schemas.microsoft.com/office/drawing/2014/main" xmlns="" id="{AF4CF105-599A-4201-92DB-97BB743F3632}"/>
            </a:ext>
          </a:extLst>
        </xdr:cNvPr>
        <xdr:cNvSpPr/>
      </xdr:nvSpPr>
      <xdr:spPr>
        <a:xfrm>
          <a:off x="17678400" y="3771901"/>
          <a:ext cx="6400800" cy="685800"/>
        </a:xfrm>
        <a:prstGeom prst="rect">
          <a:avLst/>
        </a:prstGeom>
        <a:noFill/>
        <a:effectLst>
          <a:glow rad="1892300">
            <a:schemeClr val="accent1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softEdge rad="127000"/>
        </a:effectLst>
      </xdr:spPr>
      <xdr:txBody>
        <a:bodyPr wrap="none" lIns="91440" tIns="45720" rIns="91440" bIns="45720">
          <a:prstTxWarp prst="textChevron">
            <a:avLst>
              <a:gd name="adj" fmla="val 0"/>
            </a:avLst>
          </a:prstTxWarp>
          <a:noAutofit/>
        </a:bodyPr>
        <a:lstStyle/>
        <a:p>
          <a:pPr algn="ctr"/>
          <a:r>
            <a:rPr lang="zh-TW" altLang="en-US" sz="800" b="1" cap="none" spc="50">
              <a:ln w="11430">
                <a:noFill/>
              </a:ln>
              <a:solidFill>
                <a:srgbClr val="C00000"/>
              </a:solidFill>
              <a:effectLst>
                <a:glow rad="139700">
                  <a:schemeClr val="accent3">
                    <a:lumMod val="40000"/>
                    <a:lumOff val="60000"/>
                    <a:alpha val="40000"/>
                  </a:schemeClr>
                </a:glow>
                <a:outerShdw blurRad="50800" dist="38100" dir="2700000" sx="97000" sy="97000" algn="tl" rotWithShape="0">
                  <a:prstClr val="black">
                    <a:alpha val="40000"/>
                  </a:prstClr>
                </a:outerShdw>
              </a:effectLst>
              <a:latin typeface="微軟正黑體" pitchFamily="34" charset="-120"/>
              <a:ea typeface="微軟正黑體" pitchFamily="34" charset="-120"/>
            </a:rPr>
            <a:t>花枝排</a:t>
          </a:r>
          <a:endParaRPr lang="en-US" altLang="zh-TW" sz="800" b="1" cap="none" spc="50">
            <a:ln w="11430">
              <a:noFill/>
            </a:ln>
            <a:solidFill>
              <a:srgbClr val="C00000"/>
            </a:solidFill>
            <a:effectLst>
              <a:glow rad="139700">
                <a:schemeClr val="accent3">
                  <a:lumMod val="40000"/>
                  <a:lumOff val="60000"/>
                  <a:alpha val="40000"/>
                </a:schemeClr>
              </a:glow>
              <a:outerShdw blurRad="50800" dist="38100" dir="2700000" sx="97000" sy="97000" algn="tl" rotWithShape="0">
                <a:prstClr val="black">
                  <a:alpha val="40000"/>
                </a:prstClr>
              </a:outerShdw>
            </a:effectLst>
            <a:latin typeface="微軟正黑體" pitchFamily="34" charset="-120"/>
            <a:ea typeface="微軟正黑體" pitchFamily="34" charset="-120"/>
          </a:endParaRPr>
        </a:p>
      </xdr:txBody>
    </xdr:sp>
    <xdr:clientData/>
  </xdr:twoCellAnchor>
  <xdr:twoCellAnchor editAs="oneCell">
    <xdr:from>
      <xdr:col>3</xdr:col>
      <xdr:colOff>190500</xdr:colOff>
      <xdr:row>6</xdr:row>
      <xdr:rowOff>647700</xdr:rowOff>
    </xdr:from>
    <xdr:to>
      <xdr:col>4</xdr:col>
      <xdr:colOff>557211</xdr:colOff>
      <xdr:row>11</xdr:row>
      <xdr:rowOff>19050</xdr:rowOff>
    </xdr:to>
    <xdr:pic>
      <xdr:nvPicPr>
        <xdr:cNvPr id="49" name="圖片 48" descr="牛奶蒸蛋菜單市集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33" t="12381" b="20000"/>
        <a:stretch/>
      </xdr:blipFill>
      <xdr:spPr bwMode="auto">
        <a:xfrm>
          <a:off x="6019800" y="5105400"/>
          <a:ext cx="2881311" cy="2305050"/>
        </a:xfrm>
        <a:prstGeom prst="ellipse">
          <a:avLst/>
        </a:prstGeom>
        <a:ln w="63500" cap="rnd">
          <a:noFill/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1257300</xdr:colOff>
      <xdr:row>6</xdr:row>
      <xdr:rowOff>437752</xdr:rowOff>
    </xdr:from>
    <xdr:to>
      <xdr:col>12</xdr:col>
      <xdr:colOff>1257300</xdr:colOff>
      <xdr:row>12</xdr:row>
      <xdr:rowOff>20928</xdr:rowOff>
    </xdr:to>
    <xdr:pic>
      <xdr:nvPicPr>
        <xdr:cNvPr id="50" name="圖片 49" descr="240 个最佳维尼熊点子| 维尼熊, 維尼熊, 卡通壁紙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2174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0" y="4895452"/>
          <a:ext cx="2362200" cy="2821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762001</xdr:colOff>
      <xdr:row>7</xdr:row>
      <xdr:rowOff>114300</xdr:rowOff>
    </xdr:from>
    <xdr:to>
      <xdr:col>16</xdr:col>
      <xdr:colOff>1619251</xdr:colOff>
      <xdr:row>11</xdr:row>
      <xdr:rowOff>257175</xdr:rowOff>
    </xdr:to>
    <xdr:pic>
      <xdr:nvPicPr>
        <xdr:cNvPr id="51" name="圖片 50" descr="美國高級超長3/8&quot;直切薯條-鄉村薯條薯餅專賣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ackgroundRemoval t="1471" b="96471" l="187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99201" y="5295900"/>
          <a:ext cx="3219450" cy="235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1675618</xdr:colOff>
      <xdr:row>26</xdr:row>
      <xdr:rowOff>437105</xdr:rowOff>
    </xdr:from>
    <xdr:to>
      <xdr:col>12</xdr:col>
      <xdr:colOff>1022251</xdr:colOff>
      <xdr:row>29</xdr:row>
      <xdr:rowOff>658754</xdr:rowOff>
    </xdr:to>
    <xdr:pic>
      <xdr:nvPicPr>
        <xdr:cNvPr id="52" name="圖片 51" descr="頂呱呱-台灣第一家連鎖炸雞品牌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backgroundRemoval t="10000" b="90000" l="3881" r="100000">
                      <a14:backgroundMark x1="41194" y1="30714" x2="21791" y2="35357"/>
                      <a14:backgroundMark x1="40299" y1="67500" x2="71642" y2="74643"/>
                      <a14:backgroundMark x1="88358" y1="55000" x2="73731" y2="73929"/>
                      <a14:backgroundMark x1="88358" y1="52500" x2="70448" y2="56429"/>
                      <a14:backgroundMark x1="59104" y1="62500" x2="9851" y2="52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099" t="12372" r="8204" b="28712"/>
        <a:stretch/>
      </xdr:blipFill>
      <xdr:spPr bwMode="auto">
        <a:xfrm rot="19216891">
          <a:off x="22478218" y="16401005"/>
          <a:ext cx="3651933" cy="2393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3</xdr:row>
      <xdr:rowOff>0</xdr:rowOff>
    </xdr:from>
    <xdr:to>
      <xdr:col>20</xdr:col>
      <xdr:colOff>25400</xdr:colOff>
      <xdr:row>3</xdr:row>
      <xdr:rowOff>19050</xdr:rowOff>
    </xdr:to>
    <xdr:pic>
      <xdr:nvPicPr>
        <xdr:cNvPr id="31370" name="圖片 4">
          <a:extLst>
            <a:ext uri="{FF2B5EF4-FFF2-40B4-BE49-F238E27FC236}">
              <a16:creationId xmlns:a16="http://schemas.microsoft.com/office/drawing/2014/main" xmlns="" id="{00000000-0008-0000-0000-00008A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38112700" y="701675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25400</xdr:colOff>
      <xdr:row>3</xdr:row>
      <xdr:rowOff>19050</xdr:rowOff>
    </xdr:to>
    <xdr:pic>
      <xdr:nvPicPr>
        <xdr:cNvPr id="31371" name="圖片 4">
          <a:extLst>
            <a:ext uri="{FF2B5EF4-FFF2-40B4-BE49-F238E27FC236}">
              <a16:creationId xmlns:a16="http://schemas.microsoft.com/office/drawing/2014/main" xmlns="" id="{00000000-0008-0000-0000-00008B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38112700" y="701675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25400</xdr:colOff>
      <xdr:row>3</xdr:row>
      <xdr:rowOff>19050</xdr:rowOff>
    </xdr:to>
    <xdr:pic>
      <xdr:nvPicPr>
        <xdr:cNvPr id="31372" name="圖片 4">
          <a:extLst>
            <a:ext uri="{FF2B5EF4-FFF2-40B4-BE49-F238E27FC236}">
              <a16:creationId xmlns:a16="http://schemas.microsoft.com/office/drawing/2014/main" xmlns="" id="{00000000-0008-0000-0000-00008C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38112700" y="454025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21</xdr:col>
      <xdr:colOff>355600</xdr:colOff>
      <xdr:row>3</xdr:row>
      <xdr:rowOff>0</xdr:rowOff>
    </xdr:to>
    <xdr:pic>
      <xdr:nvPicPr>
        <xdr:cNvPr id="31373" name="Picture 1180">
          <a:extLst>
            <a:ext uri="{FF2B5EF4-FFF2-40B4-BE49-F238E27FC236}">
              <a16:creationId xmlns:a16="http://schemas.microsoft.com/office/drawing/2014/main" xmlns="" id="{00000000-0008-0000-0000-00008D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12700" y="7899400"/>
          <a:ext cx="984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31374" name="圖片 4">
          <a:extLst>
            <a:ext uri="{FF2B5EF4-FFF2-40B4-BE49-F238E27FC236}">
              <a16:creationId xmlns:a16="http://schemas.microsoft.com/office/drawing/2014/main" xmlns="" id="{00000000-0008-0000-0000-00008E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838400" y="13208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31375" name="圖片 4">
          <a:extLst>
            <a:ext uri="{FF2B5EF4-FFF2-40B4-BE49-F238E27FC236}">
              <a16:creationId xmlns:a16="http://schemas.microsoft.com/office/drawing/2014/main" xmlns="" id="{00000000-0008-0000-0000-00008F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838400" y="13208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1552409</xdr:colOff>
      <xdr:row>0</xdr:row>
      <xdr:rowOff>250824</xdr:rowOff>
    </xdr:from>
    <xdr:to>
      <xdr:col>19</xdr:col>
      <xdr:colOff>323856</xdr:colOff>
      <xdr:row>1</xdr:row>
      <xdr:rowOff>503124</xdr:rowOff>
    </xdr:to>
    <xdr:pic>
      <xdr:nvPicPr>
        <xdr:cNvPr id="31376" name="Picture 2050">
          <a:extLst>
            <a:ext uri="{FF2B5EF4-FFF2-40B4-BE49-F238E27FC236}">
              <a16:creationId xmlns:a16="http://schemas.microsoft.com/office/drawing/2014/main" xmlns="" id="{00000000-0008-0000-0000-000090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794909" y="250824"/>
          <a:ext cx="2657647" cy="90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31377" name="圖片 4">
          <a:extLst>
            <a:ext uri="{FF2B5EF4-FFF2-40B4-BE49-F238E27FC236}">
              <a16:creationId xmlns:a16="http://schemas.microsoft.com/office/drawing/2014/main" xmlns="" id="{00000000-0008-0000-0000-000091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38112700" y="28765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31378" name="圖片 4">
          <a:extLst>
            <a:ext uri="{FF2B5EF4-FFF2-40B4-BE49-F238E27FC236}">
              <a16:creationId xmlns:a16="http://schemas.microsoft.com/office/drawing/2014/main" xmlns="" id="{00000000-0008-0000-0000-000092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38112700" y="28765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31379" name="圖片 4">
          <a:extLst>
            <a:ext uri="{FF2B5EF4-FFF2-40B4-BE49-F238E27FC236}">
              <a16:creationId xmlns:a16="http://schemas.microsoft.com/office/drawing/2014/main" xmlns="" id="{00000000-0008-0000-0000-000093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38112700" y="28765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21</xdr:col>
      <xdr:colOff>368300</xdr:colOff>
      <xdr:row>3</xdr:row>
      <xdr:rowOff>0</xdr:rowOff>
    </xdr:to>
    <xdr:pic>
      <xdr:nvPicPr>
        <xdr:cNvPr id="31380" name="Picture 1180">
          <a:extLst>
            <a:ext uri="{FF2B5EF4-FFF2-40B4-BE49-F238E27FC236}">
              <a16:creationId xmlns:a16="http://schemas.microsoft.com/office/drawing/2014/main" xmlns="" id="{00000000-0008-0000-0000-000094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12700" y="2876550"/>
          <a:ext cx="996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31381" name="圖片 4">
          <a:extLst>
            <a:ext uri="{FF2B5EF4-FFF2-40B4-BE49-F238E27FC236}">
              <a16:creationId xmlns:a16="http://schemas.microsoft.com/office/drawing/2014/main" xmlns="" id="{00000000-0008-0000-0000-000095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838400" y="6667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31382" name="圖片 4">
          <a:extLst>
            <a:ext uri="{FF2B5EF4-FFF2-40B4-BE49-F238E27FC236}">
              <a16:creationId xmlns:a16="http://schemas.microsoft.com/office/drawing/2014/main" xmlns="" id="{00000000-0008-0000-0000-000096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838400" y="6667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14</xdr:col>
      <xdr:colOff>1365250</xdr:colOff>
      <xdr:row>2</xdr:row>
      <xdr:rowOff>12700</xdr:rowOff>
    </xdr:from>
    <xdr:ext cx="0" cy="19050"/>
    <xdr:pic>
      <xdr:nvPicPr>
        <xdr:cNvPr id="17" name="圖片 4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908250" y="5207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14</xdr:col>
      <xdr:colOff>1365250</xdr:colOff>
      <xdr:row>2</xdr:row>
      <xdr:rowOff>12700</xdr:rowOff>
    </xdr:from>
    <xdr:ext cx="0" cy="19050"/>
    <xdr:pic>
      <xdr:nvPicPr>
        <xdr:cNvPr id="18" name="圖片 4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908250" y="5207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19" name="圖片 4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570430" y="6223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20" name="圖片 4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570430" y="6223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22" name="圖片 4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570430" y="166624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23" name="圖片 4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570430" y="166624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1645920</xdr:colOff>
      <xdr:row>0</xdr:row>
      <xdr:rowOff>121920</xdr:rowOff>
    </xdr:from>
    <xdr:to>
      <xdr:col>13</xdr:col>
      <xdr:colOff>853440</xdr:colOff>
      <xdr:row>3</xdr:row>
      <xdr:rowOff>0</xdr:rowOff>
    </xdr:to>
    <xdr:grpSp>
      <xdr:nvGrpSpPr>
        <xdr:cNvPr id="24" name="群組 33900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GrpSpPr>
          <a:grpSpLocks/>
        </xdr:cNvGrpSpPr>
      </xdr:nvGrpSpPr>
      <xdr:grpSpPr bwMode="auto">
        <a:xfrm>
          <a:off x="24601170" y="121920"/>
          <a:ext cx="3525520" cy="2132330"/>
          <a:chOff x="500262" y="22791347"/>
          <a:chExt cx="5160892" cy="2950973"/>
        </a:xfrm>
      </xdr:grpSpPr>
      <xdr:pic>
        <xdr:nvPicPr>
          <xdr:cNvPr id="25" name="圖片 33897">
            <a:extLst>
              <a:ext uri="{FF2B5EF4-FFF2-40B4-BE49-F238E27FC236}">
                <a16:creationId xmlns:a16="http://schemas.microsoft.com/office/drawing/2014/main" xmlns="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0262" y="22791347"/>
            <a:ext cx="4931343" cy="24161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6" name="文字方塊 25">
            <a:extLst>
              <a:ext uri="{FF2B5EF4-FFF2-40B4-BE49-F238E27FC236}">
                <a16:creationId xmlns:a16="http://schemas.microsoft.com/office/drawing/2014/main" xmlns="" id="{00000000-0008-0000-0000-00001A000000}"/>
              </a:ext>
            </a:extLst>
          </xdr:cNvPr>
          <xdr:cNvSpPr txBox="1"/>
        </xdr:nvSpPr>
        <xdr:spPr>
          <a:xfrm>
            <a:off x="1740831" y="24033418"/>
            <a:ext cx="3920323" cy="17089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zh-TW" altLang="en-US" sz="5000" b="1">
                <a:solidFill>
                  <a:srgbClr val="FF0000"/>
                </a:solidFill>
              </a:rPr>
              <a:t>   </a:t>
            </a:r>
            <a:r>
              <a:rPr lang="zh-TW" altLang="en-US" sz="3500" b="1">
                <a:solidFill>
                  <a:srgbClr val="FF0000"/>
                </a:solidFill>
              </a:rPr>
              <a:t>臺  灣</a:t>
            </a:r>
          </a:p>
        </xdr:txBody>
      </xdr:sp>
    </xdr:grpSp>
    <xdr:clientData/>
  </xdr:twoCellAnchor>
  <xdr:twoCellAnchor editAs="oneCell">
    <xdr:from>
      <xdr:col>16</xdr:col>
      <xdr:colOff>533402</xdr:colOff>
      <xdr:row>0</xdr:row>
      <xdr:rowOff>372729</xdr:rowOff>
    </xdr:from>
    <xdr:to>
      <xdr:col>17</xdr:col>
      <xdr:colOff>991715</xdr:colOff>
      <xdr:row>1</xdr:row>
      <xdr:rowOff>484969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32802" y="372729"/>
          <a:ext cx="2401413" cy="7599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8</xdr:row>
      <xdr:rowOff>12700</xdr:rowOff>
    </xdr:from>
    <xdr:to>
      <xdr:col>20</xdr:col>
      <xdr:colOff>25400</xdr:colOff>
      <xdr:row>8</xdr:row>
      <xdr:rowOff>31750</xdr:rowOff>
    </xdr:to>
    <xdr:pic>
      <xdr:nvPicPr>
        <xdr:cNvPr id="2" name="圖片 4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38303200" y="492125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8</xdr:row>
      <xdr:rowOff>12700</xdr:rowOff>
    </xdr:from>
    <xdr:to>
      <xdr:col>20</xdr:col>
      <xdr:colOff>25400</xdr:colOff>
      <xdr:row>8</xdr:row>
      <xdr:rowOff>31750</xdr:rowOff>
    </xdr:to>
    <xdr:pic>
      <xdr:nvPicPr>
        <xdr:cNvPr id="3" name="圖片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38303200" y="492125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5</xdr:row>
      <xdr:rowOff>12700</xdr:rowOff>
    </xdr:from>
    <xdr:to>
      <xdr:col>20</xdr:col>
      <xdr:colOff>25400</xdr:colOff>
      <xdr:row>5</xdr:row>
      <xdr:rowOff>31750</xdr:rowOff>
    </xdr:to>
    <xdr:pic>
      <xdr:nvPicPr>
        <xdr:cNvPr id="4" name="圖片 4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38303200" y="271145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9</xdr:row>
      <xdr:rowOff>69850</xdr:rowOff>
    </xdr:from>
    <xdr:to>
      <xdr:col>21</xdr:col>
      <xdr:colOff>355600</xdr:colOff>
      <xdr:row>9</xdr:row>
      <xdr:rowOff>69850</xdr:rowOff>
    </xdr:to>
    <xdr:pic>
      <xdr:nvPicPr>
        <xdr:cNvPr id="5" name="Picture 118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303200" y="5759450"/>
          <a:ext cx="984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6" name="圖片 4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8028900" y="9461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7" name="圖片 4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8028900" y="9461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1041400</xdr:colOff>
      <xdr:row>0</xdr:row>
      <xdr:rowOff>136525</xdr:rowOff>
    </xdr:from>
    <xdr:to>
      <xdr:col>18</xdr:col>
      <xdr:colOff>1441450</xdr:colOff>
      <xdr:row>1</xdr:row>
      <xdr:rowOff>425450</xdr:rowOff>
    </xdr:to>
    <xdr:pic>
      <xdr:nvPicPr>
        <xdr:cNvPr id="8" name="Picture 2050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3458150" y="136525"/>
          <a:ext cx="21907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9" name="圖片 4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38303200" y="12001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10" name="圖片 4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38303200" y="12001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11" name="圖片 4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38303200" y="12001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21</xdr:col>
      <xdr:colOff>368300</xdr:colOff>
      <xdr:row>3</xdr:row>
      <xdr:rowOff>0</xdr:rowOff>
    </xdr:to>
    <xdr:pic>
      <xdr:nvPicPr>
        <xdr:cNvPr id="12" name="Picture 1180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303200" y="1200150"/>
          <a:ext cx="996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13" name="圖片 4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8028900" y="5080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14" name="圖片 4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8028900" y="5080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428625</xdr:colOff>
      <xdr:row>0</xdr:row>
      <xdr:rowOff>95251</xdr:rowOff>
    </xdr:from>
    <xdr:to>
      <xdr:col>17</xdr:col>
      <xdr:colOff>714375</xdr:colOff>
      <xdr:row>2</xdr:row>
      <xdr:rowOff>55028</xdr:rowOff>
    </xdr:to>
    <xdr:pic>
      <xdr:nvPicPr>
        <xdr:cNvPr id="15" name="圖片 14" descr="林菁薇.jpg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054675" y="95251"/>
          <a:ext cx="2076450" cy="8932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8</xdr:row>
      <xdr:rowOff>12700</xdr:rowOff>
    </xdr:from>
    <xdr:to>
      <xdr:col>20</xdr:col>
      <xdr:colOff>25400</xdr:colOff>
      <xdr:row>8</xdr:row>
      <xdr:rowOff>31750</xdr:rowOff>
    </xdr:to>
    <xdr:pic>
      <xdr:nvPicPr>
        <xdr:cNvPr id="31790" name="圖片 4">
          <a:extLst>
            <a:ext uri="{FF2B5EF4-FFF2-40B4-BE49-F238E27FC236}">
              <a16:creationId xmlns:a16="http://schemas.microsoft.com/office/drawing/2014/main" xmlns="" id="{00000000-0008-0000-0700-00002E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45593000" y="869950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8</xdr:row>
      <xdr:rowOff>12700</xdr:rowOff>
    </xdr:from>
    <xdr:to>
      <xdr:col>20</xdr:col>
      <xdr:colOff>25400</xdr:colOff>
      <xdr:row>8</xdr:row>
      <xdr:rowOff>31750</xdr:rowOff>
    </xdr:to>
    <xdr:pic>
      <xdr:nvPicPr>
        <xdr:cNvPr id="31791" name="圖片 4">
          <a:extLst>
            <a:ext uri="{FF2B5EF4-FFF2-40B4-BE49-F238E27FC236}">
              <a16:creationId xmlns:a16="http://schemas.microsoft.com/office/drawing/2014/main" xmlns="" id="{00000000-0008-0000-0700-00002F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45593000" y="869950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5</xdr:row>
      <xdr:rowOff>12700</xdr:rowOff>
    </xdr:from>
    <xdr:to>
      <xdr:col>20</xdr:col>
      <xdr:colOff>25400</xdr:colOff>
      <xdr:row>5</xdr:row>
      <xdr:rowOff>31750</xdr:rowOff>
    </xdr:to>
    <xdr:pic>
      <xdr:nvPicPr>
        <xdr:cNvPr id="31792" name="圖片 4">
          <a:extLst>
            <a:ext uri="{FF2B5EF4-FFF2-40B4-BE49-F238E27FC236}">
              <a16:creationId xmlns:a16="http://schemas.microsoft.com/office/drawing/2014/main" xmlns="" id="{00000000-0008-0000-0700-000030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45593000" y="584200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9</xdr:row>
      <xdr:rowOff>69850</xdr:rowOff>
    </xdr:from>
    <xdr:to>
      <xdr:col>21</xdr:col>
      <xdr:colOff>355600</xdr:colOff>
      <xdr:row>9</xdr:row>
      <xdr:rowOff>69850</xdr:rowOff>
    </xdr:to>
    <xdr:pic>
      <xdr:nvPicPr>
        <xdr:cNvPr id="31793" name="Picture 1180">
          <a:extLst>
            <a:ext uri="{FF2B5EF4-FFF2-40B4-BE49-F238E27FC236}">
              <a16:creationId xmlns:a16="http://schemas.microsoft.com/office/drawing/2014/main" xmlns="" id="{00000000-0008-0000-0700-000031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593000" y="9709150"/>
          <a:ext cx="984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31794" name="圖片 4">
          <a:extLst>
            <a:ext uri="{FF2B5EF4-FFF2-40B4-BE49-F238E27FC236}">
              <a16:creationId xmlns:a16="http://schemas.microsoft.com/office/drawing/2014/main" xmlns="" id="{00000000-0008-0000-0700-00003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33280350" y="13208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31795" name="圖片 4">
          <a:extLst>
            <a:ext uri="{FF2B5EF4-FFF2-40B4-BE49-F238E27FC236}">
              <a16:creationId xmlns:a16="http://schemas.microsoft.com/office/drawing/2014/main" xmlns="" id="{00000000-0008-0000-0700-00003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33280350" y="13208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2000250</xdr:colOff>
      <xdr:row>0</xdr:row>
      <xdr:rowOff>374650</xdr:rowOff>
    </xdr:from>
    <xdr:to>
      <xdr:col>19</xdr:col>
      <xdr:colOff>393700</xdr:colOff>
      <xdr:row>2</xdr:row>
      <xdr:rowOff>787400</xdr:rowOff>
    </xdr:to>
    <xdr:pic>
      <xdr:nvPicPr>
        <xdr:cNvPr id="31796" name="Picture 2050">
          <a:extLst>
            <a:ext uri="{FF2B5EF4-FFF2-40B4-BE49-F238E27FC236}">
              <a16:creationId xmlns:a16="http://schemas.microsoft.com/office/drawing/2014/main" xmlns="" id="{00000000-0008-0000-0700-000034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754300" y="374650"/>
          <a:ext cx="2952750" cy="172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31797" name="圖片 4">
          <a:extLst>
            <a:ext uri="{FF2B5EF4-FFF2-40B4-BE49-F238E27FC236}">
              <a16:creationId xmlns:a16="http://schemas.microsoft.com/office/drawing/2014/main" xmlns="" id="{00000000-0008-0000-0700-00003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45593000" y="392430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31798" name="圖片 4">
          <a:extLst>
            <a:ext uri="{FF2B5EF4-FFF2-40B4-BE49-F238E27FC236}">
              <a16:creationId xmlns:a16="http://schemas.microsoft.com/office/drawing/2014/main" xmlns="" id="{00000000-0008-0000-0700-000036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45593000" y="392430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31799" name="圖片 4">
          <a:extLst>
            <a:ext uri="{FF2B5EF4-FFF2-40B4-BE49-F238E27FC236}">
              <a16:creationId xmlns:a16="http://schemas.microsoft.com/office/drawing/2014/main" xmlns="" id="{00000000-0008-0000-0700-000037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45593000" y="392430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21</xdr:col>
      <xdr:colOff>368300</xdr:colOff>
      <xdr:row>3</xdr:row>
      <xdr:rowOff>0</xdr:rowOff>
    </xdr:to>
    <xdr:pic>
      <xdr:nvPicPr>
        <xdr:cNvPr id="31800" name="Picture 1180">
          <a:extLst>
            <a:ext uri="{FF2B5EF4-FFF2-40B4-BE49-F238E27FC236}">
              <a16:creationId xmlns:a16="http://schemas.microsoft.com/office/drawing/2014/main" xmlns="" id="{00000000-0008-0000-0700-000038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593000" y="3924300"/>
          <a:ext cx="996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31801" name="圖片 4">
          <a:extLst>
            <a:ext uri="{FF2B5EF4-FFF2-40B4-BE49-F238E27FC236}">
              <a16:creationId xmlns:a16="http://schemas.microsoft.com/office/drawing/2014/main" xmlns="" id="{00000000-0008-0000-0700-000039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33280350" y="6667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31802" name="圖片 4">
          <a:extLst>
            <a:ext uri="{FF2B5EF4-FFF2-40B4-BE49-F238E27FC236}">
              <a16:creationId xmlns:a16="http://schemas.microsoft.com/office/drawing/2014/main" xmlns="" id="{00000000-0008-0000-0700-00003A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33280350" y="6667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869950</xdr:colOff>
      <xdr:row>0</xdr:row>
      <xdr:rowOff>457200</xdr:rowOff>
    </xdr:from>
    <xdr:to>
      <xdr:col>17</xdr:col>
      <xdr:colOff>1657350</xdr:colOff>
      <xdr:row>2</xdr:row>
      <xdr:rowOff>704850</xdr:rowOff>
    </xdr:to>
    <xdr:pic>
      <xdr:nvPicPr>
        <xdr:cNvPr id="31803" name="圖片 1">
          <a:extLst>
            <a:ext uri="{FF2B5EF4-FFF2-40B4-BE49-F238E27FC236}">
              <a16:creationId xmlns:a16="http://schemas.microsoft.com/office/drawing/2014/main" xmlns="" id="{00000000-0008-0000-0700-00003B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7344350" y="457200"/>
          <a:ext cx="3067050" cy="155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349250</xdr:colOff>
      <xdr:row>0</xdr:row>
      <xdr:rowOff>0</xdr:rowOff>
    </xdr:from>
    <xdr:to>
      <xdr:col>3</xdr:col>
      <xdr:colOff>1181100</xdr:colOff>
      <xdr:row>2</xdr:row>
      <xdr:rowOff>2476500</xdr:rowOff>
    </xdr:to>
    <xdr:pic>
      <xdr:nvPicPr>
        <xdr:cNvPr id="31804" name="圖片 1">
          <a:extLst>
            <a:ext uri="{FF2B5EF4-FFF2-40B4-BE49-F238E27FC236}">
              <a16:creationId xmlns:a16="http://schemas.microsoft.com/office/drawing/2014/main" xmlns="" id="{00000000-0008-0000-0700-00003C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9998" t="18494" r="12027" b="42020"/>
        <a:stretch>
          <a:fillRect/>
        </a:stretch>
      </xdr:blipFill>
      <xdr:spPr bwMode="auto">
        <a:xfrm>
          <a:off x="349250" y="0"/>
          <a:ext cx="7670800" cy="378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211"/>
  <sheetViews>
    <sheetView view="pageBreakPreview" zoomScale="20" zoomScaleNormal="20" zoomScaleSheetLayoutView="20" workbookViewId="0">
      <selection activeCell="I5" sqref="I5:L5"/>
    </sheetView>
  </sheetViews>
  <sheetFormatPr defaultColWidth="9" defaultRowHeight="16.5"/>
  <cols>
    <col min="1" max="3" width="25.625" style="390" customWidth="1"/>
    <col min="4" max="4" width="33" style="390" customWidth="1"/>
    <col min="5" max="7" width="25.625" style="390" customWidth="1"/>
    <col min="8" max="8" width="36" style="390" customWidth="1"/>
    <col min="9" max="11" width="25.625" style="390" customWidth="1"/>
    <col min="12" max="12" width="30.75" style="390" customWidth="1"/>
    <col min="13" max="15" width="25.625" style="390" customWidth="1"/>
    <col min="16" max="16" width="31.125" style="390" customWidth="1"/>
    <col min="17" max="19" width="25.625" style="390" customWidth="1"/>
    <col min="20" max="20" width="33" style="390" customWidth="1"/>
    <col min="21" max="16384" width="9" style="390"/>
  </cols>
  <sheetData>
    <row r="1" spans="1:38" ht="51" customHeight="1">
      <c r="A1" s="610" t="s">
        <v>685</v>
      </c>
      <c r="B1" s="610"/>
      <c r="C1" s="610"/>
      <c r="D1" s="610"/>
      <c r="E1" s="610"/>
      <c r="F1" s="610"/>
      <c r="G1" s="610"/>
      <c r="H1" s="610"/>
      <c r="O1" s="612" t="s">
        <v>463</v>
      </c>
      <c r="P1" s="612"/>
      <c r="Q1" s="613"/>
      <c r="R1" s="613"/>
      <c r="U1" s="391"/>
      <c r="V1" s="391"/>
    </row>
    <row r="2" spans="1:38" ht="48.75" customHeight="1">
      <c r="A2" s="610"/>
      <c r="B2" s="610"/>
      <c r="C2" s="610"/>
      <c r="D2" s="610"/>
      <c r="E2" s="610"/>
      <c r="F2" s="610"/>
      <c r="G2" s="610"/>
      <c r="H2" s="610"/>
      <c r="O2" s="612" t="s">
        <v>464</v>
      </c>
      <c r="P2" s="612"/>
      <c r="Q2" s="609"/>
      <c r="R2" s="609"/>
      <c r="U2" s="391"/>
      <c r="V2" s="391"/>
    </row>
    <row r="3" spans="1:38" ht="78.599999999999994" customHeight="1" thickBot="1">
      <c r="A3" s="611"/>
      <c r="B3" s="611"/>
      <c r="C3" s="611"/>
      <c r="D3" s="611"/>
      <c r="E3" s="611"/>
      <c r="F3" s="611"/>
      <c r="G3" s="611"/>
      <c r="H3" s="611"/>
      <c r="N3" s="614" t="s">
        <v>369</v>
      </c>
      <c r="O3" s="614"/>
      <c r="P3" s="614"/>
      <c r="Q3" s="615"/>
      <c r="R3" s="615"/>
      <c r="S3" s="615"/>
      <c r="T3" s="615"/>
      <c r="U3" s="391"/>
      <c r="V3" s="391"/>
    </row>
    <row r="4" spans="1:38" s="393" customFormat="1" ht="60" customHeight="1" thickBot="1">
      <c r="A4" s="616" t="s">
        <v>700</v>
      </c>
      <c r="B4" s="617"/>
      <c r="C4" s="617"/>
      <c r="D4" s="618"/>
      <c r="E4" s="616" t="s">
        <v>701</v>
      </c>
      <c r="F4" s="617"/>
      <c r="G4" s="617"/>
      <c r="H4" s="618"/>
      <c r="I4" s="619" t="s">
        <v>702</v>
      </c>
      <c r="J4" s="620"/>
      <c r="K4" s="620"/>
      <c r="L4" s="621"/>
      <c r="M4" s="619" t="s">
        <v>703</v>
      </c>
      <c r="N4" s="620"/>
      <c r="O4" s="620"/>
      <c r="P4" s="621"/>
      <c r="Q4" s="616" t="s">
        <v>704</v>
      </c>
      <c r="R4" s="617"/>
      <c r="S4" s="617"/>
      <c r="T4" s="618"/>
      <c r="U4" s="391"/>
      <c r="V4" s="391"/>
      <c r="AB4" s="393" t="s">
        <v>26</v>
      </c>
    </row>
    <row r="5" spans="1:38" s="394" customFormat="1" ht="57.75" customHeight="1">
      <c r="A5" s="622" t="s">
        <v>705</v>
      </c>
      <c r="B5" s="623"/>
      <c r="C5" s="623"/>
      <c r="D5" s="624"/>
      <c r="E5" s="622" t="s">
        <v>706</v>
      </c>
      <c r="F5" s="623"/>
      <c r="G5" s="623"/>
      <c r="H5" s="624"/>
      <c r="I5" s="622" t="s">
        <v>75</v>
      </c>
      <c r="J5" s="623"/>
      <c r="K5" s="623"/>
      <c r="L5" s="624"/>
      <c r="M5" s="622" t="s">
        <v>707</v>
      </c>
      <c r="N5" s="623"/>
      <c r="O5" s="623"/>
      <c r="P5" s="624"/>
      <c r="Q5" s="625" t="s">
        <v>802</v>
      </c>
      <c r="R5" s="626"/>
      <c r="S5" s="626"/>
      <c r="T5" s="627"/>
      <c r="U5" s="391"/>
      <c r="V5" s="391"/>
    </row>
    <row r="6" spans="1:38" s="394" customFormat="1" ht="57.75" customHeight="1">
      <c r="A6" s="628" t="s">
        <v>708</v>
      </c>
      <c r="B6" s="629"/>
      <c r="C6" s="629"/>
      <c r="D6" s="630"/>
      <c r="E6" s="628" t="s">
        <v>709</v>
      </c>
      <c r="F6" s="629"/>
      <c r="G6" s="629"/>
      <c r="H6" s="630"/>
      <c r="I6" s="628"/>
      <c r="J6" s="629"/>
      <c r="K6" s="629"/>
      <c r="L6" s="630"/>
      <c r="M6" s="628" t="s">
        <v>710</v>
      </c>
      <c r="N6" s="629"/>
      <c r="O6" s="629"/>
      <c r="P6" s="630"/>
      <c r="Q6" s="628" t="s">
        <v>539</v>
      </c>
      <c r="R6" s="629"/>
      <c r="S6" s="629"/>
      <c r="T6" s="630"/>
      <c r="U6" s="391"/>
      <c r="V6" s="391"/>
    </row>
    <row r="7" spans="1:38" s="394" customFormat="1" ht="57.75" customHeight="1">
      <c r="A7" s="631" t="s">
        <v>711</v>
      </c>
      <c r="B7" s="632"/>
      <c r="C7" s="632"/>
      <c r="D7" s="633"/>
      <c r="E7" s="634" t="s">
        <v>712</v>
      </c>
      <c r="F7" s="635"/>
      <c r="G7" s="635"/>
      <c r="H7" s="636"/>
      <c r="I7" s="631" t="s">
        <v>713</v>
      </c>
      <c r="J7" s="632"/>
      <c r="K7" s="632"/>
      <c r="L7" s="633"/>
      <c r="M7" s="628" t="s">
        <v>714</v>
      </c>
      <c r="N7" s="629"/>
      <c r="O7" s="629"/>
      <c r="P7" s="630"/>
      <c r="Q7" s="631" t="s">
        <v>715</v>
      </c>
      <c r="R7" s="632"/>
      <c r="S7" s="632"/>
      <c r="T7" s="633"/>
      <c r="U7" s="391"/>
      <c r="V7" s="391"/>
    </row>
    <row r="8" spans="1:38" s="394" customFormat="1" ht="57.75" customHeight="1">
      <c r="A8" s="628" t="s">
        <v>716</v>
      </c>
      <c r="B8" s="629"/>
      <c r="C8" s="629"/>
      <c r="D8" s="630"/>
      <c r="E8" s="628" t="s">
        <v>717</v>
      </c>
      <c r="F8" s="629"/>
      <c r="G8" s="629"/>
      <c r="H8" s="630"/>
      <c r="I8" s="628" t="s">
        <v>718</v>
      </c>
      <c r="J8" s="629"/>
      <c r="K8" s="629"/>
      <c r="L8" s="630"/>
      <c r="M8" s="628" t="s">
        <v>719</v>
      </c>
      <c r="N8" s="629"/>
      <c r="O8" s="629"/>
      <c r="P8" s="630"/>
      <c r="Q8" s="637" t="s">
        <v>720</v>
      </c>
      <c r="R8" s="638"/>
      <c r="S8" s="638"/>
      <c r="T8" s="639"/>
    </row>
    <row r="9" spans="1:38" s="394" customFormat="1" ht="57.75" customHeight="1">
      <c r="A9" s="640" t="s">
        <v>721</v>
      </c>
      <c r="B9" s="641"/>
      <c r="C9" s="641"/>
      <c r="D9" s="642"/>
      <c r="E9" s="640" t="s">
        <v>722</v>
      </c>
      <c r="F9" s="641"/>
      <c r="G9" s="641"/>
      <c r="H9" s="642"/>
      <c r="I9" s="640" t="s">
        <v>721</v>
      </c>
      <c r="J9" s="641"/>
      <c r="K9" s="641"/>
      <c r="L9" s="642"/>
      <c r="M9" s="640" t="s">
        <v>722</v>
      </c>
      <c r="N9" s="641"/>
      <c r="O9" s="641"/>
      <c r="P9" s="642"/>
      <c r="Q9" s="640" t="s">
        <v>721</v>
      </c>
      <c r="R9" s="641"/>
      <c r="S9" s="641"/>
      <c r="T9" s="642"/>
    </row>
    <row r="10" spans="1:38" s="394" customFormat="1" ht="57.75" customHeight="1">
      <c r="A10" s="643" t="s">
        <v>723</v>
      </c>
      <c r="B10" s="644"/>
      <c r="C10" s="644"/>
      <c r="D10" s="645"/>
      <c r="E10" s="643" t="s">
        <v>724</v>
      </c>
      <c r="F10" s="644"/>
      <c r="G10" s="644"/>
      <c r="H10" s="645"/>
      <c r="I10" s="643" t="s">
        <v>725</v>
      </c>
      <c r="J10" s="644"/>
      <c r="K10" s="644"/>
      <c r="L10" s="645"/>
      <c r="M10" s="643" t="s">
        <v>726</v>
      </c>
      <c r="N10" s="644"/>
      <c r="O10" s="644"/>
      <c r="P10" s="645"/>
      <c r="Q10" s="643" t="s">
        <v>727</v>
      </c>
      <c r="R10" s="644"/>
      <c r="S10" s="644"/>
      <c r="T10" s="645"/>
    </row>
    <row r="11" spans="1:38" ht="1.5" customHeight="1" thickBot="1">
      <c r="A11" s="373" t="s">
        <v>222</v>
      </c>
      <c r="B11" s="374"/>
      <c r="C11" s="374" t="s">
        <v>9</v>
      </c>
      <c r="D11" s="375" t="e">
        <f>#REF!</f>
        <v>#REF!</v>
      </c>
      <c r="E11" s="646"/>
      <c r="F11" s="647"/>
      <c r="G11" s="647"/>
      <c r="H11" s="648"/>
      <c r="I11" s="649"/>
      <c r="J11" s="650"/>
      <c r="K11" s="650"/>
      <c r="L11" s="651"/>
      <c r="M11" s="649"/>
      <c r="N11" s="650"/>
      <c r="O11" s="650"/>
      <c r="P11" s="651"/>
      <c r="Q11" s="652" t="s">
        <v>263</v>
      </c>
      <c r="R11" s="653"/>
      <c r="S11" s="653"/>
      <c r="T11" s="654"/>
      <c r="U11" s="394"/>
      <c r="V11" s="394"/>
      <c r="W11" s="394"/>
      <c r="X11" s="394"/>
      <c r="Y11" s="394"/>
    </row>
    <row r="12" spans="1:38" ht="24.75" customHeight="1">
      <c r="A12" s="373" t="s">
        <v>222</v>
      </c>
      <c r="B12" s="374">
        <f>第一週明細!W12</f>
        <v>721.8</v>
      </c>
      <c r="C12" s="374" t="s">
        <v>9</v>
      </c>
      <c r="D12" s="375">
        <f>第一週明細!W8</f>
        <v>23</v>
      </c>
      <c r="E12" s="376" t="s">
        <v>222</v>
      </c>
      <c r="F12" s="377">
        <f>第一週明細!W20</f>
        <v>714.5</v>
      </c>
      <c r="G12" s="377" t="s">
        <v>9</v>
      </c>
      <c r="H12" s="378">
        <f>第一週明細!W16</f>
        <v>22.5</v>
      </c>
      <c r="I12" s="379" t="s">
        <v>222</v>
      </c>
      <c r="J12" s="377">
        <f>第一週明細!W28</f>
        <v>738.1</v>
      </c>
      <c r="K12" s="377" t="s">
        <v>9</v>
      </c>
      <c r="L12" s="378">
        <f>第一週明細!W24</f>
        <v>24.5</v>
      </c>
      <c r="M12" s="379" t="s">
        <v>222</v>
      </c>
      <c r="N12" s="377">
        <f>第一週明細!W36</f>
        <v>734.2</v>
      </c>
      <c r="O12" s="377" t="s">
        <v>9</v>
      </c>
      <c r="P12" s="378">
        <f>第一週明細!W32</f>
        <v>25</v>
      </c>
      <c r="Q12" s="379" t="s">
        <v>222</v>
      </c>
      <c r="R12" s="377">
        <f>第一週明細!W44</f>
        <v>707.7</v>
      </c>
      <c r="S12" s="377" t="s">
        <v>9</v>
      </c>
      <c r="T12" s="378">
        <f>第一週明細!W40</f>
        <v>22.5</v>
      </c>
      <c r="U12" s="391"/>
      <c r="V12" s="391"/>
    </row>
    <row r="13" spans="1:38" ht="24.75" customHeight="1" thickBot="1">
      <c r="A13" s="600" t="s">
        <v>261</v>
      </c>
      <c r="B13" s="370">
        <f>第一週明細!W6</f>
        <v>100</v>
      </c>
      <c r="C13" s="372" t="s">
        <v>11</v>
      </c>
      <c r="D13" s="371">
        <f>第一週明細!W10</f>
        <v>28.700000000000003</v>
      </c>
      <c r="E13" s="380" t="s">
        <v>261</v>
      </c>
      <c r="F13" s="381">
        <f>第一週明細!W14</f>
        <v>100</v>
      </c>
      <c r="G13" s="381" t="s">
        <v>11</v>
      </c>
      <c r="H13" s="382">
        <f>第一週明細!W18</f>
        <v>28</v>
      </c>
      <c r="I13" s="380" t="s">
        <v>261</v>
      </c>
      <c r="J13" s="381">
        <f>第一週明細!W22</f>
        <v>100</v>
      </c>
      <c r="K13" s="381" t="s">
        <v>11</v>
      </c>
      <c r="L13" s="381">
        <f>第一週明細!W26</f>
        <v>29.400000000000002</v>
      </c>
      <c r="M13" s="381" t="s">
        <v>261</v>
      </c>
      <c r="N13" s="381">
        <f>第一週明細!W30</f>
        <v>97.5</v>
      </c>
      <c r="O13" s="381" t="s">
        <v>11</v>
      </c>
      <c r="P13" s="382">
        <f>第一週明細!W34</f>
        <v>29.799999999999997</v>
      </c>
      <c r="Q13" s="380" t="s">
        <v>261</v>
      </c>
      <c r="R13" s="381">
        <f>第一週明細!W38</f>
        <v>98.5</v>
      </c>
      <c r="S13" s="381" t="s">
        <v>11</v>
      </c>
      <c r="T13" s="382">
        <f>第一週明細!W42</f>
        <v>27.8</v>
      </c>
      <c r="U13" s="391"/>
      <c r="V13" s="391"/>
      <c r="Z13" s="392"/>
      <c r="AA13" s="392"/>
      <c r="AB13" s="392"/>
      <c r="AC13" s="392"/>
      <c r="AD13" s="392"/>
      <c r="AE13" s="392"/>
      <c r="AF13" s="392"/>
      <c r="AG13" s="392"/>
      <c r="AH13" s="392"/>
      <c r="AI13" s="392"/>
      <c r="AJ13" s="392"/>
      <c r="AK13" s="392"/>
      <c r="AL13" s="392"/>
    </row>
    <row r="14" spans="1:38" s="393" customFormat="1" ht="60" customHeight="1" thickBot="1">
      <c r="A14" s="616" t="s">
        <v>728</v>
      </c>
      <c r="B14" s="617"/>
      <c r="C14" s="617"/>
      <c r="D14" s="618"/>
      <c r="E14" s="616" t="s">
        <v>729</v>
      </c>
      <c r="F14" s="617"/>
      <c r="G14" s="617"/>
      <c r="H14" s="618"/>
      <c r="I14" s="619" t="s">
        <v>730</v>
      </c>
      <c r="J14" s="620"/>
      <c r="K14" s="620"/>
      <c r="L14" s="621"/>
      <c r="M14" s="619" t="s">
        <v>731</v>
      </c>
      <c r="N14" s="620"/>
      <c r="O14" s="620"/>
      <c r="P14" s="621"/>
      <c r="Q14" s="616" t="s">
        <v>732</v>
      </c>
      <c r="R14" s="617"/>
      <c r="S14" s="617"/>
      <c r="T14" s="618"/>
      <c r="U14" s="391"/>
      <c r="V14" s="391"/>
      <c r="Z14" s="395"/>
      <c r="AA14" s="395"/>
      <c r="AB14" s="395"/>
      <c r="AC14" s="395"/>
      <c r="AD14" s="395"/>
      <c r="AE14" s="395"/>
      <c r="AF14" s="395"/>
      <c r="AG14" s="395"/>
      <c r="AH14" s="395"/>
      <c r="AI14" s="395"/>
      <c r="AJ14" s="395"/>
      <c r="AK14" s="395"/>
      <c r="AL14" s="395"/>
    </row>
    <row r="15" spans="1:38" s="394" customFormat="1" ht="57.75" customHeight="1">
      <c r="A15" s="622"/>
      <c r="B15" s="623"/>
      <c r="C15" s="623"/>
      <c r="D15" s="624"/>
      <c r="E15" s="622" t="s">
        <v>733</v>
      </c>
      <c r="F15" s="623"/>
      <c r="G15" s="623"/>
      <c r="H15" s="624"/>
      <c r="I15" s="622" t="s">
        <v>75</v>
      </c>
      <c r="J15" s="623"/>
      <c r="K15" s="623"/>
      <c r="L15" s="624"/>
      <c r="M15" s="622" t="s">
        <v>707</v>
      </c>
      <c r="N15" s="623"/>
      <c r="O15" s="623"/>
      <c r="P15" s="624"/>
      <c r="Q15" s="625" t="s">
        <v>801</v>
      </c>
      <c r="R15" s="626"/>
      <c r="S15" s="626"/>
      <c r="T15" s="627"/>
      <c r="U15" s="391"/>
      <c r="V15" s="391"/>
      <c r="Z15" s="396"/>
      <c r="AA15" s="396"/>
      <c r="AB15" s="396"/>
      <c r="AC15" s="396"/>
      <c r="AD15" s="396"/>
      <c r="AE15" s="629"/>
      <c r="AF15" s="629"/>
      <c r="AG15" s="629"/>
      <c r="AH15" s="629"/>
      <c r="AI15" s="629"/>
      <c r="AJ15" s="629"/>
      <c r="AK15" s="629"/>
      <c r="AL15" s="629"/>
    </row>
    <row r="16" spans="1:38" s="394" customFormat="1" ht="57.75" customHeight="1">
      <c r="A16" s="628"/>
      <c r="B16" s="629"/>
      <c r="C16" s="629"/>
      <c r="D16" s="630"/>
      <c r="E16" s="628"/>
      <c r="F16" s="629"/>
      <c r="G16" s="629"/>
      <c r="H16" s="630"/>
      <c r="I16" s="628"/>
      <c r="J16" s="629"/>
      <c r="K16" s="629"/>
      <c r="L16" s="630"/>
      <c r="M16" s="628" t="s">
        <v>734</v>
      </c>
      <c r="N16" s="629"/>
      <c r="O16" s="629"/>
      <c r="P16" s="630"/>
      <c r="Q16" s="655" t="s">
        <v>492</v>
      </c>
      <c r="R16" s="656"/>
      <c r="S16" s="656"/>
      <c r="T16" s="657"/>
      <c r="U16" s="391"/>
      <c r="V16" s="391"/>
      <c r="Z16" s="396"/>
      <c r="AA16" s="396"/>
      <c r="AB16" s="396"/>
      <c r="AC16" s="396"/>
      <c r="AD16" s="396"/>
      <c r="AE16" s="629"/>
      <c r="AF16" s="629"/>
      <c r="AG16" s="629"/>
      <c r="AH16" s="629"/>
      <c r="AI16" s="629"/>
      <c r="AJ16" s="629"/>
      <c r="AK16" s="629"/>
      <c r="AL16" s="629"/>
    </row>
    <row r="17" spans="1:49" s="394" customFormat="1" ht="57.75" customHeight="1">
      <c r="A17" s="628" t="s">
        <v>735</v>
      </c>
      <c r="B17" s="629"/>
      <c r="C17" s="629"/>
      <c r="D17" s="630"/>
      <c r="E17" s="628" t="s">
        <v>736</v>
      </c>
      <c r="F17" s="629"/>
      <c r="G17" s="629"/>
      <c r="H17" s="630"/>
      <c r="I17" s="628" t="s">
        <v>737</v>
      </c>
      <c r="J17" s="629"/>
      <c r="K17" s="629"/>
      <c r="L17" s="630"/>
      <c r="M17" s="631" t="s">
        <v>738</v>
      </c>
      <c r="N17" s="632"/>
      <c r="O17" s="632"/>
      <c r="P17" s="633"/>
      <c r="Q17" s="628" t="s">
        <v>739</v>
      </c>
      <c r="R17" s="629"/>
      <c r="S17" s="629"/>
      <c r="T17" s="630"/>
      <c r="U17" s="391"/>
      <c r="V17" s="391"/>
      <c r="Z17" s="396"/>
      <c r="AA17" s="395"/>
      <c r="AB17" s="395"/>
      <c r="AC17" s="395"/>
      <c r="AD17" s="395"/>
      <c r="AE17" s="629"/>
      <c r="AF17" s="629"/>
      <c r="AG17" s="629"/>
      <c r="AH17" s="629"/>
      <c r="AI17" s="629"/>
      <c r="AJ17" s="629"/>
      <c r="AK17" s="629"/>
      <c r="AL17" s="629"/>
    </row>
    <row r="18" spans="1:49" s="394" customFormat="1" ht="57.75" customHeight="1">
      <c r="A18" s="628"/>
      <c r="B18" s="629"/>
      <c r="C18" s="629"/>
      <c r="D18" s="630"/>
      <c r="E18" s="631" t="s">
        <v>740</v>
      </c>
      <c r="F18" s="632"/>
      <c r="G18" s="632"/>
      <c r="H18" s="633"/>
      <c r="I18" s="628" t="s">
        <v>741</v>
      </c>
      <c r="J18" s="629"/>
      <c r="K18" s="629"/>
      <c r="L18" s="630"/>
      <c r="M18" s="655" t="s">
        <v>742</v>
      </c>
      <c r="N18" s="656"/>
      <c r="O18" s="656"/>
      <c r="P18" s="657"/>
      <c r="Q18" s="637" t="s">
        <v>743</v>
      </c>
      <c r="R18" s="638"/>
      <c r="S18" s="638"/>
      <c r="T18" s="639"/>
      <c r="U18" s="391"/>
      <c r="V18" s="391"/>
      <c r="Z18" s="396"/>
      <c r="AA18" s="396"/>
      <c r="AB18" s="396"/>
      <c r="AC18" s="396"/>
      <c r="AD18" s="396"/>
      <c r="AE18" s="629"/>
      <c r="AF18" s="629"/>
      <c r="AG18" s="629"/>
      <c r="AH18" s="629"/>
      <c r="AI18" s="629"/>
      <c r="AJ18" s="629"/>
      <c r="AK18" s="629"/>
      <c r="AL18" s="629"/>
    </row>
    <row r="19" spans="1:49" s="394" customFormat="1" ht="57.75" customHeight="1">
      <c r="A19" s="628"/>
      <c r="B19" s="629"/>
      <c r="C19" s="629"/>
      <c r="D19" s="630"/>
      <c r="E19" s="640" t="s">
        <v>722</v>
      </c>
      <c r="F19" s="641"/>
      <c r="G19" s="641"/>
      <c r="H19" s="642"/>
      <c r="I19" s="640" t="s">
        <v>721</v>
      </c>
      <c r="J19" s="641"/>
      <c r="K19" s="641"/>
      <c r="L19" s="642"/>
      <c r="M19" s="640" t="s">
        <v>722</v>
      </c>
      <c r="N19" s="641"/>
      <c r="O19" s="641"/>
      <c r="P19" s="642"/>
      <c r="Q19" s="640" t="s">
        <v>721</v>
      </c>
      <c r="R19" s="641"/>
      <c r="S19" s="641"/>
      <c r="T19" s="642"/>
      <c r="U19" s="391"/>
      <c r="V19" s="391"/>
      <c r="Z19" s="396"/>
      <c r="AA19" s="396"/>
      <c r="AB19" s="396"/>
      <c r="AC19" s="396"/>
      <c r="AD19" s="396"/>
      <c r="AE19" s="629"/>
      <c r="AF19" s="629"/>
      <c r="AG19" s="629"/>
      <c r="AH19" s="629"/>
      <c r="AI19" s="629"/>
      <c r="AJ19" s="629"/>
      <c r="AK19" s="629"/>
      <c r="AL19" s="629"/>
      <c r="AM19" s="396"/>
      <c r="AN19" s="396"/>
      <c r="AO19" s="396"/>
      <c r="AP19" s="396"/>
      <c r="AQ19" s="396"/>
      <c r="AR19" s="396"/>
      <c r="AS19" s="396"/>
      <c r="AT19" s="396"/>
      <c r="AU19" s="396"/>
      <c r="AV19" s="396"/>
      <c r="AW19" s="396"/>
    </row>
    <row r="20" spans="1:49" s="394" customFormat="1" ht="57.75" customHeight="1">
      <c r="A20" s="658"/>
      <c r="B20" s="659"/>
      <c r="C20" s="659"/>
      <c r="D20" s="660"/>
      <c r="E20" s="643" t="s">
        <v>744</v>
      </c>
      <c r="F20" s="644"/>
      <c r="G20" s="644"/>
      <c r="H20" s="645"/>
      <c r="I20" s="643" t="s">
        <v>745</v>
      </c>
      <c r="J20" s="644"/>
      <c r="K20" s="644"/>
      <c r="L20" s="645"/>
      <c r="M20" s="643" t="s">
        <v>746</v>
      </c>
      <c r="N20" s="644"/>
      <c r="O20" s="644"/>
      <c r="P20" s="645"/>
      <c r="Q20" s="643" t="s">
        <v>747</v>
      </c>
      <c r="R20" s="644"/>
      <c r="S20" s="644"/>
      <c r="T20" s="645"/>
      <c r="U20" s="391"/>
      <c r="V20" s="391"/>
      <c r="Z20" s="396"/>
      <c r="AA20" s="396"/>
      <c r="AB20" s="396"/>
      <c r="AC20" s="396"/>
      <c r="AD20" s="396"/>
      <c r="AE20" s="629"/>
      <c r="AF20" s="629"/>
      <c r="AG20" s="629"/>
      <c r="AH20" s="629"/>
      <c r="AI20" s="629"/>
      <c r="AJ20" s="629"/>
      <c r="AK20" s="629"/>
      <c r="AL20" s="629"/>
      <c r="AM20" s="396"/>
      <c r="AN20" s="396"/>
      <c r="AO20" s="396"/>
      <c r="AP20" s="396"/>
      <c r="AQ20" s="396"/>
      <c r="AR20" s="396"/>
      <c r="AS20" s="396"/>
      <c r="AT20" s="396"/>
      <c r="AU20" s="396"/>
      <c r="AV20" s="396"/>
      <c r="AW20" s="396"/>
    </row>
    <row r="21" spans="1:49" ht="2.25" customHeight="1" thickBot="1">
      <c r="A21" s="661"/>
      <c r="B21" s="662"/>
      <c r="C21" s="662"/>
      <c r="D21" s="663"/>
      <c r="E21" s="649"/>
      <c r="F21" s="650"/>
      <c r="G21" s="650"/>
      <c r="H21" s="651"/>
      <c r="I21" s="649"/>
      <c r="J21" s="650"/>
      <c r="K21" s="650"/>
      <c r="L21" s="651"/>
      <c r="M21" s="649"/>
      <c r="N21" s="650"/>
      <c r="O21" s="650"/>
      <c r="P21" s="651"/>
      <c r="Q21" s="649"/>
      <c r="R21" s="650"/>
      <c r="S21" s="650"/>
      <c r="T21" s="651"/>
      <c r="U21" s="391"/>
      <c r="V21" s="391"/>
      <c r="Z21" s="392"/>
      <c r="AA21" s="392"/>
      <c r="AB21" s="392"/>
      <c r="AC21" s="392"/>
      <c r="AD21" s="392"/>
      <c r="AE21" s="392"/>
      <c r="AF21" s="392"/>
      <c r="AG21" s="392"/>
      <c r="AH21" s="392"/>
      <c r="AI21" s="392"/>
      <c r="AJ21" s="392"/>
      <c r="AK21" s="392"/>
      <c r="AL21" s="392"/>
      <c r="AM21" s="392"/>
      <c r="AN21" s="392"/>
      <c r="AO21" s="392"/>
      <c r="AP21" s="392"/>
      <c r="AQ21" s="392"/>
      <c r="AR21" s="392"/>
      <c r="AS21" s="392"/>
      <c r="AT21" s="392"/>
      <c r="AU21" s="392"/>
      <c r="AV21" s="392"/>
      <c r="AW21" s="392"/>
    </row>
    <row r="22" spans="1:49" ht="24.75" customHeight="1" thickBot="1">
      <c r="A22" s="369" t="s">
        <v>222</v>
      </c>
      <c r="B22" s="602">
        <f>第二週明細!W12</f>
        <v>0</v>
      </c>
      <c r="C22" s="603" t="s">
        <v>9</v>
      </c>
      <c r="D22" s="602">
        <f>第二週明細!W8</f>
        <v>0</v>
      </c>
      <c r="E22" s="379" t="s">
        <v>222</v>
      </c>
      <c r="F22" s="377">
        <f>第二週明細!W20</f>
        <v>725.1</v>
      </c>
      <c r="G22" s="377" t="s">
        <v>9</v>
      </c>
      <c r="H22" s="378">
        <f>第二週明細!W16</f>
        <v>23.5</v>
      </c>
      <c r="I22" s="379" t="s">
        <v>222</v>
      </c>
      <c r="J22" s="377">
        <f>第二週明細!W28</f>
        <v>734</v>
      </c>
      <c r="K22" s="377" t="s">
        <v>9</v>
      </c>
      <c r="L22" s="378">
        <f>第二週明細!W24</f>
        <v>24</v>
      </c>
      <c r="M22" s="379" t="s">
        <v>222</v>
      </c>
      <c r="N22" s="381">
        <f>第二週明細!W36</f>
        <v>726.7</v>
      </c>
      <c r="O22" s="377" t="s">
        <v>9</v>
      </c>
      <c r="P22" s="381">
        <f>第二週明細!W32</f>
        <v>23.5</v>
      </c>
      <c r="Q22" s="379" t="s">
        <v>222</v>
      </c>
      <c r="R22" s="377">
        <f>第二週明細!W44</f>
        <v>745.3</v>
      </c>
      <c r="S22" s="377" t="s">
        <v>9</v>
      </c>
      <c r="T22" s="378">
        <f>第二週明細!W40</f>
        <v>26.5</v>
      </c>
      <c r="U22" s="391"/>
      <c r="V22" s="391"/>
      <c r="Z22" s="392"/>
      <c r="AA22" s="392"/>
      <c r="AB22" s="392"/>
      <c r="AC22" s="392"/>
      <c r="AD22" s="392"/>
      <c r="AE22" s="392"/>
      <c r="AF22" s="392"/>
      <c r="AG22" s="392"/>
      <c r="AH22" s="392"/>
      <c r="AI22" s="392"/>
      <c r="AJ22" s="392"/>
      <c r="AK22" s="392"/>
      <c r="AL22" s="392"/>
      <c r="AM22" s="392"/>
      <c r="AN22" s="392"/>
      <c r="AO22" s="392"/>
      <c r="AP22" s="392"/>
      <c r="AQ22" s="392"/>
      <c r="AR22" s="392"/>
      <c r="AS22" s="392"/>
      <c r="AT22" s="392"/>
      <c r="AU22" s="392"/>
      <c r="AV22" s="392"/>
      <c r="AW22" s="392"/>
    </row>
    <row r="23" spans="1:49" ht="24.75" customHeight="1" thickBot="1">
      <c r="A23" s="604" t="s">
        <v>372</v>
      </c>
      <c r="B23" s="370">
        <f>第二週明細!W6</f>
        <v>0</v>
      </c>
      <c r="C23" s="370" t="s">
        <v>131</v>
      </c>
      <c r="D23" s="370">
        <f>第二週明細!W10</f>
        <v>0</v>
      </c>
      <c r="E23" s="601" t="s">
        <v>261</v>
      </c>
      <c r="F23" s="381">
        <f>第二週明細!W14</f>
        <v>98.5</v>
      </c>
      <c r="G23" s="381" t="s">
        <v>11</v>
      </c>
      <c r="H23" s="382">
        <f>第二週明細!W18</f>
        <v>29.9</v>
      </c>
      <c r="I23" s="380" t="s">
        <v>261</v>
      </c>
      <c r="J23" s="381">
        <f>第二週明細!W22</f>
        <v>99.5</v>
      </c>
      <c r="K23" s="381" t="s">
        <v>11</v>
      </c>
      <c r="L23" s="382">
        <f>第二週明細!W26</f>
        <v>29.999999999999996</v>
      </c>
      <c r="M23" s="380" t="s">
        <v>261</v>
      </c>
      <c r="N23" s="381">
        <f>第二週明細!W30</f>
        <v>99.5</v>
      </c>
      <c r="O23" s="381" t="s">
        <v>11</v>
      </c>
      <c r="P23" s="381">
        <f>第二週明細!W34</f>
        <v>29.3</v>
      </c>
      <c r="Q23" s="380" t="s">
        <v>261</v>
      </c>
      <c r="R23" s="381">
        <f>第二週明細!W38</f>
        <v>97</v>
      </c>
      <c r="S23" s="381" t="s">
        <v>11</v>
      </c>
      <c r="T23" s="382">
        <f>第二週明細!W42</f>
        <v>29.699999999999996</v>
      </c>
      <c r="U23" s="391"/>
      <c r="V23" s="391"/>
      <c r="Z23" s="392"/>
      <c r="AA23" s="392"/>
      <c r="AB23" s="392"/>
      <c r="AC23" s="392"/>
      <c r="AD23" s="392"/>
      <c r="AE23" s="392"/>
      <c r="AF23" s="392"/>
      <c r="AG23" s="392"/>
      <c r="AH23" s="392"/>
      <c r="AI23" s="392"/>
      <c r="AJ23" s="392"/>
      <c r="AK23" s="392"/>
      <c r="AL23" s="392"/>
      <c r="AM23" s="392"/>
      <c r="AN23" s="392"/>
      <c r="AO23" s="392"/>
      <c r="AP23" s="392"/>
      <c r="AQ23" s="392"/>
      <c r="AR23" s="392"/>
      <c r="AS23" s="392"/>
      <c r="AT23" s="392"/>
      <c r="AU23" s="392"/>
      <c r="AV23" s="392"/>
      <c r="AW23" s="392"/>
    </row>
    <row r="24" spans="1:49" s="393" customFormat="1" ht="60" customHeight="1" thickBot="1">
      <c r="A24" s="616" t="s">
        <v>748</v>
      </c>
      <c r="B24" s="617"/>
      <c r="C24" s="617"/>
      <c r="D24" s="618"/>
      <c r="E24" s="616" t="s">
        <v>749</v>
      </c>
      <c r="F24" s="617"/>
      <c r="G24" s="617"/>
      <c r="H24" s="618"/>
      <c r="I24" s="619" t="s">
        <v>750</v>
      </c>
      <c r="J24" s="620"/>
      <c r="K24" s="620"/>
      <c r="L24" s="621"/>
      <c r="M24" s="619" t="s">
        <v>751</v>
      </c>
      <c r="N24" s="620"/>
      <c r="O24" s="620"/>
      <c r="P24" s="621"/>
      <c r="Q24" s="616" t="s">
        <v>752</v>
      </c>
      <c r="R24" s="617"/>
      <c r="S24" s="617"/>
      <c r="T24" s="618"/>
      <c r="U24" s="391"/>
      <c r="V24" s="391"/>
      <c r="Z24" s="395"/>
      <c r="AA24" s="395"/>
      <c r="AB24" s="629"/>
      <c r="AC24" s="629"/>
      <c r="AD24" s="629"/>
      <c r="AE24" s="629"/>
      <c r="AF24" s="395"/>
      <c r="AG24" s="395"/>
      <c r="AH24" s="629"/>
      <c r="AI24" s="629"/>
      <c r="AJ24" s="629"/>
      <c r="AK24" s="629"/>
      <c r="AL24" s="395"/>
      <c r="AM24" s="395"/>
      <c r="AN24" s="395"/>
      <c r="AO24" s="395"/>
      <c r="AP24" s="395"/>
      <c r="AQ24" s="395"/>
      <c r="AR24" s="395"/>
      <c r="AS24" s="395"/>
      <c r="AT24" s="395"/>
      <c r="AU24" s="395"/>
      <c r="AV24" s="395"/>
      <c r="AW24" s="395"/>
    </row>
    <row r="25" spans="1:49" s="394" customFormat="1" ht="57.75" customHeight="1">
      <c r="A25" s="622" t="s">
        <v>753</v>
      </c>
      <c r="B25" s="623"/>
      <c r="C25" s="623"/>
      <c r="D25" s="624"/>
      <c r="E25" s="622" t="s">
        <v>754</v>
      </c>
      <c r="F25" s="623"/>
      <c r="G25" s="623"/>
      <c r="H25" s="624"/>
      <c r="I25" s="622" t="s">
        <v>75</v>
      </c>
      <c r="J25" s="623"/>
      <c r="K25" s="623"/>
      <c r="L25" s="624"/>
      <c r="M25" s="622" t="s">
        <v>755</v>
      </c>
      <c r="N25" s="623"/>
      <c r="O25" s="623"/>
      <c r="P25" s="624"/>
      <c r="Q25" s="625" t="s">
        <v>800</v>
      </c>
      <c r="R25" s="626"/>
      <c r="S25" s="626"/>
      <c r="T25" s="627"/>
      <c r="U25" s="391"/>
      <c r="V25" s="391"/>
      <c r="Z25" s="396"/>
      <c r="AA25" s="396"/>
      <c r="AB25" s="629"/>
      <c r="AC25" s="629"/>
      <c r="AD25" s="629"/>
      <c r="AE25" s="629"/>
      <c r="AF25" s="396"/>
      <c r="AG25" s="396"/>
      <c r="AH25" s="629"/>
      <c r="AI25" s="629"/>
      <c r="AJ25" s="629"/>
      <c r="AK25" s="629"/>
      <c r="AL25" s="396"/>
      <c r="AM25" s="396"/>
      <c r="AN25" s="396"/>
      <c r="AO25" s="396"/>
      <c r="AP25" s="396"/>
      <c r="AQ25" s="396"/>
      <c r="AR25" s="396"/>
      <c r="AS25" s="396"/>
      <c r="AT25" s="396"/>
      <c r="AU25" s="396"/>
      <c r="AV25" s="396"/>
      <c r="AW25" s="396"/>
    </row>
    <row r="26" spans="1:49" s="394" customFormat="1" ht="57.75" customHeight="1">
      <c r="A26" s="655"/>
      <c r="B26" s="656"/>
      <c r="C26" s="656"/>
      <c r="D26" s="657"/>
      <c r="E26" s="628" t="s">
        <v>756</v>
      </c>
      <c r="F26" s="629"/>
      <c r="G26" s="629"/>
      <c r="H26" s="630"/>
      <c r="I26" s="628"/>
      <c r="J26" s="629"/>
      <c r="K26" s="629"/>
      <c r="L26" s="630"/>
      <c r="M26" s="628" t="s">
        <v>757</v>
      </c>
      <c r="N26" s="629"/>
      <c r="O26" s="629"/>
      <c r="P26" s="630"/>
      <c r="Q26" s="628" t="s">
        <v>758</v>
      </c>
      <c r="R26" s="629"/>
      <c r="S26" s="629"/>
      <c r="T26" s="630"/>
      <c r="U26" s="391"/>
      <c r="V26" s="391"/>
      <c r="Z26" s="396"/>
      <c r="AA26" s="396"/>
      <c r="AB26" s="629"/>
      <c r="AC26" s="629"/>
      <c r="AD26" s="629"/>
      <c r="AE26" s="629"/>
      <c r="AF26" s="396"/>
      <c r="AG26" s="396"/>
      <c r="AH26" s="629"/>
      <c r="AI26" s="629"/>
      <c r="AJ26" s="629"/>
      <c r="AK26" s="629"/>
      <c r="AL26" s="396"/>
      <c r="AM26" s="396"/>
      <c r="AN26" s="396"/>
      <c r="AO26" s="396"/>
      <c r="AP26" s="396"/>
      <c r="AQ26" s="396"/>
      <c r="AR26" s="396"/>
      <c r="AS26" s="396"/>
      <c r="AT26" s="396"/>
      <c r="AU26" s="396"/>
      <c r="AV26" s="396"/>
      <c r="AW26" s="396"/>
    </row>
    <row r="27" spans="1:49" s="394" customFormat="1" ht="57.75" customHeight="1">
      <c r="A27" s="628" t="s">
        <v>759</v>
      </c>
      <c r="B27" s="629"/>
      <c r="C27" s="629"/>
      <c r="D27" s="630"/>
      <c r="E27" s="628" t="s">
        <v>760</v>
      </c>
      <c r="F27" s="629"/>
      <c r="G27" s="629"/>
      <c r="H27" s="630"/>
      <c r="I27" s="628" t="s">
        <v>761</v>
      </c>
      <c r="J27" s="629"/>
      <c r="K27" s="629"/>
      <c r="L27" s="630"/>
      <c r="M27" s="655" t="s">
        <v>762</v>
      </c>
      <c r="N27" s="656"/>
      <c r="O27" s="656"/>
      <c r="P27" s="657"/>
      <c r="Q27" s="629" t="s">
        <v>763</v>
      </c>
      <c r="R27" s="629"/>
      <c r="S27" s="629"/>
      <c r="T27" s="629"/>
      <c r="U27" s="391"/>
      <c r="V27" s="391"/>
      <c r="Z27" s="396"/>
      <c r="AA27" s="396"/>
      <c r="AB27" s="629"/>
      <c r="AC27" s="629"/>
      <c r="AD27" s="629"/>
      <c r="AE27" s="629"/>
      <c r="AF27" s="396"/>
      <c r="AG27" s="396"/>
      <c r="AH27" s="629"/>
      <c r="AI27" s="629"/>
      <c r="AJ27" s="629"/>
      <c r="AK27" s="629"/>
      <c r="AL27" s="396"/>
      <c r="AM27" s="396"/>
      <c r="AN27" s="396"/>
      <c r="AO27" s="396"/>
      <c r="AP27" s="396"/>
      <c r="AQ27" s="396"/>
      <c r="AR27" s="396"/>
      <c r="AS27" s="396"/>
      <c r="AT27" s="396"/>
      <c r="AU27" s="396"/>
      <c r="AV27" s="396"/>
      <c r="AW27" s="396"/>
    </row>
    <row r="28" spans="1:49" s="394" customFormat="1" ht="57.75" customHeight="1">
      <c r="A28" s="631" t="s">
        <v>764</v>
      </c>
      <c r="B28" s="632"/>
      <c r="C28" s="632"/>
      <c r="D28" s="633"/>
      <c r="E28" s="655" t="s">
        <v>765</v>
      </c>
      <c r="F28" s="656"/>
      <c r="G28" s="656"/>
      <c r="H28" s="657"/>
      <c r="I28" s="631" t="s">
        <v>766</v>
      </c>
      <c r="J28" s="632"/>
      <c r="K28" s="632"/>
      <c r="L28" s="633"/>
      <c r="M28" s="634" t="s">
        <v>767</v>
      </c>
      <c r="N28" s="635"/>
      <c r="O28" s="635"/>
      <c r="P28" s="636"/>
      <c r="Q28" s="631" t="s">
        <v>768</v>
      </c>
      <c r="R28" s="632"/>
      <c r="S28" s="632"/>
      <c r="T28" s="633"/>
      <c r="U28" s="391"/>
      <c r="V28" s="391"/>
      <c r="Z28" s="396"/>
      <c r="AA28" s="396"/>
      <c r="AB28" s="629"/>
      <c r="AC28" s="629"/>
      <c r="AD28" s="629"/>
      <c r="AE28" s="629"/>
      <c r="AF28" s="396"/>
      <c r="AG28" s="396"/>
      <c r="AH28" s="629"/>
      <c r="AI28" s="629"/>
      <c r="AJ28" s="629"/>
      <c r="AK28" s="629"/>
      <c r="AL28" s="396"/>
      <c r="AM28" s="396"/>
      <c r="AN28" s="396"/>
      <c r="AO28" s="396"/>
      <c r="AP28" s="396"/>
      <c r="AQ28" s="396"/>
      <c r="AR28" s="396"/>
      <c r="AS28" s="396"/>
      <c r="AT28" s="396"/>
      <c r="AU28" s="396"/>
      <c r="AV28" s="396"/>
      <c r="AW28" s="396"/>
    </row>
    <row r="29" spans="1:49" s="394" customFormat="1" ht="57.75" customHeight="1">
      <c r="A29" s="640" t="s">
        <v>769</v>
      </c>
      <c r="B29" s="641"/>
      <c r="C29" s="641"/>
      <c r="D29" s="642"/>
      <c r="E29" s="640" t="s">
        <v>770</v>
      </c>
      <c r="F29" s="641"/>
      <c r="G29" s="641"/>
      <c r="H29" s="642"/>
      <c r="I29" s="640" t="s">
        <v>769</v>
      </c>
      <c r="J29" s="641"/>
      <c r="K29" s="641"/>
      <c r="L29" s="642"/>
      <c r="M29" s="640" t="s">
        <v>770</v>
      </c>
      <c r="N29" s="641"/>
      <c r="O29" s="641"/>
      <c r="P29" s="642"/>
      <c r="Q29" s="640" t="s">
        <v>769</v>
      </c>
      <c r="R29" s="641"/>
      <c r="S29" s="641"/>
      <c r="T29" s="642"/>
      <c r="U29" s="391"/>
      <c r="V29" s="391"/>
      <c r="Z29" s="396"/>
      <c r="AA29" s="396"/>
      <c r="AB29" s="629"/>
      <c r="AC29" s="629"/>
      <c r="AD29" s="629"/>
      <c r="AE29" s="629"/>
      <c r="AF29" s="396"/>
      <c r="AG29" s="396"/>
      <c r="AH29" s="629"/>
      <c r="AI29" s="629"/>
      <c r="AJ29" s="629"/>
      <c r="AK29" s="629"/>
      <c r="AL29" s="396"/>
      <c r="AM29" s="396"/>
      <c r="AN29" s="396"/>
      <c r="AO29" s="396"/>
      <c r="AP29" s="396"/>
      <c r="AQ29" s="396"/>
      <c r="AR29" s="396"/>
      <c r="AS29" s="396"/>
      <c r="AT29" s="396"/>
      <c r="AU29" s="396"/>
      <c r="AV29" s="396"/>
      <c r="AW29" s="396"/>
    </row>
    <row r="30" spans="1:49" s="394" customFormat="1" ht="57.75" customHeight="1">
      <c r="A30" s="643" t="s">
        <v>771</v>
      </c>
      <c r="B30" s="644"/>
      <c r="C30" s="644"/>
      <c r="D30" s="645"/>
      <c r="E30" s="643" t="s">
        <v>772</v>
      </c>
      <c r="F30" s="644"/>
      <c r="G30" s="644"/>
      <c r="H30" s="645"/>
      <c r="I30" s="643" t="s">
        <v>773</v>
      </c>
      <c r="J30" s="644"/>
      <c r="K30" s="644"/>
      <c r="L30" s="645"/>
      <c r="M30" s="643" t="s">
        <v>774</v>
      </c>
      <c r="N30" s="644"/>
      <c r="O30" s="644"/>
      <c r="P30" s="645"/>
      <c r="Q30" s="643" t="s">
        <v>775</v>
      </c>
      <c r="R30" s="644"/>
      <c r="S30" s="644"/>
      <c r="T30" s="645"/>
      <c r="U30" s="391"/>
      <c r="V30" s="391"/>
      <c r="Z30" s="396"/>
      <c r="AA30" s="396"/>
      <c r="AB30" s="629"/>
      <c r="AC30" s="629"/>
      <c r="AD30" s="629"/>
      <c r="AE30" s="629"/>
      <c r="AF30" s="396"/>
      <c r="AG30" s="396"/>
      <c r="AH30" s="629"/>
      <c r="AI30" s="629"/>
      <c r="AJ30" s="629"/>
      <c r="AK30" s="629"/>
      <c r="AL30" s="396"/>
      <c r="AM30" s="396"/>
      <c r="AN30" s="396"/>
      <c r="AO30" s="396"/>
      <c r="AP30" s="396"/>
      <c r="AQ30" s="396"/>
      <c r="AR30" s="396"/>
      <c r="AS30" s="396"/>
      <c r="AT30" s="396"/>
      <c r="AU30" s="396"/>
      <c r="AV30" s="396"/>
      <c r="AW30" s="396"/>
    </row>
    <row r="31" spans="1:49" ht="24.75" customHeight="1" thickBot="1">
      <c r="A31" s="379" t="s">
        <v>222</v>
      </c>
      <c r="B31" s="377">
        <f>第三周明細!W12</f>
        <v>722.5</v>
      </c>
      <c r="C31" s="377" t="s">
        <v>9</v>
      </c>
      <c r="D31" s="378">
        <f>第三周明細!W8</f>
        <v>24.1</v>
      </c>
      <c r="E31" s="379" t="s">
        <v>222</v>
      </c>
      <c r="F31" s="377">
        <f>第三周明細!W20</f>
        <v>712.7</v>
      </c>
      <c r="G31" s="377" t="s">
        <v>9</v>
      </c>
      <c r="H31" s="378">
        <f>第三周明細!W16</f>
        <v>23.5</v>
      </c>
      <c r="I31" s="379" t="s">
        <v>222</v>
      </c>
      <c r="J31" s="377">
        <f>第三周明細!W28</f>
        <v>717.7</v>
      </c>
      <c r="K31" s="377" t="s">
        <v>9</v>
      </c>
      <c r="L31" s="378">
        <f>第三周明細!W24</f>
        <v>24.5</v>
      </c>
      <c r="M31" s="383" t="s">
        <v>222</v>
      </c>
      <c r="N31" s="384">
        <f>第三周明細!W36</f>
        <v>741.59999999999991</v>
      </c>
      <c r="O31" s="377" t="s">
        <v>297</v>
      </c>
      <c r="P31" s="377">
        <f>第三周明細!W32</f>
        <v>27.599999999999998</v>
      </c>
      <c r="Q31" s="383" t="s">
        <v>222</v>
      </c>
      <c r="R31" s="384">
        <f>第三周明細!W44</f>
        <v>732.1</v>
      </c>
      <c r="S31" s="384" t="s">
        <v>9</v>
      </c>
      <c r="T31" s="385">
        <f>第三周明細!W40</f>
        <v>26.5</v>
      </c>
      <c r="U31" s="391"/>
      <c r="V31" s="391"/>
      <c r="Z31" s="392"/>
      <c r="AA31" s="392"/>
      <c r="AB31" s="392"/>
      <c r="AC31" s="392"/>
      <c r="AD31" s="392"/>
      <c r="AE31" s="392"/>
      <c r="AF31" s="392"/>
      <c r="AG31" s="392"/>
      <c r="AH31" s="392"/>
      <c r="AI31" s="392"/>
      <c r="AJ31" s="392"/>
      <c r="AK31" s="392"/>
      <c r="AL31" s="392"/>
      <c r="AM31" s="392"/>
      <c r="AN31" s="392"/>
      <c r="AO31" s="392"/>
      <c r="AP31" s="392"/>
      <c r="AQ31" s="392"/>
      <c r="AR31" s="392"/>
      <c r="AS31" s="392"/>
      <c r="AT31" s="392"/>
      <c r="AU31" s="392"/>
      <c r="AV31" s="392"/>
      <c r="AW31" s="392"/>
    </row>
    <row r="32" spans="1:49" ht="24.75" customHeight="1" thickBot="1">
      <c r="A32" s="380" t="s">
        <v>261</v>
      </c>
      <c r="B32" s="381">
        <f>第三周明細!W6</f>
        <v>97.4</v>
      </c>
      <c r="C32" s="381" t="s">
        <v>11</v>
      </c>
      <c r="D32" s="382">
        <f>第三周明細!W10</f>
        <v>29</v>
      </c>
      <c r="E32" s="381" t="s">
        <v>261</v>
      </c>
      <c r="F32" s="381">
        <f>第三周明細!W14</f>
        <v>97</v>
      </c>
      <c r="G32" s="381" t="s">
        <v>11</v>
      </c>
      <c r="H32" s="382">
        <f>第三周明細!W18</f>
        <v>28.3</v>
      </c>
      <c r="I32" s="380" t="s">
        <v>7</v>
      </c>
      <c r="J32" s="381">
        <f>第三周明細!W22</f>
        <v>95.5</v>
      </c>
      <c r="K32" s="381" t="s">
        <v>11</v>
      </c>
      <c r="L32" s="382">
        <f>第三周明細!W26</f>
        <v>28.800000000000004</v>
      </c>
      <c r="M32" s="386" t="s">
        <v>7</v>
      </c>
      <c r="N32" s="387">
        <f>第三周明細!W30</f>
        <v>94</v>
      </c>
      <c r="O32" s="387" t="s">
        <v>11</v>
      </c>
      <c r="P32" s="388">
        <f>第三周明細!W34</f>
        <v>29.299999999999997</v>
      </c>
      <c r="Q32" s="386" t="s">
        <v>7</v>
      </c>
      <c r="R32" s="387">
        <f>第三周明細!W38</f>
        <v>96</v>
      </c>
      <c r="S32" s="387" t="s">
        <v>11</v>
      </c>
      <c r="T32" s="388">
        <f>第三周明細!W42</f>
        <v>27.400000000000002</v>
      </c>
      <c r="U32" s="391"/>
      <c r="V32" s="391"/>
      <c r="Z32" s="392"/>
      <c r="AA32" s="392"/>
      <c r="AB32" s="392"/>
      <c r="AC32" s="392"/>
      <c r="AD32" s="392"/>
      <c r="AE32" s="392"/>
      <c r="AF32" s="392"/>
      <c r="AG32" s="392"/>
      <c r="AH32" s="392"/>
      <c r="AI32" s="392"/>
      <c r="AJ32" s="392"/>
      <c r="AK32" s="392"/>
      <c r="AL32" s="392"/>
      <c r="AM32" s="392"/>
      <c r="AN32" s="392"/>
      <c r="AO32" s="392"/>
      <c r="AP32" s="392"/>
      <c r="AQ32" s="392"/>
      <c r="AR32" s="392"/>
      <c r="AS32" s="392"/>
      <c r="AT32" s="392"/>
      <c r="AU32" s="392"/>
      <c r="AV32" s="392"/>
      <c r="AW32" s="392"/>
    </row>
    <row r="33" spans="1:49" s="393" customFormat="1" ht="60" customHeight="1" thickBot="1">
      <c r="A33" s="616" t="s">
        <v>776</v>
      </c>
      <c r="B33" s="617"/>
      <c r="C33" s="617"/>
      <c r="D33" s="618"/>
      <c r="E33" s="616" t="s">
        <v>777</v>
      </c>
      <c r="F33" s="617"/>
      <c r="G33" s="617"/>
      <c r="H33" s="618"/>
      <c r="I33" s="619" t="s">
        <v>778</v>
      </c>
      <c r="J33" s="620"/>
      <c r="K33" s="620"/>
      <c r="L33" s="621"/>
      <c r="M33" s="619" t="s">
        <v>779</v>
      </c>
      <c r="N33" s="620"/>
      <c r="O33" s="620"/>
      <c r="P33" s="621"/>
      <c r="Q33" s="616" t="s">
        <v>780</v>
      </c>
      <c r="R33" s="617"/>
      <c r="S33" s="617"/>
      <c r="T33" s="618"/>
      <c r="U33" s="391"/>
      <c r="V33" s="391"/>
      <c r="Z33" s="395"/>
      <c r="AA33" s="395"/>
      <c r="AB33" s="629"/>
      <c r="AC33" s="629"/>
      <c r="AD33" s="629"/>
      <c r="AE33" s="629"/>
      <c r="AF33" s="395"/>
      <c r="AG33" s="395"/>
      <c r="AH33" s="629"/>
      <c r="AI33" s="629"/>
      <c r="AJ33" s="629"/>
      <c r="AK33" s="629"/>
      <c r="AL33" s="395"/>
      <c r="AM33" s="395"/>
      <c r="AN33" s="395"/>
      <c r="AO33" s="395"/>
      <c r="AP33" s="395"/>
      <c r="AQ33" s="395"/>
      <c r="AR33" s="395"/>
      <c r="AS33" s="395"/>
      <c r="AT33" s="395"/>
      <c r="AU33" s="395"/>
      <c r="AV33" s="395"/>
      <c r="AW33" s="395"/>
    </row>
    <row r="34" spans="1:49" s="394" customFormat="1" ht="57.75" customHeight="1">
      <c r="A34" s="622" t="s">
        <v>781</v>
      </c>
      <c r="B34" s="623"/>
      <c r="C34" s="623"/>
      <c r="D34" s="624"/>
      <c r="E34" s="622" t="s">
        <v>782</v>
      </c>
      <c r="F34" s="623"/>
      <c r="G34" s="623"/>
      <c r="H34" s="624"/>
      <c r="I34" s="622" t="s">
        <v>75</v>
      </c>
      <c r="J34" s="623"/>
      <c r="K34" s="623"/>
      <c r="L34" s="624"/>
      <c r="M34" s="622" t="s">
        <v>386</v>
      </c>
      <c r="N34" s="623"/>
      <c r="O34" s="623"/>
      <c r="P34" s="624"/>
      <c r="Q34" s="625" t="s">
        <v>783</v>
      </c>
      <c r="R34" s="626"/>
      <c r="S34" s="626"/>
      <c r="T34" s="627"/>
      <c r="U34" s="391"/>
      <c r="V34" s="391"/>
      <c r="Z34" s="396"/>
      <c r="AA34" s="396"/>
      <c r="AB34" s="629"/>
      <c r="AC34" s="629"/>
      <c r="AD34" s="629"/>
      <c r="AE34" s="629"/>
      <c r="AF34" s="396"/>
      <c r="AG34" s="396"/>
      <c r="AH34" s="629"/>
      <c r="AI34" s="629"/>
      <c r="AJ34" s="629"/>
      <c r="AK34" s="629"/>
      <c r="AL34" s="396"/>
      <c r="AM34" s="396"/>
      <c r="AN34" s="396"/>
      <c r="AO34" s="396"/>
      <c r="AP34" s="396"/>
      <c r="AQ34" s="396"/>
      <c r="AR34" s="396"/>
      <c r="AS34" s="396"/>
      <c r="AT34" s="396"/>
      <c r="AU34" s="396"/>
      <c r="AV34" s="396"/>
      <c r="AW34" s="396"/>
    </row>
    <row r="35" spans="1:49" s="394" customFormat="1" ht="57.75" customHeight="1">
      <c r="A35" s="628"/>
      <c r="B35" s="629"/>
      <c r="C35" s="629"/>
      <c r="D35" s="630"/>
      <c r="E35" s="628" t="s">
        <v>784</v>
      </c>
      <c r="F35" s="629"/>
      <c r="G35" s="629"/>
      <c r="H35" s="630"/>
      <c r="I35" s="628"/>
      <c r="J35" s="629"/>
      <c r="K35" s="629"/>
      <c r="L35" s="630"/>
      <c r="M35" s="628" t="s">
        <v>785</v>
      </c>
      <c r="N35" s="664"/>
      <c r="O35" s="664"/>
      <c r="P35" s="630"/>
      <c r="Q35" s="628"/>
      <c r="R35" s="629"/>
      <c r="S35" s="629"/>
      <c r="T35" s="630"/>
      <c r="U35" s="391"/>
      <c r="V35" s="391"/>
      <c r="Z35" s="396"/>
      <c r="AA35" s="396"/>
      <c r="AB35" s="629"/>
      <c r="AC35" s="629"/>
      <c r="AD35" s="629"/>
      <c r="AE35" s="629"/>
      <c r="AF35" s="396"/>
      <c r="AG35" s="396"/>
      <c r="AH35" s="629"/>
      <c r="AI35" s="629"/>
      <c r="AJ35" s="629"/>
      <c r="AK35" s="629"/>
      <c r="AL35" s="396"/>
      <c r="AM35" s="396"/>
      <c r="AN35" s="396"/>
      <c r="AO35" s="396"/>
      <c r="AP35" s="396"/>
      <c r="AQ35" s="396"/>
      <c r="AR35" s="396"/>
      <c r="AS35" s="396"/>
      <c r="AT35" s="396"/>
      <c r="AU35" s="396"/>
      <c r="AV35" s="396"/>
      <c r="AW35" s="396"/>
    </row>
    <row r="36" spans="1:49" s="394" customFormat="1" ht="57.75" customHeight="1">
      <c r="A36" s="628" t="s">
        <v>786</v>
      </c>
      <c r="B36" s="629"/>
      <c r="C36" s="629"/>
      <c r="D36" s="630"/>
      <c r="E36" s="628" t="s">
        <v>787</v>
      </c>
      <c r="F36" s="629"/>
      <c r="G36" s="629"/>
      <c r="H36" s="630"/>
      <c r="I36" s="628" t="s">
        <v>788</v>
      </c>
      <c r="J36" s="629"/>
      <c r="K36" s="629"/>
      <c r="L36" s="630"/>
      <c r="M36" s="631" t="s">
        <v>789</v>
      </c>
      <c r="N36" s="632"/>
      <c r="O36" s="632"/>
      <c r="P36" s="633"/>
      <c r="Q36" s="655" t="s">
        <v>790</v>
      </c>
      <c r="R36" s="656"/>
      <c r="S36" s="656"/>
      <c r="T36" s="657"/>
      <c r="U36" s="391"/>
      <c r="V36" s="391"/>
      <c r="Z36" s="396"/>
      <c r="AA36" s="396"/>
      <c r="AB36" s="629"/>
      <c r="AC36" s="629"/>
      <c r="AD36" s="629"/>
      <c r="AE36" s="629"/>
      <c r="AF36" s="396"/>
      <c r="AG36" s="396"/>
      <c r="AH36" s="629"/>
      <c r="AI36" s="629"/>
      <c r="AJ36" s="629"/>
      <c r="AK36" s="629"/>
      <c r="AL36" s="396"/>
      <c r="AM36" s="396"/>
      <c r="AN36" s="396"/>
      <c r="AO36" s="396"/>
      <c r="AP36" s="396"/>
      <c r="AQ36" s="396"/>
      <c r="AR36" s="396"/>
      <c r="AS36" s="396"/>
      <c r="AT36" s="396"/>
      <c r="AU36" s="396"/>
      <c r="AV36" s="396"/>
      <c r="AW36" s="396"/>
    </row>
    <row r="37" spans="1:49" s="394" customFormat="1" ht="57.75" customHeight="1">
      <c r="A37" s="628" t="s">
        <v>791</v>
      </c>
      <c r="B37" s="629"/>
      <c r="C37" s="629"/>
      <c r="D37" s="630"/>
      <c r="E37" s="631" t="s">
        <v>792</v>
      </c>
      <c r="F37" s="632"/>
      <c r="G37" s="632"/>
      <c r="H37" s="633"/>
      <c r="I37" s="628" t="s">
        <v>793</v>
      </c>
      <c r="J37" s="629"/>
      <c r="K37" s="629"/>
      <c r="L37" s="630"/>
      <c r="M37" s="628" t="s">
        <v>794</v>
      </c>
      <c r="N37" s="664"/>
      <c r="O37" s="664"/>
      <c r="P37" s="630"/>
      <c r="Q37" s="637" t="s">
        <v>795</v>
      </c>
      <c r="R37" s="638"/>
      <c r="S37" s="638"/>
      <c r="T37" s="639"/>
      <c r="U37" s="391"/>
      <c r="V37" s="391"/>
      <c r="Z37" s="396"/>
      <c r="AA37" s="396"/>
      <c r="AB37" s="629"/>
      <c r="AC37" s="629"/>
      <c r="AD37" s="629"/>
      <c r="AE37" s="629"/>
      <c r="AF37" s="396"/>
      <c r="AG37" s="396"/>
      <c r="AH37" s="629"/>
      <c r="AI37" s="629"/>
      <c r="AJ37" s="629"/>
      <c r="AK37" s="629"/>
      <c r="AL37" s="396"/>
      <c r="AM37" s="396"/>
      <c r="AN37" s="396"/>
      <c r="AO37" s="396"/>
      <c r="AP37" s="396"/>
      <c r="AQ37" s="396"/>
      <c r="AR37" s="396"/>
      <c r="AS37" s="396"/>
      <c r="AT37" s="396"/>
      <c r="AU37" s="396"/>
      <c r="AV37" s="396"/>
      <c r="AW37" s="396"/>
    </row>
    <row r="38" spans="1:49" s="394" customFormat="1" ht="57.75" customHeight="1">
      <c r="A38" s="640" t="s">
        <v>721</v>
      </c>
      <c r="B38" s="641"/>
      <c r="C38" s="641"/>
      <c r="D38" s="642"/>
      <c r="E38" s="640" t="s">
        <v>722</v>
      </c>
      <c r="F38" s="641"/>
      <c r="G38" s="641"/>
      <c r="H38" s="642"/>
      <c r="I38" s="640" t="s">
        <v>721</v>
      </c>
      <c r="J38" s="641"/>
      <c r="K38" s="641"/>
      <c r="L38" s="642"/>
      <c r="M38" s="640" t="s">
        <v>722</v>
      </c>
      <c r="N38" s="641"/>
      <c r="O38" s="641"/>
      <c r="P38" s="642"/>
      <c r="Q38" s="640" t="s">
        <v>721</v>
      </c>
      <c r="R38" s="641"/>
      <c r="S38" s="641"/>
      <c r="T38" s="642"/>
      <c r="U38" s="391"/>
      <c r="V38" s="391"/>
      <c r="Z38" s="396"/>
      <c r="AA38" s="396"/>
      <c r="AB38" s="629"/>
      <c r="AC38" s="629"/>
      <c r="AD38" s="629"/>
      <c r="AE38" s="629"/>
      <c r="AF38" s="396"/>
      <c r="AG38" s="396"/>
      <c r="AH38" s="629"/>
      <c r="AI38" s="629"/>
      <c r="AJ38" s="629"/>
      <c r="AK38" s="629"/>
      <c r="AL38" s="396"/>
      <c r="AM38" s="396"/>
      <c r="AN38" s="396"/>
      <c r="AO38" s="396"/>
      <c r="AP38" s="396"/>
      <c r="AQ38" s="396"/>
      <c r="AR38" s="396"/>
      <c r="AS38" s="396"/>
      <c r="AT38" s="396"/>
      <c r="AU38" s="396"/>
      <c r="AV38" s="396"/>
      <c r="AW38" s="396"/>
    </row>
    <row r="39" spans="1:49" s="394" customFormat="1" ht="57.75" customHeight="1">
      <c r="A39" s="643" t="s">
        <v>796</v>
      </c>
      <c r="B39" s="644"/>
      <c r="C39" s="644"/>
      <c r="D39" s="645"/>
      <c r="E39" s="643" t="s">
        <v>797</v>
      </c>
      <c r="F39" s="644"/>
      <c r="G39" s="644"/>
      <c r="H39" s="645"/>
      <c r="I39" s="643" t="s">
        <v>798</v>
      </c>
      <c r="J39" s="644"/>
      <c r="K39" s="644"/>
      <c r="L39" s="645"/>
      <c r="M39" s="643" t="s">
        <v>799</v>
      </c>
      <c r="N39" s="644"/>
      <c r="O39" s="644"/>
      <c r="P39" s="645"/>
      <c r="Q39" s="643" t="s">
        <v>746</v>
      </c>
      <c r="R39" s="644"/>
      <c r="S39" s="644"/>
      <c r="T39" s="645"/>
      <c r="U39" s="391"/>
      <c r="V39" s="391"/>
      <c r="Z39" s="396"/>
      <c r="AA39" s="396"/>
      <c r="AB39" s="629"/>
      <c r="AC39" s="629"/>
      <c r="AD39" s="629"/>
      <c r="AE39" s="629"/>
      <c r="AF39" s="396"/>
      <c r="AG39" s="396"/>
      <c r="AH39" s="629"/>
      <c r="AI39" s="629"/>
      <c r="AJ39" s="629"/>
      <c r="AK39" s="629"/>
      <c r="AL39" s="396"/>
      <c r="AM39" s="396"/>
      <c r="AN39" s="396"/>
      <c r="AO39" s="396"/>
      <c r="AP39" s="396"/>
      <c r="AQ39" s="396"/>
      <c r="AR39" s="396"/>
      <c r="AS39" s="396"/>
      <c r="AT39" s="396"/>
      <c r="AU39" s="396"/>
      <c r="AV39" s="396"/>
      <c r="AW39" s="396"/>
    </row>
    <row r="40" spans="1:49" ht="24.75" customHeight="1">
      <c r="A40" s="379" t="s">
        <v>222</v>
      </c>
      <c r="B40" s="377">
        <v>785.7</v>
      </c>
      <c r="C40" s="377" t="s">
        <v>9</v>
      </c>
      <c r="D40" s="378">
        <v>28.9</v>
      </c>
      <c r="E40" s="379" t="s">
        <v>222</v>
      </c>
      <c r="F40" s="377">
        <v>747.4</v>
      </c>
      <c r="G40" s="377" t="s">
        <v>9</v>
      </c>
      <c r="H40" s="378">
        <v>25</v>
      </c>
      <c r="I40" s="379" t="s">
        <v>222</v>
      </c>
      <c r="J40" s="377">
        <v>788.6</v>
      </c>
      <c r="K40" s="377" t="s">
        <v>9</v>
      </c>
      <c r="L40" s="378">
        <v>29</v>
      </c>
      <c r="M40" s="379" t="s">
        <v>222</v>
      </c>
      <c r="N40" s="384">
        <v>784.5</v>
      </c>
      <c r="O40" s="384" t="s">
        <v>9</v>
      </c>
      <c r="P40" s="384">
        <v>26.9</v>
      </c>
      <c r="Q40" s="379" t="s">
        <v>222</v>
      </c>
      <c r="R40" s="384">
        <v>750.8</v>
      </c>
      <c r="S40" s="384" t="s">
        <v>9</v>
      </c>
      <c r="T40" s="385">
        <v>26</v>
      </c>
      <c r="U40" s="391"/>
      <c r="V40" s="391"/>
      <c r="Z40" s="392"/>
      <c r="AA40" s="392"/>
      <c r="AB40" s="392"/>
      <c r="AC40" s="392"/>
      <c r="AD40" s="392"/>
      <c r="AE40" s="392"/>
      <c r="AF40" s="392"/>
      <c r="AG40" s="392"/>
      <c r="AH40" s="392"/>
      <c r="AI40" s="392"/>
      <c r="AJ40" s="392"/>
      <c r="AK40" s="392"/>
      <c r="AL40" s="392"/>
      <c r="AM40" s="392"/>
      <c r="AN40" s="392"/>
      <c r="AO40" s="392"/>
      <c r="AP40" s="392"/>
      <c r="AQ40" s="392"/>
      <c r="AR40" s="392"/>
      <c r="AS40" s="392"/>
      <c r="AT40" s="392"/>
      <c r="AU40" s="392"/>
      <c r="AV40" s="392"/>
      <c r="AW40" s="392"/>
    </row>
    <row r="41" spans="1:49" ht="24.75" customHeight="1" thickBot="1">
      <c r="A41" s="380" t="s">
        <v>261</v>
      </c>
      <c r="B41" s="381">
        <v>97.6</v>
      </c>
      <c r="C41" s="381" t="s">
        <v>11</v>
      </c>
      <c r="D41" s="382">
        <v>33.799999999999997</v>
      </c>
      <c r="E41" s="381" t="s">
        <v>261</v>
      </c>
      <c r="F41" s="381">
        <v>101</v>
      </c>
      <c r="G41" s="381" t="s">
        <v>11</v>
      </c>
      <c r="H41" s="382">
        <v>29.6</v>
      </c>
      <c r="I41" s="380" t="s">
        <v>7</v>
      </c>
      <c r="J41" s="381">
        <v>98.5</v>
      </c>
      <c r="K41" s="381" t="s">
        <v>11</v>
      </c>
      <c r="L41" s="382">
        <v>33.4</v>
      </c>
      <c r="M41" s="605" t="s">
        <v>7</v>
      </c>
      <c r="N41" s="381">
        <v>103.1</v>
      </c>
      <c r="O41" s="381" t="s">
        <v>11</v>
      </c>
      <c r="P41" s="381">
        <v>32.5</v>
      </c>
      <c r="Q41" s="601" t="s">
        <v>7</v>
      </c>
      <c r="R41" s="381">
        <v>100</v>
      </c>
      <c r="S41" s="381" t="s">
        <v>11</v>
      </c>
      <c r="T41" s="381">
        <v>29.2</v>
      </c>
      <c r="U41" s="391"/>
      <c r="V41" s="391"/>
      <c r="Z41" s="392"/>
      <c r="AA41" s="392"/>
      <c r="AB41" s="392"/>
      <c r="AC41" s="392"/>
      <c r="AD41" s="392"/>
      <c r="AE41" s="392"/>
      <c r="AF41" s="392"/>
      <c r="AG41" s="392"/>
      <c r="AH41" s="392"/>
      <c r="AI41" s="392"/>
      <c r="AJ41" s="392"/>
      <c r="AK41" s="392"/>
      <c r="AL41" s="392"/>
      <c r="AM41" s="392"/>
      <c r="AN41" s="392"/>
      <c r="AO41" s="392"/>
      <c r="AP41" s="392"/>
      <c r="AQ41" s="392"/>
      <c r="AR41" s="392"/>
      <c r="AS41" s="392"/>
      <c r="AT41" s="392"/>
      <c r="AU41" s="392"/>
      <c r="AV41" s="392"/>
      <c r="AW41" s="392"/>
    </row>
    <row r="42" spans="1:49" ht="24.75" customHeight="1">
      <c r="U42" s="391"/>
      <c r="V42" s="391"/>
      <c r="Z42" s="392"/>
      <c r="AA42" s="392"/>
      <c r="AB42" s="392"/>
      <c r="AC42" s="392"/>
      <c r="AD42" s="392"/>
      <c r="AE42" s="392"/>
      <c r="AF42" s="392"/>
      <c r="AG42" s="392"/>
      <c r="AH42" s="392"/>
      <c r="AI42" s="392"/>
      <c r="AJ42" s="392"/>
      <c r="AK42" s="392"/>
      <c r="AL42" s="392"/>
      <c r="AM42" s="392"/>
      <c r="AN42" s="392"/>
      <c r="AO42" s="392"/>
      <c r="AP42" s="392"/>
      <c r="AQ42" s="392"/>
      <c r="AR42" s="392"/>
      <c r="AS42" s="392"/>
      <c r="AT42" s="392"/>
      <c r="AU42" s="392"/>
      <c r="AV42" s="392"/>
      <c r="AW42" s="392"/>
    </row>
    <row r="43" spans="1:49" ht="45.75" hidden="1" customHeight="1">
      <c r="A43" s="665"/>
      <c r="B43" s="666"/>
      <c r="C43" s="666"/>
      <c r="D43" s="667"/>
      <c r="U43" s="391"/>
      <c r="V43" s="391"/>
      <c r="Z43" s="392"/>
      <c r="AA43" s="392"/>
      <c r="AB43" s="392"/>
      <c r="AC43" s="392"/>
      <c r="AD43" s="392"/>
      <c r="AE43" s="392"/>
      <c r="AF43" s="392"/>
      <c r="AG43" s="392"/>
      <c r="AH43" s="392"/>
      <c r="AI43" s="392"/>
      <c r="AJ43" s="392"/>
      <c r="AK43" s="392"/>
      <c r="AL43" s="392"/>
      <c r="AM43" s="392"/>
      <c r="AN43" s="392"/>
      <c r="AO43" s="392"/>
      <c r="AP43" s="392"/>
      <c r="AQ43" s="392"/>
      <c r="AR43" s="392"/>
      <c r="AS43" s="392"/>
      <c r="AT43" s="392"/>
      <c r="AU43" s="392"/>
      <c r="AV43" s="392"/>
      <c r="AW43" s="392"/>
    </row>
    <row r="44" spans="1:49" ht="45.75" hidden="1" customHeight="1">
      <c r="A44" s="668"/>
      <c r="B44" s="669"/>
      <c r="C44" s="669"/>
      <c r="D44" s="670"/>
      <c r="U44" s="391"/>
      <c r="V44" s="391"/>
      <c r="Z44" s="392"/>
      <c r="AA44" s="392"/>
      <c r="AB44" s="392"/>
      <c r="AC44" s="392"/>
      <c r="AD44" s="392"/>
      <c r="AE44" s="392"/>
      <c r="AF44" s="392"/>
      <c r="AG44" s="392"/>
      <c r="AH44" s="392"/>
      <c r="AI44" s="392"/>
      <c r="AJ44" s="392"/>
      <c r="AK44" s="392"/>
      <c r="AL44" s="392"/>
      <c r="AM44" s="392"/>
      <c r="AN44" s="392"/>
      <c r="AO44" s="392"/>
      <c r="AP44" s="392"/>
      <c r="AQ44" s="392"/>
      <c r="AR44" s="392"/>
      <c r="AS44" s="392"/>
      <c r="AT44" s="392"/>
      <c r="AU44" s="392"/>
      <c r="AV44" s="392"/>
      <c r="AW44" s="392"/>
    </row>
    <row r="45" spans="1:49" ht="45.75" hidden="1" customHeight="1">
      <c r="A45" s="668"/>
      <c r="B45" s="669"/>
      <c r="C45" s="669"/>
      <c r="D45" s="670"/>
      <c r="U45" s="391"/>
      <c r="V45" s="391"/>
      <c r="Z45" s="392"/>
      <c r="AA45" s="392"/>
      <c r="AB45" s="392"/>
      <c r="AC45" s="392"/>
      <c r="AD45" s="392"/>
      <c r="AE45" s="392"/>
      <c r="AF45" s="392"/>
      <c r="AG45" s="392"/>
      <c r="AH45" s="392"/>
      <c r="AI45" s="392"/>
      <c r="AJ45" s="392"/>
      <c r="AK45" s="392"/>
      <c r="AL45" s="392"/>
      <c r="AM45" s="392"/>
      <c r="AN45" s="392"/>
      <c r="AO45" s="392"/>
      <c r="AP45" s="392"/>
      <c r="AQ45" s="392"/>
      <c r="AR45" s="392"/>
      <c r="AS45" s="392"/>
      <c r="AT45" s="392"/>
      <c r="AU45" s="392"/>
      <c r="AV45" s="392"/>
      <c r="AW45" s="392"/>
    </row>
    <row r="46" spans="1:49" ht="45.75" hidden="1" customHeight="1">
      <c r="A46" s="668"/>
      <c r="B46" s="669"/>
      <c r="C46" s="669"/>
      <c r="D46" s="670"/>
      <c r="U46" s="391"/>
      <c r="V46" s="391"/>
      <c r="Z46" s="392"/>
      <c r="AA46" s="392"/>
      <c r="AB46" s="392"/>
      <c r="AC46" s="392"/>
      <c r="AD46" s="392"/>
      <c r="AE46" s="392"/>
      <c r="AF46" s="392"/>
      <c r="AG46" s="392"/>
      <c r="AH46" s="392"/>
      <c r="AI46" s="392"/>
      <c r="AJ46" s="392"/>
      <c r="AK46" s="392"/>
      <c r="AL46" s="392"/>
      <c r="AM46" s="392"/>
      <c r="AN46" s="392"/>
      <c r="AO46" s="392"/>
      <c r="AP46" s="392"/>
      <c r="AQ46" s="392"/>
      <c r="AR46" s="392"/>
      <c r="AS46" s="392"/>
      <c r="AT46" s="392"/>
      <c r="AU46" s="392"/>
      <c r="AV46" s="392"/>
      <c r="AW46" s="392"/>
    </row>
    <row r="47" spans="1:49" ht="46.5" hidden="1" customHeight="1" thickBot="1">
      <c r="A47" s="671"/>
      <c r="B47" s="672"/>
      <c r="C47" s="672"/>
      <c r="D47" s="673"/>
      <c r="U47" s="391"/>
      <c r="V47" s="391"/>
      <c r="Z47" s="392"/>
      <c r="AA47" s="392"/>
      <c r="AB47" s="392"/>
      <c r="AC47" s="392"/>
      <c r="AD47" s="392"/>
      <c r="AE47" s="392"/>
      <c r="AF47" s="392"/>
      <c r="AG47" s="392"/>
      <c r="AH47" s="392"/>
      <c r="AI47" s="392"/>
      <c r="AJ47" s="392"/>
      <c r="AK47" s="392"/>
      <c r="AL47" s="392"/>
      <c r="AM47" s="392"/>
      <c r="AN47" s="392"/>
      <c r="AO47" s="392"/>
      <c r="AP47" s="392"/>
      <c r="AQ47" s="392"/>
      <c r="AR47" s="392"/>
      <c r="AS47" s="392"/>
      <c r="AT47" s="392"/>
      <c r="AU47" s="392"/>
      <c r="AV47" s="392"/>
      <c r="AW47" s="392"/>
    </row>
    <row r="48" spans="1:49" ht="25.5" hidden="1" customHeight="1">
      <c r="A48" s="397"/>
      <c r="B48" s="398"/>
      <c r="C48" s="399"/>
      <c r="D48" s="400"/>
      <c r="U48" s="391"/>
      <c r="V48" s="391"/>
      <c r="Z48" s="392"/>
      <c r="AA48" s="392"/>
      <c r="AB48" s="392"/>
      <c r="AC48" s="392"/>
      <c r="AD48" s="392"/>
      <c r="AE48" s="392"/>
      <c r="AF48" s="392"/>
      <c r="AG48" s="392"/>
      <c r="AH48" s="392"/>
      <c r="AI48" s="392"/>
      <c r="AJ48" s="392"/>
      <c r="AK48" s="392"/>
      <c r="AL48" s="392"/>
      <c r="AM48" s="392"/>
      <c r="AN48" s="392"/>
      <c r="AO48" s="392"/>
      <c r="AP48" s="392"/>
      <c r="AQ48" s="392"/>
      <c r="AR48" s="392"/>
      <c r="AS48" s="392"/>
      <c r="AT48" s="392"/>
      <c r="AU48" s="392"/>
      <c r="AV48" s="392"/>
      <c r="AW48" s="392"/>
    </row>
    <row r="49" spans="1:49" ht="26.25" hidden="1" customHeight="1" thickBot="1">
      <c r="A49" s="401"/>
      <c r="B49" s="402"/>
      <c r="C49" s="403"/>
      <c r="D49" s="404"/>
      <c r="U49" s="391"/>
      <c r="V49" s="391"/>
      <c r="Z49" s="392"/>
      <c r="AA49" s="392"/>
      <c r="AB49" s="392"/>
      <c r="AC49" s="392"/>
      <c r="AD49" s="392"/>
      <c r="AE49" s="392"/>
      <c r="AF49" s="392"/>
      <c r="AG49" s="392"/>
      <c r="AH49" s="392"/>
      <c r="AI49" s="392"/>
      <c r="AJ49" s="392"/>
      <c r="AK49" s="392"/>
      <c r="AL49" s="392"/>
      <c r="AM49" s="392"/>
      <c r="AN49" s="392"/>
      <c r="AO49" s="392"/>
      <c r="AP49" s="392"/>
      <c r="AQ49" s="392"/>
      <c r="AR49" s="392"/>
      <c r="AS49" s="392"/>
      <c r="AT49" s="392"/>
      <c r="AU49" s="392"/>
      <c r="AV49" s="392"/>
      <c r="AW49" s="392"/>
    </row>
    <row r="50" spans="1:49" ht="16.5" hidden="1" customHeight="1">
      <c r="U50" s="391"/>
      <c r="V50" s="391"/>
      <c r="Z50" s="392"/>
      <c r="AA50" s="392"/>
      <c r="AB50" s="392"/>
      <c r="AC50" s="392"/>
      <c r="AD50" s="392"/>
      <c r="AE50" s="392"/>
      <c r="AF50" s="392"/>
      <c r="AG50" s="392"/>
      <c r="AH50" s="392"/>
      <c r="AI50" s="392"/>
      <c r="AJ50" s="392"/>
      <c r="AK50" s="392"/>
      <c r="AL50" s="392"/>
      <c r="AM50" s="392"/>
      <c r="AN50" s="392"/>
      <c r="AO50" s="392"/>
      <c r="AP50" s="392"/>
      <c r="AQ50" s="392"/>
      <c r="AR50" s="392"/>
      <c r="AS50" s="392"/>
      <c r="AT50" s="392"/>
      <c r="AU50" s="392"/>
      <c r="AV50" s="392"/>
      <c r="AW50" s="392"/>
    </row>
    <row r="51" spans="1:49">
      <c r="U51" s="391"/>
      <c r="V51" s="391"/>
      <c r="Z51" s="392"/>
      <c r="AA51" s="392"/>
      <c r="AB51" s="392"/>
      <c r="AC51" s="392"/>
      <c r="AD51" s="392"/>
      <c r="AE51" s="392"/>
      <c r="AF51" s="392"/>
      <c r="AG51" s="392"/>
      <c r="AH51" s="392"/>
      <c r="AI51" s="392"/>
      <c r="AJ51" s="392"/>
      <c r="AK51" s="392"/>
      <c r="AL51" s="392"/>
      <c r="AM51" s="392"/>
      <c r="AN51" s="392"/>
      <c r="AO51" s="392"/>
      <c r="AP51" s="392"/>
      <c r="AQ51" s="392"/>
      <c r="AR51" s="392"/>
      <c r="AS51" s="392"/>
      <c r="AT51" s="392"/>
      <c r="AU51" s="392"/>
      <c r="AV51" s="392"/>
      <c r="AW51" s="392"/>
    </row>
    <row r="52" spans="1:49">
      <c r="U52" s="391"/>
      <c r="V52" s="391"/>
      <c r="Z52" s="392"/>
      <c r="AA52" s="392"/>
      <c r="AB52" s="392"/>
      <c r="AC52" s="392"/>
      <c r="AD52" s="392"/>
      <c r="AE52" s="392"/>
      <c r="AF52" s="392"/>
      <c r="AG52" s="392"/>
      <c r="AH52" s="392"/>
      <c r="AI52" s="392"/>
      <c r="AJ52" s="392"/>
      <c r="AK52" s="392"/>
      <c r="AL52" s="392"/>
      <c r="AM52" s="392"/>
      <c r="AN52" s="392"/>
      <c r="AO52" s="392"/>
      <c r="AP52" s="392"/>
      <c r="AQ52" s="392"/>
      <c r="AR52" s="392"/>
      <c r="AS52" s="392"/>
      <c r="AT52" s="392"/>
      <c r="AU52" s="392"/>
      <c r="AV52" s="392"/>
      <c r="AW52" s="392"/>
    </row>
    <row r="53" spans="1:49">
      <c r="I53" s="405"/>
      <c r="J53" s="405"/>
      <c r="U53" s="391"/>
      <c r="V53" s="391"/>
      <c r="Z53" s="392"/>
      <c r="AA53" s="392"/>
      <c r="AB53" s="392"/>
      <c r="AC53" s="392"/>
      <c r="AD53" s="392"/>
      <c r="AE53" s="392"/>
      <c r="AF53" s="392"/>
      <c r="AG53" s="392"/>
      <c r="AH53" s="392"/>
      <c r="AI53" s="392"/>
      <c r="AJ53" s="392"/>
      <c r="AK53" s="392"/>
      <c r="AL53" s="392"/>
      <c r="AM53" s="392"/>
      <c r="AN53" s="392"/>
      <c r="AO53" s="392"/>
      <c r="AP53" s="392"/>
      <c r="AQ53" s="392"/>
      <c r="AR53" s="392"/>
      <c r="AS53" s="392"/>
      <c r="AT53" s="392"/>
      <c r="AU53" s="392"/>
      <c r="AV53" s="392"/>
      <c r="AW53" s="392"/>
    </row>
    <row r="54" spans="1:49">
      <c r="C54" s="674"/>
      <c r="D54" s="674"/>
      <c r="E54" s="674"/>
      <c r="F54" s="674"/>
      <c r="G54" s="674"/>
      <c r="H54" s="674"/>
      <c r="I54" s="674"/>
      <c r="J54" s="674"/>
      <c r="K54" s="674"/>
      <c r="L54" s="674"/>
      <c r="M54" s="674"/>
      <c r="U54" s="391"/>
      <c r="V54" s="391"/>
      <c r="Z54" s="392"/>
      <c r="AA54" s="392"/>
      <c r="AB54" s="392"/>
      <c r="AC54" s="392"/>
      <c r="AD54" s="392"/>
      <c r="AE54" s="392"/>
      <c r="AF54" s="392"/>
      <c r="AG54" s="392"/>
      <c r="AH54" s="392"/>
      <c r="AI54" s="392"/>
      <c r="AJ54" s="392"/>
      <c r="AK54" s="392"/>
      <c r="AL54" s="392"/>
      <c r="AM54" s="392"/>
      <c r="AN54" s="392"/>
      <c r="AO54" s="392"/>
      <c r="AP54" s="392"/>
      <c r="AQ54" s="392"/>
      <c r="AR54" s="392"/>
      <c r="AS54" s="392"/>
      <c r="AT54" s="392"/>
      <c r="AU54" s="392"/>
      <c r="AV54" s="392"/>
      <c r="AW54" s="392"/>
    </row>
    <row r="55" spans="1:49">
      <c r="C55" s="674"/>
      <c r="D55" s="674"/>
      <c r="E55" s="674"/>
      <c r="F55" s="674"/>
      <c r="G55" s="674"/>
      <c r="H55" s="674"/>
      <c r="I55" s="674"/>
      <c r="J55" s="674"/>
      <c r="K55" s="674"/>
      <c r="L55" s="674"/>
      <c r="M55" s="674"/>
      <c r="U55" s="391"/>
      <c r="V55" s="391"/>
      <c r="Z55" s="392"/>
      <c r="AA55" s="392"/>
      <c r="AB55" s="392"/>
      <c r="AC55" s="392"/>
      <c r="AD55" s="392"/>
      <c r="AE55" s="392"/>
      <c r="AF55" s="392"/>
      <c r="AG55" s="392"/>
      <c r="AH55" s="392"/>
      <c r="AI55" s="392"/>
      <c r="AJ55" s="392"/>
      <c r="AK55" s="392"/>
      <c r="AL55" s="392"/>
      <c r="AM55" s="392"/>
      <c r="AN55" s="392"/>
      <c r="AO55" s="392"/>
      <c r="AP55" s="392"/>
      <c r="AQ55" s="392"/>
      <c r="AR55" s="392"/>
      <c r="AS55" s="392"/>
      <c r="AT55" s="392"/>
      <c r="AU55" s="392"/>
      <c r="AV55" s="392"/>
      <c r="AW55" s="392"/>
    </row>
    <row r="56" spans="1:49">
      <c r="C56" s="674"/>
      <c r="D56" s="674"/>
      <c r="E56" s="674"/>
      <c r="F56" s="674"/>
      <c r="G56" s="674"/>
      <c r="H56" s="674"/>
      <c r="I56" s="674"/>
      <c r="J56" s="674"/>
      <c r="K56" s="674"/>
      <c r="L56" s="674"/>
      <c r="M56" s="674"/>
      <c r="U56" s="391"/>
      <c r="V56" s="391"/>
      <c r="Z56" s="392"/>
      <c r="AA56" s="392"/>
      <c r="AB56" s="392"/>
      <c r="AC56" s="392"/>
      <c r="AD56" s="392"/>
      <c r="AE56" s="392"/>
      <c r="AF56" s="392"/>
      <c r="AG56" s="392"/>
      <c r="AH56" s="392"/>
      <c r="AI56" s="392"/>
      <c r="AJ56" s="392"/>
      <c r="AK56" s="392"/>
      <c r="AL56" s="392"/>
      <c r="AM56" s="392"/>
      <c r="AN56" s="392"/>
      <c r="AO56" s="392"/>
      <c r="AP56" s="392"/>
      <c r="AQ56" s="392"/>
      <c r="AR56" s="392"/>
      <c r="AS56" s="392"/>
      <c r="AT56" s="392"/>
      <c r="AU56" s="392"/>
      <c r="AV56" s="392"/>
      <c r="AW56" s="392"/>
    </row>
    <row r="57" spans="1:49">
      <c r="C57" s="674"/>
      <c r="D57" s="674"/>
      <c r="E57" s="674"/>
      <c r="F57" s="674"/>
      <c r="G57" s="674"/>
      <c r="H57" s="674"/>
      <c r="I57" s="674"/>
      <c r="J57" s="674"/>
      <c r="K57" s="674"/>
      <c r="L57" s="674"/>
      <c r="M57" s="674"/>
      <c r="U57" s="391"/>
      <c r="V57" s="391"/>
      <c r="Z57" s="392"/>
      <c r="AA57" s="392"/>
      <c r="AB57" s="392"/>
      <c r="AC57" s="392"/>
      <c r="AD57" s="392"/>
      <c r="AE57" s="392"/>
      <c r="AF57" s="392"/>
      <c r="AG57" s="392"/>
      <c r="AH57" s="392"/>
      <c r="AI57" s="392"/>
      <c r="AJ57" s="392"/>
      <c r="AK57" s="392"/>
      <c r="AL57" s="392"/>
      <c r="AM57" s="392"/>
      <c r="AN57" s="392"/>
      <c r="AO57" s="392"/>
      <c r="AP57" s="392"/>
      <c r="AQ57" s="392"/>
      <c r="AR57" s="392"/>
      <c r="AS57" s="392"/>
      <c r="AT57" s="392"/>
      <c r="AU57" s="392"/>
      <c r="AV57" s="392"/>
      <c r="AW57" s="392"/>
    </row>
    <row r="58" spans="1:49">
      <c r="C58" s="674"/>
      <c r="D58" s="674"/>
      <c r="E58" s="674"/>
      <c r="F58" s="674"/>
      <c r="G58" s="674"/>
      <c r="H58" s="674"/>
      <c r="I58" s="674"/>
      <c r="J58" s="674"/>
      <c r="K58" s="674"/>
      <c r="L58" s="674"/>
      <c r="M58" s="674"/>
      <c r="U58" s="391"/>
      <c r="V58" s="391"/>
      <c r="Z58" s="392"/>
      <c r="AA58" s="392"/>
      <c r="AB58" s="392"/>
      <c r="AC58" s="392"/>
      <c r="AD58" s="392"/>
      <c r="AE58" s="392"/>
      <c r="AF58" s="392"/>
      <c r="AG58" s="392"/>
      <c r="AH58" s="392"/>
      <c r="AI58" s="392"/>
      <c r="AJ58" s="392"/>
      <c r="AK58" s="392"/>
      <c r="AL58" s="392"/>
      <c r="AM58" s="392"/>
      <c r="AN58" s="392"/>
      <c r="AO58" s="392"/>
      <c r="AP58" s="392"/>
      <c r="AQ58" s="392"/>
      <c r="AR58" s="392"/>
      <c r="AS58" s="392"/>
      <c r="AT58" s="392"/>
      <c r="AU58" s="392"/>
      <c r="AV58" s="392"/>
      <c r="AW58" s="392"/>
    </row>
    <row r="59" spans="1:49">
      <c r="C59" s="674"/>
      <c r="D59" s="674"/>
      <c r="E59" s="674"/>
      <c r="F59" s="674"/>
      <c r="G59" s="674"/>
      <c r="H59" s="674"/>
      <c r="I59" s="674"/>
      <c r="J59" s="674"/>
      <c r="K59" s="674"/>
      <c r="L59" s="674"/>
      <c r="M59" s="674"/>
      <c r="U59" s="391"/>
      <c r="V59" s="391"/>
      <c r="Z59" s="392"/>
      <c r="AA59" s="392"/>
      <c r="AB59" s="392"/>
      <c r="AC59" s="392"/>
      <c r="AD59" s="392"/>
      <c r="AE59" s="392"/>
      <c r="AF59" s="392"/>
      <c r="AG59" s="392"/>
      <c r="AH59" s="392"/>
      <c r="AI59" s="392"/>
      <c r="AJ59" s="392"/>
      <c r="AK59" s="392"/>
      <c r="AL59" s="392"/>
      <c r="AM59" s="392"/>
      <c r="AN59" s="392"/>
      <c r="AO59" s="392"/>
      <c r="AP59" s="392"/>
      <c r="AQ59" s="392"/>
      <c r="AR59" s="392"/>
      <c r="AS59" s="392"/>
      <c r="AT59" s="392"/>
      <c r="AU59" s="392"/>
      <c r="AV59" s="392"/>
      <c r="AW59" s="392"/>
    </row>
    <row r="60" spans="1:49">
      <c r="U60" s="391"/>
      <c r="V60" s="391"/>
    </row>
    <row r="61" spans="1:49">
      <c r="U61" s="391"/>
      <c r="V61" s="391"/>
    </row>
    <row r="62" spans="1:49">
      <c r="U62" s="391"/>
      <c r="V62" s="391"/>
    </row>
    <row r="63" spans="1:49">
      <c r="U63" s="391"/>
      <c r="V63" s="391"/>
    </row>
    <row r="64" spans="1:49">
      <c r="U64" s="391"/>
      <c r="V64" s="391"/>
    </row>
    <row r="65" spans="14:22">
      <c r="U65" s="391"/>
      <c r="V65" s="391"/>
    </row>
    <row r="66" spans="14:22">
      <c r="N66" s="391"/>
      <c r="O66" s="391"/>
      <c r="P66" s="391"/>
      <c r="Q66" s="391"/>
      <c r="R66" s="391"/>
      <c r="S66" s="391"/>
    </row>
    <row r="67" spans="14:22">
      <c r="N67" s="391"/>
      <c r="O67" s="391"/>
      <c r="P67" s="391"/>
      <c r="Q67" s="391"/>
      <c r="R67" s="391"/>
      <c r="S67" s="391"/>
    </row>
    <row r="68" spans="14:22">
      <c r="N68" s="391"/>
      <c r="O68" s="391"/>
      <c r="P68" s="391"/>
      <c r="Q68" s="391"/>
      <c r="R68" s="391"/>
      <c r="S68" s="391"/>
    </row>
    <row r="69" spans="14:22">
      <c r="N69" s="391"/>
      <c r="O69" s="391"/>
      <c r="P69" s="391"/>
      <c r="Q69" s="391"/>
      <c r="R69" s="391"/>
      <c r="S69" s="391"/>
    </row>
    <row r="70" spans="14:22">
      <c r="N70" s="391"/>
      <c r="O70" s="391"/>
      <c r="P70" s="391"/>
      <c r="Q70" s="391"/>
      <c r="R70" s="391"/>
      <c r="S70" s="391"/>
    </row>
    <row r="71" spans="14:22">
      <c r="N71" s="391"/>
      <c r="O71" s="391"/>
      <c r="P71" s="391"/>
      <c r="Q71" s="391"/>
      <c r="R71" s="391"/>
      <c r="S71" s="391"/>
    </row>
    <row r="72" spans="14:22">
      <c r="N72" s="391"/>
      <c r="O72" s="391"/>
      <c r="P72" s="391"/>
      <c r="Q72" s="391"/>
      <c r="R72" s="391"/>
      <c r="S72" s="391"/>
    </row>
    <row r="73" spans="14:22">
      <c r="N73" s="391"/>
      <c r="O73" s="391"/>
      <c r="P73" s="391"/>
      <c r="Q73" s="391"/>
      <c r="R73" s="391"/>
      <c r="S73" s="391"/>
    </row>
    <row r="74" spans="14:22">
      <c r="N74" s="391"/>
      <c r="O74" s="391"/>
      <c r="P74" s="391"/>
      <c r="Q74" s="391"/>
      <c r="R74" s="391"/>
      <c r="S74" s="391"/>
    </row>
    <row r="75" spans="14:22">
      <c r="N75" s="391"/>
      <c r="O75" s="391"/>
      <c r="P75" s="391"/>
      <c r="Q75" s="391"/>
      <c r="R75" s="391"/>
      <c r="S75" s="391"/>
    </row>
    <row r="76" spans="14:22">
      <c r="N76" s="391"/>
      <c r="O76" s="391"/>
      <c r="P76" s="391"/>
      <c r="Q76" s="391"/>
      <c r="R76" s="391"/>
      <c r="S76" s="391"/>
    </row>
    <row r="77" spans="14:22">
      <c r="N77" s="391"/>
      <c r="O77" s="391"/>
      <c r="P77" s="391"/>
      <c r="Q77" s="391"/>
      <c r="R77" s="391"/>
      <c r="S77" s="391"/>
    </row>
    <row r="78" spans="14:22">
      <c r="N78" s="391"/>
      <c r="O78" s="391"/>
      <c r="P78" s="391"/>
      <c r="Q78" s="391"/>
      <c r="R78" s="391"/>
      <c r="S78" s="391"/>
    </row>
    <row r="79" spans="14:22">
      <c r="U79" s="391"/>
      <c r="V79" s="391"/>
    </row>
    <row r="80" spans="14:22">
      <c r="U80" s="391"/>
      <c r="V80" s="391"/>
    </row>
    <row r="81" spans="21:22">
      <c r="U81" s="391"/>
      <c r="V81" s="391"/>
    </row>
    <row r="82" spans="21:22">
      <c r="U82" s="391"/>
      <c r="V82" s="391"/>
    </row>
    <row r="83" spans="21:22">
      <c r="U83" s="391"/>
      <c r="V83" s="391"/>
    </row>
    <row r="84" spans="21:22">
      <c r="U84" s="391"/>
      <c r="V84" s="391"/>
    </row>
    <row r="85" spans="21:22">
      <c r="U85" s="391"/>
      <c r="V85" s="391"/>
    </row>
    <row r="86" spans="21:22">
      <c r="U86" s="391"/>
      <c r="V86" s="391"/>
    </row>
    <row r="87" spans="21:22">
      <c r="U87" s="391"/>
      <c r="V87" s="391"/>
    </row>
    <row r="88" spans="21:22">
      <c r="U88" s="391"/>
      <c r="V88" s="391"/>
    </row>
    <row r="89" spans="21:22">
      <c r="U89" s="391"/>
      <c r="V89" s="391"/>
    </row>
    <row r="90" spans="21:22">
      <c r="U90" s="391"/>
      <c r="V90" s="391"/>
    </row>
    <row r="91" spans="21:22">
      <c r="U91" s="391"/>
      <c r="V91" s="391"/>
    </row>
    <row r="92" spans="21:22">
      <c r="U92" s="391"/>
      <c r="V92" s="391"/>
    </row>
    <row r="93" spans="21:22">
      <c r="U93" s="391"/>
      <c r="V93" s="391"/>
    </row>
    <row r="94" spans="21:22">
      <c r="U94" s="391"/>
      <c r="V94" s="391"/>
    </row>
    <row r="95" spans="21:22">
      <c r="U95" s="391"/>
      <c r="V95" s="391"/>
    </row>
    <row r="96" spans="21:22">
      <c r="U96" s="391"/>
      <c r="V96" s="391"/>
    </row>
    <row r="97" spans="21:22">
      <c r="U97" s="391"/>
      <c r="V97" s="391"/>
    </row>
    <row r="98" spans="21:22">
      <c r="U98" s="391"/>
      <c r="V98" s="391"/>
    </row>
    <row r="99" spans="21:22">
      <c r="U99" s="391"/>
      <c r="V99" s="391"/>
    </row>
    <row r="100" spans="21:22">
      <c r="U100" s="391"/>
      <c r="V100" s="391"/>
    </row>
    <row r="101" spans="21:22">
      <c r="U101" s="391"/>
      <c r="V101" s="391"/>
    </row>
    <row r="102" spans="21:22">
      <c r="U102" s="391"/>
      <c r="V102" s="391"/>
    </row>
    <row r="103" spans="21:22">
      <c r="U103" s="391"/>
      <c r="V103" s="391"/>
    </row>
    <row r="104" spans="21:22">
      <c r="U104" s="391"/>
      <c r="V104" s="391"/>
    </row>
    <row r="105" spans="21:22">
      <c r="U105" s="391"/>
      <c r="V105" s="391"/>
    </row>
    <row r="106" spans="21:22">
      <c r="U106" s="391"/>
      <c r="V106" s="391"/>
    </row>
    <row r="107" spans="21:22">
      <c r="U107" s="391"/>
      <c r="V107" s="391"/>
    </row>
    <row r="108" spans="21:22">
      <c r="U108" s="391"/>
      <c r="V108" s="391"/>
    </row>
    <row r="109" spans="21:22">
      <c r="U109" s="391"/>
      <c r="V109" s="391"/>
    </row>
    <row r="110" spans="21:22">
      <c r="U110" s="391"/>
      <c r="V110" s="391"/>
    </row>
    <row r="111" spans="21:22">
      <c r="U111" s="391"/>
      <c r="V111" s="391"/>
    </row>
    <row r="112" spans="21:22">
      <c r="U112" s="391"/>
      <c r="V112" s="391"/>
    </row>
    <row r="113" spans="21:22">
      <c r="U113" s="391"/>
      <c r="V113" s="391"/>
    </row>
    <row r="114" spans="21:22">
      <c r="U114" s="391"/>
      <c r="V114" s="391"/>
    </row>
    <row r="115" spans="21:22">
      <c r="U115" s="391"/>
      <c r="V115" s="391"/>
    </row>
    <row r="116" spans="21:22">
      <c r="U116" s="391"/>
      <c r="V116" s="391"/>
    </row>
    <row r="117" spans="21:22">
      <c r="U117" s="391"/>
      <c r="V117" s="391"/>
    </row>
    <row r="118" spans="21:22">
      <c r="U118" s="391"/>
      <c r="V118" s="391"/>
    </row>
    <row r="119" spans="21:22">
      <c r="U119" s="391"/>
      <c r="V119" s="391"/>
    </row>
    <row r="120" spans="21:22">
      <c r="U120" s="391"/>
      <c r="V120" s="391"/>
    </row>
    <row r="121" spans="21:22">
      <c r="U121" s="391"/>
      <c r="V121" s="391"/>
    </row>
    <row r="122" spans="21:22">
      <c r="U122" s="391"/>
      <c r="V122" s="391"/>
    </row>
    <row r="123" spans="21:22">
      <c r="U123" s="391"/>
      <c r="V123" s="391"/>
    </row>
    <row r="124" spans="21:22">
      <c r="U124" s="391"/>
      <c r="V124" s="391"/>
    </row>
    <row r="125" spans="21:22">
      <c r="U125" s="391"/>
      <c r="V125" s="391"/>
    </row>
    <row r="126" spans="21:22">
      <c r="U126" s="391"/>
      <c r="V126" s="391"/>
    </row>
    <row r="127" spans="21:22">
      <c r="U127" s="391"/>
      <c r="V127" s="391"/>
    </row>
    <row r="128" spans="21:22">
      <c r="U128" s="391"/>
      <c r="V128" s="391"/>
    </row>
    <row r="129" spans="21:22">
      <c r="U129" s="391"/>
      <c r="V129" s="391"/>
    </row>
    <row r="130" spans="21:22">
      <c r="U130" s="391"/>
      <c r="V130" s="391"/>
    </row>
    <row r="131" spans="21:22">
      <c r="U131" s="391"/>
      <c r="V131" s="391"/>
    </row>
    <row r="132" spans="21:22">
      <c r="U132" s="391"/>
      <c r="V132" s="391"/>
    </row>
    <row r="133" spans="21:22">
      <c r="U133" s="391"/>
      <c r="V133" s="391"/>
    </row>
    <row r="134" spans="21:22">
      <c r="U134" s="391"/>
      <c r="V134" s="391"/>
    </row>
    <row r="135" spans="21:22">
      <c r="U135" s="391"/>
      <c r="V135" s="391"/>
    </row>
    <row r="136" spans="21:22">
      <c r="U136" s="391"/>
      <c r="V136" s="391"/>
    </row>
    <row r="137" spans="21:22">
      <c r="U137" s="391"/>
      <c r="V137" s="391"/>
    </row>
    <row r="138" spans="21:22">
      <c r="U138" s="391"/>
      <c r="V138" s="391"/>
    </row>
    <row r="139" spans="21:22">
      <c r="U139" s="391"/>
      <c r="V139" s="391"/>
    </row>
    <row r="140" spans="21:22">
      <c r="U140" s="391"/>
      <c r="V140" s="391"/>
    </row>
    <row r="141" spans="21:22">
      <c r="U141" s="391"/>
      <c r="V141" s="391"/>
    </row>
    <row r="142" spans="21:22">
      <c r="U142" s="391"/>
      <c r="V142" s="391"/>
    </row>
    <row r="143" spans="21:22">
      <c r="U143" s="391"/>
      <c r="V143" s="391"/>
    </row>
    <row r="144" spans="21:22">
      <c r="U144" s="391"/>
      <c r="V144" s="391"/>
    </row>
    <row r="145" spans="21:22">
      <c r="U145" s="391"/>
      <c r="V145" s="391"/>
    </row>
    <row r="146" spans="21:22">
      <c r="U146" s="391"/>
      <c r="V146" s="391"/>
    </row>
    <row r="147" spans="21:22">
      <c r="U147" s="391"/>
      <c r="V147" s="391"/>
    </row>
    <row r="148" spans="21:22">
      <c r="U148" s="391"/>
      <c r="V148" s="391"/>
    </row>
    <row r="149" spans="21:22">
      <c r="U149" s="391"/>
      <c r="V149" s="391"/>
    </row>
    <row r="150" spans="21:22">
      <c r="U150" s="391"/>
      <c r="V150" s="391"/>
    </row>
    <row r="151" spans="21:22">
      <c r="U151" s="391"/>
      <c r="V151" s="391"/>
    </row>
    <row r="152" spans="21:22">
      <c r="U152" s="391"/>
      <c r="V152" s="391"/>
    </row>
    <row r="153" spans="21:22">
      <c r="U153" s="391"/>
      <c r="V153" s="391"/>
    </row>
    <row r="154" spans="21:22">
      <c r="U154" s="391"/>
      <c r="V154" s="391"/>
    </row>
    <row r="155" spans="21:22">
      <c r="U155" s="391"/>
      <c r="V155" s="391"/>
    </row>
    <row r="156" spans="21:22">
      <c r="U156" s="391"/>
      <c r="V156" s="391"/>
    </row>
    <row r="157" spans="21:22">
      <c r="U157" s="391"/>
      <c r="V157" s="391"/>
    </row>
    <row r="158" spans="21:22">
      <c r="U158" s="391"/>
      <c r="V158" s="391"/>
    </row>
    <row r="159" spans="21:22">
      <c r="U159" s="391"/>
      <c r="V159" s="391"/>
    </row>
    <row r="160" spans="21:22">
      <c r="U160" s="391"/>
      <c r="V160" s="391"/>
    </row>
    <row r="161" spans="21:22">
      <c r="U161" s="391"/>
      <c r="V161" s="391"/>
    </row>
    <row r="162" spans="21:22">
      <c r="U162" s="391"/>
      <c r="V162" s="391"/>
    </row>
    <row r="163" spans="21:22">
      <c r="U163" s="391"/>
      <c r="V163" s="391"/>
    </row>
    <row r="164" spans="21:22">
      <c r="U164" s="391"/>
      <c r="V164" s="391"/>
    </row>
    <row r="165" spans="21:22">
      <c r="U165" s="391"/>
      <c r="V165" s="391"/>
    </row>
    <row r="166" spans="21:22">
      <c r="U166" s="391"/>
      <c r="V166" s="391"/>
    </row>
    <row r="167" spans="21:22">
      <c r="U167" s="391"/>
      <c r="V167" s="391"/>
    </row>
    <row r="168" spans="21:22">
      <c r="U168" s="391"/>
      <c r="V168" s="391"/>
    </row>
    <row r="169" spans="21:22">
      <c r="U169" s="391"/>
      <c r="V169" s="391"/>
    </row>
    <row r="170" spans="21:22">
      <c r="U170" s="391"/>
      <c r="V170" s="391"/>
    </row>
    <row r="171" spans="21:22">
      <c r="U171" s="391"/>
      <c r="V171" s="391"/>
    </row>
    <row r="172" spans="21:22">
      <c r="U172" s="391"/>
      <c r="V172" s="391"/>
    </row>
    <row r="173" spans="21:22">
      <c r="U173" s="391"/>
      <c r="V173" s="391"/>
    </row>
    <row r="174" spans="21:22">
      <c r="U174" s="391"/>
      <c r="V174" s="391"/>
    </row>
    <row r="175" spans="21:22">
      <c r="U175" s="391"/>
      <c r="V175" s="391"/>
    </row>
    <row r="176" spans="21:22">
      <c r="U176" s="391"/>
      <c r="V176" s="391"/>
    </row>
    <row r="177" spans="21:22">
      <c r="U177" s="391"/>
      <c r="V177" s="391"/>
    </row>
    <row r="178" spans="21:22">
      <c r="U178" s="391"/>
      <c r="V178" s="391"/>
    </row>
    <row r="179" spans="21:22">
      <c r="U179" s="391"/>
      <c r="V179" s="391"/>
    </row>
    <row r="180" spans="21:22">
      <c r="U180" s="391"/>
      <c r="V180" s="391"/>
    </row>
    <row r="181" spans="21:22">
      <c r="U181" s="391"/>
      <c r="V181" s="391"/>
    </row>
    <row r="182" spans="21:22">
      <c r="U182" s="391"/>
      <c r="V182" s="391"/>
    </row>
    <row r="183" spans="21:22">
      <c r="U183" s="391"/>
      <c r="V183" s="391"/>
    </row>
    <row r="184" spans="21:22">
      <c r="U184" s="391"/>
      <c r="V184" s="391"/>
    </row>
    <row r="185" spans="21:22">
      <c r="U185" s="391"/>
      <c r="V185" s="391"/>
    </row>
    <row r="186" spans="21:22">
      <c r="U186" s="391"/>
      <c r="V186" s="391"/>
    </row>
    <row r="187" spans="21:22">
      <c r="U187" s="391"/>
      <c r="V187" s="391"/>
    </row>
    <row r="188" spans="21:22">
      <c r="U188" s="391"/>
      <c r="V188" s="391"/>
    </row>
    <row r="189" spans="21:22">
      <c r="U189" s="391"/>
      <c r="V189" s="391"/>
    </row>
    <row r="190" spans="21:22">
      <c r="U190" s="391"/>
      <c r="V190" s="391"/>
    </row>
    <row r="191" spans="21:22">
      <c r="U191" s="391"/>
      <c r="V191" s="391"/>
    </row>
    <row r="192" spans="21:22">
      <c r="U192" s="391"/>
      <c r="V192" s="391"/>
    </row>
    <row r="193" spans="21:22">
      <c r="U193" s="391"/>
      <c r="V193" s="391"/>
    </row>
    <row r="194" spans="21:22">
      <c r="U194" s="391"/>
      <c r="V194" s="391"/>
    </row>
    <row r="195" spans="21:22">
      <c r="U195" s="391"/>
      <c r="V195" s="391"/>
    </row>
    <row r="196" spans="21:22">
      <c r="U196" s="391"/>
      <c r="V196" s="391"/>
    </row>
    <row r="197" spans="21:22">
      <c r="U197" s="391"/>
      <c r="V197" s="391"/>
    </row>
    <row r="198" spans="21:22">
      <c r="U198" s="391"/>
      <c r="V198" s="391"/>
    </row>
    <row r="199" spans="21:22">
      <c r="U199" s="391"/>
      <c r="V199" s="391"/>
    </row>
    <row r="200" spans="21:22">
      <c r="U200" s="391"/>
      <c r="V200" s="391"/>
    </row>
    <row r="201" spans="21:22">
      <c r="U201" s="391"/>
      <c r="V201" s="391"/>
    </row>
    <row r="202" spans="21:22">
      <c r="U202" s="391"/>
      <c r="V202" s="391"/>
    </row>
    <row r="203" spans="21:22">
      <c r="U203" s="391"/>
      <c r="V203" s="391"/>
    </row>
    <row r="204" spans="21:22">
      <c r="U204" s="391"/>
      <c r="V204" s="391"/>
    </row>
    <row r="205" spans="21:22">
      <c r="U205" s="391"/>
      <c r="V205" s="391"/>
    </row>
    <row r="206" spans="21:22">
      <c r="U206" s="391"/>
      <c r="V206" s="391"/>
    </row>
    <row r="207" spans="21:22">
      <c r="U207" s="391"/>
      <c r="V207" s="391"/>
    </row>
    <row r="208" spans="21:22">
      <c r="U208" s="391"/>
      <c r="V208" s="391"/>
    </row>
    <row r="209" spans="21:22">
      <c r="U209" s="391"/>
      <c r="V209" s="391"/>
    </row>
    <row r="210" spans="21:22">
      <c r="U210" s="391"/>
      <c r="V210" s="391"/>
    </row>
    <row r="211" spans="21:22">
      <c r="U211" s="391"/>
      <c r="V211" s="391"/>
    </row>
  </sheetData>
  <mergeCells count="200">
    <mergeCell ref="A43:D43"/>
    <mergeCell ref="A44:D44"/>
    <mergeCell ref="A45:D45"/>
    <mergeCell ref="A46:D46"/>
    <mergeCell ref="A47:D47"/>
    <mergeCell ref="C54:M59"/>
    <mergeCell ref="AH38:AK38"/>
    <mergeCell ref="A39:D39"/>
    <mergeCell ref="E39:H39"/>
    <mergeCell ref="I39:L39"/>
    <mergeCell ref="M39:P39"/>
    <mergeCell ref="Q39:T39"/>
    <mergeCell ref="AB39:AE39"/>
    <mergeCell ref="AH39:AK39"/>
    <mergeCell ref="A38:D38"/>
    <mergeCell ref="E38:H38"/>
    <mergeCell ref="I38:L38"/>
    <mergeCell ref="M38:P38"/>
    <mergeCell ref="Q38:T38"/>
    <mergeCell ref="AB38:AE38"/>
    <mergeCell ref="AH36:AK36"/>
    <mergeCell ref="A37:D37"/>
    <mergeCell ref="E37:H37"/>
    <mergeCell ref="I37:L37"/>
    <mergeCell ref="M37:P37"/>
    <mergeCell ref="Q37:T37"/>
    <mergeCell ref="AB37:AE37"/>
    <mergeCell ref="AH37:AK37"/>
    <mergeCell ref="A36:D36"/>
    <mergeCell ref="E36:H36"/>
    <mergeCell ref="I36:L36"/>
    <mergeCell ref="M36:P36"/>
    <mergeCell ref="Q36:T36"/>
    <mergeCell ref="AB36:AE36"/>
    <mergeCell ref="AH34:AK34"/>
    <mergeCell ref="A35:D35"/>
    <mergeCell ref="E35:H35"/>
    <mergeCell ref="I35:L35"/>
    <mergeCell ref="M35:P35"/>
    <mergeCell ref="Q35:T35"/>
    <mergeCell ref="AB35:AE35"/>
    <mergeCell ref="AH35:AK35"/>
    <mergeCell ref="A34:D34"/>
    <mergeCell ref="E34:H34"/>
    <mergeCell ref="I34:L34"/>
    <mergeCell ref="M34:P34"/>
    <mergeCell ref="Q34:T34"/>
    <mergeCell ref="AB34:AE34"/>
    <mergeCell ref="AH30:AK30"/>
    <mergeCell ref="A33:D33"/>
    <mergeCell ref="E33:H33"/>
    <mergeCell ref="I33:L33"/>
    <mergeCell ref="M33:P33"/>
    <mergeCell ref="Q33:T33"/>
    <mergeCell ref="AB33:AE33"/>
    <mergeCell ref="AH33:AK33"/>
    <mergeCell ref="A30:D30"/>
    <mergeCell ref="E30:H30"/>
    <mergeCell ref="I30:L30"/>
    <mergeCell ref="M30:P30"/>
    <mergeCell ref="Q30:T30"/>
    <mergeCell ref="AB30:AE30"/>
    <mergeCell ref="AH28:AK28"/>
    <mergeCell ref="A29:D29"/>
    <mergeCell ref="E29:H29"/>
    <mergeCell ref="I29:L29"/>
    <mergeCell ref="M29:P29"/>
    <mergeCell ref="Q29:T29"/>
    <mergeCell ref="AB29:AE29"/>
    <mergeCell ref="AH29:AK29"/>
    <mergeCell ref="A28:D28"/>
    <mergeCell ref="E28:H28"/>
    <mergeCell ref="I28:L28"/>
    <mergeCell ref="M28:P28"/>
    <mergeCell ref="Q28:T28"/>
    <mergeCell ref="AB28:AE28"/>
    <mergeCell ref="AH26:AK26"/>
    <mergeCell ref="A27:D27"/>
    <mergeCell ref="E27:H27"/>
    <mergeCell ref="I27:L27"/>
    <mergeCell ref="M27:P27"/>
    <mergeCell ref="Q27:T27"/>
    <mergeCell ref="AB27:AE27"/>
    <mergeCell ref="AH27:AK27"/>
    <mergeCell ref="A26:D26"/>
    <mergeCell ref="E26:H26"/>
    <mergeCell ref="I26:L26"/>
    <mergeCell ref="M26:P26"/>
    <mergeCell ref="Q26:T26"/>
    <mergeCell ref="AB26:AE26"/>
    <mergeCell ref="AB24:AE24"/>
    <mergeCell ref="AH24:AK24"/>
    <mergeCell ref="A25:D25"/>
    <mergeCell ref="E25:H25"/>
    <mergeCell ref="I25:L25"/>
    <mergeCell ref="M25:P25"/>
    <mergeCell ref="Q25:T25"/>
    <mergeCell ref="AB25:AE25"/>
    <mergeCell ref="AH25:AK25"/>
    <mergeCell ref="A21:D21"/>
    <mergeCell ref="E21:H21"/>
    <mergeCell ref="I21:L21"/>
    <mergeCell ref="M21:P21"/>
    <mergeCell ref="Q21:T21"/>
    <mergeCell ref="A24:D24"/>
    <mergeCell ref="E24:H24"/>
    <mergeCell ref="I24:L24"/>
    <mergeCell ref="M24:P24"/>
    <mergeCell ref="Q24:T24"/>
    <mergeCell ref="AI19:AL19"/>
    <mergeCell ref="A20:D20"/>
    <mergeCell ref="E20:H20"/>
    <mergeCell ref="I20:L20"/>
    <mergeCell ref="M20:P20"/>
    <mergeCell ref="Q20:T20"/>
    <mergeCell ref="AE20:AH20"/>
    <mergeCell ref="AI20:AL20"/>
    <mergeCell ref="A19:D19"/>
    <mergeCell ref="E19:H19"/>
    <mergeCell ref="I19:L19"/>
    <mergeCell ref="M19:P19"/>
    <mergeCell ref="Q19:T19"/>
    <mergeCell ref="AE19:AH19"/>
    <mergeCell ref="AI17:AL17"/>
    <mergeCell ref="A18:D18"/>
    <mergeCell ref="E18:H18"/>
    <mergeCell ref="I18:L18"/>
    <mergeCell ref="M18:P18"/>
    <mergeCell ref="Q18:T18"/>
    <mergeCell ref="AE18:AH18"/>
    <mergeCell ref="AI18:AL18"/>
    <mergeCell ref="A17:D17"/>
    <mergeCell ref="E17:H17"/>
    <mergeCell ref="I17:L17"/>
    <mergeCell ref="M17:P17"/>
    <mergeCell ref="Q17:T17"/>
    <mergeCell ref="AE17:AH17"/>
    <mergeCell ref="AI15:AL15"/>
    <mergeCell ref="A16:D16"/>
    <mergeCell ref="E16:H16"/>
    <mergeCell ref="I16:L16"/>
    <mergeCell ref="M16:P16"/>
    <mergeCell ref="Q16:T16"/>
    <mergeCell ref="AE16:AH16"/>
    <mergeCell ref="AI16:AL16"/>
    <mergeCell ref="A15:D15"/>
    <mergeCell ref="E15:H15"/>
    <mergeCell ref="I15:L15"/>
    <mergeCell ref="M15:P15"/>
    <mergeCell ref="Q15:T15"/>
    <mergeCell ref="AE15:AH15"/>
    <mergeCell ref="E11:H11"/>
    <mergeCell ref="I11:L11"/>
    <mergeCell ref="M11:P11"/>
    <mergeCell ref="Q11:T11"/>
    <mergeCell ref="A14:D14"/>
    <mergeCell ref="E14:H14"/>
    <mergeCell ref="I14:L14"/>
    <mergeCell ref="M14:P14"/>
    <mergeCell ref="Q14:T14"/>
    <mergeCell ref="A9:D9"/>
    <mergeCell ref="E9:H9"/>
    <mergeCell ref="I9:L9"/>
    <mergeCell ref="M9:P9"/>
    <mergeCell ref="Q9:T9"/>
    <mergeCell ref="A10:D10"/>
    <mergeCell ref="E10:H10"/>
    <mergeCell ref="I10:L10"/>
    <mergeCell ref="M10:P10"/>
    <mergeCell ref="Q10:T10"/>
    <mergeCell ref="A7:D7"/>
    <mergeCell ref="E7:H7"/>
    <mergeCell ref="I7:L7"/>
    <mergeCell ref="M7:P7"/>
    <mergeCell ref="Q7:T7"/>
    <mergeCell ref="A8:D8"/>
    <mergeCell ref="E8:H8"/>
    <mergeCell ref="I8:L8"/>
    <mergeCell ref="M8:P8"/>
    <mergeCell ref="Q8:T8"/>
    <mergeCell ref="A5:D5"/>
    <mergeCell ref="E5:H5"/>
    <mergeCell ref="I5:L5"/>
    <mergeCell ref="M5:P5"/>
    <mergeCell ref="Q5:T5"/>
    <mergeCell ref="A6:D6"/>
    <mergeCell ref="E6:H6"/>
    <mergeCell ref="I6:L6"/>
    <mergeCell ref="M6:P6"/>
    <mergeCell ref="Q6:T6"/>
    <mergeCell ref="A1:H3"/>
    <mergeCell ref="O1:P1"/>
    <mergeCell ref="Q1:R1"/>
    <mergeCell ref="O2:P2"/>
    <mergeCell ref="N3:T3"/>
    <mergeCell ref="A4:D4"/>
    <mergeCell ref="E4:H4"/>
    <mergeCell ref="I4:L4"/>
    <mergeCell ref="M4:P4"/>
    <mergeCell ref="Q4:T4"/>
  </mergeCells>
  <phoneticPr fontId="19" type="noConversion"/>
  <pageMargins left="0.43307086614173229" right="0" top="0.59055118110236227" bottom="0" header="0.31496062992125984" footer="0.31496062992125984"/>
  <pageSetup paperSize="9" scale="25" orientation="landscape" r:id="rId1"/>
  <headerFooter alignWithMargins="0"/>
  <rowBreaks count="1" manualBreakCount="1">
    <brk id="4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211"/>
  <sheetViews>
    <sheetView tabSelected="1" view="pageBreakPreview" zoomScale="30" zoomScaleNormal="20" zoomScaleSheetLayoutView="30" workbookViewId="0">
      <selection activeCell="E9" sqref="E9:H9"/>
    </sheetView>
  </sheetViews>
  <sheetFormatPr defaultColWidth="9" defaultRowHeight="16.5"/>
  <cols>
    <col min="1" max="3" width="25.625" style="390" customWidth="1"/>
    <col min="4" max="4" width="33" style="390" customWidth="1"/>
    <col min="5" max="7" width="25.625" style="390" customWidth="1"/>
    <col min="8" max="8" width="36" style="390" customWidth="1"/>
    <col min="9" max="11" width="25.625" style="390" customWidth="1"/>
    <col min="12" max="12" width="30.75" style="390" customWidth="1"/>
    <col min="13" max="15" width="25.625" style="390" customWidth="1"/>
    <col min="16" max="16" width="31.125" style="390" customWidth="1"/>
    <col min="17" max="19" width="25.625" style="390" customWidth="1"/>
    <col min="20" max="20" width="33" style="390" customWidth="1"/>
    <col min="21" max="16384" width="9" style="390"/>
  </cols>
  <sheetData>
    <row r="1" spans="1:38" ht="51" customHeight="1">
      <c r="A1" s="610" t="s">
        <v>685</v>
      </c>
      <c r="B1" s="610"/>
      <c r="C1" s="610"/>
      <c r="D1" s="610"/>
      <c r="E1" s="610"/>
      <c r="F1" s="610"/>
      <c r="G1" s="610"/>
      <c r="H1" s="610"/>
      <c r="O1" s="612" t="s">
        <v>463</v>
      </c>
      <c r="P1" s="612"/>
      <c r="Q1" s="613"/>
      <c r="R1" s="613"/>
      <c r="U1" s="391"/>
      <c r="V1" s="391"/>
    </row>
    <row r="2" spans="1:38" ht="48.75" customHeight="1">
      <c r="A2" s="610"/>
      <c r="B2" s="610"/>
      <c r="C2" s="610"/>
      <c r="D2" s="610"/>
      <c r="E2" s="610"/>
      <c r="F2" s="610"/>
      <c r="G2" s="610"/>
      <c r="H2" s="610"/>
      <c r="O2" s="612" t="s">
        <v>464</v>
      </c>
      <c r="P2" s="612"/>
      <c r="Q2" s="607"/>
      <c r="R2" s="607"/>
      <c r="U2" s="391"/>
      <c r="V2" s="391"/>
    </row>
    <row r="3" spans="1:38" ht="78.599999999999994" customHeight="1" thickBot="1">
      <c r="A3" s="611"/>
      <c r="B3" s="611"/>
      <c r="C3" s="611"/>
      <c r="D3" s="611"/>
      <c r="E3" s="611"/>
      <c r="F3" s="611"/>
      <c r="G3" s="611"/>
      <c r="H3" s="611"/>
      <c r="N3" s="614" t="s">
        <v>369</v>
      </c>
      <c r="O3" s="614"/>
      <c r="P3" s="614"/>
      <c r="Q3" s="615"/>
      <c r="R3" s="615"/>
      <c r="S3" s="615"/>
      <c r="T3" s="615"/>
      <c r="U3" s="391"/>
      <c r="V3" s="391"/>
    </row>
    <row r="4" spans="1:38" s="393" customFormat="1" ht="60" customHeight="1" thickBot="1">
      <c r="A4" s="683" t="s">
        <v>468</v>
      </c>
      <c r="B4" s="676"/>
      <c r="C4" s="676"/>
      <c r="D4" s="677"/>
      <c r="E4" s="683" t="s">
        <v>469</v>
      </c>
      <c r="F4" s="676"/>
      <c r="G4" s="676"/>
      <c r="H4" s="677"/>
      <c r="I4" s="675" t="s">
        <v>470</v>
      </c>
      <c r="J4" s="678"/>
      <c r="K4" s="678"/>
      <c r="L4" s="679"/>
      <c r="M4" s="675" t="s">
        <v>471</v>
      </c>
      <c r="N4" s="678"/>
      <c r="O4" s="678"/>
      <c r="P4" s="679"/>
      <c r="Q4" s="683" t="s">
        <v>472</v>
      </c>
      <c r="R4" s="676"/>
      <c r="S4" s="676"/>
      <c r="T4" s="677"/>
      <c r="U4" s="391"/>
      <c r="V4" s="391"/>
      <c r="AB4" s="393" t="s">
        <v>67</v>
      </c>
    </row>
    <row r="5" spans="1:38" s="394" customFormat="1" ht="57.75" customHeight="1">
      <c r="A5" s="622" t="s">
        <v>649</v>
      </c>
      <c r="B5" s="623"/>
      <c r="C5" s="623"/>
      <c r="D5" s="624"/>
      <c r="E5" s="622" t="s">
        <v>308</v>
      </c>
      <c r="F5" s="623"/>
      <c r="G5" s="623"/>
      <c r="H5" s="624"/>
      <c r="I5" s="622" t="s">
        <v>465</v>
      </c>
      <c r="J5" s="623"/>
      <c r="K5" s="623"/>
      <c r="L5" s="624"/>
      <c r="M5" s="622" t="s">
        <v>271</v>
      </c>
      <c r="N5" s="623"/>
      <c r="O5" s="623"/>
      <c r="P5" s="624"/>
      <c r="Q5" s="680" t="s">
        <v>669</v>
      </c>
      <c r="R5" s="681"/>
      <c r="S5" s="681"/>
      <c r="T5" s="682"/>
      <c r="U5" s="391"/>
      <c r="V5" s="391"/>
    </row>
    <row r="6" spans="1:38" s="394" customFormat="1" ht="57.75" customHeight="1">
      <c r="A6" s="628" t="s">
        <v>346</v>
      </c>
      <c r="B6" s="629"/>
      <c r="C6" s="629"/>
      <c r="D6" s="630"/>
      <c r="E6" s="628" t="s">
        <v>412</v>
      </c>
      <c r="F6" s="629"/>
      <c r="G6" s="629"/>
      <c r="H6" s="630"/>
      <c r="I6" s="628" t="s">
        <v>466</v>
      </c>
      <c r="J6" s="629"/>
      <c r="K6" s="629"/>
      <c r="L6" s="630"/>
      <c r="M6" s="628" t="s">
        <v>415</v>
      </c>
      <c r="N6" s="629"/>
      <c r="O6" s="629"/>
      <c r="P6" s="630"/>
      <c r="Q6" s="628" t="s">
        <v>539</v>
      </c>
      <c r="R6" s="629"/>
      <c r="S6" s="629"/>
      <c r="T6" s="630"/>
      <c r="U6" s="391"/>
      <c r="V6" s="391"/>
    </row>
    <row r="7" spans="1:38" s="394" customFormat="1" ht="57.75" customHeight="1">
      <c r="A7" s="628" t="s">
        <v>562</v>
      </c>
      <c r="B7" s="629"/>
      <c r="C7" s="629"/>
      <c r="D7" s="630"/>
      <c r="E7" s="628" t="s">
        <v>410</v>
      </c>
      <c r="F7" s="629"/>
      <c r="G7" s="629"/>
      <c r="H7" s="630"/>
      <c r="I7" s="655" t="s">
        <v>496</v>
      </c>
      <c r="J7" s="656"/>
      <c r="K7" s="656"/>
      <c r="L7" s="657"/>
      <c r="M7" s="628" t="s">
        <v>414</v>
      </c>
      <c r="N7" s="629"/>
      <c r="O7" s="629"/>
      <c r="P7" s="630"/>
      <c r="Q7" s="628" t="s">
        <v>540</v>
      </c>
      <c r="R7" s="629"/>
      <c r="S7" s="629"/>
      <c r="T7" s="630"/>
      <c r="U7" s="391"/>
      <c r="V7" s="391"/>
    </row>
    <row r="8" spans="1:38" s="394" customFormat="1" ht="57.75" customHeight="1">
      <c r="A8" s="628" t="s">
        <v>567</v>
      </c>
      <c r="B8" s="629"/>
      <c r="C8" s="629"/>
      <c r="D8" s="630"/>
      <c r="E8" s="628" t="s">
        <v>413</v>
      </c>
      <c r="F8" s="629"/>
      <c r="G8" s="629"/>
      <c r="H8" s="630"/>
      <c r="I8" s="628" t="s">
        <v>568</v>
      </c>
      <c r="J8" s="629"/>
      <c r="K8" s="629"/>
      <c r="L8" s="630"/>
      <c r="M8" s="628" t="s">
        <v>404</v>
      </c>
      <c r="N8" s="629"/>
      <c r="O8" s="629"/>
      <c r="P8" s="630"/>
      <c r="Q8" s="628" t="s">
        <v>681</v>
      </c>
      <c r="R8" s="629"/>
      <c r="S8" s="629"/>
      <c r="T8" s="630"/>
    </row>
    <row r="9" spans="1:38" s="394" customFormat="1" ht="57.75" customHeight="1">
      <c r="A9" s="628" t="s">
        <v>646</v>
      </c>
      <c r="B9" s="629"/>
      <c r="C9" s="629"/>
      <c r="D9" s="630"/>
      <c r="E9" s="628" t="s">
        <v>647</v>
      </c>
      <c r="F9" s="629"/>
      <c r="G9" s="629"/>
      <c r="H9" s="630"/>
      <c r="I9" s="628" t="s">
        <v>646</v>
      </c>
      <c r="J9" s="629"/>
      <c r="K9" s="629"/>
      <c r="L9" s="630"/>
      <c r="M9" s="628" t="s">
        <v>647</v>
      </c>
      <c r="N9" s="629"/>
      <c r="O9" s="629"/>
      <c r="P9" s="630"/>
      <c r="Q9" s="628" t="s">
        <v>648</v>
      </c>
      <c r="R9" s="629"/>
      <c r="S9" s="629"/>
      <c r="T9" s="630"/>
    </row>
    <row r="10" spans="1:38" s="394" customFormat="1" ht="57.75" customHeight="1">
      <c r="A10" s="658" t="s">
        <v>487</v>
      </c>
      <c r="B10" s="659"/>
      <c r="C10" s="659"/>
      <c r="D10" s="660"/>
      <c r="E10" s="658" t="s">
        <v>488</v>
      </c>
      <c r="F10" s="659"/>
      <c r="G10" s="659"/>
      <c r="H10" s="660"/>
      <c r="I10" s="658" t="s">
        <v>467</v>
      </c>
      <c r="J10" s="659"/>
      <c r="K10" s="659"/>
      <c r="L10" s="660"/>
      <c r="M10" s="658" t="s">
        <v>489</v>
      </c>
      <c r="N10" s="659"/>
      <c r="O10" s="659"/>
      <c r="P10" s="660"/>
      <c r="Q10" s="658" t="s">
        <v>588</v>
      </c>
      <c r="R10" s="659"/>
      <c r="S10" s="659"/>
      <c r="T10" s="660"/>
    </row>
    <row r="11" spans="1:38" ht="1.5" customHeight="1" thickBot="1">
      <c r="A11" s="373" t="s">
        <v>260</v>
      </c>
      <c r="B11" s="374"/>
      <c r="C11" s="374" t="s">
        <v>9</v>
      </c>
      <c r="D11" s="375" t="e">
        <f>#REF!</f>
        <v>#REF!</v>
      </c>
      <c r="E11" s="646"/>
      <c r="F11" s="647"/>
      <c r="G11" s="647"/>
      <c r="H11" s="648"/>
      <c r="I11" s="649"/>
      <c r="J11" s="650"/>
      <c r="K11" s="650"/>
      <c r="L11" s="651"/>
      <c r="M11" s="649"/>
      <c r="N11" s="650"/>
      <c r="O11" s="650"/>
      <c r="P11" s="651"/>
      <c r="Q11" s="652" t="s">
        <v>263</v>
      </c>
      <c r="R11" s="653"/>
      <c r="S11" s="653"/>
      <c r="T11" s="654"/>
      <c r="U11" s="394"/>
      <c r="V11" s="394"/>
      <c r="W11" s="394"/>
      <c r="X11" s="394"/>
      <c r="Y11" s="394"/>
    </row>
    <row r="12" spans="1:38" ht="24.75" customHeight="1">
      <c r="A12" s="373" t="s">
        <v>260</v>
      </c>
      <c r="B12" s="374">
        <f>第一週明細!W12</f>
        <v>721.8</v>
      </c>
      <c r="C12" s="374" t="s">
        <v>9</v>
      </c>
      <c r="D12" s="375">
        <f>第一週明細!W8</f>
        <v>23</v>
      </c>
      <c r="E12" s="376" t="s">
        <v>260</v>
      </c>
      <c r="F12" s="377">
        <f>第一週明細!W20</f>
        <v>714.5</v>
      </c>
      <c r="G12" s="377" t="s">
        <v>9</v>
      </c>
      <c r="H12" s="378">
        <f>第一週明細!W16</f>
        <v>22.5</v>
      </c>
      <c r="I12" s="379" t="s">
        <v>260</v>
      </c>
      <c r="J12" s="377">
        <f>第一週明細!W28</f>
        <v>738.1</v>
      </c>
      <c r="K12" s="377" t="s">
        <v>9</v>
      </c>
      <c r="L12" s="378">
        <f>第一週明細!W24</f>
        <v>24.5</v>
      </c>
      <c r="M12" s="379" t="s">
        <v>260</v>
      </c>
      <c r="N12" s="377">
        <f>第一週明細!W36</f>
        <v>734.2</v>
      </c>
      <c r="O12" s="377" t="s">
        <v>9</v>
      </c>
      <c r="P12" s="378">
        <f>第一週明細!W32</f>
        <v>25</v>
      </c>
      <c r="Q12" s="379" t="s">
        <v>260</v>
      </c>
      <c r="R12" s="377">
        <f>第一週明細!W44</f>
        <v>707.7</v>
      </c>
      <c r="S12" s="377" t="s">
        <v>9</v>
      </c>
      <c r="T12" s="378">
        <f>第一週明細!W40</f>
        <v>22.5</v>
      </c>
      <c r="U12" s="391"/>
      <c r="V12" s="391"/>
    </row>
    <row r="13" spans="1:38" ht="24.75" customHeight="1" thickBot="1">
      <c r="A13" s="600" t="s">
        <v>261</v>
      </c>
      <c r="B13" s="370">
        <f>第一週明細!W6</f>
        <v>100</v>
      </c>
      <c r="C13" s="372" t="s">
        <v>11</v>
      </c>
      <c r="D13" s="371">
        <f>第一週明細!W10</f>
        <v>28.700000000000003</v>
      </c>
      <c r="E13" s="380" t="s">
        <v>261</v>
      </c>
      <c r="F13" s="381">
        <f>第一週明細!W14</f>
        <v>100</v>
      </c>
      <c r="G13" s="381" t="s">
        <v>11</v>
      </c>
      <c r="H13" s="382">
        <f>第一週明細!W18</f>
        <v>28</v>
      </c>
      <c r="I13" s="380" t="s">
        <v>261</v>
      </c>
      <c r="J13" s="381">
        <f>第一週明細!W22</f>
        <v>100</v>
      </c>
      <c r="K13" s="381" t="s">
        <v>11</v>
      </c>
      <c r="L13" s="381">
        <f>第一週明細!W26</f>
        <v>29.400000000000002</v>
      </c>
      <c r="M13" s="381" t="s">
        <v>261</v>
      </c>
      <c r="N13" s="381">
        <f>第一週明細!W30</f>
        <v>97.5</v>
      </c>
      <c r="O13" s="381" t="s">
        <v>11</v>
      </c>
      <c r="P13" s="382">
        <f>第一週明細!W34</f>
        <v>29.799999999999997</v>
      </c>
      <c r="Q13" s="380" t="s">
        <v>261</v>
      </c>
      <c r="R13" s="381">
        <f>第一週明細!W38</f>
        <v>98.5</v>
      </c>
      <c r="S13" s="381" t="s">
        <v>11</v>
      </c>
      <c r="T13" s="382">
        <f>第一週明細!W42</f>
        <v>27.8</v>
      </c>
      <c r="U13" s="391"/>
      <c r="V13" s="391"/>
      <c r="Z13" s="392"/>
      <c r="AA13" s="392"/>
      <c r="AB13" s="392"/>
      <c r="AC13" s="392"/>
      <c r="AD13" s="392"/>
      <c r="AE13" s="392"/>
      <c r="AF13" s="392"/>
      <c r="AG13" s="392"/>
      <c r="AH13" s="392"/>
      <c r="AI13" s="392"/>
      <c r="AJ13" s="392"/>
      <c r="AK13" s="392"/>
      <c r="AL13" s="392"/>
    </row>
    <row r="14" spans="1:38" s="393" customFormat="1" ht="60" customHeight="1" thickBot="1">
      <c r="A14" s="675" t="s">
        <v>473</v>
      </c>
      <c r="B14" s="676"/>
      <c r="C14" s="678"/>
      <c r="D14" s="679"/>
      <c r="E14" s="675" t="s">
        <v>475</v>
      </c>
      <c r="F14" s="678"/>
      <c r="G14" s="678"/>
      <c r="H14" s="679"/>
      <c r="I14" s="675" t="s">
        <v>476</v>
      </c>
      <c r="J14" s="678"/>
      <c r="K14" s="678"/>
      <c r="L14" s="679"/>
      <c r="M14" s="675" t="s">
        <v>477</v>
      </c>
      <c r="N14" s="678"/>
      <c r="O14" s="678"/>
      <c r="P14" s="679"/>
      <c r="Q14" s="675" t="s">
        <v>478</v>
      </c>
      <c r="R14" s="678"/>
      <c r="S14" s="678"/>
      <c r="T14" s="679"/>
      <c r="U14" s="391"/>
      <c r="V14" s="391"/>
      <c r="Z14" s="395"/>
      <c r="AA14" s="395"/>
      <c r="AB14" s="395"/>
      <c r="AC14" s="395"/>
      <c r="AD14" s="395"/>
      <c r="AE14" s="395"/>
      <c r="AF14" s="395"/>
      <c r="AG14" s="395"/>
      <c r="AH14" s="395"/>
      <c r="AI14" s="395"/>
      <c r="AJ14" s="395"/>
      <c r="AK14" s="395"/>
      <c r="AL14" s="395"/>
    </row>
    <row r="15" spans="1:38" s="394" customFormat="1" ht="57.75" customHeight="1">
      <c r="A15" s="622"/>
      <c r="B15" s="623"/>
      <c r="C15" s="623"/>
      <c r="D15" s="624"/>
      <c r="E15" s="622" t="s">
        <v>399</v>
      </c>
      <c r="F15" s="623"/>
      <c r="G15" s="623"/>
      <c r="H15" s="624"/>
      <c r="I15" s="622" t="s">
        <v>269</v>
      </c>
      <c r="J15" s="623"/>
      <c r="K15" s="623"/>
      <c r="L15" s="624"/>
      <c r="M15" s="622" t="s">
        <v>271</v>
      </c>
      <c r="N15" s="623"/>
      <c r="O15" s="623"/>
      <c r="P15" s="624"/>
      <c r="Q15" s="622" t="s">
        <v>554</v>
      </c>
      <c r="R15" s="623"/>
      <c r="S15" s="623"/>
      <c r="T15" s="624"/>
      <c r="U15" s="391"/>
      <c r="V15" s="391"/>
      <c r="Z15" s="396"/>
      <c r="AA15" s="396"/>
      <c r="AB15" s="396"/>
      <c r="AC15" s="396"/>
      <c r="AD15" s="396"/>
      <c r="AE15" s="629"/>
      <c r="AF15" s="629"/>
      <c r="AG15" s="629"/>
      <c r="AH15" s="629"/>
      <c r="AI15" s="629"/>
      <c r="AJ15" s="629"/>
      <c r="AK15" s="629"/>
      <c r="AL15" s="629"/>
    </row>
    <row r="16" spans="1:38" s="394" customFormat="1" ht="57.75" customHeight="1">
      <c r="A16" s="628"/>
      <c r="B16" s="629"/>
      <c r="C16" s="629"/>
      <c r="D16" s="630"/>
      <c r="E16" s="628" t="s">
        <v>566</v>
      </c>
      <c r="F16" s="629"/>
      <c r="G16" s="629"/>
      <c r="H16" s="630"/>
      <c r="I16" s="628" t="s">
        <v>447</v>
      </c>
      <c r="J16" s="629"/>
      <c r="K16" s="629"/>
      <c r="L16" s="630"/>
      <c r="M16" s="628" t="s">
        <v>491</v>
      </c>
      <c r="N16" s="629"/>
      <c r="O16" s="629"/>
      <c r="P16" s="630"/>
      <c r="Q16" s="655" t="s">
        <v>492</v>
      </c>
      <c r="R16" s="656"/>
      <c r="S16" s="656"/>
      <c r="T16" s="657"/>
      <c r="U16" s="391"/>
      <c r="V16" s="391"/>
      <c r="Z16" s="396"/>
      <c r="AA16" s="396"/>
      <c r="AB16" s="396"/>
      <c r="AC16" s="396"/>
      <c r="AD16" s="396"/>
      <c r="AE16" s="629"/>
      <c r="AF16" s="629"/>
      <c r="AG16" s="629"/>
      <c r="AH16" s="629"/>
      <c r="AI16" s="629"/>
      <c r="AJ16" s="629"/>
      <c r="AK16" s="629"/>
      <c r="AL16" s="629"/>
    </row>
    <row r="17" spans="1:49" s="394" customFormat="1" ht="57.75" customHeight="1">
      <c r="A17" s="628" t="s">
        <v>474</v>
      </c>
      <c r="B17" s="629"/>
      <c r="C17" s="629"/>
      <c r="D17" s="630"/>
      <c r="E17" s="628" t="s">
        <v>390</v>
      </c>
      <c r="F17" s="629"/>
      <c r="G17" s="629"/>
      <c r="H17" s="630"/>
      <c r="I17" s="628" t="s">
        <v>624</v>
      </c>
      <c r="J17" s="629"/>
      <c r="K17" s="629"/>
      <c r="L17" s="630"/>
      <c r="M17" s="628" t="s">
        <v>276</v>
      </c>
      <c r="N17" s="629"/>
      <c r="O17" s="629"/>
      <c r="P17" s="630"/>
      <c r="Q17" s="628" t="s">
        <v>652</v>
      </c>
      <c r="R17" s="629"/>
      <c r="S17" s="629"/>
      <c r="T17" s="630"/>
      <c r="U17" s="391"/>
      <c r="V17" s="391"/>
      <c r="Z17" s="396"/>
      <c r="AA17" s="395"/>
      <c r="AB17" s="395"/>
      <c r="AC17" s="395"/>
      <c r="AD17" s="395"/>
      <c r="AE17" s="629"/>
      <c r="AF17" s="629"/>
      <c r="AG17" s="629"/>
      <c r="AH17" s="629"/>
      <c r="AI17" s="629"/>
      <c r="AJ17" s="629"/>
      <c r="AK17" s="629"/>
      <c r="AL17" s="629"/>
    </row>
    <row r="18" spans="1:49" s="394" customFormat="1" ht="57.75" customHeight="1">
      <c r="A18" s="628"/>
      <c r="B18" s="629"/>
      <c r="C18" s="629"/>
      <c r="D18" s="630"/>
      <c r="E18" s="655" t="s">
        <v>643</v>
      </c>
      <c r="F18" s="656"/>
      <c r="G18" s="656"/>
      <c r="H18" s="657"/>
      <c r="I18" s="628" t="s">
        <v>615</v>
      </c>
      <c r="J18" s="629"/>
      <c r="K18" s="629"/>
      <c r="L18" s="630"/>
      <c r="M18" s="655" t="s">
        <v>498</v>
      </c>
      <c r="N18" s="656"/>
      <c r="O18" s="656"/>
      <c r="P18" s="657"/>
      <c r="Q18" s="628" t="s">
        <v>656</v>
      </c>
      <c r="R18" s="629"/>
      <c r="S18" s="629"/>
      <c r="T18" s="630"/>
      <c r="U18" s="391"/>
      <c r="V18" s="391"/>
      <c r="Z18" s="396"/>
      <c r="AA18" s="396"/>
      <c r="AB18" s="396"/>
      <c r="AC18" s="396"/>
      <c r="AD18" s="396"/>
      <c r="AE18" s="629"/>
      <c r="AF18" s="629"/>
      <c r="AG18" s="629"/>
      <c r="AH18" s="629"/>
      <c r="AI18" s="629"/>
      <c r="AJ18" s="629"/>
      <c r="AK18" s="629"/>
      <c r="AL18" s="629"/>
    </row>
    <row r="19" spans="1:49" s="394" customFormat="1" ht="57.75" customHeight="1">
      <c r="A19" s="628"/>
      <c r="B19" s="629"/>
      <c r="C19" s="629"/>
      <c r="D19" s="630"/>
      <c r="E19" s="628" t="s">
        <v>647</v>
      </c>
      <c r="F19" s="629"/>
      <c r="G19" s="629"/>
      <c r="H19" s="630"/>
      <c r="I19" s="628" t="s">
        <v>646</v>
      </c>
      <c r="J19" s="629"/>
      <c r="K19" s="629"/>
      <c r="L19" s="630"/>
      <c r="M19" s="634" t="s">
        <v>804</v>
      </c>
      <c r="N19" s="635"/>
      <c r="O19" s="635"/>
      <c r="P19" s="636"/>
      <c r="Q19" s="628" t="s">
        <v>646</v>
      </c>
      <c r="R19" s="629"/>
      <c r="S19" s="629"/>
      <c r="T19" s="630"/>
      <c r="U19" s="391"/>
      <c r="V19" s="391"/>
      <c r="Z19" s="396"/>
      <c r="AA19" s="396"/>
      <c r="AB19" s="396"/>
      <c r="AC19" s="396"/>
      <c r="AD19" s="396"/>
      <c r="AE19" s="629"/>
      <c r="AF19" s="629"/>
      <c r="AG19" s="629"/>
      <c r="AH19" s="629"/>
      <c r="AI19" s="629"/>
      <c r="AJ19" s="629"/>
      <c r="AK19" s="629"/>
      <c r="AL19" s="629"/>
      <c r="AM19" s="396"/>
      <c r="AN19" s="396"/>
      <c r="AO19" s="396"/>
      <c r="AP19" s="396"/>
      <c r="AQ19" s="396"/>
      <c r="AR19" s="396"/>
      <c r="AS19" s="396"/>
      <c r="AT19" s="396"/>
      <c r="AU19" s="396"/>
      <c r="AV19" s="396"/>
      <c r="AW19" s="396"/>
    </row>
    <row r="20" spans="1:49" s="394" customFormat="1" ht="57.75" customHeight="1">
      <c r="A20" s="658"/>
      <c r="B20" s="659"/>
      <c r="C20" s="659"/>
      <c r="D20" s="660"/>
      <c r="E20" s="658" t="s">
        <v>544</v>
      </c>
      <c r="F20" s="659"/>
      <c r="G20" s="659"/>
      <c r="H20" s="660"/>
      <c r="I20" s="658" t="s">
        <v>634</v>
      </c>
      <c r="J20" s="659"/>
      <c r="K20" s="659"/>
      <c r="L20" s="660"/>
      <c r="M20" s="658" t="s">
        <v>569</v>
      </c>
      <c r="N20" s="659"/>
      <c r="O20" s="659"/>
      <c r="P20" s="660"/>
      <c r="Q20" s="658" t="s">
        <v>408</v>
      </c>
      <c r="R20" s="659"/>
      <c r="S20" s="659"/>
      <c r="T20" s="660"/>
      <c r="U20" s="391"/>
      <c r="V20" s="391"/>
      <c r="Z20" s="396"/>
      <c r="AA20" s="396"/>
      <c r="AB20" s="396"/>
      <c r="AC20" s="396"/>
      <c r="AD20" s="396"/>
      <c r="AE20" s="629"/>
      <c r="AF20" s="629"/>
      <c r="AG20" s="629"/>
      <c r="AH20" s="629"/>
      <c r="AI20" s="629"/>
      <c r="AJ20" s="629"/>
      <c r="AK20" s="629"/>
      <c r="AL20" s="629"/>
      <c r="AM20" s="396"/>
      <c r="AN20" s="396"/>
      <c r="AO20" s="396"/>
      <c r="AP20" s="396"/>
      <c r="AQ20" s="396"/>
      <c r="AR20" s="396"/>
      <c r="AS20" s="396"/>
      <c r="AT20" s="396"/>
      <c r="AU20" s="396"/>
      <c r="AV20" s="396"/>
      <c r="AW20" s="396"/>
    </row>
    <row r="21" spans="1:49" ht="2.25" customHeight="1" thickBot="1">
      <c r="A21" s="661"/>
      <c r="B21" s="662"/>
      <c r="C21" s="662"/>
      <c r="D21" s="663"/>
      <c r="E21" s="649"/>
      <c r="F21" s="650"/>
      <c r="G21" s="650"/>
      <c r="H21" s="651"/>
      <c r="I21" s="649"/>
      <c r="J21" s="650"/>
      <c r="K21" s="650"/>
      <c r="L21" s="651"/>
      <c r="M21" s="649"/>
      <c r="N21" s="650"/>
      <c r="O21" s="650"/>
      <c r="P21" s="651"/>
      <c r="Q21" s="649"/>
      <c r="R21" s="650"/>
      <c r="S21" s="650"/>
      <c r="T21" s="651"/>
      <c r="U21" s="391"/>
      <c r="V21" s="391"/>
      <c r="Z21" s="392"/>
      <c r="AA21" s="392"/>
      <c r="AB21" s="392"/>
      <c r="AC21" s="392"/>
      <c r="AD21" s="392"/>
      <c r="AE21" s="392"/>
      <c r="AF21" s="392"/>
      <c r="AG21" s="392"/>
      <c r="AH21" s="392"/>
      <c r="AI21" s="392"/>
      <c r="AJ21" s="392"/>
      <c r="AK21" s="392"/>
      <c r="AL21" s="392"/>
      <c r="AM21" s="392"/>
      <c r="AN21" s="392"/>
      <c r="AO21" s="392"/>
      <c r="AP21" s="392"/>
      <c r="AQ21" s="392"/>
      <c r="AR21" s="392"/>
      <c r="AS21" s="392"/>
      <c r="AT21" s="392"/>
      <c r="AU21" s="392"/>
      <c r="AV21" s="392"/>
      <c r="AW21" s="392"/>
    </row>
    <row r="22" spans="1:49" ht="24.75" customHeight="1" thickBot="1">
      <c r="A22" s="369" t="s">
        <v>371</v>
      </c>
      <c r="B22" s="602">
        <f>第二週明細!W12</f>
        <v>0</v>
      </c>
      <c r="C22" s="603" t="s">
        <v>9</v>
      </c>
      <c r="D22" s="602">
        <f>第二週明細!W8</f>
        <v>0</v>
      </c>
      <c r="E22" s="379" t="s">
        <v>260</v>
      </c>
      <c r="F22" s="377">
        <f>第二週明細!W20</f>
        <v>725.1</v>
      </c>
      <c r="G22" s="377" t="s">
        <v>9</v>
      </c>
      <c r="H22" s="378">
        <f>第二週明細!W16</f>
        <v>23.5</v>
      </c>
      <c r="I22" s="379" t="s">
        <v>260</v>
      </c>
      <c r="J22" s="377">
        <f>第二週明細!W28</f>
        <v>734</v>
      </c>
      <c r="K22" s="377" t="s">
        <v>9</v>
      </c>
      <c r="L22" s="378">
        <f>第二週明細!W24</f>
        <v>24</v>
      </c>
      <c r="M22" s="379" t="s">
        <v>260</v>
      </c>
      <c r="N22" s="381">
        <f>第二週明細!W36</f>
        <v>726.7</v>
      </c>
      <c r="O22" s="377" t="s">
        <v>9</v>
      </c>
      <c r="P22" s="381">
        <f>第二週明細!W32</f>
        <v>23.5</v>
      </c>
      <c r="Q22" s="379" t="s">
        <v>260</v>
      </c>
      <c r="R22" s="377">
        <f>第二週明細!W44</f>
        <v>745.3</v>
      </c>
      <c r="S22" s="377" t="s">
        <v>9</v>
      </c>
      <c r="T22" s="378">
        <f>第二週明細!W40</f>
        <v>26.5</v>
      </c>
      <c r="U22" s="391"/>
      <c r="V22" s="391"/>
      <c r="Z22" s="392"/>
      <c r="AA22" s="392"/>
      <c r="AB22" s="392"/>
      <c r="AC22" s="392"/>
      <c r="AD22" s="392"/>
      <c r="AE22" s="392"/>
      <c r="AF22" s="392"/>
      <c r="AG22" s="392"/>
      <c r="AH22" s="392"/>
      <c r="AI22" s="392"/>
      <c r="AJ22" s="392"/>
      <c r="AK22" s="392"/>
      <c r="AL22" s="392"/>
      <c r="AM22" s="392"/>
      <c r="AN22" s="392"/>
      <c r="AO22" s="392"/>
      <c r="AP22" s="392"/>
      <c r="AQ22" s="392"/>
      <c r="AR22" s="392"/>
      <c r="AS22" s="392"/>
      <c r="AT22" s="392"/>
      <c r="AU22" s="392"/>
      <c r="AV22" s="392"/>
      <c r="AW22" s="392"/>
    </row>
    <row r="23" spans="1:49" ht="24.75" customHeight="1" thickBot="1">
      <c r="A23" s="604" t="s">
        <v>372</v>
      </c>
      <c r="B23" s="370">
        <f>第二週明細!W6</f>
        <v>0</v>
      </c>
      <c r="C23" s="370" t="s">
        <v>373</v>
      </c>
      <c r="D23" s="370">
        <f>第二週明細!W10</f>
        <v>0</v>
      </c>
      <c r="E23" s="601" t="s">
        <v>261</v>
      </c>
      <c r="F23" s="381">
        <f>第二週明細!W14</f>
        <v>98.5</v>
      </c>
      <c r="G23" s="381" t="s">
        <v>11</v>
      </c>
      <c r="H23" s="382">
        <f>第二週明細!W18</f>
        <v>29.9</v>
      </c>
      <c r="I23" s="380" t="s">
        <v>261</v>
      </c>
      <c r="J23" s="381">
        <f>第二週明細!W22</f>
        <v>99.5</v>
      </c>
      <c r="K23" s="381" t="s">
        <v>11</v>
      </c>
      <c r="L23" s="382">
        <f>第二週明細!W26</f>
        <v>29.999999999999996</v>
      </c>
      <c r="M23" s="380" t="s">
        <v>261</v>
      </c>
      <c r="N23" s="381">
        <f>第二週明細!W30</f>
        <v>99.5</v>
      </c>
      <c r="O23" s="381" t="s">
        <v>11</v>
      </c>
      <c r="P23" s="381">
        <f>第二週明細!W34</f>
        <v>29.3</v>
      </c>
      <c r="Q23" s="380" t="s">
        <v>261</v>
      </c>
      <c r="R23" s="381">
        <f>第二週明細!W38</f>
        <v>97</v>
      </c>
      <c r="S23" s="381" t="s">
        <v>11</v>
      </c>
      <c r="T23" s="382">
        <f>第二週明細!W42</f>
        <v>29.699999999999996</v>
      </c>
      <c r="U23" s="391"/>
      <c r="V23" s="391"/>
      <c r="Z23" s="392"/>
      <c r="AA23" s="392"/>
      <c r="AB23" s="392"/>
      <c r="AC23" s="392"/>
      <c r="AD23" s="392"/>
      <c r="AE23" s="392"/>
      <c r="AF23" s="392"/>
      <c r="AG23" s="392"/>
      <c r="AH23" s="392"/>
      <c r="AI23" s="392"/>
      <c r="AJ23" s="392"/>
      <c r="AK23" s="392"/>
      <c r="AL23" s="392"/>
      <c r="AM23" s="392"/>
      <c r="AN23" s="392"/>
      <c r="AO23" s="392"/>
      <c r="AP23" s="392"/>
      <c r="AQ23" s="392"/>
      <c r="AR23" s="392"/>
      <c r="AS23" s="392"/>
      <c r="AT23" s="392"/>
      <c r="AU23" s="392"/>
      <c r="AV23" s="392"/>
      <c r="AW23" s="392"/>
    </row>
    <row r="24" spans="1:49" s="393" customFormat="1" ht="60" customHeight="1" thickBot="1">
      <c r="A24" s="675" t="s">
        <v>479</v>
      </c>
      <c r="B24" s="676"/>
      <c r="C24" s="676"/>
      <c r="D24" s="677"/>
      <c r="E24" s="675" t="s">
        <v>480</v>
      </c>
      <c r="F24" s="678"/>
      <c r="G24" s="678"/>
      <c r="H24" s="679"/>
      <c r="I24" s="675" t="s">
        <v>481</v>
      </c>
      <c r="J24" s="678"/>
      <c r="K24" s="678"/>
      <c r="L24" s="679"/>
      <c r="M24" s="684" t="s">
        <v>499</v>
      </c>
      <c r="N24" s="685"/>
      <c r="O24" s="685"/>
      <c r="P24" s="686"/>
      <c r="Q24" s="675" t="s">
        <v>500</v>
      </c>
      <c r="R24" s="678"/>
      <c r="S24" s="678"/>
      <c r="T24" s="679"/>
      <c r="U24" s="391"/>
      <c r="V24" s="391"/>
      <c r="Z24" s="395"/>
      <c r="AA24" s="395"/>
      <c r="AB24" s="629"/>
      <c r="AC24" s="629"/>
      <c r="AD24" s="629"/>
      <c r="AE24" s="629"/>
      <c r="AF24" s="395"/>
      <c r="AG24" s="395"/>
      <c r="AH24" s="629"/>
      <c r="AI24" s="629"/>
      <c r="AJ24" s="629"/>
      <c r="AK24" s="629"/>
      <c r="AL24" s="395"/>
      <c r="AM24" s="395"/>
      <c r="AN24" s="395"/>
      <c r="AO24" s="395"/>
      <c r="AP24" s="395"/>
      <c r="AQ24" s="395"/>
      <c r="AR24" s="395"/>
      <c r="AS24" s="395"/>
      <c r="AT24" s="395"/>
      <c r="AU24" s="395"/>
      <c r="AV24" s="395"/>
      <c r="AW24" s="395"/>
    </row>
    <row r="25" spans="1:49" s="394" customFormat="1" ht="57.75" customHeight="1">
      <c r="A25" s="622" t="s">
        <v>679</v>
      </c>
      <c r="B25" s="623"/>
      <c r="C25" s="623"/>
      <c r="D25" s="624"/>
      <c r="E25" s="622" t="s">
        <v>440</v>
      </c>
      <c r="F25" s="623"/>
      <c r="G25" s="623"/>
      <c r="H25" s="624"/>
      <c r="I25" s="622" t="s">
        <v>269</v>
      </c>
      <c r="J25" s="623"/>
      <c r="K25" s="623"/>
      <c r="L25" s="624"/>
      <c r="M25" s="622" t="s">
        <v>112</v>
      </c>
      <c r="N25" s="623"/>
      <c r="O25" s="623"/>
      <c r="P25" s="624"/>
      <c r="Q25" s="680" t="s">
        <v>672</v>
      </c>
      <c r="R25" s="681"/>
      <c r="S25" s="681"/>
      <c r="T25" s="682"/>
      <c r="U25" s="391"/>
      <c r="V25" s="391"/>
      <c r="Z25" s="396"/>
      <c r="AA25" s="396"/>
      <c r="AB25" s="629"/>
      <c r="AC25" s="629"/>
      <c r="AD25" s="629"/>
      <c r="AE25" s="629"/>
      <c r="AF25" s="396"/>
      <c r="AG25" s="396"/>
      <c r="AH25" s="629"/>
      <c r="AI25" s="629"/>
      <c r="AJ25" s="629"/>
      <c r="AK25" s="629"/>
      <c r="AL25" s="396"/>
      <c r="AM25" s="396"/>
      <c r="AN25" s="396"/>
      <c r="AO25" s="396"/>
      <c r="AP25" s="396"/>
      <c r="AQ25" s="396"/>
      <c r="AR25" s="396"/>
      <c r="AS25" s="396"/>
      <c r="AT25" s="396"/>
      <c r="AU25" s="396"/>
      <c r="AV25" s="396"/>
      <c r="AW25" s="396"/>
    </row>
    <row r="26" spans="1:49" s="394" customFormat="1" ht="57.75" customHeight="1">
      <c r="A26" s="628" t="s">
        <v>558</v>
      </c>
      <c r="B26" s="629"/>
      <c r="C26" s="629"/>
      <c r="D26" s="630"/>
      <c r="E26" s="628" t="s">
        <v>394</v>
      </c>
      <c r="F26" s="629"/>
      <c r="G26" s="629"/>
      <c r="H26" s="630"/>
      <c r="I26" s="628" t="s">
        <v>698</v>
      </c>
      <c r="J26" s="629"/>
      <c r="K26" s="629"/>
      <c r="L26" s="630"/>
      <c r="M26" s="628" t="s">
        <v>495</v>
      </c>
      <c r="N26" s="629"/>
      <c r="O26" s="629"/>
      <c r="P26" s="630"/>
      <c r="Q26" s="628" t="s">
        <v>494</v>
      </c>
      <c r="R26" s="629"/>
      <c r="S26" s="629"/>
      <c r="T26" s="630"/>
      <c r="U26" s="391"/>
      <c r="V26" s="391"/>
      <c r="Z26" s="396"/>
      <c r="AA26" s="396"/>
      <c r="AB26" s="629"/>
      <c r="AC26" s="629"/>
      <c r="AD26" s="629"/>
      <c r="AE26" s="629"/>
      <c r="AF26" s="396"/>
      <c r="AG26" s="396"/>
      <c r="AH26" s="629"/>
      <c r="AI26" s="629"/>
      <c r="AJ26" s="629"/>
      <c r="AK26" s="629"/>
      <c r="AL26" s="396"/>
      <c r="AM26" s="396"/>
      <c r="AN26" s="396"/>
      <c r="AO26" s="396"/>
      <c r="AP26" s="396"/>
      <c r="AQ26" s="396"/>
      <c r="AR26" s="396"/>
      <c r="AS26" s="396"/>
      <c r="AT26" s="396"/>
      <c r="AU26" s="396"/>
      <c r="AV26" s="396"/>
      <c r="AW26" s="396"/>
    </row>
    <row r="27" spans="1:49" s="394" customFormat="1" ht="57.75" customHeight="1">
      <c r="A27" s="628" t="s">
        <v>690</v>
      </c>
      <c r="B27" s="629"/>
      <c r="C27" s="629"/>
      <c r="D27" s="630"/>
      <c r="E27" s="628" t="s">
        <v>291</v>
      </c>
      <c r="F27" s="629"/>
      <c r="G27" s="629"/>
      <c r="H27" s="630"/>
      <c r="I27" s="628" t="s">
        <v>692</v>
      </c>
      <c r="J27" s="629"/>
      <c r="K27" s="629"/>
      <c r="L27" s="630"/>
      <c r="M27" s="655" t="s">
        <v>575</v>
      </c>
      <c r="N27" s="656"/>
      <c r="O27" s="656"/>
      <c r="P27" s="657"/>
      <c r="Q27" s="629" t="s">
        <v>665</v>
      </c>
      <c r="R27" s="629"/>
      <c r="S27" s="629"/>
      <c r="T27" s="629"/>
      <c r="U27" s="391"/>
      <c r="V27" s="391"/>
      <c r="Z27" s="396"/>
      <c r="AA27" s="396"/>
      <c r="AB27" s="629"/>
      <c r="AC27" s="629"/>
      <c r="AD27" s="629"/>
      <c r="AE27" s="629"/>
      <c r="AF27" s="396"/>
      <c r="AG27" s="396"/>
      <c r="AH27" s="629"/>
      <c r="AI27" s="629"/>
      <c r="AJ27" s="629"/>
      <c r="AK27" s="629"/>
      <c r="AL27" s="396"/>
      <c r="AM27" s="396"/>
      <c r="AN27" s="396"/>
      <c r="AO27" s="396"/>
      <c r="AP27" s="396"/>
      <c r="AQ27" s="396"/>
      <c r="AR27" s="396"/>
      <c r="AS27" s="396"/>
      <c r="AT27" s="396"/>
      <c r="AU27" s="396"/>
      <c r="AV27" s="396"/>
      <c r="AW27" s="396"/>
    </row>
    <row r="28" spans="1:49" s="394" customFormat="1" ht="57.75" customHeight="1">
      <c r="A28" s="634" t="s">
        <v>805</v>
      </c>
      <c r="B28" s="635"/>
      <c r="C28" s="635"/>
      <c r="D28" s="636"/>
      <c r="E28" s="655" t="s">
        <v>571</v>
      </c>
      <c r="F28" s="656"/>
      <c r="G28" s="656"/>
      <c r="H28" s="657"/>
      <c r="I28" s="628" t="s">
        <v>570</v>
      </c>
      <c r="J28" s="629"/>
      <c r="K28" s="629"/>
      <c r="L28" s="630"/>
      <c r="M28" s="628" t="s">
        <v>497</v>
      </c>
      <c r="N28" s="629"/>
      <c r="O28" s="629"/>
      <c r="P28" s="630"/>
      <c r="Q28" s="628" t="s">
        <v>576</v>
      </c>
      <c r="R28" s="629"/>
      <c r="S28" s="629"/>
      <c r="T28" s="630"/>
      <c r="U28" s="391"/>
      <c r="V28" s="391"/>
      <c r="Z28" s="396"/>
      <c r="AA28" s="396"/>
      <c r="AB28" s="629"/>
      <c r="AC28" s="629"/>
      <c r="AD28" s="629"/>
      <c r="AE28" s="629"/>
      <c r="AF28" s="396"/>
      <c r="AG28" s="396"/>
      <c r="AH28" s="629"/>
      <c r="AI28" s="629"/>
      <c r="AJ28" s="629"/>
      <c r="AK28" s="629"/>
      <c r="AL28" s="396"/>
      <c r="AM28" s="396"/>
      <c r="AN28" s="396"/>
      <c r="AO28" s="396"/>
      <c r="AP28" s="396"/>
      <c r="AQ28" s="396"/>
      <c r="AR28" s="396"/>
      <c r="AS28" s="396"/>
      <c r="AT28" s="396"/>
      <c r="AU28" s="396"/>
      <c r="AV28" s="396"/>
      <c r="AW28" s="396"/>
    </row>
    <row r="29" spans="1:49" s="394" customFormat="1" ht="57.75" customHeight="1">
      <c r="A29" s="628" t="s">
        <v>646</v>
      </c>
      <c r="B29" s="629"/>
      <c r="C29" s="629"/>
      <c r="D29" s="630"/>
      <c r="E29" s="628" t="s">
        <v>647</v>
      </c>
      <c r="F29" s="629"/>
      <c r="G29" s="629"/>
      <c r="H29" s="630"/>
      <c r="I29" s="628" t="s">
        <v>646</v>
      </c>
      <c r="J29" s="629"/>
      <c r="K29" s="629"/>
      <c r="L29" s="630"/>
      <c r="M29" s="628" t="s">
        <v>647</v>
      </c>
      <c r="N29" s="629"/>
      <c r="O29" s="629"/>
      <c r="P29" s="630"/>
      <c r="Q29" s="628" t="s">
        <v>648</v>
      </c>
      <c r="R29" s="629"/>
      <c r="S29" s="629"/>
      <c r="T29" s="630"/>
      <c r="U29" s="391"/>
      <c r="V29" s="391"/>
      <c r="Z29" s="396"/>
      <c r="AA29" s="396"/>
      <c r="AB29" s="629"/>
      <c r="AC29" s="629"/>
      <c r="AD29" s="629"/>
      <c r="AE29" s="629"/>
      <c r="AF29" s="396"/>
      <c r="AG29" s="396"/>
      <c r="AH29" s="629"/>
      <c r="AI29" s="629"/>
      <c r="AJ29" s="629"/>
      <c r="AK29" s="629"/>
      <c r="AL29" s="396"/>
      <c r="AM29" s="396"/>
      <c r="AN29" s="396"/>
      <c r="AO29" s="396"/>
      <c r="AP29" s="396"/>
      <c r="AQ29" s="396"/>
      <c r="AR29" s="396"/>
      <c r="AS29" s="396"/>
      <c r="AT29" s="396"/>
      <c r="AU29" s="396"/>
      <c r="AV29" s="396"/>
      <c r="AW29" s="396"/>
    </row>
    <row r="30" spans="1:49" s="394" customFormat="1" ht="57.75" customHeight="1">
      <c r="A30" s="658" t="s">
        <v>381</v>
      </c>
      <c r="B30" s="659"/>
      <c r="C30" s="659"/>
      <c r="D30" s="660"/>
      <c r="E30" s="658" t="s">
        <v>536</v>
      </c>
      <c r="F30" s="659"/>
      <c r="G30" s="659"/>
      <c r="H30" s="660"/>
      <c r="I30" s="658" t="s">
        <v>574</v>
      </c>
      <c r="J30" s="659"/>
      <c r="K30" s="659"/>
      <c r="L30" s="660"/>
      <c r="M30" s="658" t="s">
        <v>490</v>
      </c>
      <c r="N30" s="659"/>
      <c r="O30" s="659"/>
      <c r="P30" s="660"/>
      <c r="Q30" s="658" t="s">
        <v>458</v>
      </c>
      <c r="R30" s="659"/>
      <c r="S30" s="659"/>
      <c r="T30" s="660"/>
      <c r="U30" s="391"/>
      <c r="V30" s="391"/>
      <c r="Z30" s="396"/>
      <c r="AA30" s="396"/>
      <c r="AB30" s="629"/>
      <c r="AC30" s="629"/>
      <c r="AD30" s="629"/>
      <c r="AE30" s="629"/>
      <c r="AF30" s="396"/>
      <c r="AG30" s="396"/>
      <c r="AH30" s="629"/>
      <c r="AI30" s="629"/>
      <c r="AJ30" s="629"/>
      <c r="AK30" s="629"/>
      <c r="AL30" s="396"/>
      <c r="AM30" s="396"/>
      <c r="AN30" s="396"/>
      <c r="AO30" s="396"/>
      <c r="AP30" s="396"/>
      <c r="AQ30" s="396"/>
      <c r="AR30" s="396"/>
      <c r="AS30" s="396"/>
      <c r="AT30" s="396"/>
      <c r="AU30" s="396"/>
      <c r="AV30" s="396"/>
      <c r="AW30" s="396"/>
    </row>
    <row r="31" spans="1:49" ht="24.75" customHeight="1" thickBot="1">
      <c r="A31" s="379" t="s">
        <v>260</v>
      </c>
      <c r="B31" s="377">
        <f>第三周明細!W12</f>
        <v>722.5</v>
      </c>
      <c r="C31" s="377" t="s">
        <v>9</v>
      </c>
      <c r="D31" s="378">
        <f>第三周明細!W8</f>
        <v>24.1</v>
      </c>
      <c r="E31" s="379" t="s">
        <v>260</v>
      </c>
      <c r="F31" s="377">
        <f>第三周明細!W20</f>
        <v>712.7</v>
      </c>
      <c r="G31" s="377" t="s">
        <v>9</v>
      </c>
      <c r="H31" s="378">
        <f>第三周明細!W16</f>
        <v>23.5</v>
      </c>
      <c r="I31" s="379" t="s">
        <v>260</v>
      </c>
      <c r="J31" s="377">
        <f>第三周明細!W28</f>
        <v>717.7</v>
      </c>
      <c r="K31" s="377" t="s">
        <v>9</v>
      </c>
      <c r="L31" s="378">
        <f>第三周明細!W24</f>
        <v>24.5</v>
      </c>
      <c r="M31" s="383" t="s">
        <v>260</v>
      </c>
      <c r="N31" s="384">
        <f>第三周明細!W36</f>
        <v>741.59999999999991</v>
      </c>
      <c r="O31" s="377" t="s">
        <v>297</v>
      </c>
      <c r="P31" s="377">
        <f>第三周明細!W32</f>
        <v>27.599999999999998</v>
      </c>
      <c r="Q31" s="383" t="s">
        <v>260</v>
      </c>
      <c r="R31" s="384">
        <f>第三周明細!W44</f>
        <v>732.1</v>
      </c>
      <c r="S31" s="384" t="s">
        <v>9</v>
      </c>
      <c r="T31" s="385">
        <f>第三周明細!W40</f>
        <v>26.5</v>
      </c>
      <c r="U31" s="391"/>
      <c r="V31" s="391"/>
      <c r="Z31" s="392"/>
      <c r="AA31" s="392"/>
      <c r="AB31" s="392"/>
      <c r="AC31" s="392"/>
      <c r="AD31" s="392"/>
      <c r="AE31" s="392"/>
      <c r="AF31" s="392"/>
      <c r="AG31" s="392"/>
      <c r="AH31" s="392"/>
      <c r="AI31" s="392"/>
      <c r="AJ31" s="392"/>
      <c r="AK31" s="392"/>
      <c r="AL31" s="392"/>
      <c r="AM31" s="392"/>
      <c r="AN31" s="392"/>
      <c r="AO31" s="392"/>
      <c r="AP31" s="392"/>
      <c r="AQ31" s="392"/>
      <c r="AR31" s="392"/>
      <c r="AS31" s="392"/>
      <c r="AT31" s="392"/>
      <c r="AU31" s="392"/>
      <c r="AV31" s="392"/>
      <c r="AW31" s="392"/>
    </row>
    <row r="32" spans="1:49" ht="24.75" customHeight="1" thickBot="1">
      <c r="A32" s="380" t="s">
        <v>261</v>
      </c>
      <c r="B32" s="381">
        <f>第三周明細!W6</f>
        <v>97.4</v>
      </c>
      <c r="C32" s="381" t="s">
        <v>11</v>
      </c>
      <c r="D32" s="382">
        <f>第三周明細!W10</f>
        <v>29</v>
      </c>
      <c r="E32" s="381" t="s">
        <v>261</v>
      </c>
      <c r="F32" s="381">
        <f>第三周明細!W14</f>
        <v>97</v>
      </c>
      <c r="G32" s="381" t="s">
        <v>11</v>
      </c>
      <c r="H32" s="382">
        <f>第三周明細!W18</f>
        <v>28.3</v>
      </c>
      <c r="I32" s="380" t="s">
        <v>7</v>
      </c>
      <c r="J32" s="381">
        <f>第三周明細!W22</f>
        <v>95.5</v>
      </c>
      <c r="K32" s="381" t="s">
        <v>11</v>
      </c>
      <c r="L32" s="382">
        <f>第三周明細!W26</f>
        <v>28.800000000000004</v>
      </c>
      <c r="M32" s="386" t="s">
        <v>7</v>
      </c>
      <c r="N32" s="387">
        <f>第三周明細!W30</f>
        <v>94</v>
      </c>
      <c r="O32" s="387" t="s">
        <v>11</v>
      </c>
      <c r="P32" s="388">
        <f>第三周明細!W34</f>
        <v>29.299999999999997</v>
      </c>
      <c r="Q32" s="386" t="s">
        <v>7</v>
      </c>
      <c r="R32" s="387">
        <f>第三周明細!W38</f>
        <v>96</v>
      </c>
      <c r="S32" s="387" t="s">
        <v>11</v>
      </c>
      <c r="T32" s="388">
        <f>第三周明細!W42</f>
        <v>27.400000000000002</v>
      </c>
      <c r="U32" s="391"/>
      <c r="V32" s="391"/>
      <c r="Z32" s="392"/>
      <c r="AA32" s="392"/>
      <c r="AB32" s="392"/>
      <c r="AC32" s="392"/>
      <c r="AD32" s="392"/>
      <c r="AE32" s="392"/>
      <c r="AF32" s="392"/>
      <c r="AG32" s="392"/>
      <c r="AH32" s="392"/>
      <c r="AI32" s="392"/>
      <c r="AJ32" s="392"/>
      <c r="AK32" s="392"/>
      <c r="AL32" s="392"/>
      <c r="AM32" s="392"/>
      <c r="AN32" s="392"/>
      <c r="AO32" s="392"/>
      <c r="AP32" s="392"/>
      <c r="AQ32" s="392"/>
      <c r="AR32" s="392"/>
      <c r="AS32" s="392"/>
      <c r="AT32" s="392"/>
      <c r="AU32" s="392"/>
      <c r="AV32" s="392"/>
      <c r="AW32" s="392"/>
    </row>
    <row r="33" spans="1:49" s="393" customFormat="1" ht="60" customHeight="1" thickBot="1">
      <c r="A33" s="675" t="s">
        <v>483</v>
      </c>
      <c r="B33" s="678"/>
      <c r="C33" s="678"/>
      <c r="D33" s="679"/>
      <c r="E33" s="675" t="s">
        <v>484</v>
      </c>
      <c r="F33" s="678"/>
      <c r="G33" s="678"/>
      <c r="H33" s="679"/>
      <c r="I33" s="675" t="s">
        <v>482</v>
      </c>
      <c r="J33" s="678"/>
      <c r="K33" s="678"/>
      <c r="L33" s="679"/>
      <c r="M33" s="675" t="s">
        <v>485</v>
      </c>
      <c r="N33" s="678"/>
      <c r="O33" s="678"/>
      <c r="P33" s="679"/>
      <c r="Q33" s="675" t="s">
        <v>486</v>
      </c>
      <c r="R33" s="678"/>
      <c r="S33" s="678"/>
      <c r="T33" s="679"/>
      <c r="U33" s="391"/>
      <c r="V33" s="391"/>
      <c r="Z33" s="395"/>
      <c r="AA33" s="395"/>
      <c r="AB33" s="629"/>
      <c r="AC33" s="629"/>
      <c r="AD33" s="629"/>
      <c r="AE33" s="629"/>
      <c r="AF33" s="395"/>
      <c r="AG33" s="395"/>
      <c r="AH33" s="629"/>
      <c r="AI33" s="629"/>
      <c r="AJ33" s="629"/>
      <c r="AK33" s="629"/>
      <c r="AL33" s="395"/>
      <c r="AM33" s="395"/>
      <c r="AN33" s="395"/>
      <c r="AO33" s="395"/>
      <c r="AP33" s="395"/>
      <c r="AQ33" s="395"/>
      <c r="AR33" s="395"/>
      <c r="AS33" s="395"/>
      <c r="AT33" s="395"/>
      <c r="AU33" s="395"/>
      <c r="AV33" s="395"/>
      <c r="AW33" s="395"/>
    </row>
    <row r="34" spans="1:49" s="394" customFormat="1" ht="57.75" customHeight="1">
      <c r="A34" s="622" t="s">
        <v>657</v>
      </c>
      <c r="B34" s="623"/>
      <c r="C34" s="623"/>
      <c r="D34" s="624"/>
      <c r="E34" s="622" t="s">
        <v>299</v>
      </c>
      <c r="F34" s="623"/>
      <c r="G34" s="623"/>
      <c r="H34" s="624"/>
      <c r="I34" s="622" t="s">
        <v>75</v>
      </c>
      <c r="J34" s="623"/>
      <c r="K34" s="623"/>
      <c r="L34" s="624"/>
      <c r="M34" s="622" t="s">
        <v>386</v>
      </c>
      <c r="N34" s="623"/>
      <c r="O34" s="623"/>
      <c r="P34" s="624"/>
      <c r="Q34" s="622" t="s">
        <v>501</v>
      </c>
      <c r="R34" s="623"/>
      <c r="S34" s="623"/>
      <c r="T34" s="624"/>
      <c r="U34" s="391"/>
      <c r="V34" s="391"/>
      <c r="Z34" s="396"/>
      <c r="AA34" s="396"/>
      <c r="AB34" s="629"/>
      <c r="AC34" s="629"/>
      <c r="AD34" s="629"/>
      <c r="AE34" s="629"/>
      <c r="AF34" s="396"/>
      <c r="AG34" s="396"/>
      <c r="AH34" s="629"/>
      <c r="AI34" s="629"/>
      <c r="AJ34" s="629"/>
      <c r="AK34" s="629"/>
      <c r="AL34" s="396"/>
      <c r="AM34" s="396"/>
      <c r="AN34" s="396"/>
      <c r="AO34" s="396"/>
      <c r="AP34" s="396"/>
      <c r="AQ34" s="396"/>
      <c r="AR34" s="396"/>
      <c r="AS34" s="396"/>
      <c r="AT34" s="396"/>
      <c r="AU34" s="396"/>
      <c r="AV34" s="396"/>
      <c r="AW34" s="396"/>
    </row>
    <row r="35" spans="1:49" s="394" customFormat="1" ht="57.75" customHeight="1">
      <c r="A35" s="628" t="s">
        <v>561</v>
      </c>
      <c r="B35" s="629"/>
      <c r="C35" s="629"/>
      <c r="D35" s="630"/>
      <c r="E35" s="628" t="s">
        <v>375</v>
      </c>
      <c r="F35" s="629"/>
      <c r="G35" s="629"/>
      <c r="H35" s="630"/>
      <c r="I35" s="628" t="s">
        <v>493</v>
      </c>
      <c r="J35" s="629"/>
      <c r="K35" s="629"/>
      <c r="L35" s="630"/>
      <c r="M35" s="628" t="s">
        <v>565</v>
      </c>
      <c r="N35" s="664"/>
      <c r="O35" s="664"/>
      <c r="P35" s="630"/>
      <c r="Q35" s="634" t="s">
        <v>573</v>
      </c>
      <c r="R35" s="635"/>
      <c r="S35" s="635"/>
      <c r="T35" s="636"/>
      <c r="U35" s="391"/>
      <c r="V35" s="391"/>
      <c r="Z35" s="396"/>
      <c r="AA35" s="396"/>
      <c r="AB35" s="629"/>
      <c r="AC35" s="629"/>
      <c r="AD35" s="629"/>
      <c r="AE35" s="629"/>
      <c r="AF35" s="396"/>
      <c r="AG35" s="396"/>
      <c r="AH35" s="629"/>
      <c r="AI35" s="629"/>
      <c r="AJ35" s="629"/>
      <c r="AK35" s="629"/>
      <c r="AL35" s="396"/>
      <c r="AM35" s="396"/>
      <c r="AN35" s="396"/>
      <c r="AO35" s="396"/>
      <c r="AP35" s="396"/>
      <c r="AQ35" s="396"/>
      <c r="AR35" s="396"/>
      <c r="AS35" s="396"/>
      <c r="AT35" s="396"/>
      <c r="AU35" s="396"/>
      <c r="AV35" s="396"/>
      <c r="AW35" s="396"/>
    </row>
    <row r="36" spans="1:49" s="394" customFormat="1" ht="57.75" customHeight="1">
      <c r="A36" s="628" t="s">
        <v>411</v>
      </c>
      <c r="B36" s="629"/>
      <c r="C36" s="629"/>
      <c r="D36" s="630"/>
      <c r="E36" s="628" t="s">
        <v>636</v>
      </c>
      <c r="F36" s="629"/>
      <c r="G36" s="629"/>
      <c r="H36" s="630"/>
      <c r="I36" s="628" t="s">
        <v>610</v>
      </c>
      <c r="J36" s="629"/>
      <c r="K36" s="629"/>
      <c r="L36" s="630"/>
      <c r="M36" s="628" t="s">
        <v>695</v>
      </c>
      <c r="N36" s="664"/>
      <c r="O36" s="664"/>
      <c r="P36" s="630"/>
      <c r="Q36" s="655" t="s">
        <v>660</v>
      </c>
      <c r="R36" s="656"/>
      <c r="S36" s="656"/>
      <c r="T36" s="657"/>
      <c r="U36" s="391"/>
      <c r="V36" s="391"/>
      <c r="Z36" s="396"/>
      <c r="AA36" s="396"/>
      <c r="AB36" s="629"/>
      <c r="AC36" s="629"/>
      <c r="AD36" s="629"/>
      <c r="AE36" s="629"/>
      <c r="AF36" s="396"/>
      <c r="AG36" s="396"/>
      <c r="AH36" s="629"/>
      <c r="AI36" s="629"/>
      <c r="AJ36" s="629"/>
      <c r="AK36" s="629"/>
      <c r="AL36" s="396"/>
      <c r="AM36" s="396"/>
      <c r="AN36" s="396"/>
      <c r="AO36" s="396"/>
      <c r="AP36" s="396"/>
      <c r="AQ36" s="396"/>
      <c r="AR36" s="396"/>
      <c r="AS36" s="396"/>
      <c r="AT36" s="396"/>
      <c r="AU36" s="396"/>
      <c r="AV36" s="396"/>
      <c r="AW36" s="396"/>
    </row>
    <row r="37" spans="1:49" s="394" customFormat="1" ht="57.75" customHeight="1">
      <c r="A37" s="628" t="s">
        <v>572</v>
      </c>
      <c r="B37" s="629"/>
      <c r="C37" s="629"/>
      <c r="D37" s="630"/>
      <c r="E37" s="628" t="s">
        <v>534</v>
      </c>
      <c r="F37" s="629"/>
      <c r="G37" s="629"/>
      <c r="H37" s="630"/>
      <c r="I37" s="628" t="s">
        <v>616</v>
      </c>
      <c r="J37" s="629"/>
      <c r="K37" s="629"/>
      <c r="L37" s="630"/>
      <c r="M37" s="628" t="s">
        <v>606</v>
      </c>
      <c r="N37" s="664"/>
      <c r="O37" s="664"/>
      <c r="P37" s="630"/>
      <c r="Q37" s="628" t="s">
        <v>407</v>
      </c>
      <c r="R37" s="629"/>
      <c r="S37" s="629"/>
      <c r="T37" s="630"/>
      <c r="U37" s="391"/>
      <c r="V37" s="391"/>
      <c r="Z37" s="396"/>
      <c r="AA37" s="396"/>
      <c r="AB37" s="629"/>
      <c r="AC37" s="629"/>
      <c r="AD37" s="629"/>
      <c r="AE37" s="629"/>
      <c r="AF37" s="396"/>
      <c r="AG37" s="396"/>
      <c r="AH37" s="629"/>
      <c r="AI37" s="629"/>
      <c r="AJ37" s="629"/>
      <c r="AK37" s="629"/>
      <c r="AL37" s="396"/>
      <c r="AM37" s="396"/>
      <c r="AN37" s="396"/>
      <c r="AO37" s="396"/>
      <c r="AP37" s="396"/>
      <c r="AQ37" s="396"/>
      <c r="AR37" s="396"/>
      <c r="AS37" s="396"/>
      <c r="AT37" s="396"/>
      <c r="AU37" s="396"/>
      <c r="AV37" s="396"/>
      <c r="AW37" s="396"/>
    </row>
    <row r="38" spans="1:49" s="394" customFormat="1" ht="57.75" customHeight="1">
      <c r="A38" s="628" t="s">
        <v>646</v>
      </c>
      <c r="B38" s="629"/>
      <c r="C38" s="629"/>
      <c r="D38" s="630"/>
      <c r="E38" s="628" t="s">
        <v>647</v>
      </c>
      <c r="F38" s="629"/>
      <c r="G38" s="629"/>
      <c r="H38" s="630"/>
      <c r="I38" s="628" t="s">
        <v>646</v>
      </c>
      <c r="J38" s="629"/>
      <c r="K38" s="629"/>
      <c r="L38" s="630"/>
      <c r="M38" s="628" t="s">
        <v>647</v>
      </c>
      <c r="N38" s="629"/>
      <c r="O38" s="629"/>
      <c r="P38" s="630"/>
      <c r="Q38" s="628" t="s">
        <v>648</v>
      </c>
      <c r="R38" s="629"/>
      <c r="S38" s="629"/>
      <c r="T38" s="630"/>
      <c r="U38" s="391"/>
      <c r="V38" s="391"/>
      <c r="Z38" s="396"/>
      <c r="AA38" s="396"/>
      <c r="AB38" s="629"/>
      <c r="AC38" s="629"/>
      <c r="AD38" s="629"/>
      <c r="AE38" s="629"/>
      <c r="AF38" s="396"/>
      <c r="AG38" s="396"/>
      <c r="AH38" s="629"/>
      <c r="AI38" s="629"/>
      <c r="AJ38" s="629"/>
      <c r="AK38" s="629"/>
      <c r="AL38" s="396"/>
      <c r="AM38" s="396"/>
      <c r="AN38" s="396"/>
      <c r="AO38" s="396"/>
      <c r="AP38" s="396"/>
      <c r="AQ38" s="396"/>
      <c r="AR38" s="396"/>
      <c r="AS38" s="396"/>
      <c r="AT38" s="396"/>
      <c r="AU38" s="396"/>
      <c r="AV38" s="396"/>
      <c r="AW38" s="396"/>
    </row>
    <row r="39" spans="1:49" s="394" customFormat="1" ht="57.75" customHeight="1">
      <c r="A39" s="658" t="s">
        <v>550</v>
      </c>
      <c r="B39" s="659"/>
      <c r="C39" s="659"/>
      <c r="D39" s="660"/>
      <c r="E39" s="658" t="s">
        <v>545</v>
      </c>
      <c r="F39" s="659"/>
      <c r="G39" s="659"/>
      <c r="H39" s="660"/>
      <c r="I39" s="658" t="s">
        <v>546</v>
      </c>
      <c r="J39" s="659"/>
      <c r="K39" s="659"/>
      <c r="L39" s="660"/>
      <c r="M39" s="658" t="s">
        <v>637</v>
      </c>
      <c r="N39" s="659"/>
      <c r="O39" s="659"/>
      <c r="P39" s="660"/>
      <c r="Q39" s="687" t="s">
        <v>569</v>
      </c>
      <c r="R39" s="688"/>
      <c r="S39" s="688"/>
      <c r="T39" s="689"/>
      <c r="U39" s="391"/>
      <c r="V39" s="391"/>
      <c r="Z39" s="396"/>
      <c r="AA39" s="396"/>
      <c r="AB39" s="629"/>
      <c r="AC39" s="629"/>
      <c r="AD39" s="629"/>
      <c r="AE39" s="629"/>
      <c r="AF39" s="396"/>
      <c r="AG39" s="396"/>
      <c r="AH39" s="629"/>
      <c r="AI39" s="629"/>
      <c r="AJ39" s="629"/>
      <c r="AK39" s="629"/>
      <c r="AL39" s="396"/>
      <c r="AM39" s="396"/>
      <c r="AN39" s="396"/>
      <c r="AO39" s="396"/>
      <c r="AP39" s="396"/>
      <c r="AQ39" s="396"/>
      <c r="AR39" s="396"/>
      <c r="AS39" s="396"/>
      <c r="AT39" s="396"/>
      <c r="AU39" s="396"/>
      <c r="AV39" s="396"/>
      <c r="AW39" s="396"/>
    </row>
    <row r="40" spans="1:49" ht="24.75" customHeight="1">
      <c r="A40" s="379" t="s">
        <v>260</v>
      </c>
      <c r="B40" s="377">
        <v>785.7</v>
      </c>
      <c r="C40" s="377" t="s">
        <v>9</v>
      </c>
      <c r="D40" s="378">
        <v>28.9</v>
      </c>
      <c r="E40" s="379" t="s">
        <v>260</v>
      </c>
      <c r="F40" s="377">
        <v>747.4</v>
      </c>
      <c r="G40" s="377" t="s">
        <v>9</v>
      </c>
      <c r="H40" s="378">
        <v>25</v>
      </c>
      <c r="I40" s="379" t="s">
        <v>260</v>
      </c>
      <c r="J40" s="377">
        <v>788.6</v>
      </c>
      <c r="K40" s="377" t="s">
        <v>9</v>
      </c>
      <c r="L40" s="378">
        <v>29</v>
      </c>
      <c r="M40" s="379" t="s">
        <v>260</v>
      </c>
      <c r="N40" s="384">
        <v>784.5</v>
      </c>
      <c r="O40" s="384" t="s">
        <v>9</v>
      </c>
      <c r="P40" s="384">
        <v>26.9</v>
      </c>
      <c r="Q40" s="379" t="s">
        <v>260</v>
      </c>
      <c r="R40" s="384">
        <v>750.8</v>
      </c>
      <c r="S40" s="384" t="s">
        <v>9</v>
      </c>
      <c r="T40" s="385">
        <v>26</v>
      </c>
      <c r="U40" s="391"/>
      <c r="V40" s="391"/>
      <c r="Z40" s="392"/>
      <c r="AA40" s="392"/>
      <c r="AB40" s="392"/>
      <c r="AC40" s="392"/>
      <c r="AD40" s="392"/>
      <c r="AE40" s="392"/>
      <c r="AF40" s="392"/>
      <c r="AG40" s="392"/>
      <c r="AH40" s="392"/>
      <c r="AI40" s="392"/>
      <c r="AJ40" s="392"/>
      <c r="AK40" s="392"/>
      <c r="AL40" s="392"/>
      <c r="AM40" s="392"/>
      <c r="AN40" s="392"/>
      <c r="AO40" s="392"/>
      <c r="AP40" s="392"/>
      <c r="AQ40" s="392"/>
      <c r="AR40" s="392"/>
      <c r="AS40" s="392"/>
      <c r="AT40" s="392"/>
      <c r="AU40" s="392"/>
      <c r="AV40" s="392"/>
      <c r="AW40" s="392"/>
    </row>
    <row r="41" spans="1:49" ht="24.75" customHeight="1" thickBot="1">
      <c r="A41" s="380" t="s">
        <v>261</v>
      </c>
      <c r="B41" s="381">
        <v>97.6</v>
      </c>
      <c r="C41" s="381" t="s">
        <v>11</v>
      </c>
      <c r="D41" s="382">
        <v>33.799999999999997</v>
      </c>
      <c r="E41" s="381" t="s">
        <v>261</v>
      </c>
      <c r="F41" s="381">
        <v>101</v>
      </c>
      <c r="G41" s="381" t="s">
        <v>11</v>
      </c>
      <c r="H41" s="382">
        <v>29.6</v>
      </c>
      <c r="I41" s="380" t="s">
        <v>7</v>
      </c>
      <c r="J41" s="381">
        <v>98.5</v>
      </c>
      <c r="K41" s="381" t="s">
        <v>11</v>
      </c>
      <c r="L41" s="382">
        <v>33.4</v>
      </c>
      <c r="M41" s="605" t="s">
        <v>7</v>
      </c>
      <c r="N41" s="381">
        <v>103.1</v>
      </c>
      <c r="O41" s="381" t="s">
        <v>11</v>
      </c>
      <c r="P41" s="381">
        <v>32.5</v>
      </c>
      <c r="Q41" s="601" t="s">
        <v>7</v>
      </c>
      <c r="R41" s="381">
        <v>100</v>
      </c>
      <c r="S41" s="381" t="s">
        <v>11</v>
      </c>
      <c r="T41" s="381">
        <v>29.2</v>
      </c>
      <c r="U41" s="391"/>
      <c r="V41" s="391"/>
      <c r="Z41" s="392"/>
      <c r="AA41" s="392"/>
      <c r="AB41" s="392"/>
      <c r="AC41" s="392"/>
      <c r="AD41" s="392"/>
      <c r="AE41" s="392"/>
      <c r="AF41" s="392"/>
      <c r="AG41" s="392"/>
      <c r="AH41" s="392"/>
      <c r="AI41" s="392"/>
      <c r="AJ41" s="392"/>
      <c r="AK41" s="392"/>
      <c r="AL41" s="392"/>
      <c r="AM41" s="392"/>
      <c r="AN41" s="392"/>
      <c r="AO41" s="392"/>
      <c r="AP41" s="392"/>
      <c r="AQ41" s="392"/>
      <c r="AR41" s="392"/>
      <c r="AS41" s="392"/>
      <c r="AT41" s="392"/>
      <c r="AU41" s="392"/>
      <c r="AV41" s="392"/>
      <c r="AW41" s="392"/>
    </row>
    <row r="42" spans="1:49" ht="24.75" customHeight="1">
      <c r="U42" s="391"/>
      <c r="V42" s="391"/>
      <c r="Z42" s="392"/>
      <c r="AA42" s="392"/>
      <c r="AB42" s="392"/>
      <c r="AC42" s="392"/>
      <c r="AD42" s="392"/>
      <c r="AE42" s="392"/>
      <c r="AF42" s="392"/>
      <c r="AG42" s="392"/>
      <c r="AH42" s="392"/>
      <c r="AI42" s="392"/>
      <c r="AJ42" s="392"/>
      <c r="AK42" s="392"/>
      <c r="AL42" s="392"/>
      <c r="AM42" s="392"/>
      <c r="AN42" s="392"/>
      <c r="AO42" s="392"/>
      <c r="AP42" s="392"/>
      <c r="AQ42" s="392"/>
      <c r="AR42" s="392"/>
      <c r="AS42" s="392"/>
      <c r="AT42" s="392"/>
      <c r="AU42" s="392"/>
      <c r="AV42" s="392"/>
      <c r="AW42" s="392"/>
    </row>
    <row r="43" spans="1:49" ht="45.75" hidden="1" customHeight="1">
      <c r="A43" s="665"/>
      <c r="B43" s="666"/>
      <c r="C43" s="666"/>
      <c r="D43" s="667"/>
      <c r="U43" s="391"/>
      <c r="V43" s="391"/>
      <c r="Z43" s="392"/>
      <c r="AA43" s="392"/>
      <c r="AB43" s="392"/>
      <c r="AC43" s="392"/>
      <c r="AD43" s="392"/>
      <c r="AE43" s="392"/>
      <c r="AF43" s="392"/>
      <c r="AG43" s="392"/>
      <c r="AH43" s="392"/>
      <c r="AI43" s="392"/>
      <c r="AJ43" s="392"/>
      <c r="AK43" s="392"/>
      <c r="AL43" s="392"/>
      <c r="AM43" s="392"/>
      <c r="AN43" s="392"/>
      <c r="AO43" s="392"/>
      <c r="AP43" s="392"/>
      <c r="AQ43" s="392"/>
      <c r="AR43" s="392"/>
      <c r="AS43" s="392"/>
      <c r="AT43" s="392"/>
      <c r="AU43" s="392"/>
      <c r="AV43" s="392"/>
      <c r="AW43" s="392"/>
    </row>
    <row r="44" spans="1:49" ht="45.75" hidden="1" customHeight="1">
      <c r="A44" s="668"/>
      <c r="B44" s="669"/>
      <c r="C44" s="669"/>
      <c r="D44" s="670"/>
      <c r="U44" s="391"/>
      <c r="V44" s="391"/>
      <c r="Z44" s="392"/>
      <c r="AA44" s="392"/>
      <c r="AB44" s="392"/>
      <c r="AC44" s="392"/>
      <c r="AD44" s="392"/>
      <c r="AE44" s="392"/>
      <c r="AF44" s="392"/>
      <c r="AG44" s="392"/>
      <c r="AH44" s="392"/>
      <c r="AI44" s="392"/>
      <c r="AJ44" s="392"/>
      <c r="AK44" s="392"/>
      <c r="AL44" s="392"/>
      <c r="AM44" s="392"/>
      <c r="AN44" s="392"/>
      <c r="AO44" s="392"/>
      <c r="AP44" s="392"/>
      <c r="AQ44" s="392"/>
      <c r="AR44" s="392"/>
      <c r="AS44" s="392"/>
      <c r="AT44" s="392"/>
      <c r="AU44" s="392"/>
      <c r="AV44" s="392"/>
      <c r="AW44" s="392"/>
    </row>
    <row r="45" spans="1:49" ht="45.75" hidden="1" customHeight="1">
      <c r="A45" s="668"/>
      <c r="B45" s="669"/>
      <c r="C45" s="669"/>
      <c r="D45" s="670"/>
      <c r="U45" s="391"/>
      <c r="V45" s="391"/>
      <c r="Z45" s="392"/>
      <c r="AA45" s="392"/>
      <c r="AB45" s="392"/>
      <c r="AC45" s="392"/>
      <c r="AD45" s="392"/>
      <c r="AE45" s="392"/>
      <c r="AF45" s="392"/>
      <c r="AG45" s="392"/>
      <c r="AH45" s="392"/>
      <c r="AI45" s="392"/>
      <c r="AJ45" s="392"/>
      <c r="AK45" s="392"/>
      <c r="AL45" s="392"/>
      <c r="AM45" s="392"/>
      <c r="AN45" s="392"/>
      <c r="AO45" s="392"/>
      <c r="AP45" s="392"/>
      <c r="AQ45" s="392"/>
      <c r="AR45" s="392"/>
      <c r="AS45" s="392"/>
      <c r="AT45" s="392"/>
      <c r="AU45" s="392"/>
      <c r="AV45" s="392"/>
      <c r="AW45" s="392"/>
    </row>
    <row r="46" spans="1:49" ht="45.75" hidden="1" customHeight="1">
      <c r="A46" s="668"/>
      <c r="B46" s="669"/>
      <c r="C46" s="669"/>
      <c r="D46" s="670"/>
      <c r="U46" s="391"/>
      <c r="V46" s="391"/>
      <c r="Z46" s="392"/>
      <c r="AA46" s="392"/>
      <c r="AB46" s="392"/>
      <c r="AC46" s="392"/>
      <c r="AD46" s="392"/>
      <c r="AE46" s="392"/>
      <c r="AF46" s="392"/>
      <c r="AG46" s="392"/>
      <c r="AH46" s="392"/>
      <c r="AI46" s="392"/>
      <c r="AJ46" s="392"/>
      <c r="AK46" s="392"/>
      <c r="AL46" s="392"/>
      <c r="AM46" s="392"/>
      <c r="AN46" s="392"/>
      <c r="AO46" s="392"/>
      <c r="AP46" s="392"/>
      <c r="AQ46" s="392"/>
      <c r="AR46" s="392"/>
      <c r="AS46" s="392"/>
      <c r="AT46" s="392"/>
      <c r="AU46" s="392"/>
      <c r="AV46" s="392"/>
      <c r="AW46" s="392"/>
    </row>
    <row r="47" spans="1:49" ht="46.5" hidden="1" customHeight="1" thickBot="1">
      <c r="A47" s="671"/>
      <c r="B47" s="672"/>
      <c r="C47" s="672"/>
      <c r="D47" s="673"/>
      <c r="U47" s="391"/>
      <c r="V47" s="391"/>
      <c r="Z47" s="392"/>
      <c r="AA47" s="392"/>
      <c r="AB47" s="392"/>
      <c r="AC47" s="392"/>
      <c r="AD47" s="392"/>
      <c r="AE47" s="392"/>
      <c r="AF47" s="392"/>
      <c r="AG47" s="392"/>
      <c r="AH47" s="392"/>
      <c r="AI47" s="392"/>
      <c r="AJ47" s="392"/>
      <c r="AK47" s="392"/>
      <c r="AL47" s="392"/>
      <c r="AM47" s="392"/>
      <c r="AN47" s="392"/>
      <c r="AO47" s="392"/>
      <c r="AP47" s="392"/>
      <c r="AQ47" s="392"/>
      <c r="AR47" s="392"/>
      <c r="AS47" s="392"/>
      <c r="AT47" s="392"/>
      <c r="AU47" s="392"/>
      <c r="AV47" s="392"/>
      <c r="AW47" s="392"/>
    </row>
    <row r="48" spans="1:49" ht="25.5" hidden="1" customHeight="1">
      <c r="A48" s="397"/>
      <c r="B48" s="398"/>
      <c r="C48" s="399"/>
      <c r="D48" s="400"/>
      <c r="U48" s="391"/>
      <c r="V48" s="391"/>
      <c r="Z48" s="392"/>
      <c r="AA48" s="392"/>
      <c r="AB48" s="392"/>
      <c r="AC48" s="392"/>
      <c r="AD48" s="392"/>
      <c r="AE48" s="392"/>
      <c r="AF48" s="392"/>
      <c r="AG48" s="392"/>
      <c r="AH48" s="392"/>
      <c r="AI48" s="392"/>
      <c r="AJ48" s="392"/>
      <c r="AK48" s="392"/>
      <c r="AL48" s="392"/>
      <c r="AM48" s="392"/>
      <c r="AN48" s="392"/>
      <c r="AO48" s="392"/>
      <c r="AP48" s="392"/>
      <c r="AQ48" s="392"/>
      <c r="AR48" s="392"/>
      <c r="AS48" s="392"/>
      <c r="AT48" s="392"/>
      <c r="AU48" s="392"/>
      <c r="AV48" s="392"/>
      <c r="AW48" s="392"/>
    </row>
    <row r="49" spans="1:49" ht="26.25" hidden="1" customHeight="1" thickBot="1">
      <c r="A49" s="401"/>
      <c r="B49" s="402"/>
      <c r="C49" s="403"/>
      <c r="D49" s="404"/>
      <c r="U49" s="391"/>
      <c r="V49" s="391"/>
      <c r="Z49" s="392"/>
      <c r="AA49" s="392"/>
      <c r="AB49" s="392"/>
      <c r="AC49" s="392"/>
      <c r="AD49" s="392"/>
      <c r="AE49" s="392"/>
      <c r="AF49" s="392"/>
      <c r="AG49" s="392"/>
      <c r="AH49" s="392"/>
      <c r="AI49" s="392"/>
      <c r="AJ49" s="392"/>
      <c r="AK49" s="392"/>
      <c r="AL49" s="392"/>
      <c r="AM49" s="392"/>
      <c r="AN49" s="392"/>
      <c r="AO49" s="392"/>
      <c r="AP49" s="392"/>
      <c r="AQ49" s="392"/>
      <c r="AR49" s="392"/>
      <c r="AS49" s="392"/>
      <c r="AT49" s="392"/>
      <c r="AU49" s="392"/>
      <c r="AV49" s="392"/>
      <c r="AW49" s="392"/>
    </row>
    <row r="50" spans="1:49" ht="16.5" hidden="1" customHeight="1">
      <c r="U50" s="391"/>
      <c r="V50" s="391"/>
      <c r="Z50" s="392"/>
      <c r="AA50" s="392"/>
      <c r="AB50" s="392"/>
      <c r="AC50" s="392"/>
      <c r="AD50" s="392"/>
      <c r="AE50" s="392"/>
      <c r="AF50" s="392"/>
      <c r="AG50" s="392"/>
      <c r="AH50" s="392"/>
      <c r="AI50" s="392"/>
      <c r="AJ50" s="392"/>
      <c r="AK50" s="392"/>
      <c r="AL50" s="392"/>
      <c r="AM50" s="392"/>
      <c r="AN50" s="392"/>
      <c r="AO50" s="392"/>
      <c r="AP50" s="392"/>
      <c r="AQ50" s="392"/>
      <c r="AR50" s="392"/>
      <c r="AS50" s="392"/>
      <c r="AT50" s="392"/>
      <c r="AU50" s="392"/>
      <c r="AV50" s="392"/>
      <c r="AW50" s="392"/>
    </row>
    <row r="51" spans="1:49">
      <c r="U51" s="391"/>
      <c r="V51" s="391"/>
      <c r="Z51" s="392"/>
      <c r="AA51" s="392"/>
      <c r="AB51" s="392"/>
      <c r="AC51" s="392"/>
      <c r="AD51" s="392"/>
      <c r="AE51" s="392"/>
      <c r="AF51" s="392"/>
      <c r="AG51" s="392"/>
      <c r="AH51" s="392"/>
      <c r="AI51" s="392"/>
      <c r="AJ51" s="392"/>
      <c r="AK51" s="392"/>
      <c r="AL51" s="392"/>
      <c r="AM51" s="392"/>
      <c r="AN51" s="392"/>
      <c r="AO51" s="392"/>
      <c r="AP51" s="392"/>
      <c r="AQ51" s="392"/>
      <c r="AR51" s="392"/>
      <c r="AS51" s="392"/>
      <c r="AT51" s="392"/>
      <c r="AU51" s="392"/>
      <c r="AV51" s="392"/>
      <c r="AW51" s="392"/>
    </row>
    <row r="52" spans="1:49">
      <c r="U52" s="391"/>
      <c r="V52" s="391"/>
      <c r="Z52" s="392"/>
      <c r="AA52" s="392"/>
      <c r="AB52" s="392"/>
      <c r="AC52" s="392"/>
      <c r="AD52" s="392"/>
      <c r="AE52" s="392"/>
      <c r="AF52" s="392"/>
      <c r="AG52" s="392"/>
      <c r="AH52" s="392"/>
      <c r="AI52" s="392"/>
      <c r="AJ52" s="392"/>
      <c r="AK52" s="392"/>
      <c r="AL52" s="392"/>
      <c r="AM52" s="392"/>
      <c r="AN52" s="392"/>
      <c r="AO52" s="392"/>
      <c r="AP52" s="392"/>
      <c r="AQ52" s="392"/>
      <c r="AR52" s="392"/>
      <c r="AS52" s="392"/>
      <c r="AT52" s="392"/>
      <c r="AU52" s="392"/>
      <c r="AV52" s="392"/>
      <c r="AW52" s="392"/>
    </row>
    <row r="53" spans="1:49">
      <c r="I53" s="405"/>
      <c r="J53" s="405"/>
      <c r="U53" s="391"/>
      <c r="V53" s="391"/>
      <c r="Z53" s="392"/>
      <c r="AA53" s="392"/>
      <c r="AB53" s="392"/>
      <c r="AC53" s="392"/>
      <c r="AD53" s="392"/>
      <c r="AE53" s="392"/>
      <c r="AF53" s="392"/>
      <c r="AG53" s="392"/>
      <c r="AH53" s="392"/>
      <c r="AI53" s="392"/>
      <c r="AJ53" s="392"/>
      <c r="AK53" s="392"/>
      <c r="AL53" s="392"/>
      <c r="AM53" s="392"/>
      <c r="AN53" s="392"/>
      <c r="AO53" s="392"/>
      <c r="AP53" s="392"/>
      <c r="AQ53" s="392"/>
      <c r="AR53" s="392"/>
      <c r="AS53" s="392"/>
      <c r="AT53" s="392"/>
      <c r="AU53" s="392"/>
      <c r="AV53" s="392"/>
      <c r="AW53" s="392"/>
    </row>
    <row r="54" spans="1:49">
      <c r="C54" s="674"/>
      <c r="D54" s="674"/>
      <c r="E54" s="674"/>
      <c r="F54" s="674"/>
      <c r="G54" s="674"/>
      <c r="H54" s="674"/>
      <c r="I54" s="674"/>
      <c r="J54" s="674"/>
      <c r="K54" s="674"/>
      <c r="L54" s="674"/>
      <c r="M54" s="674"/>
      <c r="U54" s="391"/>
      <c r="V54" s="391"/>
      <c r="Z54" s="392"/>
      <c r="AA54" s="392"/>
      <c r="AB54" s="392"/>
      <c r="AC54" s="392"/>
      <c r="AD54" s="392"/>
      <c r="AE54" s="392"/>
      <c r="AF54" s="392"/>
      <c r="AG54" s="392"/>
      <c r="AH54" s="392"/>
      <c r="AI54" s="392"/>
      <c r="AJ54" s="392"/>
      <c r="AK54" s="392"/>
      <c r="AL54" s="392"/>
      <c r="AM54" s="392"/>
      <c r="AN54" s="392"/>
      <c r="AO54" s="392"/>
      <c r="AP54" s="392"/>
      <c r="AQ54" s="392"/>
      <c r="AR54" s="392"/>
      <c r="AS54" s="392"/>
      <c r="AT54" s="392"/>
      <c r="AU54" s="392"/>
      <c r="AV54" s="392"/>
      <c r="AW54" s="392"/>
    </row>
    <row r="55" spans="1:49">
      <c r="C55" s="674"/>
      <c r="D55" s="674"/>
      <c r="E55" s="674"/>
      <c r="F55" s="674"/>
      <c r="G55" s="674"/>
      <c r="H55" s="674"/>
      <c r="I55" s="674"/>
      <c r="J55" s="674"/>
      <c r="K55" s="674"/>
      <c r="L55" s="674"/>
      <c r="M55" s="674"/>
      <c r="U55" s="391"/>
      <c r="V55" s="391"/>
      <c r="Z55" s="392"/>
      <c r="AA55" s="392"/>
      <c r="AB55" s="392"/>
      <c r="AC55" s="392"/>
      <c r="AD55" s="392"/>
      <c r="AE55" s="392"/>
      <c r="AF55" s="392"/>
      <c r="AG55" s="392"/>
      <c r="AH55" s="392"/>
      <c r="AI55" s="392"/>
      <c r="AJ55" s="392"/>
      <c r="AK55" s="392"/>
      <c r="AL55" s="392"/>
      <c r="AM55" s="392"/>
      <c r="AN55" s="392"/>
      <c r="AO55" s="392"/>
      <c r="AP55" s="392"/>
      <c r="AQ55" s="392"/>
      <c r="AR55" s="392"/>
      <c r="AS55" s="392"/>
      <c r="AT55" s="392"/>
      <c r="AU55" s="392"/>
      <c r="AV55" s="392"/>
      <c r="AW55" s="392"/>
    </row>
    <row r="56" spans="1:49">
      <c r="C56" s="674"/>
      <c r="D56" s="674"/>
      <c r="E56" s="674"/>
      <c r="F56" s="674"/>
      <c r="G56" s="674"/>
      <c r="H56" s="674"/>
      <c r="I56" s="674"/>
      <c r="J56" s="674"/>
      <c r="K56" s="674"/>
      <c r="L56" s="674"/>
      <c r="M56" s="674"/>
      <c r="U56" s="391"/>
      <c r="V56" s="391"/>
      <c r="Z56" s="392"/>
      <c r="AA56" s="392"/>
      <c r="AB56" s="392"/>
      <c r="AC56" s="392"/>
      <c r="AD56" s="392"/>
      <c r="AE56" s="392"/>
      <c r="AF56" s="392"/>
      <c r="AG56" s="392"/>
      <c r="AH56" s="392"/>
      <c r="AI56" s="392"/>
      <c r="AJ56" s="392"/>
      <c r="AK56" s="392"/>
      <c r="AL56" s="392"/>
      <c r="AM56" s="392"/>
      <c r="AN56" s="392"/>
      <c r="AO56" s="392"/>
      <c r="AP56" s="392"/>
      <c r="AQ56" s="392"/>
      <c r="AR56" s="392"/>
      <c r="AS56" s="392"/>
      <c r="AT56" s="392"/>
      <c r="AU56" s="392"/>
      <c r="AV56" s="392"/>
      <c r="AW56" s="392"/>
    </row>
    <row r="57" spans="1:49">
      <c r="C57" s="674"/>
      <c r="D57" s="674"/>
      <c r="E57" s="674"/>
      <c r="F57" s="674"/>
      <c r="G57" s="674"/>
      <c r="H57" s="674"/>
      <c r="I57" s="674"/>
      <c r="J57" s="674"/>
      <c r="K57" s="674"/>
      <c r="L57" s="674"/>
      <c r="M57" s="674"/>
      <c r="U57" s="391"/>
      <c r="V57" s="391"/>
      <c r="Z57" s="392"/>
      <c r="AA57" s="392"/>
      <c r="AB57" s="392"/>
      <c r="AC57" s="392"/>
      <c r="AD57" s="392"/>
      <c r="AE57" s="392"/>
      <c r="AF57" s="392"/>
      <c r="AG57" s="392"/>
      <c r="AH57" s="392"/>
      <c r="AI57" s="392"/>
      <c r="AJ57" s="392"/>
      <c r="AK57" s="392"/>
      <c r="AL57" s="392"/>
      <c r="AM57" s="392"/>
      <c r="AN57" s="392"/>
      <c r="AO57" s="392"/>
      <c r="AP57" s="392"/>
      <c r="AQ57" s="392"/>
      <c r="AR57" s="392"/>
      <c r="AS57" s="392"/>
      <c r="AT57" s="392"/>
      <c r="AU57" s="392"/>
      <c r="AV57" s="392"/>
      <c r="AW57" s="392"/>
    </row>
    <row r="58" spans="1:49">
      <c r="C58" s="674"/>
      <c r="D58" s="674"/>
      <c r="E58" s="674"/>
      <c r="F58" s="674"/>
      <c r="G58" s="674"/>
      <c r="H58" s="674"/>
      <c r="I58" s="674"/>
      <c r="J58" s="674"/>
      <c r="K58" s="674"/>
      <c r="L58" s="674"/>
      <c r="M58" s="674"/>
      <c r="U58" s="391"/>
      <c r="V58" s="391"/>
      <c r="Z58" s="392"/>
      <c r="AA58" s="392"/>
      <c r="AB58" s="392"/>
      <c r="AC58" s="392"/>
      <c r="AD58" s="392"/>
      <c r="AE58" s="392"/>
      <c r="AF58" s="392"/>
      <c r="AG58" s="392"/>
      <c r="AH58" s="392"/>
      <c r="AI58" s="392"/>
      <c r="AJ58" s="392"/>
      <c r="AK58" s="392"/>
      <c r="AL58" s="392"/>
      <c r="AM58" s="392"/>
      <c r="AN58" s="392"/>
      <c r="AO58" s="392"/>
      <c r="AP58" s="392"/>
      <c r="AQ58" s="392"/>
      <c r="AR58" s="392"/>
      <c r="AS58" s="392"/>
      <c r="AT58" s="392"/>
      <c r="AU58" s="392"/>
      <c r="AV58" s="392"/>
      <c r="AW58" s="392"/>
    </row>
    <row r="59" spans="1:49">
      <c r="C59" s="674"/>
      <c r="D59" s="674"/>
      <c r="E59" s="674"/>
      <c r="F59" s="674"/>
      <c r="G59" s="674"/>
      <c r="H59" s="674"/>
      <c r="I59" s="674"/>
      <c r="J59" s="674"/>
      <c r="K59" s="674"/>
      <c r="L59" s="674"/>
      <c r="M59" s="674"/>
      <c r="U59" s="391"/>
      <c r="V59" s="391"/>
      <c r="Z59" s="392"/>
      <c r="AA59" s="392"/>
      <c r="AB59" s="392"/>
      <c r="AC59" s="392"/>
      <c r="AD59" s="392"/>
      <c r="AE59" s="392"/>
      <c r="AF59" s="392"/>
      <c r="AG59" s="392"/>
      <c r="AH59" s="392"/>
      <c r="AI59" s="392"/>
      <c r="AJ59" s="392"/>
      <c r="AK59" s="392"/>
      <c r="AL59" s="392"/>
      <c r="AM59" s="392"/>
      <c r="AN59" s="392"/>
      <c r="AO59" s="392"/>
      <c r="AP59" s="392"/>
      <c r="AQ59" s="392"/>
      <c r="AR59" s="392"/>
      <c r="AS59" s="392"/>
      <c r="AT59" s="392"/>
      <c r="AU59" s="392"/>
      <c r="AV59" s="392"/>
      <c r="AW59" s="392"/>
    </row>
    <row r="60" spans="1:49">
      <c r="U60" s="391"/>
      <c r="V60" s="391"/>
    </row>
    <row r="61" spans="1:49">
      <c r="U61" s="391"/>
      <c r="V61" s="391"/>
    </row>
    <row r="62" spans="1:49">
      <c r="U62" s="391"/>
      <c r="V62" s="391"/>
    </row>
    <row r="63" spans="1:49">
      <c r="U63" s="391"/>
      <c r="V63" s="391"/>
    </row>
    <row r="64" spans="1:49">
      <c r="U64" s="391"/>
      <c r="V64" s="391"/>
    </row>
    <row r="65" spans="14:22">
      <c r="U65" s="391"/>
      <c r="V65" s="391"/>
    </row>
    <row r="66" spans="14:22">
      <c r="N66" s="391"/>
      <c r="O66" s="391"/>
      <c r="P66" s="391"/>
      <c r="Q66" s="391"/>
      <c r="R66" s="391"/>
      <c r="S66" s="391"/>
    </row>
    <row r="67" spans="14:22">
      <c r="N67" s="391"/>
      <c r="O67" s="391"/>
      <c r="P67" s="391"/>
      <c r="Q67" s="391"/>
      <c r="R67" s="391"/>
      <c r="S67" s="391"/>
    </row>
    <row r="68" spans="14:22">
      <c r="N68" s="391"/>
      <c r="O68" s="391"/>
      <c r="P68" s="391"/>
      <c r="Q68" s="391"/>
      <c r="R68" s="391"/>
      <c r="S68" s="391"/>
    </row>
    <row r="69" spans="14:22">
      <c r="N69" s="391"/>
      <c r="O69" s="391"/>
      <c r="P69" s="391"/>
      <c r="Q69" s="391"/>
      <c r="R69" s="391"/>
      <c r="S69" s="391"/>
    </row>
    <row r="70" spans="14:22">
      <c r="N70" s="391"/>
      <c r="O70" s="391"/>
      <c r="P70" s="391"/>
      <c r="Q70" s="391"/>
      <c r="R70" s="391"/>
      <c r="S70" s="391"/>
    </row>
    <row r="71" spans="14:22">
      <c r="N71" s="391"/>
      <c r="O71" s="391"/>
      <c r="P71" s="391"/>
      <c r="Q71" s="391"/>
      <c r="R71" s="391"/>
      <c r="S71" s="391"/>
    </row>
    <row r="72" spans="14:22">
      <c r="N72" s="391"/>
      <c r="O72" s="391"/>
      <c r="P72" s="391"/>
      <c r="Q72" s="391"/>
      <c r="R72" s="391"/>
      <c r="S72" s="391"/>
    </row>
    <row r="73" spans="14:22">
      <c r="N73" s="391"/>
      <c r="O73" s="391"/>
      <c r="P73" s="391"/>
      <c r="Q73" s="391"/>
      <c r="R73" s="391"/>
      <c r="S73" s="391"/>
    </row>
    <row r="74" spans="14:22">
      <c r="N74" s="391"/>
      <c r="O74" s="391"/>
      <c r="P74" s="391"/>
      <c r="Q74" s="391"/>
      <c r="R74" s="391"/>
      <c r="S74" s="391"/>
    </row>
    <row r="75" spans="14:22">
      <c r="N75" s="391"/>
      <c r="O75" s="391"/>
      <c r="P75" s="391"/>
      <c r="Q75" s="391"/>
      <c r="R75" s="391"/>
      <c r="S75" s="391"/>
    </row>
    <row r="76" spans="14:22">
      <c r="N76" s="391"/>
      <c r="O76" s="391"/>
      <c r="P76" s="391"/>
      <c r="Q76" s="391"/>
      <c r="R76" s="391"/>
      <c r="S76" s="391"/>
    </row>
    <row r="77" spans="14:22">
      <c r="N77" s="391"/>
      <c r="O77" s="391"/>
      <c r="P77" s="391"/>
      <c r="Q77" s="391"/>
      <c r="R77" s="391"/>
      <c r="S77" s="391"/>
    </row>
    <row r="78" spans="14:22">
      <c r="N78" s="391"/>
      <c r="O78" s="391"/>
      <c r="P78" s="391"/>
      <c r="Q78" s="391"/>
      <c r="R78" s="391"/>
      <c r="S78" s="391"/>
    </row>
    <row r="79" spans="14:22">
      <c r="U79" s="391"/>
      <c r="V79" s="391"/>
    </row>
    <row r="80" spans="14:22">
      <c r="U80" s="391"/>
      <c r="V80" s="391"/>
    </row>
    <row r="81" spans="21:22">
      <c r="U81" s="391"/>
      <c r="V81" s="391"/>
    </row>
    <row r="82" spans="21:22">
      <c r="U82" s="391"/>
      <c r="V82" s="391"/>
    </row>
    <row r="83" spans="21:22">
      <c r="U83" s="391"/>
      <c r="V83" s="391"/>
    </row>
    <row r="84" spans="21:22">
      <c r="U84" s="391"/>
      <c r="V84" s="391"/>
    </row>
    <row r="85" spans="21:22">
      <c r="U85" s="391"/>
      <c r="V85" s="391"/>
    </row>
    <row r="86" spans="21:22">
      <c r="U86" s="391"/>
      <c r="V86" s="391"/>
    </row>
    <row r="87" spans="21:22">
      <c r="U87" s="391"/>
      <c r="V87" s="391"/>
    </row>
    <row r="88" spans="21:22">
      <c r="U88" s="391"/>
      <c r="V88" s="391"/>
    </row>
    <row r="89" spans="21:22">
      <c r="U89" s="391"/>
      <c r="V89" s="391"/>
    </row>
    <row r="90" spans="21:22">
      <c r="U90" s="391"/>
      <c r="V90" s="391"/>
    </row>
    <row r="91" spans="21:22">
      <c r="U91" s="391"/>
      <c r="V91" s="391"/>
    </row>
    <row r="92" spans="21:22">
      <c r="U92" s="391"/>
      <c r="V92" s="391"/>
    </row>
    <row r="93" spans="21:22">
      <c r="U93" s="391"/>
      <c r="V93" s="391"/>
    </row>
    <row r="94" spans="21:22">
      <c r="U94" s="391"/>
      <c r="V94" s="391"/>
    </row>
    <row r="95" spans="21:22">
      <c r="U95" s="391"/>
      <c r="V95" s="391"/>
    </row>
    <row r="96" spans="21:22">
      <c r="U96" s="391"/>
      <c r="V96" s="391"/>
    </row>
    <row r="97" spans="21:22">
      <c r="U97" s="391"/>
      <c r="V97" s="391"/>
    </row>
    <row r="98" spans="21:22">
      <c r="U98" s="391"/>
      <c r="V98" s="391"/>
    </row>
    <row r="99" spans="21:22">
      <c r="U99" s="391"/>
      <c r="V99" s="391"/>
    </row>
    <row r="100" spans="21:22">
      <c r="U100" s="391"/>
      <c r="V100" s="391"/>
    </row>
    <row r="101" spans="21:22">
      <c r="U101" s="391"/>
      <c r="V101" s="391"/>
    </row>
    <row r="102" spans="21:22">
      <c r="U102" s="391"/>
      <c r="V102" s="391"/>
    </row>
    <row r="103" spans="21:22">
      <c r="U103" s="391"/>
      <c r="V103" s="391"/>
    </row>
    <row r="104" spans="21:22">
      <c r="U104" s="391"/>
      <c r="V104" s="391"/>
    </row>
    <row r="105" spans="21:22">
      <c r="U105" s="391"/>
      <c r="V105" s="391"/>
    </row>
    <row r="106" spans="21:22">
      <c r="U106" s="391"/>
      <c r="V106" s="391"/>
    </row>
    <row r="107" spans="21:22">
      <c r="U107" s="391"/>
      <c r="V107" s="391"/>
    </row>
    <row r="108" spans="21:22">
      <c r="U108" s="391"/>
      <c r="V108" s="391"/>
    </row>
    <row r="109" spans="21:22">
      <c r="U109" s="391"/>
      <c r="V109" s="391"/>
    </row>
    <row r="110" spans="21:22">
      <c r="U110" s="391"/>
      <c r="V110" s="391"/>
    </row>
    <row r="111" spans="21:22">
      <c r="U111" s="391"/>
      <c r="V111" s="391"/>
    </row>
    <row r="112" spans="21:22">
      <c r="U112" s="391"/>
      <c r="V112" s="391"/>
    </row>
    <row r="113" spans="21:22">
      <c r="U113" s="391"/>
      <c r="V113" s="391"/>
    </row>
    <row r="114" spans="21:22">
      <c r="U114" s="391"/>
      <c r="V114" s="391"/>
    </row>
    <row r="115" spans="21:22">
      <c r="U115" s="391"/>
      <c r="V115" s="391"/>
    </row>
    <row r="116" spans="21:22">
      <c r="U116" s="391"/>
      <c r="V116" s="391"/>
    </row>
    <row r="117" spans="21:22">
      <c r="U117" s="391"/>
      <c r="V117" s="391"/>
    </row>
    <row r="118" spans="21:22">
      <c r="U118" s="391"/>
      <c r="V118" s="391"/>
    </row>
    <row r="119" spans="21:22">
      <c r="U119" s="391"/>
      <c r="V119" s="391"/>
    </row>
    <row r="120" spans="21:22">
      <c r="U120" s="391"/>
      <c r="V120" s="391"/>
    </row>
    <row r="121" spans="21:22">
      <c r="U121" s="391"/>
      <c r="V121" s="391"/>
    </row>
    <row r="122" spans="21:22">
      <c r="U122" s="391"/>
      <c r="V122" s="391"/>
    </row>
    <row r="123" spans="21:22">
      <c r="U123" s="391"/>
      <c r="V123" s="391"/>
    </row>
    <row r="124" spans="21:22">
      <c r="U124" s="391"/>
      <c r="V124" s="391"/>
    </row>
    <row r="125" spans="21:22">
      <c r="U125" s="391"/>
      <c r="V125" s="391"/>
    </row>
    <row r="126" spans="21:22">
      <c r="U126" s="391"/>
      <c r="V126" s="391"/>
    </row>
    <row r="127" spans="21:22">
      <c r="U127" s="391"/>
      <c r="V127" s="391"/>
    </row>
    <row r="128" spans="21:22">
      <c r="U128" s="391"/>
      <c r="V128" s="391"/>
    </row>
    <row r="129" spans="21:22">
      <c r="U129" s="391"/>
      <c r="V129" s="391"/>
    </row>
    <row r="130" spans="21:22">
      <c r="U130" s="391"/>
      <c r="V130" s="391"/>
    </row>
    <row r="131" spans="21:22">
      <c r="U131" s="391"/>
      <c r="V131" s="391"/>
    </row>
    <row r="132" spans="21:22">
      <c r="U132" s="391"/>
      <c r="V132" s="391"/>
    </row>
    <row r="133" spans="21:22">
      <c r="U133" s="391"/>
      <c r="V133" s="391"/>
    </row>
    <row r="134" spans="21:22">
      <c r="U134" s="391"/>
      <c r="V134" s="391"/>
    </row>
    <row r="135" spans="21:22">
      <c r="U135" s="391"/>
      <c r="V135" s="391"/>
    </row>
    <row r="136" spans="21:22">
      <c r="U136" s="391"/>
      <c r="V136" s="391"/>
    </row>
    <row r="137" spans="21:22">
      <c r="U137" s="391"/>
      <c r="V137" s="391"/>
    </row>
    <row r="138" spans="21:22">
      <c r="U138" s="391"/>
      <c r="V138" s="391"/>
    </row>
    <row r="139" spans="21:22">
      <c r="U139" s="391"/>
      <c r="V139" s="391"/>
    </row>
    <row r="140" spans="21:22">
      <c r="U140" s="391"/>
      <c r="V140" s="391"/>
    </row>
    <row r="141" spans="21:22">
      <c r="U141" s="391"/>
      <c r="V141" s="391"/>
    </row>
    <row r="142" spans="21:22">
      <c r="U142" s="391"/>
      <c r="V142" s="391"/>
    </row>
    <row r="143" spans="21:22">
      <c r="U143" s="391"/>
      <c r="V143" s="391"/>
    </row>
    <row r="144" spans="21:22">
      <c r="U144" s="391"/>
      <c r="V144" s="391"/>
    </row>
    <row r="145" spans="21:22">
      <c r="U145" s="391"/>
      <c r="V145" s="391"/>
    </row>
    <row r="146" spans="21:22">
      <c r="U146" s="391"/>
      <c r="V146" s="391"/>
    </row>
    <row r="147" spans="21:22">
      <c r="U147" s="391"/>
      <c r="V147" s="391"/>
    </row>
    <row r="148" spans="21:22">
      <c r="U148" s="391"/>
      <c r="V148" s="391"/>
    </row>
    <row r="149" spans="21:22">
      <c r="U149" s="391"/>
      <c r="V149" s="391"/>
    </row>
    <row r="150" spans="21:22">
      <c r="U150" s="391"/>
      <c r="V150" s="391"/>
    </row>
    <row r="151" spans="21:22">
      <c r="U151" s="391"/>
      <c r="V151" s="391"/>
    </row>
    <row r="152" spans="21:22">
      <c r="U152" s="391"/>
      <c r="V152" s="391"/>
    </row>
    <row r="153" spans="21:22">
      <c r="U153" s="391"/>
      <c r="V153" s="391"/>
    </row>
    <row r="154" spans="21:22">
      <c r="U154" s="391"/>
      <c r="V154" s="391"/>
    </row>
    <row r="155" spans="21:22">
      <c r="U155" s="391"/>
      <c r="V155" s="391"/>
    </row>
    <row r="156" spans="21:22">
      <c r="U156" s="391"/>
      <c r="V156" s="391"/>
    </row>
    <row r="157" spans="21:22">
      <c r="U157" s="391"/>
      <c r="V157" s="391"/>
    </row>
    <row r="158" spans="21:22">
      <c r="U158" s="391"/>
      <c r="V158" s="391"/>
    </row>
    <row r="159" spans="21:22">
      <c r="U159" s="391"/>
      <c r="V159" s="391"/>
    </row>
    <row r="160" spans="21:22">
      <c r="U160" s="391"/>
      <c r="V160" s="391"/>
    </row>
    <row r="161" spans="21:22">
      <c r="U161" s="391"/>
      <c r="V161" s="391"/>
    </row>
    <row r="162" spans="21:22">
      <c r="U162" s="391"/>
      <c r="V162" s="391"/>
    </row>
    <row r="163" spans="21:22">
      <c r="U163" s="391"/>
      <c r="V163" s="391"/>
    </row>
    <row r="164" spans="21:22">
      <c r="U164" s="391"/>
      <c r="V164" s="391"/>
    </row>
    <row r="165" spans="21:22">
      <c r="U165" s="391"/>
      <c r="V165" s="391"/>
    </row>
    <row r="166" spans="21:22">
      <c r="U166" s="391"/>
      <c r="V166" s="391"/>
    </row>
    <row r="167" spans="21:22">
      <c r="U167" s="391"/>
      <c r="V167" s="391"/>
    </row>
    <row r="168" spans="21:22">
      <c r="U168" s="391"/>
      <c r="V168" s="391"/>
    </row>
    <row r="169" spans="21:22">
      <c r="U169" s="391"/>
      <c r="V169" s="391"/>
    </row>
    <row r="170" spans="21:22">
      <c r="U170" s="391"/>
      <c r="V170" s="391"/>
    </row>
    <row r="171" spans="21:22">
      <c r="U171" s="391"/>
      <c r="V171" s="391"/>
    </row>
    <row r="172" spans="21:22">
      <c r="U172" s="391"/>
      <c r="V172" s="391"/>
    </row>
    <row r="173" spans="21:22">
      <c r="U173" s="391"/>
      <c r="V173" s="391"/>
    </row>
    <row r="174" spans="21:22">
      <c r="U174" s="391"/>
      <c r="V174" s="391"/>
    </row>
    <row r="175" spans="21:22">
      <c r="U175" s="391"/>
      <c r="V175" s="391"/>
    </row>
    <row r="176" spans="21:22">
      <c r="U176" s="391"/>
      <c r="V176" s="391"/>
    </row>
    <row r="177" spans="21:22">
      <c r="U177" s="391"/>
      <c r="V177" s="391"/>
    </row>
    <row r="178" spans="21:22">
      <c r="U178" s="391"/>
      <c r="V178" s="391"/>
    </row>
    <row r="179" spans="21:22">
      <c r="U179" s="391"/>
      <c r="V179" s="391"/>
    </row>
    <row r="180" spans="21:22">
      <c r="U180" s="391"/>
      <c r="V180" s="391"/>
    </row>
    <row r="181" spans="21:22">
      <c r="U181" s="391"/>
      <c r="V181" s="391"/>
    </row>
    <row r="182" spans="21:22">
      <c r="U182" s="391"/>
      <c r="V182" s="391"/>
    </row>
    <row r="183" spans="21:22">
      <c r="U183" s="391"/>
      <c r="V183" s="391"/>
    </row>
    <row r="184" spans="21:22">
      <c r="U184" s="391"/>
      <c r="V184" s="391"/>
    </row>
    <row r="185" spans="21:22">
      <c r="U185" s="391"/>
      <c r="V185" s="391"/>
    </row>
    <row r="186" spans="21:22">
      <c r="U186" s="391"/>
      <c r="V186" s="391"/>
    </row>
    <row r="187" spans="21:22">
      <c r="U187" s="391"/>
      <c r="V187" s="391"/>
    </row>
    <row r="188" spans="21:22">
      <c r="U188" s="391"/>
      <c r="V188" s="391"/>
    </row>
    <row r="189" spans="21:22">
      <c r="U189" s="391"/>
      <c r="V189" s="391"/>
    </row>
    <row r="190" spans="21:22">
      <c r="U190" s="391"/>
      <c r="V190" s="391"/>
    </row>
    <row r="191" spans="21:22">
      <c r="U191" s="391"/>
      <c r="V191" s="391"/>
    </row>
    <row r="192" spans="21:22">
      <c r="U192" s="391"/>
      <c r="V192" s="391"/>
    </row>
    <row r="193" spans="21:22">
      <c r="U193" s="391"/>
      <c r="V193" s="391"/>
    </row>
    <row r="194" spans="21:22">
      <c r="U194" s="391"/>
      <c r="V194" s="391"/>
    </row>
    <row r="195" spans="21:22">
      <c r="U195" s="391"/>
      <c r="V195" s="391"/>
    </row>
    <row r="196" spans="21:22">
      <c r="U196" s="391"/>
      <c r="V196" s="391"/>
    </row>
    <row r="197" spans="21:22">
      <c r="U197" s="391"/>
      <c r="V197" s="391"/>
    </row>
    <row r="198" spans="21:22">
      <c r="U198" s="391"/>
      <c r="V198" s="391"/>
    </row>
    <row r="199" spans="21:22">
      <c r="U199" s="391"/>
      <c r="V199" s="391"/>
    </row>
    <row r="200" spans="21:22">
      <c r="U200" s="391"/>
      <c r="V200" s="391"/>
    </row>
    <row r="201" spans="21:22">
      <c r="U201" s="391"/>
      <c r="V201" s="391"/>
    </row>
    <row r="202" spans="21:22">
      <c r="U202" s="391"/>
      <c r="V202" s="391"/>
    </row>
    <row r="203" spans="21:22">
      <c r="U203" s="391"/>
      <c r="V203" s="391"/>
    </row>
    <row r="204" spans="21:22">
      <c r="U204" s="391"/>
      <c r="V204" s="391"/>
    </row>
    <row r="205" spans="21:22">
      <c r="U205" s="391"/>
      <c r="V205" s="391"/>
    </row>
    <row r="206" spans="21:22">
      <c r="U206" s="391"/>
      <c r="V206" s="391"/>
    </row>
    <row r="207" spans="21:22">
      <c r="U207" s="391"/>
      <c r="V207" s="391"/>
    </row>
    <row r="208" spans="21:22">
      <c r="U208" s="391"/>
      <c r="V208" s="391"/>
    </row>
    <row r="209" spans="21:22">
      <c r="U209" s="391"/>
      <c r="V209" s="391"/>
    </row>
    <row r="210" spans="21:22">
      <c r="U210" s="391"/>
      <c r="V210" s="391"/>
    </row>
    <row r="211" spans="21:22">
      <c r="U211" s="391"/>
      <c r="V211" s="391"/>
    </row>
  </sheetData>
  <mergeCells count="200">
    <mergeCell ref="Q38:T38"/>
    <mergeCell ref="Q39:T39"/>
    <mergeCell ref="E34:H34"/>
    <mergeCell ref="I34:L34"/>
    <mergeCell ref="AH34:AK34"/>
    <mergeCell ref="A35:D35"/>
    <mergeCell ref="I35:L35"/>
    <mergeCell ref="AH38:AK38"/>
    <mergeCell ref="A39:D39"/>
    <mergeCell ref="E39:H39"/>
    <mergeCell ref="I39:L39"/>
    <mergeCell ref="AB39:AE39"/>
    <mergeCell ref="AH39:AK39"/>
    <mergeCell ref="A38:D38"/>
    <mergeCell ref="E38:H38"/>
    <mergeCell ref="I38:L38"/>
    <mergeCell ref="AB38:AE38"/>
    <mergeCell ref="M36:P36"/>
    <mergeCell ref="M37:P37"/>
    <mergeCell ref="M38:P38"/>
    <mergeCell ref="M39:P39"/>
    <mergeCell ref="AH36:AK36"/>
    <mergeCell ref="A37:D37"/>
    <mergeCell ref="E37:H37"/>
    <mergeCell ref="Q27:T27"/>
    <mergeCell ref="AH28:AK28"/>
    <mergeCell ref="AH29:AK29"/>
    <mergeCell ref="AH30:AK30"/>
    <mergeCell ref="Q34:T34"/>
    <mergeCell ref="Q35:T35"/>
    <mergeCell ref="M34:P34"/>
    <mergeCell ref="M35:P35"/>
    <mergeCell ref="A30:D30"/>
    <mergeCell ref="Q28:T28"/>
    <mergeCell ref="A29:D29"/>
    <mergeCell ref="A28:D28"/>
    <mergeCell ref="A27:D27"/>
    <mergeCell ref="AB37:AE37"/>
    <mergeCell ref="AH37:AK37"/>
    <mergeCell ref="A36:D36"/>
    <mergeCell ref="E36:H36"/>
    <mergeCell ref="I36:L36"/>
    <mergeCell ref="AB36:AE36"/>
    <mergeCell ref="Q36:T36"/>
    <mergeCell ref="Q37:T37"/>
    <mergeCell ref="AH33:AK33"/>
    <mergeCell ref="AB35:AE35"/>
    <mergeCell ref="AH35:AK35"/>
    <mergeCell ref="A34:D34"/>
    <mergeCell ref="AE20:AH20"/>
    <mergeCell ref="AI20:AL20"/>
    <mergeCell ref="Q19:T19"/>
    <mergeCell ref="A20:D20"/>
    <mergeCell ref="Q18:T18"/>
    <mergeCell ref="AE15:AH15"/>
    <mergeCell ref="AI15:AL15"/>
    <mergeCell ref="AB34:AE34"/>
    <mergeCell ref="E35:H35"/>
    <mergeCell ref="AB25:AE25"/>
    <mergeCell ref="AB26:AE26"/>
    <mergeCell ref="AB27:AE27"/>
    <mergeCell ref="AB28:AE28"/>
    <mergeCell ref="AB29:AE29"/>
    <mergeCell ref="AB30:AE30"/>
    <mergeCell ref="AE16:AH16"/>
    <mergeCell ref="Q25:T25"/>
    <mergeCell ref="Q21:T21"/>
    <mergeCell ref="Q20:T20"/>
    <mergeCell ref="I19:L19"/>
    <mergeCell ref="Q29:T29"/>
    <mergeCell ref="M24:P24"/>
    <mergeCell ref="M30:P30"/>
    <mergeCell ref="M25:P25"/>
    <mergeCell ref="AB24:AE24"/>
    <mergeCell ref="AH24:AK24"/>
    <mergeCell ref="A33:D33"/>
    <mergeCell ref="E33:H33"/>
    <mergeCell ref="I33:L33"/>
    <mergeCell ref="M33:P33"/>
    <mergeCell ref="Q33:T33"/>
    <mergeCell ref="AB33:AE33"/>
    <mergeCell ref="A21:D21"/>
    <mergeCell ref="I30:L30"/>
    <mergeCell ref="M29:P29"/>
    <mergeCell ref="I29:L29"/>
    <mergeCell ref="E25:H25"/>
    <mergeCell ref="Q30:T30"/>
    <mergeCell ref="M27:P27"/>
    <mergeCell ref="AH25:AK25"/>
    <mergeCell ref="AH26:AK26"/>
    <mergeCell ref="AH27:AK27"/>
    <mergeCell ref="E30:H30"/>
    <mergeCell ref="E29:H29"/>
    <mergeCell ref="M28:P28"/>
    <mergeCell ref="Q26:T26"/>
    <mergeCell ref="I28:L28"/>
    <mergeCell ref="E28:H28"/>
    <mergeCell ref="AI16:AL16"/>
    <mergeCell ref="AE17:AH17"/>
    <mergeCell ref="AI17:AL17"/>
    <mergeCell ref="A7:D7"/>
    <mergeCell ref="A10:D10"/>
    <mergeCell ref="A18:D18"/>
    <mergeCell ref="A19:D19"/>
    <mergeCell ref="A16:D16"/>
    <mergeCell ref="E6:H6"/>
    <mergeCell ref="I17:L17"/>
    <mergeCell ref="Q7:T7"/>
    <mergeCell ref="A17:D17"/>
    <mergeCell ref="AE18:AH18"/>
    <mergeCell ref="AI18:AL18"/>
    <mergeCell ref="AE19:AH19"/>
    <mergeCell ref="AI19:AL19"/>
    <mergeCell ref="C54:M59"/>
    <mergeCell ref="A1:H3"/>
    <mergeCell ref="E15:H15"/>
    <mergeCell ref="E10:H10"/>
    <mergeCell ref="E7:H7"/>
    <mergeCell ref="E9:H9"/>
    <mergeCell ref="E8:H8"/>
    <mergeCell ref="A47:D47"/>
    <mergeCell ref="A43:D43"/>
    <mergeCell ref="A44:D44"/>
    <mergeCell ref="A46:D46"/>
    <mergeCell ref="E19:H19"/>
    <mergeCell ref="E5:H5"/>
    <mergeCell ref="E4:H4"/>
    <mergeCell ref="A45:D45"/>
    <mergeCell ref="I37:L37"/>
    <mergeCell ref="I27:L27"/>
    <mergeCell ref="A4:D4"/>
    <mergeCell ref="A5:D5"/>
    <mergeCell ref="A15:D15"/>
    <mergeCell ref="A6:D6"/>
    <mergeCell ref="I5:L5"/>
    <mergeCell ref="M7:P7"/>
    <mergeCell ref="I8:L8"/>
    <mergeCell ref="O1:P1"/>
    <mergeCell ref="I10:L10"/>
    <mergeCell ref="M14:P14"/>
    <mergeCell ref="M15:P15"/>
    <mergeCell ref="M11:P11"/>
    <mergeCell ref="M10:P10"/>
    <mergeCell ref="I11:L11"/>
    <mergeCell ref="I6:L6"/>
    <mergeCell ref="I4:L4"/>
    <mergeCell ref="M5:P5"/>
    <mergeCell ref="I15:L15"/>
    <mergeCell ref="N3:T3"/>
    <mergeCell ref="Q1:R1"/>
    <mergeCell ref="M4:P4"/>
    <mergeCell ref="O2:P2"/>
    <mergeCell ref="Q5:T5"/>
    <mergeCell ref="Q11:T11"/>
    <mergeCell ref="M6:P6"/>
    <mergeCell ref="Q6:T6"/>
    <mergeCell ref="M9:P9"/>
    <mergeCell ref="M8:P8"/>
    <mergeCell ref="Q8:T8"/>
    <mergeCell ref="I9:L9"/>
    <mergeCell ref="Q4:T4"/>
    <mergeCell ref="M20:P20"/>
    <mergeCell ref="M19:P19"/>
    <mergeCell ref="I7:L7"/>
    <mergeCell ref="A8:D8"/>
    <mergeCell ref="E11:H11"/>
    <mergeCell ref="I14:L14"/>
    <mergeCell ref="E17:H17"/>
    <mergeCell ref="M16:P16"/>
    <mergeCell ref="Q10:T10"/>
    <mergeCell ref="Q15:T15"/>
    <mergeCell ref="A9:D9"/>
    <mergeCell ref="Q9:T9"/>
    <mergeCell ref="I16:L16"/>
    <mergeCell ref="Q17:T17"/>
    <mergeCell ref="A14:D14"/>
    <mergeCell ref="M21:P21"/>
    <mergeCell ref="E20:H20"/>
    <mergeCell ref="A26:D26"/>
    <mergeCell ref="E27:H27"/>
    <mergeCell ref="A25:D25"/>
    <mergeCell ref="A24:D24"/>
    <mergeCell ref="Q16:T16"/>
    <mergeCell ref="E14:H14"/>
    <mergeCell ref="Q14:T14"/>
    <mergeCell ref="E16:H16"/>
    <mergeCell ref="M17:P17"/>
    <mergeCell ref="I18:L18"/>
    <mergeCell ref="M18:P18"/>
    <mergeCell ref="M26:P26"/>
    <mergeCell ref="E18:H18"/>
    <mergeCell ref="Q24:T24"/>
    <mergeCell ref="E26:H26"/>
    <mergeCell ref="E21:H21"/>
    <mergeCell ref="E24:H24"/>
    <mergeCell ref="I21:L21"/>
    <mergeCell ref="I26:L26"/>
    <mergeCell ref="I25:L25"/>
    <mergeCell ref="I24:L24"/>
    <mergeCell ref="I20:L20"/>
  </mergeCells>
  <phoneticPr fontId="19" type="noConversion"/>
  <pageMargins left="0.43307086614173229" right="0" top="0" bottom="0" header="0.31496062992125984" footer="0.31496062992125984"/>
  <pageSetup paperSize="9" scale="25" orientation="landscape" r:id="rId1"/>
  <headerFooter alignWithMargins="0"/>
  <rowBreaks count="1" manualBreakCount="1">
    <brk id="41" max="2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4"/>
  <sheetViews>
    <sheetView view="pageBreakPreview" zoomScale="60" zoomScaleNormal="55" workbookViewId="0">
      <selection activeCell="Y40" sqref="Y40"/>
    </sheetView>
  </sheetViews>
  <sheetFormatPr defaultColWidth="9" defaultRowHeight="20.25"/>
  <cols>
    <col min="1" max="1" width="1.875" style="90" customWidth="1"/>
    <col min="2" max="2" width="4.875" style="125" customWidth="1"/>
    <col min="3" max="3" width="0" style="90" hidden="1" customWidth="1"/>
    <col min="4" max="4" width="19.375" style="90" customWidth="1"/>
    <col min="5" max="5" width="5.625" style="126" customWidth="1"/>
    <col min="6" max="6" width="9.625" style="90" customWidth="1"/>
    <col min="7" max="7" width="19.375" style="90" customWidth="1"/>
    <col min="8" max="8" width="5.625" style="126" customWidth="1"/>
    <col min="9" max="9" width="9.625" style="90" customWidth="1"/>
    <col min="10" max="10" width="19.375" style="90" customWidth="1"/>
    <col min="11" max="11" width="5.625" style="126" customWidth="1"/>
    <col min="12" max="12" width="9.625" style="90" customWidth="1"/>
    <col min="13" max="13" width="19.375" style="90" customWidth="1"/>
    <col min="14" max="14" width="5.625" style="126" customWidth="1"/>
    <col min="15" max="15" width="9.625" style="90" customWidth="1"/>
    <col min="16" max="16" width="19.375" style="90" customWidth="1"/>
    <col min="17" max="17" width="5.625" style="126" customWidth="1"/>
    <col min="18" max="18" width="9.625" style="90" customWidth="1"/>
    <col min="19" max="19" width="19.375" style="90" customWidth="1"/>
    <col min="20" max="20" width="5.625" style="126" customWidth="1"/>
    <col min="21" max="21" width="9.625" style="90" customWidth="1"/>
    <col min="22" max="22" width="5.25" style="134" customWidth="1"/>
    <col min="23" max="23" width="11.75" style="131" customWidth="1"/>
    <col min="24" max="24" width="11.25" style="132" customWidth="1"/>
    <col min="25" max="25" width="6.625" style="135" customWidth="1"/>
    <col min="26" max="26" width="6.625" style="90" customWidth="1"/>
    <col min="27" max="27" width="6" style="68" customWidth="1"/>
    <col min="28" max="28" width="5.5" style="69" customWidth="1"/>
    <col min="29" max="29" width="7.75" style="68" customWidth="1"/>
    <col min="30" max="30" width="8" style="68" customWidth="1"/>
    <col min="31" max="31" width="7.875" style="68" customWidth="1"/>
    <col min="32" max="32" width="7.5" style="68" customWidth="1"/>
    <col min="33" max="33" width="9" style="90" customWidth="1"/>
    <col min="34" max="16384" width="9" style="90"/>
  </cols>
  <sheetData>
    <row r="1" spans="2:32" s="58" customFormat="1" ht="38.25">
      <c r="B1" s="700" t="s">
        <v>686</v>
      </c>
      <c r="C1" s="700"/>
      <c r="D1" s="700"/>
      <c r="E1" s="700"/>
      <c r="F1" s="700"/>
      <c r="G1" s="700"/>
      <c r="H1" s="700"/>
      <c r="I1" s="700"/>
      <c r="J1" s="700"/>
      <c r="K1" s="700"/>
      <c r="L1" s="700"/>
      <c r="M1" s="700"/>
      <c r="N1" s="700"/>
      <c r="O1" s="700"/>
      <c r="P1" s="700"/>
      <c r="Q1" s="700"/>
      <c r="R1" s="700"/>
      <c r="S1" s="700"/>
      <c r="T1" s="700"/>
      <c r="U1" s="700"/>
      <c r="V1" s="700"/>
      <c r="W1" s="700"/>
      <c r="X1" s="700"/>
      <c r="Y1" s="700"/>
      <c r="Z1" s="57"/>
      <c r="AB1" s="59"/>
    </row>
    <row r="2" spans="2:32" s="58" customFormat="1" ht="21.95" customHeight="1">
      <c r="B2" s="701"/>
      <c r="C2" s="702"/>
      <c r="D2" s="702"/>
      <c r="E2" s="702"/>
      <c r="F2" s="702"/>
      <c r="G2" s="702"/>
      <c r="H2" s="60"/>
      <c r="I2" s="57"/>
      <c r="J2" s="57"/>
      <c r="K2" s="60"/>
      <c r="L2" s="57"/>
      <c r="M2" s="57"/>
      <c r="N2" s="60"/>
      <c r="O2" s="57"/>
      <c r="P2" s="57"/>
      <c r="Q2" s="60"/>
      <c r="R2" s="703" t="s">
        <v>457</v>
      </c>
      <c r="S2" s="703"/>
      <c r="T2" s="703"/>
      <c r="U2" s="703"/>
      <c r="V2" s="703"/>
      <c r="W2" s="703"/>
      <c r="X2" s="703"/>
      <c r="Y2" s="703"/>
      <c r="Z2" s="703"/>
      <c r="AB2" s="59"/>
    </row>
    <row r="3" spans="2:32" s="68" customFormat="1" ht="31.5" customHeight="1" thickBot="1">
      <c r="B3" s="137" t="s">
        <v>40</v>
      </c>
      <c r="C3" s="61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58"/>
      <c r="T3" s="62"/>
      <c r="U3" s="62"/>
      <c r="V3" s="63"/>
      <c r="W3" s="64"/>
      <c r="X3" s="65"/>
      <c r="Y3" s="66"/>
      <c r="Z3" s="67"/>
      <c r="AB3" s="69"/>
    </row>
    <row r="4" spans="2:32" s="82" customFormat="1" ht="157.5">
      <c r="B4" s="449" t="s">
        <v>0</v>
      </c>
      <c r="C4" s="450" t="s">
        <v>1</v>
      </c>
      <c r="D4" s="451" t="s">
        <v>2</v>
      </c>
      <c r="E4" s="452" t="s">
        <v>38</v>
      </c>
      <c r="F4" s="451"/>
      <c r="G4" s="451" t="s">
        <v>3</v>
      </c>
      <c r="H4" s="452" t="s">
        <v>38</v>
      </c>
      <c r="I4" s="451"/>
      <c r="J4" s="451" t="s">
        <v>4</v>
      </c>
      <c r="K4" s="452" t="s">
        <v>38</v>
      </c>
      <c r="L4" s="453"/>
      <c r="M4" s="451" t="s">
        <v>4</v>
      </c>
      <c r="N4" s="452" t="s">
        <v>38</v>
      </c>
      <c r="O4" s="451"/>
      <c r="P4" s="451" t="s">
        <v>4</v>
      </c>
      <c r="Q4" s="452" t="s">
        <v>38</v>
      </c>
      <c r="R4" s="451"/>
      <c r="S4" s="454" t="s">
        <v>5</v>
      </c>
      <c r="T4" s="452" t="s">
        <v>38</v>
      </c>
      <c r="U4" s="451"/>
      <c r="V4" s="455" t="s">
        <v>43</v>
      </c>
      <c r="W4" s="456" t="s">
        <v>6</v>
      </c>
      <c r="X4" s="457" t="s">
        <v>13</v>
      </c>
      <c r="Y4" s="458" t="s">
        <v>14</v>
      </c>
      <c r="Z4" s="78"/>
      <c r="AA4" s="79"/>
      <c r="AB4" s="80"/>
      <c r="AC4" s="81"/>
      <c r="AD4" s="81"/>
      <c r="AE4" s="81"/>
      <c r="AF4" s="81"/>
    </row>
    <row r="5" spans="2:32" s="86" customFormat="1" ht="42" customHeight="1">
      <c r="B5" s="459">
        <v>6</v>
      </c>
      <c r="C5" s="692"/>
      <c r="D5" s="319" t="str">
        <f>'113.6月菜單'!A5</f>
        <v>白米飯+巧克力銀絲卷(冷)</v>
      </c>
      <c r="E5" s="338" t="s">
        <v>94</v>
      </c>
      <c r="F5" s="248" t="s">
        <v>15</v>
      </c>
      <c r="G5" s="319" t="str">
        <f>'113.6月菜單'!A6</f>
        <v>菲力雞排</v>
      </c>
      <c r="H5" s="319" t="s">
        <v>88</v>
      </c>
      <c r="I5" s="248" t="s">
        <v>15</v>
      </c>
      <c r="J5" s="319" t="str">
        <f>'113.6月菜單'!A7</f>
        <v>彩椒鮮筍豚肉</v>
      </c>
      <c r="K5" s="319" t="s">
        <v>16</v>
      </c>
      <c r="L5" s="248" t="s">
        <v>15</v>
      </c>
      <c r="M5" s="319" t="str">
        <f>'113.6月菜單'!A8</f>
        <v>柴香蒸蛋</v>
      </c>
      <c r="N5" s="319" t="s">
        <v>583</v>
      </c>
      <c r="O5" s="248" t="s">
        <v>15</v>
      </c>
      <c r="P5" s="319" t="str">
        <f>'113.6月菜單'!A9</f>
        <v>深色蔬菜</v>
      </c>
      <c r="Q5" s="247" t="s">
        <v>60</v>
      </c>
      <c r="R5" s="248" t="s">
        <v>15</v>
      </c>
      <c r="S5" s="319" t="str">
        <f>'113.6月菜單'!A10</f>
        <v>冬瓜湯</v>
      </c>
      <c r="T5" s="249" t="s">
        <v>59</v>
      </c>
      <c r="U5" s="248" t="s">
        <v>15</v>
      </c>
      <c r="V5" s="693"/>
      <c r="W5" s="142" t="s">
        <v>7</v>
      </c>
      <c r="X5" s="143" t="s">
        <v>17</v>
      </c>
      <c r="Y5" s="460">
        <v>6</v>
      </c>
      <c r="Z5" s="68"/>
      <c r="AA5" s="68"/>
      <c r="AB5" s="69"/>
      <c r="AC5" s="68" t="s">
        <v>18</v>
      </c>
      <c r="AD5" s="68" t="s">
        <v>19</v>
      </c>
      <c r="AE5" s="68" t="s">
        <v>20</v>
      </c>
      <c r="AF5" s="68" t="s">
        <v>21</v>
      </c>
    </row>
    <row r="6" spans="2:32" ht="27.95" customHeight="1">
      <c r="B6" s="461" t="s">
        <v>8</v>
      </c>
      <c r="C6" s="692"/>
      <c r="D6" s="519" t="s">
        <v>92</v>
      </c>
      <c r="E6" s="520"/>
      <c r="F6" s="521">
        <v>100</v>
      </c>
      <c r="G6" s="519" t="s">
        <v>420</v>
      </c>
      <c r="H6" s="522"/>
      <c r="I6" s="519">
        <v>40</v>
      </c>
      <c r="J6" s="267" t="s">
        <v>563</v>
      </c>
      <c r="K6" s="263"/>
      <c r="L6" s="267">
        <v>30</v>
      </c>
      <c r="M6" s="523" t="s">
        <v>377</v>
      </c>
      <c r="N6" s="524"/>
      <c r="O6" s="523">
        <v>30</v>
      </c>
      <c r="P6" s="523" t="str">
        <f>P5</f>
        <v>深色蔬菜</v>
      </c>
      <c r="Q6" s="525"/>
      <c r="R6" s="519">
        <v>110</v>
      </c>
      <c r="S6" s="519" t="s">
        <v>502</v>
      </c>
      <c r="T6" s="526"/>
      <c r="U6" s="519">
        <v>30</v>
      </c>
      <c r="V6" s="694"/>
      <c r="W6" s="144">
        <f>(Y5*15)+(Y7*5)+(Y9*15)+(Y10*12)</f>
        <v>100</v>
      </c>
      <c r="X6" s="145" t="s">
        <v>22</v>
      </c>
      <c r="Y6" s="462">
        <v>2.1</v>
      </c>
      <c r="Z6" s="67"/>
      <c r="AA6" s="89" t="s">
        <v>23</v>
      </c>
      <c r="AB6" s="69">
        <v>6</v>
      </c>
      <c r="AC6" s="69">
        <f>AB6*2</f>
        <v>12</v>
      </c>
      <c r="AD6" s="69"/>
      <c r="AE6" s="69">
        <f>AB6*15</f>
        <v>90</v>
      </c>
      <c r="AF6" s="69">
        <f>AC6*4+AE6*4</f>
        <v>408</v>
      </c>
    </row>
    <row r="7" spans="2:32" ht="27.95" customHeight="1">
      <c r="B7" s="461">
        <v>3</v>
      </c>
      <c r="C7" s="692"/>
      <c r="D7" s="519"/>
      <c r="E7" s="519"/>
      <c r="F7" s="519"/>
      <c r="G7" s="519"/>
      <c r="H7" s="527"/>
      <c r="I7" s="519"/>
      <c r="J7" s="267" t="s">
        <v>400</v>
      </c>
      <c r="K7" s="263"/>
      <c r="L7" s="267">
        <v>30</v>
      </c>
      <c r="M7" s="523" t="s">
        <v>584</v>
      </c>
      <c r="N7" s="524"/>
      <c r="O7" s="523">
        <v>1</v>
      </c>
      <c r="P7" s="519"/>
      <c r="Q7" s="525"/>
      <c r="R7" s="519"/>
      <c r="S7" s="519"/>
      <c r="T7" s="525"/>
      <c r="U7" s="519"/>
      <c r="V7" s="694"/>
      <c r="W7" s="146" t="s">
        <v>9</v>
      </c>
      <c r="X7" s="147" t="s">
        <v>24</v>
      </c>
      <c r="Y7" s="462">
        <v>2</v>
      </c>
      <c r="Z7" s="68"/>
      <c r="AA7" s="92" t="s">
        <v>25</v>
      </c>
      <c r="AB7" s="69">
        <v>2.1</v>
      </c>
      <c r="AC7" s="93">
        <f>AB7*7</f>
        <v>14.700000000000001</v>
      </c>
      <c r="AD7" s="69">
        <f>AB7*5</f>
        <v>10.5</v>
      </c>
      <c r="AE7" s="69" t="s">
        <v>26</v>
      </c>
      <c r="AF7" s="94">
        <f>AC7*4+AD7*9</f>
        <v>153.30000000000001</v>
      </c>
    </row>
    <row r="8" spans="2:32" ht="27.95" customHeight="1">
      <c r="B8" s="461" t="s">
        <v>10</v>
      </c>
      <c r="C8" s="692"/>
      <c r="D8" s="519" t="s">
        <v>651</v>
      </c>
      <c r="E8" s="519" t="s">
        <v>650</v>
      </c>
      <c r="F8" s="519">
        <v>30</v>
      </c>
      <c r="G8" s="519"/>
      <c r="H8" s="525"/>
      <c r="I8" s="519"/>
      <c r="J8" s="267" t="s">
        <v>564</v>
      </c>
      <c r="K8" s="259"/>
      <c r="L8" s="267">
        <v>20</v>
      </c>
      <c r="M8" s="523"/>
      <c r="N8" s="528"/>
      <c r="O8" s="523"/>
      <c r="P8" s="519"/>
      <c r="Q8" s="525"/>
      <c r="R8" s="519"/>
      <c r="S8" s="519"/>
      <c r="T8" s="525"/>
      <c r="U8" s="519"/>
      <c r="V8" s="694"/>
      <c r="W8" s="144">
        <f>(Y6*5)+(Y8*5)+(Y10*8)</f>
        <v>23</v>
      </c>
      <c r="X8" s="147" t="s">
        <v>27</v>
      </c>
      <c r="Y8" s="462">
        <f>AB9</f>
        <v>2.5</v>
      </c>
      <c r="Z8" s="67"/>
      <c r="AA8" s="68" t="s">
        <v>28</v>
      </c>
      <c r="AB8" s="69">
        <v>2</v>
      </c>
      <c r="AC8" s="69">
        <f>AB8*1</f>
        <v>2</v>
      </c>
      <c r="AD8" s="69" t="s">
        <v>26</v>
      </c>
      <c r="AE8" s="69">
        <f>AB8*5</f>
        <v>10</v>
      </c>
      <c r="AF8" s="69">
        <f>AC8*4+AE8*4</f>
        <v>48</v>
      </c>
    </row>
    <row r="9" spans="2:32" ht="27.95" customHeight="1">
      <c r="B9" s="697" t="s">
        <v>34</v>
      </c>
      <c r="C9" s="692"/>
      <c r="D9" s="519"/>
      <c r="E9" s="519"/>
      <c r="F9" s="519"/>
      <c r="G9" s="519"/>
      <c r="H9" s="525"/>
      <c r="I9" s="519"/>
      <c r="J9" s="267"/>
      <c r="K9" s="517"/>
      <c r="L9" s="267"/>
      <c r="M9" s="519"/>
      <c r="N9" s="525"/>
      <c r="O9" s="519"/>
      <c r="P9" s="523"/>
      <c r="Q9" s="524"/>
      <c r="R9" s="523"/>
      <c r="S9" s="530"/>
      <c r="T9" s="525"/>
      <c r="U9" s="519"/>
      <c r="V9" s="694"/>
      <c r="W9" s="146" t="s">
        <v>11</v>
      </c>
      <c r="X9" s="147" t="s">
        <v>30</v>
      </c>
      <c r="Y9" s="462">
        <f>AB10</f>
        <v>0</v>
      </c>
      <c r="Z9" s="68"/>
      <c r="AA9" s="68" t="s">
        <v>31</v>
      </c>
      <c r="AB9" s="69">
        <v>2.5</v>
      </c>
      <c r="AC9" s="69"/>
      <c r="AD9" s="69">
        <f>AB9*5</f>
        <v>12.5</v>
      </c>
      <c r="AE9" s="69" t="s">
        <v>26</v>
      </c>
      <c r="AF9" s="69">
        <f>AD9*9</f>
        <v>112.5</v>
      </c>
    </row>
    <row r="10" spans="2:32" ht="27.95" customHeight="1">
      <c r="B10" s="697"/>
      <c r="C10" s="692"/>
      <c r="D10" s="519"/>
      <c r="E10" s="519"/>
      <c r="F10" s="519"/>
      <c r="G10" s="519"/>
      <c r="H10" s="525"/>
      <c r="I10" s="519"/>
      <c r="J10" s="519"/>
      <c r="K10" s="525"/>
      <c r="L10" s="519"/>
      <c r="M10" s="519"/>
      <c r="N10" s="525"/>
      <c r="O10" s="519"/>
      <c r="P10" s="523"/>
      <c r="Q10" s="524"/>
      <c r="R10" s="523"/>
      <c r="S10" s="519"/>
      <c r="T10" s="525"/>
      <c r="U10" s="519"/>
      <c r="V10" s="694"/>
      <c r="W10" s="144">
        <f>(Y5*2)+(Y6*7)+(Y7*1)+(Y10*8)</f>
        <v>28.700000000000003</v>
      </c>
      <c r="X10" s="148" t="s">
        <v>39</v>
      </c>
      <c r="Y10" s="462">
        <v>0</v>
      </c>
      <c r="Z10" s="67"/>
      <c r="AA10" s="68" t="s">
        <v>32</v>
      </c>
      <c r="AE10" s="68">
        <f>AB10*15</f>
        <v>0</v>
      </c>
    </row>
    <row r="11" spans="2:32" ht="27.95" customHeight="1">
      <c r="B11" s="463" t="s">
        <v>33</v>
      </c>
      <c r="C11" s="97"/>
      <c r="D11" s="320"/>
      <c r="E11" s="323"/>
      <c r="F11" s="268"/>
      <c r="G11" s="320"/>
      <c r="H11" s="329"/>
      <c r="I11" s="253"/>
      <c r="J11" s="320"/>
      <c r="K11" s="329"/>
      <c r="L11" s="253"/>
      <c r="M11" s="321"/>
      <c r="N11" s="324"/>
      <c r="O11" s="266"/>
      <c r="P11" s="322"/>
      <c r="Q11" s="261"/>
      <c r="R11" s="267"/>
      <c r="S11" s="320"/>
      <c r="T11" s="254"/>
      <c r="U11" s="253"/>
      <c r="V11" s="694"/>
      <c r="W11" s="146" t="s">
        <v>12</v>
      </c>
      <c r="X11" s="149"/>
      <c r="Y11" s="462"/>
      <c r="Z11" s="68"/>
      <c r="AC11" s="68">
        <f>SUM(AC6:AC10)</f>
        <v>28.700000000000003</v>
      </c>
      <c r="AD11" s="68">
        <f>SUM(AD6:AD10)</f>
        <v>23</v>
      </c>
      <c r="AE11" s="68">
        <f>SUM(AE6:AE10)</f>
        <v>100</v>
      </c>
      <c r="AF11" s="68">
        <f>AC11*4+AD11*9+AE11*4</f>
        <v>721.8</v>
      </c>
    </row>
    <row r="12" spans="2:32" ht="27.95" customHeight="1">
      <c r="B12" s="464"/>
      <c r="C12" s="100"/>
      <c r="D12" s="322"/>
      <c r="E12" s="323"/>
      <c r="F12" s="267"/>
      <c r="G12" s="330"/>
      <c r="H12" s="331"/>
      <c r="I12" s="256"/>
      <c r="J12" s="330"/>
      <c r="K12" s="331"/>
      <c r="L12" s="256"/>
      <c r="M12" s="321"/>
      <c r="N12" s="324"/>
      <c r="O12" s="266"/>
      <c r="P12" s="320"/>
      <c r="Q12" s="252"/>
      <c r="R12" s="253"/>
      <c r="S12" s="330"/>
      <c r="T12" s="255"/>
      <c r="U12" s="256"/>
      <c r="V12" s="695"/>
      <c r="W12" s="144">
        <f>(W6*4)+(W8*9)+(W10*4)</f>
        <v>721.8</v>
      </c>
      <c r="X12" s="150"/>
      <c r="Y12" s="465"/>
      <c r="Z12" s="67"/>
      <c r="AC12" s="101">
        <f>AC11*4/AF11</f>
        <v>0.15904682737600445</v>
      </c>
      <c r="AD12" s="101">
        <f>AD11*9/AF11</f>
        <v>0.28678304239401498</v>
      </c>
      <c r="AE12" s="101">
        <f>AE11*4/AF11</f>
        <v>0.55417013022998063</v>
      </c>
    </row>
    <row r="13" spans="2:32" s="86" customFormat="1" ht="42" customHeight="1">
      <c r="B13" s="459">
        <v>6</v>
      </c>
      <c r="C13" s="692"/>
      <c r="D13" s="319" t="str">
        <f>'113.6月菜單'!E5</f>
        <v>燕麥飯</v>
      </c>
      <c r="E13" s="338" t="s">
        <v>94</v>
      </c>
      <c r="F13" s="248" t="s">
        <v>15</v>
      </c>
      <c r="G13" s="319" t="str">
        <f>'113.6月菜單'!E6</f>
        <v>白玉燉肉</v>
      </c>
      <c r="H13" s="319" t="s">
        <v>16</v>
      </c>
      <c r="I13" s="248" t="s">
        <v>15</v>
      </c>
      <c r="J13" s="319" t="str">
        <f>'113.6月菜單'!E7</f>
        <v>鮮彩玉米筍</v>
      </c>
      <c r="K13" s="364" t="s">
        <v>425</v>
      </c>
      <c r="L13" s="248" t="s">
        <v>15</v>
      </c>
      <c r="M13" s="366" t="str">
        <f>'113.6月菜單'!E8</f>
        <v>蜜汁翅小腿</v>
      </c>
      <c r="N13" s="364" t="s">
        <v>424</v>
      </c>
      <c r="O13" s="277" t="s">
        <v>15</v>
      </c>
      <c r="P13" s="319" t="str">
        <f>'113.6月菜單'!E9</f>
        <v>淺色蔬菜</v>
      </c>
      <c r="Q13" s="247" t="s">
        <v>60</v>
      </c>
      <c r="R13" s="248" t="s">
        <v>15</v>
      </c>
      <c r="S13" s="319" t="str">
        <f>'113.6月菜單'!E10</f>
        <v>味噌豆腐湯(豆)+豆漿</v>
      </c>
      <c r="T13" s="249" t="s">
        <v>16</v>
      </c>
      <c r="U13" s="248" t="s">
        <v>15</v>
      </c>
      <c r="V13" s="693" t="s">
        <v>421</v>
      </c>
      <c r="W13" s="142" t="s">
        <v>7</v>
      </c>
      <c r="X13" s="143" t="s">
        <v>17</v>
      </c>
      <c r="Y13" s="462">
        <v>6</v>
      </c>
      <c r="Z13" s="68"/>
      <c r="AA13" s="68"/>
      <c r="AB13" s="69"/>
      <c r="AC13" s="68" t="s">
        <v>18</v>
      </c>
      <c r="AD13" s="68" t="s">
        <v>19</v>
      </c>
      <c r="AE13" s="68" t="s">
        <v>20</v>
      </c>
      <c r="AF13" s="68" t="s">
        <v>21</v>
      </c>
    </row>
    <row r="14" spans="2:32" ht="27.95" customHeight="1">
      <c r="B14" s="461" t="s">
        <v>8</v>
      </c>
      <c r="C14" s="692"/>
      <c r="D14" s="320" t="s">
        <v>92</v>
      </c>
      <c r="E14" s="320"/>
      <c r="F14" s="322">
        <v>80</v>
      </c>
      <c r="G14" s="320" t="s">
        <v>422</v>
      </c>
      <c r="H14" s="363"/>
      <c r="I14" s="320">
        <v>35</v>
      </c>
      <c r="J14" s="320" t="s">
        <v>240</v>
      </c>
      <c r="K14" s="327"/>
      <c r="L14" s="320">
        <v>20</v>
      </c>
      <c r="M14" s="320" t="s">
        <v>423</v>
      </c>
      <c r="N14" s="327"/>
      <c r="O14" s="320">
        <v>30</v>
      </c>
      <c r="P14" s="322" t="str">
        <f>P13</f>
        <v>淺色蔬菜</v>
      </c>
      <c r="Q14" s="320"/>
      <c r="R14" s="322">
        <v>100</v>
      </c>
      <c r="S14" s="320" t="s">
        <v>503</v>
      </c>
      <c r="T14" s="352"/>
      <c r="U14" s="320">
        <v>20</v>
      </c>
      <c r="V14" s="694"/>
      <c r="W14" s="144">
        <f>(Y13*15)+(Y15*5)+(Y17*15)+(Y18*12)</f>
        <v>100</v>
      </c>
      <c r="X14" s="145" t="s">
        <v>22</v>
      </c>
      <c r="Y14" s="462">
        <v>2</v>
      </c>
      <c r="Z14" s="67"/>
      <c r="AA14" s="89" t="s">
        <v>23</v>
      </c>
      <c r="AB14" s="69">
        <v>5.9</v>
      </c>
      <c r="AC14" s="69">
        <f>AB14*2</f>
        <v>11.8</v>
      </c>
      <c r="AD14" s="69"/>
      <c r="AE14" s="69">
        <f>AB14*15</f>
        <v>88.5</v>
      </c>
      <c r="AF14" s="69">
        <f>AC14*4+AE14*4</f>
        <v>401.2</v>
      </c>
    </row>
    <row r="15" spans="2:32" ht="27.95" customHeight="1">
      <c r="B15" s="461">
        <v>4</v>
      </c>
      <c r="C15" s="692"/>
      <c r="D15" s="322" t="s">
        <v>243</v>
      </c>
      <c r="E15" s="320"/>
      <c r="F15" s="322">
        <v>40</v>
      </c>
      <c r="G15" s="320" t="s">
        <v>417</v>
      </c>
      <c r="H15" s="363"/>
      <c r="I15" s="320">
        <v>20</v>
      </c>
      <c r="J15" s="320" t="s">
        <v>241</v>
      </c>
      <c r="K15" s="327"/>
      <c r="L15" s="320">
        <v>20</v>
      </c>
      <c r="M15" s="320"/>
      <c r="N15" s="327"/>
      <c r="O15" s="320"/>
      <c r="P15" s="322"/>
      <c r="Q15" s="320"/>
      <c r="R15" s="322"/>
      <c r="S15" s="320" t="s">
        <v>504</v>
      </c>
      <c r="T15" s="320"/>
      <c r="U15" s="320" t="s">
        <v>505</v>
      </c>
      <c r="V15" s="694"/>
      <c r="W15" s="146" t="s">
        <v>9</v>
      </c>
      <c r="X15" s="147" t="s">
        <v>24</v>
      </c>
      <c r="Y15" s="462">
        <v>2</v>
      </c>
      <c r="Z15" s="68"/>
      <c r="AA15" s="92" t="s">
        <v>25</v>
      </c>
      <c r="AB15" s="69">
        <v>2</v>
      </c>
      <c r="AC15" s="93">
        <f>AB15*7</f>
        <v>14</v>
      </c>
      <c r="AD15" s="69">
        <f>AB15*5</f>
        <v>10</v>
      </c>
      <c r="AE15" s="69" t="s">
        <v>26</v>
      </c>
      <c r="AF15" s="94">
        <f>AC15*4+AD15*9</f>
        <v>146</v>
      </c>
    </row>
    <row r="16" spans="2:32" ht="27.95" customHeight="1">
      <c r="B16" s="461" t="s">
        <v>10</v>
      </c>
      <c r="C16" s="692"/>
      <c r="D16" s="323"/>
      <c r="E16" s="320"/>
      <c r="F16" s="322"/>
      <c r="G16" s="320" t="s">
        <v>242</v>
      </c>
      <c r="H16" s="327"/>
      <c r="I16" s="320">
        <v>10</v>
      </c>
      <c r="J16" s="320" t="s">
        <v>242</v>
      </c>
      <c r="K16" s="327"/>
      <c r="L16" s="320">
        <v>10</v>
      </c>
      <c r="M16" s="320"/>
      <c r="N16" s="327"/>
      <c r="O16" s="320"/>
      <c r="P16" s="322"/>
      <c r="Q16" s="320"/>
      <c r="R16" s="322"/>
      <c r="S16" s="320"/>
      <c r="T16" s="327"/>
      <c r="U16" s="320"/>
      <c r="V16" s="694"/>
      <c r="W16" s="144">
        <f>(Y14*5)+(Y16*5)+(Y18*8)</f>
        <v>22.5</v>
      </c>
      <c r="X16" s="147" t="s">
        <v>27</v>
      </c>
      <c r="Y16" s="462">
        <v>2.5</v>
      </c>
      <c r="Z16" s="67"/>
      <c r="AA16" s="68" t="s">
        <v>28</v>
      </c>
      <c r="AB16" s="69">
        <v>2.1</v>
      </c>
      <c r="AC16" s="69">
        <f>AB16*1</f>
        <v>2.1</v>
      </c>
      <c r="AD16" s="69" t="s">
        <v>26</v>
      </c>
      <c r="AE16" s="69">
        <f>AB16*5</f>
        <v>10.5</v>
      </c>
      <c r="AF16" s="69">
        <f>AC16*4+AE16*4</f>
        <v>50.4</v>
      </c>
    </row>
    <row r="17" spans="2:32" ht="27.95" customHeight="1">
      <c r="B17" s="697" t="s">
        <v>35</v>
      </c>
      <c r="C17" s="692"/>
      <c r="D17" s="323"/>
      <c r="E17" s="320"/>
      <c r="F17" s="322"/>
      <c r="G17" s="320"/>
      <c r="H17" s="327"/>
      <c r="I17" s="320"/>
      <c r="J17" s="320" t="s">
        <v>400</v>
      </c>
      <c r="K17" s="327"/>
      <c r="L17" s="320">
        <v>20</v>
      </c>
      <c r="M17" s="320"/>
      <c r="N17" s="327"/>
      <c r="O17" s="320"/>
      <c r="P17" s="322"/>
      <c r="Q17" s="320"/>
      <c r="R17" s="322"/>
      <c r="S17" s="320"/>
      <c r="T17" s="327"/>
      <c r="U17" s="320"/>
      <c r="V17" s="694"/>
      <c r="W17" s="146" t="s">
        <v>11</v>
      </c>
      <c r="X17" s="147" t="s">
        <v>30</v>
      </c>
      <c r="Y17" s="462">
        <f>AB18</f>
        <v>0</v>
      </c>
      <c r="Z17" s="68"/>
      <c r="AA17" s="68" t="s">
        <v>31</v>
      </c>
      <c r="AB17" s="69">
        <v>2.5</v>
      </c>
      <c r="AC17" s="69"/>
      <c r="AD17" s="69">
        <f>AB17*5</f>
        <v>12.5</v>
      </c>
      <c r="AE17" s="69" t="s">
        <v>26</v>
      </c>
      <c r="AF17" s="69">
        <f>AD17*9</f>
        <v>112.5</v>
      </c>
    </row>
    <row r="18" spans="2:32" ht="27.95" customHeight="1">
      <c r="B18" s="697"/>
      <c r="C18" s="692"/>
      <c r="D18" s="323"/>
      <c r="E18" s="320"/>
      <c r="F18" s="322"/>
      <c r="G18" s="320"/>
      <c r="H18" s="327"/>
      <c r="I18" s="320"/>
      <c r="J18" s="320"/>
      <c r="K18" s="327"/>
      <c r="L18" s="320"/>
      <c r="M18" s="320"/>
      <c r="N18" s="327"/>
      <c r="O18" s="320"/>
      <c r="P18" s="322"/>
      <c r="Q18" s="320"/>
      <c r="R18" s="322"/>
      <c r="S18" s="320"/>
      <c r="T18" s="327"/>
      <c r="U18" s="320"/>
      <c r="V18" s="694"/>
      <c r="W18" s="144">
        <f>(Y13*2)+(Y14*7)+(Y15*1)+(Y18*8)</f>
        <v>28</v>
      </c>
      <c r="X18" s="148" t="s">
        <v>39</v>
      </c>
      <c r="Y18" s="462">
        <v>0</v>
      </c>
      <c r="Z18" s="67"/>
      <c r="AA18" s="68" t="s">
        <v>32</v>
      </c>
      <c r="AE18" s="68">
        <f>AB18*15</f>
        <v>0</v>
      </c>
    </row>
    <row r="19" spans="2:32" ht="27.95" customHeight="1">
      <c r="B19" s="463" t="s">
        <v>33</v>
      </c>
      <c r="C19" s="97"/>
      <c r="D19" s="323"/>
      <c r="E19" s="320"/>
      <c r="F19" s="322"/>
      <c r="G19" s="320"/>
      <c r="H19" s="363"/>
      <c r="I19" s="320"/>
      <c r="J19" s="320"/>
      <c r="K19" s="347"/>
      <c r="L19" s="320"/>
      <c r="M19" s="350"/>
      <c r="N19" s="368"/>
      <c r="O19" s="321"/>
      <c r="P19" s="322"/>
      <c r="Q19" s="320"/>
      <c r="R19" s="322"/>
      <c r="S19" s="322"/>
      <c r="T19" s="322"/>
      <c r="U19" s="322"/>
      <c r="V19" s="694"/>
      <c r="W19" s="146" t="s">
        <v>12</v>
      </c>
      <c r="X19" s="149"/>
      <c r="Y19" s="462"/>
      <c r="Z19" s="68"/>
      <c r="AC19" s="68">
        <f>SUM(AC14:AC18)</f>
        <v>27.900000000000002</v>
      </c>
      <c r="AD19" s="68">
        <f>SUM(AD14:AD18)</f>
        <v>22.5</v>
      </c>
      <c r="AE19" s="68">
        <f>SUM(AE14:AE18)</f>
        <v>99</v>
      </c>
      <c r="AF19" s="68">
        <f>AC19*4+AD19*9+AE19*4</f>
        <v>710.1</v>
      </c>
    </row>
    <row r="20" spans="2:32" ht="27.95" customHeight="1">
      <c r="B20" s="464"/>
      <c r="C20" s="100"/>
      <c r="D20" s="323"/>
      <c r="E20" s="323"/>
      <c r="F20" s="267"/>
      <c r="G20" s="320"/>
      <c r="H20" s="328"/>
      <c r="I20" s="253"/>
      <c r="J20" s="320"/>
      <c r="K20" s="347"/>
      <c r="L20" s="268"/>
      <c r="M20" s="367"/>
      <c r="N20" s="324"/>
      <c r="O20" s="266"/>
      <c r="P20" s="322"/>
      <c r="Q20" s="269"/>
      <c r="R20" s="267"/>
      <c r="S20" s="320"/>
      <c r="T20" s="268"/>
      <c r="U20" s="267"/>
      <c r="V20" s="695"/>
      <c r="W20" s="144">
        <f>(W14*4)+(W16*9)+(W18*4)</f>
        <v>714.5</v>
      </c>
      <c r="X20" s="154"/>
      <c r="Y20" s="465"/>
      <c r="Z20" s="67"/>
      <c r="AC20" s="101">
        <f>AC19*4/AF19</f>
        <v>0.15716096324461346</v>
      </c>
      <c r="AD20" s="101">
        <f>AD19*9/AF19</f>
        <v>0.28517110266159695</v>
      </c>
      <c r="AE20" s="101">
        <f>AE19*4/AF19</f>
        <v>0.55766793409378956</v>
      </c>
    </row>
    <row r="21" spans="2:32" s="86" customFormat="1" ht="42" customHeight="1">
      <c r="B21" s="459">
        <v>6</v>
      </c>
      <c r="C21" s="692"/>
      <c r="D21" s="319" t="str">
        <f>'113.6月菜單'!I5</f>
        <v>白米飯</v>
      </c>
      <c r="E21" s="319" t="s">
        <v>100</v>
      </c>
      <c r="F21" s="248" t="s">
        <v>15</v>
      </c>
      <c r="G21" s="319" t="str">
        <f>'113.6月菜單'!I6</f>
        <v>花枝排(海加炸)</v>
      </c>
      <c r="H21" s="319" t="s">
        <v>93</v>
      </c>
      <c r="I21" s="248" t="s">
        <v>15</v>
      </c>
      <c r="J21" s="319" t="str">
        <f>'113.6月菜單'!I7</f>
        <v>蘑菇肉片</v>
      </c>
      <c r="K21" s="319" t="s">
        <v>233</v>
      </c>
      <c r="L21" s="248" t="s">
        <v>15</v>
      </c>
      <c r="M21" s="319" t="str">
        <f>'113.6月菜單'!I8</f>
        <v>雞蓉玉米</v>
      </c>
      <c r="N21" s="435" t="s">
        <v>587</v>
      </c>
      <c r="O21" s="248" t="s">
        <v>15</v>
      </c>
      <c r="P21" s="319" t="str">
        <f>'113.6月菜單'!I9</f>
        <v>深色蔬菜</v>
      </c>
      <c r="Q21" s="247" t="s">
        <v>41</v>
      </c>
      <c r="R21" s="248" t="s">
        <v>15</v>
      </c>
      <c r="S21" s="319" t="str">
        <f>'113.6月菜單'!I10</f>
        <v>鮮筍湯</v>
      </c>
      <c r="T21" s="249" t="s">
        <v>69</v>
      </c>
      <c r="U21" s="248" t="s">
        <v>15</v>
      </c>
      <c r="V21" s="693"/>
      <c r="W21" s="142" t="s">
        <v>7</v>
      </c>
      <c r="X21" s="85" t="s">
        <v>17</v>
      </c>
      <c r="Y21" s="466">
        <f>AB22</f>
        <v>6</v>
      </c>
      <c r="Z21" s="68"/>
      <c r="AA21" s="68"/>
      <c r="AB21" s="69"/>
      <c r="AC21" s="68" t="s">
        <v>18</v>
      </c>
      <c r="AD21" s="68" t="s">
        <v>19</v>
      </c>
      <c r="AE21" s="68" t="s">
        <v>20</v>
      </c>
      <c r="AF21" s="68" t="s">
        <v>21</v>
      </c>
    </row>
    <row r="22" spans="2:32" s="107" customFormat="1" ht="27.75" customHeight="1">
      <c r="B22" s="467" t="s">
        <v>42</v>
      </c>
      <c r="C22" s="692"/>
      <c r="D22" s="519" t="s">
        <v>103</v>
      </c>
      <c r="E22" s="520"/>
      <c r="F22" s="521">
        <v>120</v>
      </c>
      <c r="G22" s="519" t="s">
        <v>395</v>
      </c>
      <c r="H22" s="525" t="s">
        <v>427</v>
      </c>
      <c r="I22" s="519">
        <v>50</v>
      </c>
      <c r="J22" s="531" t="s">
        <v>409</v>
      </c>
      <c r="K22" s="519"/>
      <c r="L22" s="523">
        <v>30</v>
      </c>
      <c r="M22" s="532" t="s">
        <v>428</v>
      </c>
      <c r="N22" s="533"/>
      <c r="O22" s="534">
        <v>15</v>
      </c>
      <c r="P22" s="519" t="str">
        <f>P21</f>
        <v>深色蔬菜</v>
      </c>
      <c r="Q22" s="525"/>
      <c r="R22" s="519">
        <v>110</v>
      </c>
      <c r="S22" s="519" t="s">
        <v>426</v>
      </c>
      <c r="T22" s="535"/>
      <c r="U22" s="519">
        <v>30</v>
      </c>
      <c r="V22" s="694"/>
      <c r="W22" s="144">
        <f>(Y21*15)+(Y23*5)+(Y25*15)+(Y26*12)</f>
        <v>100</v>
      </c>
      <c r="X22" s="88" t="s">
        <v>22</v>
      </c>
      <c r="Y22" s="466">
        <v>2.2000000000000002</v>
      </c>
      <c r="Z22" s="104"/>
      <c r="AA22" s="105" t="s">
        <v>23</v>
      </c>
      <c r="AB22" s="106">
        <v>6</v>
      </c>
      <c r="AC22" s="106">
        <f>AB22*2</f>
        <v>12</v>
      </c>
      <c r="AD22" s="106"/>
      <c r="AE22" s="106">
        <f>AB22*15</f>
        <v>90</v>
      </c>
      <c r="AF22" s="106">
        <f>AC22*4+AE22*4</f>
        <v>408</v>
      </c>
    </row>
    <row r="23" spans="2:32" s="107" customFormat="1" ht="27.95" customHeight="1">
      <c r="B23" s="467">
        <v>5</v>
      </c>
      <c r="C23" s="692"/>
      <c r="D23" s="523"/>
      <c r="E23" s="523"/>
      <c r="F23" s="523"/>
      <c r="G23" s="519"/>
      <c r="H23" s="527"/>
      <c r="I23" s="519"/>
      <c r="J23" s="519" t="s">
        <v>506</v>
      </c>
      <c r="K23" s="519"/>
      <c r="L23" s="519">
        <v>20</v>
      </c>
      <c r="M23" s="536" t="s">
        <v>585</v>
      </c>
      <c r="N23" s="537"/>
      <c r="O23" s="534">
        <v>20</v>
      </c>
      <c r="P23" s="519"/>
      <c r="Q23" s="525"/>
      <c r="R23" s="519"/>
      <c r="S23" s="519"/>
      <c r="T23" s="525"/>
      <c r="U23" s="519"/>
      <c r="V23" s="694"/>
      <c r="W23" s="146" t="s">
        <v>9</v>
      </c>
      <c r="X23" s="91" t="s">
        <v>24</v>
      </c>
      <c r="Y23" s="466">
        <v>2</v>
      </c>
      <c r="Z23" s="108"/>
      <c r="AA23" s="109" t="s">
        <v>25</v>
      </c>
      <c r="AB23" s="106">
        <v>2.2000000000000002</v>
      </c>
      <c r="AC23" s="110">
        <f>AB23*7</f>
        <v>15.400000000000002</v>
      </c>
      <c r="AD23" s="106">
        <f>AB23*5</f>
        <v>11</v>
      </c>
      <c r="AE23" s="106" t="s">
        <v>26</v>
      </c>
      <c r="AF23" s="111">
        <f>AC23*4+AD23*9</f>
        <v>160.60000000000002</v>
      </c>
    </row>
    <row r="24" spans="2:32" s="107" customFormat="1" ht="27.95" customHeight="1">
      <c r="B24" s="467" t="s">
        <v>10</v>
      </c>
      <c r="C24" s="692"/>
      <c r="D24" s="523"/>
      <c r="E24" s="538"/>
      <c r="F24" s="523"/>
      <c r="G24" s="530"/>
      <c r="H24" s="525"/>
      <c r="I24" s="519"/>
      <c r="J24" s="519" t="s">
        <v>379</v>
      </c>
      <c r="K24" s="519"/>
      <c r="L24" s="519">
        <v>20</v>
      </c>
      <c r="M24" s="532" t="s">
        <v>586</v>
      </c>
      <c r="N24" s="537"/>
      <c r="O24" s="534">
        <v>20</v>
      </c>
      <c r="P24" s="519"/>
      <c r="Q24" s="525"/>
      <c r="R24" s="519"/>
      <c r="S24" s="519"/>
      <c r="T24" s="525"/>
      <c r="U24" s="519"/>
      <c r="V24" s="694"/>
      <c r="W24" s="144">
        <f>(Y22*5)+(Y24*5)+(Y26*8)</f>
        <v>24.5</v>
      </c>
      <c r="X24" s="91" t="s">
        <v>27</v>
      </c>
      <c r="Y24" s="466">
        <v>2.7</v>
      </c>
      <c r="Z24" s="104"/>
      <c r="AA24" s="112" t="s">
        <v>28</v>
      </c>
      <c r="AB24" s="106">
        <v>2</v>
      </c>
      <c r="AC24" s="106">
        <f>AB24*1</f>
        <v>2</v>
      </c>
      <c r="AD24" s="106" t="s">
        <v>26</v>
      </c>
      <c r="AE24" s="106">
        <f>AB24*5</f>
        <v>10</v>
      </c>
      <c r="AF24" s="106">
        <f>AC24*4+AE24*4</f>
        <v>48</v>
      </c>
    </row>
    <row r="25" spans="2:32" s="107" customFormat="1" ht="27.95" customHeight="1">
      <c r="B25" s="699" t="s">
        <v>36</v>
      </c>
      <c r="C25" s="692"/>
      <c r="D25" s="523"/>
      <c r="E25" s="538"/>
      <c r="F25" s="523"/>
      <c r="G25" s="519"/>
      <c r="H25" s="525"/>
      <c r="I25" s="519"/>
      <c r="J25" s="520" t="s">
        <v>507</v>
      </c>
      <c r="K25" s="520"/>
      <c r="L25" s="520" t="s">
        <v>384</v>
      </c>
      <c r="M25" s="532"/>
      <c r="N25" s="537"/>
      <c r="O25" s="534"/>
      <c r="P25" s="519"/>
      <c r="Q25" s="525"/>
      <c r="R25" s="519"/>
      <c r="S25" s="519"/>
      <c r="T25" s="525"/>
      <c r="U25" s="519"/>
      <c r="V25" s="694"/>
      <c r="W25" s="146" t="s">
        <v>11</v>
      </c>
      <c r="X25" s="91" t="s">
        <v>30</v>
      </c>
      <c r="Y25" s="466">
        <f>AB26</f>
        <v>0</v>
      </c>
      <c r="Z25" s="108"/>
      <c r="AA25" s="112" t="s">
        <v>31</v>
      </c>
      <c r="AB25" s="106">
        <v>2.7</v>
      </c>
      <c r="AC25" s="106"/>
      <c r="AD25" s="106">
        <f>AB25*5</f>
        <v>13.5</v>
      </c>
      <c r="AE25" s="106" t="s">
        <v>26</v>
      </c>
      <c r="AF25" s="106">
        <f>AD25*9</f>
        <v>121.5</v>
      </c>
    </row>
    <row r="26" spans="2:32" s="107" customFormat="1" ht="27.95" customHeight="1">
      <c r="B26" s="699"/>
      <c r="C26" s="692"/>
      <c r="D26" s="523"/>
      <c r="E26" s="538"/>
      <c r="F26" s="523"/>
      <c r="G26" s="519"/>
      <c r="H26" s="525"/>
      <c r="I26" s="519"/>
      <c r="J26" s="520"/>
      <c r="K26" s="520"/>
      <c r="L26" s="520"/>
      <c r="M26" s="539"/>
      <c r="N26" s="540"/>
      <c r="O26" s="539"/>
      <c r="P26" s="519"/>
      <c r="Q26" s="525"/>
      <c r="R26" s="519"/>
      <c r="S26" s="519"/>
      <c r="T26" s="525"/>
      <c r="U26" s="519"/>
      <c r="V26" s="694"/>
      <c r="W26" s="144">
        <f>(Y21*2)+(Y22*7)+(Y23*1)+(Y26*8)</f>
        <v>29.400000000000002</v>
      </c>
      <c r="X26" s="136" t="s">
        <v>39</v>
      </c>
      <c r="Y26" s="466">
        <v>0</v>
      </c>
      <c r="Z26" s="104"/>
      <c r="AA26" s="112" t="s">
        <v>32</v>
      </c>
      <c r="AB26" s="106"/>
      <c r="AC26" s="112"/>
      <c r="AD26" s="112"/>
      <c r="AE26" s="112">
        <f>AB26*15</f>
        <v>0</v>
      </c>
      <c r="AF26" s="112"/>
    </row>
    <row r="27" spans="2:32" s="107" customFormat="1" ht="27.95" customHeight="1">
      <c r="B27" s="468" t="s">
        <v>33</v>
      </c>
      <c r="C27" s="114"/>
      <c r="D27" s="523"/>
      <c r="E27" s="538"/>
      <c r="F27" s="523"/>
      <c r="G27" s="519"/>
      <c r="H27" s="541"/>
      <c r="I27" s="519"/>
      <c r="J27" s="542"/>
      <c r="K27" s="538"/>
      <c r="L27" s="519"/>
      <c r="M27" s="536"/>
      <c r="N27" s="543"/>
      <c r="O27" s="544"/>
      <c r="P27" s="519"/>
      <c r="Q27" s="541"/>
      <c r="R27" s="519"/>
      <c r="S27" s="519"/>
      <c r="T27" s="541"/>
      <c r="U27" s="519"/>
      <c r="V27" s="694"/>
      <c r="W27" s="146" t="s">
        <v>12</v>
      </c>
      <c r="X27" s="98"/>
      <c r="Y27" s="466"/>
      <c r="Z27" s="108"/>
      <c r="AA27" s="112"/>
      <c r="AB27" s="106"/>
      <c r="AC27" s="112">
        <f>SUM(AC22:AC26)</f>
        <v>29.400000000000002</v>
      </c>
      <c r="AD27" s="112">
        <f>SUM(AD22:AD26)</f>
        <v>24.5</v>
      </c>
      <c r="AE27" s="112">
        <f>SUM(AE22:AE26)</f>
        <v>100</v>
      </c>
      <c r="AF27" s="112">
        <f>AC27*4+AD27*9+AE27*4</f>
        <v>738.1</v>
      </c>
    </row>
    <row r="28" spans="2:32" s="107" customFormat="1" ht="27.95" customHeight="1" thickBot="1">
      <c r="B28" s="469"/>
      <c r="C28" s="116"/>
      <c r="D28" s="323"/>
      <c r="E28" s="323"/>
      <c r="F28" s="267"/>
      <c r="G28" s="330"/>
      <c r="H28" s="331"/>
      <c r="I28" s="256"/>
      <c r="J28" s="360"/>
      <c r="K28" s="365"/>
      <c r="L28" s="311"/>
      <c r="M28" s="509"/>
      <c r="N28" s="512"/>
      <c r="O28" s="511"/>
      <c r="P28" s="330"/>
      <c r="Q28" s="255"/>
      <c r="R28" s="256"/>
      <c r="S28" s="330"/>
      <c r="T28" s="255"/>
      <c r="U28" s="256"/>
      <c r="V28" s="695"/>
      <c r="W28" s="144">
        <f>(W22*4)+(W24*9)+(W26*4)</f>
        <v>738.1</v>
      </c>
      <c r="X28" s="95"/>
      <c r="Y28" s="466"/>
      <c r="Z28" s="104"/>
      <c r="AA28" s="108"/>
      <c r="AB28" s="117"/>
      <c r="AC28" s="118">
        <f>AC27*4/AF27</f>
        <v>0.15932800433545591</v>
      </c>
      <c r="AD28" s="118">
        <f>AD27*9/AF27</f>
        <v>0.29874000812897983</v>
      </c>
      <c r="AE28" s="118">
        <f>AE27*4/AF27</f>
        <v>0.54193198753556426</v>
      </c>
      <c r="AF28" s="108"/>
    </row>
    <row r="29" spans="2:32" s="86" customFormat="1" ht="42" customHeight="1">
      <c r="B29" s="459">
        <v>6</v>
      </c>
      <c r="C29" s="692"/>
      <c r="D29" s="319" t="str">
        <f>'113.6月菜單'!M5</f>
        <v>地瓜飯</v>
      </c>
      <c r="E29" s="338" t="s">
        <v>94</v>
      </c>
      <c r="F29" s="248" t="s">
        <v>15</v>
      </c>
      <c r="G29" s="319" t="str">
        <f>'113.6月菜單'!M6</f>
        <v>三杯咕咕雞</v>
      </c>
      <c r="H29" s="319" t="s">
        <v>374</v>
      </c>
      <c r="I29" s="248" t="s">
        <v>15</v>
      </c>
      <c r="J29" s="337" t="str">
        <f>'113.6月菜單'!M7</f>
        <v>家常小菜(豆)</v>
      </c>
      <c r="K29" s="337" t="s">
        <v>449</v>
      </c>
      <c r="L29" s="278" t="s">
        <v>15</v>
      </c>
      <c r="M29" s="319" t="str">
        <f>'113.6月菜單'!M8</f>
        <v>港式蘿蔔糕(冷)</v>
      </c>
      <c r="N29" s="337" t="s">
        <v>450</v>
      </c>
      <c r="O29" s="248" t="s">
        <v>15</v>
      </c>
      <c r="P29" s="319" t="str">
        <f>'113.6月菜單'!M9</f>
        <v>淺色蔬菜</v>
      </c>
      <c r="Q29" s="247" t="s">
        <v>60</v>
      </c>
      <c r="R29" s="248" t="s">
        <v>15</v>
      </c>
      <c r="S29" s="319" t="str">
        <f>'113.6月菜單'!M10</f>
        <v>蘿蔔肉絲湯</v>
      </c>
      <c r="T29" s="249" t="s">
        <v>16</v>
      </c>
      <c r="U29" s="248" t="s">
        <v>15</v>
      </c>
      <c r="V29" s="693"/>
      <c r="W29" s="142" t="s">
        <v>7</v>
      </c>
      <c r="X29" s="143" t="s">
        <v>17</v>
      </c>
      <c r="Y29" s="470">
        <v>5.8</v>
      </c>
      <c r="Z29" s="68"/>
      <c r="AA29" s="68"/>
      <c r="AB29" s="69"/>
      <c r="AC29" s="68" t="s">
        <v>18</v>
      </c>
      <c r="AD29" s="68" t="s">
        <v>19</v>
      </c>
      <c r="AE29" s="68" t="s">
        <v>20</v>
      </c>
      <c r="AF29" s="68" t="s">
        <v>21</v>
      </c>
    </row>
    <row r="30" spans="2:32" ht="27.95" customHeight="1">
      <c r="B30" s="461" t="s">
        <v>8</v>
      </c>
      <c r="C30" s="692"/>
      <c r="D30" s="519" t="s">
        <v>92</v>
      </c>
      <c r="E30" s="519"/>
      <c r="F30" s="519">
        <v>85</v>
      </c>
      <c r="G30" s="523" t="s">
        <v>428</v>
      </c>
      <c r="H30" s="545"/>
      <c r="I30" s="523">
        <v>40</v>
      </c>
      <c r="J30" s="523" t="s">
        <v>253</v>
      </c>
      <c r="K30" s="519"/>
      <c r="L30" s="519">
        <v>30</v>
      </c>
      <c r="M30" s="523" t="s">
        <v>429</v>
      </c>
      <c r="N30" s="519" t="s">
        <v>418</v>
      </c>
      <c r="O30" s="519">
        <v>30</v>
      </c>
      <c r="P30" s="523" t="str">
        <f>P29</f>
        <v>淺色蔬菜</v>
      </c>
      <c r="Q30" s="525"/>
      <c r="R30" s="519">
        <v>100</v>
      </c>
      <c r="S30" s="523" t="s">
        <v>437</v>
      </c>
      <c r="T30" s="523"/>
      <c r="U30" s="523">
        <v>10</v>
      </c>
      <c r="V30" s="694"/>
      <c r="W30" s="144">
        <f>(Y29*15)+(Y31*5)+(Y33*15)+(Y34*12)</f>
        <v>97.5</v>
      </c>
      <c r="X30" s="145" t="s">
        <v>22</v>
      </c>
      <c r="Y30" s="466">
        <v>2.2999999999999998</v>
      </c>
      <c r="Z30" s="67"/>
      <c r="AA30" s="89" t="s">
        <v>23</v>
      </c>
      <c r="AB30" s="69">
        <v>5.8</v>
      </c>
      <c r="AC30" s="69">
        <f>AB30*2</f>
        <v>11.6</v>
      </c>
      <c r="AD30" s="69"/>
      <c r="AE30" s="69">
        <f>AB30*15</f>
        <v>87</v>
      </c>
      <c r="AF30" s="69">
        <f>AC30*4+AE30*4</f>
        <v>394.4</v>
      </c>
    </row>
    <row r="31" spans="2:32" ht="27.95" customHeight="1">
      <c r="B31" s="461">
        <v>6</v>
      </c>
      <c r="C31" s="692"/>
      <c r="D31" s="519" t="s">
        <v>95</v>
      </c>
      <c r="E31" s="519"/>
      <c r="F31" s="519">
        <v>50</v>
      </c>
      <c r="G31" s="519" t="s">
        <v>448</v>
      </c>
      <c r="H31" s="549"/>
      <c r="I31" s="523">
        <v>10</v>
      </c>
      <c r="J31" s="523" t="s">
        <v>254</v>
      </c>
      <c r="K31" s="523"/>
      <c r="L31" s="523">
        <v>10</v>
      </c>
      <c r="M31" s="546"/>
      <c r="N31" s="547"/>
      <c r="O31" s="548"/>
      <c r="P31" s="519"/>
      <c r="Q31" s="525"/>
      <c r="R31" s="519"/>
      <c r="S31" s="520" t="s">
        <v>438</v>
      </c>
      <c r="T31" s="542"/>
      <c r="U31" s="523">
        <v>10</v>
      </c>
      <c r="V31" s="694"/>
      <c r="W31" s="146" t="s">
        <v>9</v>
      </c>
      <c r="X31" s="147" t="s">
        <v>24</v>
      </c>
      <c r="Y31" s="466">
        <v>2.1</v>
      </c>
      <c r="Z31" s="68"/>
      <c r="AA31" s="92" t="s">
        <v>25</v>
      </c>
      <c r="AB31" s="69">
        <v>2.5</v>
      </c>
      <c r="AC31" s="93">
        <f>AB31*7</f>
        <v>17.5</v>
      </c>
      <c r="AD31" s="69">
        <f>AB31*5</f>
        <v>12.5</v>
      </c>
      <c r="AE31" s="69" t="s">
        <v>26</v>
      </c>
      <c r="AF31" s="94">
        <f>AC31*4+AD31*9</f>
        <v>182.5</v>
      </c>
    </row>
    <row r="32" spans="2:32" ht="27.95" customHeight="1">
      <c r="B32" s="461" t="s">
        <v>10</v>
      </c>
      <c r="C32" s="692"/>
      <c r="D32" s="538"/>
      <c r="E32" s="538"/>
      <c r="F32" s="523"/>
      <c r="G32" s="523" t="s">
        <v>90</v>
      </c>
      <c r="H32" s="523"/>
      <c r="I32" s="523">
        <v>10</v>
      </c>
      <c r="J32" s="523" t="s">
        <v>367</v>
      </c>
      <c r="K32" s="550" t="s">
        <v>368</v>
      </c>
      <c r="L32" s="523">
        <v>20</v>
      </c>
      <c r="M32" s="523"/>
      <c r="N32" s="523"/>
      <c r="O32" s="523"/>
      <c r="P32" s="519"/>
      <c r="Q32" s="525"/>
      <c r="R32" s="519"/>
      <c r="S32" s="519" t="s">
        <v>439</v>
      </c>
      <c r="T32" s="538"/>
      <c r="U32" s="523">
        <v>10</v>
      </c>
      <c r="V32" s="694"/>
      <c r="W32" s="144">
        <f>(Y30*5)+(Y32*5)+(Y34*8)</f>
        <v>25</v>
      </c>
      <c r="X32" s="147" t="s">
        <v>27</v>
      </c>
      <c r="Y32" s="466">
        <v>2.7</v>
      </c>
      <c r="Z32" s="67"/>
      <c r="AA32" s="68" t="s">
        <v>28</v>
      </c>
      <c r="AB32" s="69">
        <v>2</v>
      </c>
      <c r="AC32" s="69">
        <f>AB32*1</f>
        <v>2</v>
      </c>
      <c r="AD32" s="69" t="s">
        <v>26</v>
      </c>
      <c r="AE32" s="69">
        <f>AB32*5</f>
        <v>10</v>
      </c>
      <c r="AF32" s="69">
        <f>AC32*4+AE32*4</f>
        <v>48</v>
      </c>
    </row>
    <row r="33" spans="2:32" ht="27.95" customHeight="1">
      <c r="B33" s="697" t="s">
        <v>37</v>
      </c>
      <c r="C33" s="692"/>
      <c r="D33" s="538"/>
      <c r="E33" s="538"/>
      <c r="F33" s="523"/>
      <c r="G33" s="519"/>
      <c r="H33" s="549"/>
      <c r="I33" s="523"/>
      <c r="J33" s="523"/>
      <c r="K33" s="538"/>
      <c r="L33" s="523"/>
      <c r="M33" s="523"/>
      <c r="N33" s="550"/>
      <c r="O33" s="523"/>
      <c r="P33" s="519"/>
      <c r="Q33" s="525"/>
      <c r="R33" s="519"/>
      <c r="S33" s="322"/>
      <c r="T33" s="268"/>
      <c r="U33" s="267"/>
      <c r="V33" s="694"/>
      <c r="W33" s="146" t="s">
        <v>11</v>
      </c>
      <c r="X33" s="147" t="s">
        <v>30</v>
      </c>
      <c r="Y33" s="466">
        <f>AB34</f>
        <v>0</v>
      </c>
      <c r="Z33" s="68"/>
      <c r="AA33" s="68" t="s">
        <v>31</v>
      </c>
      <c r="AB33" s="69">
        <v>2.5</v>
      </c>
      <c r="AC33" s="69"/>
      <c r="AD33" s="69">
        <f>AB33*5</f>
        <v>12.5</v>
      </c>
      <c r="AE33" s="69" t="s">
        <v>26</v>
      </c>
      <c r="AF33" s="69">
        <f>AD33*9</f>
        <v>112.5</v>
      </c>
    </row>
    <row r="34" spans="2:32" ht="27.95" customHeight="1">
      <c r="B34" s="697"/>
      <c r="C34" s="692"/>
      <c r="D34" s="323"/>
      <c r="E34" s="323"/>
      <c r="F34" s="267"/>
      <c r="G34" s="336"/>
      <c r="H34" s="327"/>
      <c r="I34" s="253"/>
      <c r="J34" s="322"/>
      <c r="K34" s="323"/>
      <c r="L34" s="267"/>
      <c r="M34" s="322"/>
      <c r="N34" s="323"/>
      <c r="O34" s="267"/>
      <c r="P34" s="320"/>
      <c r="Q34" s="252"/>
      <c r="R34" s="253"/>
      <c r="S34" s="322"/>
      <c r="T34" s="268"/>
      <c r="U34" s="267"/>
      <c r="V34" s="694"/>
      <c r="W34" s="144">
        <f>(Y29*2)+(Y30*7)+(Y31*1)+(Y34*8)</f>
        <v>29.799999999999997</v>
      </c>
      <c r="X34" s="148" t="s">
        <v>39</v>
      </c>
      <c r="Y34" s="466">
        <v>0</v>
      </c>
      <c r="Z34" s="67"/>
      <c r="AA34" s="68" t="s">
        <v>32</v>
      </c>
      <c r="AE34" s="68">
        <f>AB34*15</f>
        <v>0</v>
      </c>
    </row>
    <row r="35" spans="2:32" ht="27.95" customHeight="1">
      <c r="B35" s="463" t="s">
        <v>33</v>
      </c>
      <c r="C35" s="97"/>
      <c r="D35" s="323"/>
      <c r="E35" s="323"/>
      <c r="F35" s="267"/>
      <c r="G35" s="320"/>
      <c r="H35" s="329"/>
      <c r="I35" s="253"/>
      <c r="J35" s="322"/>
      <c r="K35" s="320"/>
      <c r="L35" s="267"/>
      <c r="M35" s="350"/>
      <c r="N35" s="323"/>
      <c r="O35" s="267"/>
      <c r="P35" s="320"/>
      <c r="Q35" s="254"/>
      <c r="R35" s="253"/>
      <c r="S35" s="322"/>
      <c r="T35" s="268"/>
      <c r="U35" s="267"/>
      <c r="V35" s="694"/>
      <c r="W35" s="146" t="s">
        <v>12</v>
      </c>
      <c r="X35" s="149"/>
      <c r="Y35" s="466"/>
      <c r="Z35" s="68"/>
      <c r="AC35" s="68">
        <f>SUM(AC30:AC34)</f>
        <v>31.1</v>
      </c>
      <c r="AD35" s="68">
        <f>SUM(AD30:AD34)</f>
        <v>25</v>
      </c>
      <c r="AE35" s="68">
        <f>SUM(AE30:AE34)</f>
        <v>97</v>
      </c>
      <c r="AF35" s="68">
        <f>AC35*4+AD35*9+AE35*4</f>
        <v>737.4</v>
      </c>
    </row>
    <row r="36" spans="2:32" ht="27.95" customHeight="1">
      <c r="B36" s="464"/>
      <c r="C36" s="100"/>
      <c r="D36" s="323"/>
      <c r="E36" s="323"/>
      <c r="F36" s="267"/>
      <c r="G36" s="330"/>
      <c r="H36" s="331"/>
      <c r="I36" s="256"/>
      <c r="J36" s="326"/>
      <c r="K36" s="320"/>
      <c r="L36" s="39"/>
      <c r="M36" s="322"/>
      <c r="N36" s="323"/>
      <c r="O36" s="267"/>
      <c r="P36" s="330"/>
      <c r="Q36" s="255"/>
      <c r="R36" s="256"/>
      <c r="S36" s="322"/>
      <c r="T36" s="269"/>
      <c r="U36" s="267"/>
      <c r="V36" s="695"/>
      <c r="W36" s="144">
        <f>(W30*4)+(W32*9)+(W34*4)</f>
        <v>734.2</v>
      </c>
      <c r="X36" s="154"/>
      <c r="Y36" s="466"/>
      <c r="Z36" s="67"/>
      <c r="AC36" s="101">
        <f>AC35*4/AF35</f>
        <v>0.16870084079197181</v>
      </c>
      <c r="AD36" s="101">
        <f>AD35*9/AF35</f>
        <v>0.30512611879576895</v>
      </c>
      <c r="AE36" s="101">
        <f>AE35*4/AF35</f>
        <v>0.52617304041225932</v>
      </c>
    </row>
    <row r="37" spans="2:32" s="86" customFormat="1" ht="42" customHeight="1">
      <c r="B37" s="459">
        <v>6</v>
      </c>
      <c r="C37" s="692"/>
      <c r="D37" s="319" t="str">
        <f>'113.6月菜單'!Q5</f>
        <v>日式公仔麵</v>
      </c>
      <c r="E37" s="443" t="s">
        <v>101</v>
      </c>
      <c r="F37" s="248" t="s">
        <v>15</v>
      </c>
      <c r="G37" s="319" t="str">
        <f>'113.6月菜單'!Q6</f>
        <v>生鮮水產品-茄汁鮮魚(海)</v>
      </c>
      <c r="H37" s="319" t="s">
        <v>543</v>
      </c>
      <c r="I37" s="248" t="s">
        <v>15</v>
      </c>
      <c r="J37" s="319" t="str">
        <f>'113.6月菜單'!Q7</f>
        <v>五香滷蛋</v>
      </c>
      <c r="K37" s="319" t="s">
        <v>542</v>
      </c>
      <c r="L37" s="248" t="s">
        <v>15</v>
      </c>
      <c r="M37" s="319" t="str">
        <f>'113.6月菜單'!Q8</f>
        <v>海苔薯條(加炸)</v>
      </c>
      <c r="N37" s="319" t="s">
        <v>432</v>
      </c>
      <c r="O37" s="248" t="s">
        <v>15</v>
      </c>
      <c r="P37" s="319" t="str">
        <f>'113.6月菜單'!Q9</f>
        <v>深色蔬菜</v>
      </c>
      <c r="Q37" s="247" t="s">
        <v>60</v>
      </c>
      <c r="R37" s="248" t="s">
        <v>15</v>
      </c>
      <c r="S37" s="319" t="str">
        <f>'113.6月菜單'!Q10</f>
        <v>菇菇湯</v>
      </c>
      <c r="T37" s="249" t="s">
        <v>16</v>
      </c>
      <c r="U37" s="248" t="s">
        <v>15</v>
      </c>
      <c r="V37" s="693"/>
      <c r="W37" s="142" t="s">
        <v>7</v>
      </c>
      <c r="X37" s="143" t="s">
        <v>17</v>
      </c>
      <c r="Y37" s="470">
        <v>5.9</v>
      </c>
      <c r="Z37" s="68"/>
      <c r="AA37" s="68"/>
      <c r="AB37" s="69"/>
      <c r="AC37" s="68" t="s">
        <v>18</v>
      </c>
      <c r="AD37" s="68" t="s">
        <v>19</v>
      </c>
      <c r="AE37" s="68" t="s">
        <v>20</v>
      </c>
      <c r="AF37" s="68" t="s">
        <v>21</v>
      </c>
    </row>
    <row r="38" spans="2:32" ht="27.95" customHeight="1">
      <c r="B38" s="461" t="s">
        <v>8</v>
      </c>
      <c r="C38" s="692"/>
      <c r="D38" s="536" t="s">
        <v>670</v>
      </c>
      <c r="E38" s="551"/>
      <c r="F38" s="552">
        <v>110</v>
      </c>
      <c r="G38" s="523" t="s">
        <v>430</v>
      </c>
      <c r="H38" s="523"/>
      <c r="I38" s="523">
        <v>50</v>
      </c>
      <c r="J38" s="519" t="s">
        <v>541</v>
      </c>
      <c r="K38" s="519"/>
      <c r="L38" s="519">
        <v>30</v>
      </c>
      <c r="M38" s="519" t="s">
        <v>682</v>
      </c>
      <c r="N38" s="516" t="s">
        <v>451</v>
      </c>
      <c r="O38" s="519">
        <v>30</v>
      </c>
      <c r="P38" s="523" t="str">
        <f>P37</f>
        <v>深色蔬菜</v>
      </c>
      <c r="Q38" s="519"/>
      <c r="R38" s="519">
        <v>100</v>
      </c>
      <c r="S38" s="523" t="s">
        <v>385</v>
      </c>
      <c r="T38" s="519"/>
      <c r="U38" s="519">
        <v>10</v>
      </c>
      <c r="V38" s="694"/>
      <c r="W38" s="144">
        <f>(Y37*15)+(Y39*5)+(Y41*15)+(Y42*12)</f>
        <v>98.5</v>
      </c>
      <c r="X38" s="145" t="s">
        <v>22</v>
      </c>
      <c r="Y38" s="466">
        <v>2</v>
      </c>
      <c r="Z38" s="67"/>
      <c r="AA38" s="89" t="s">
        <v>23</v>
      </c>
      <c r="AB38" s="69">
        <v>5.5</v>
      </c>
      <c r="AC38" s="69">
        <f>AB38*2</f>
        <v>11</v>
      </c>
      <c r="AD38" s="69"/>
      <c r="AE38" s="69">
        <f>AB38*15</f>
        <v>82.5</v>
      </c>
      <c r="AF38" s="69">
        <f>AC38*4+AE38*4</f>
        <v>374</v>
      </c>
    </row>
    <row r="39" spans="2:32" ht="27.95" customHeight="1">
      <c r="B39" s="461">
        <v>7</v>
      </c>
      <c r="C39" s="692"/>
      <c r="D39" s="553" t="s">
        <v>671</v>
      </c>
      <c r="E39" s="554"/>
      <c r="F39" s="548">
        <v>20</v>
      </c>
      <c r="G39" s="519" t="s">
        <v>431</v>
      </c>
      <c r="H39" s="523"/>
      <c r="I39" s="523">
        <v>20</v>
      </c>
      <c r="J39" s="519"/>
      <c r="K39" s="555"/>
      <c r="L39" s="519"/>
      <c r="M39" s="556" t="s">
        <v>683</v>
      </c>
      <c r="N39" s="556"/>
      <c r="O39" s="556">
        <v>1</v>
      </c>
      <c r="P39" s="523"/>
      <c r="Q39" s="519"/>
      <c r="R39" s="523"/>
      <c r="S39" s="519" t="s">
        <v>589</v>
      </c>
      <c r="T39" s="519"/>
      <c r="U39" s="519">
        <v>10</v>
      </c>
      <c r="V39" s="694"/>
      <c r="W39" s="146" t="s">
        <v>9</v>
      </c>
      <c r="X39" s="147" t="s">
        <v>24</v>
      </c>
      <c r="Y39" s="466">
        <v>2</v>
      </c>
      <c r="Z39" s="68"/>
      <c r="AA39" s="92" t="s">
        <v>25</v>
      </c>
      <c r="AB39" s="69">
        <v>2.8</v>
      </c>
      <c r="AC39" s="93">
        <f>AB39*7</f>
        <v>19.599999999999998</v>
      </c>
      <c r="AD39" s="69">
        <f>AB39*5</f>
        <v>14</v>
      </c>
      <c r="AE39" s="69" t="s">
        <v>26</v>
      </c>
      <c r="AF39" s="94">
        <f>AC39*4+AD39*9</f>
        <v>204.39999999999998</v>
      </c>
    </row>
    <row r="40" spans="2:32" ht="27.95" customHeight="1">
      <c r="B40" s="461" t="s">
        <v>10</v>
      </c>
      <c r="C40" s="692"/>
      <c r="D40" s="536" t="s">
        <v>97</v>
      </c>
      <c r="E40" s="554"/>
      <c r="F40" s="548">
        <v>20</v>
      </c>
      <c r="G40" s="521" t="s">
        <v>97</v>
      </c>
      <c r="H40" s="538"/>
      <c r="I40" s="523">
        <v>10</v>
      </c>
      <c r="J40" s="530"/>
      <c r="K40" s="538"/>
      <c r="L40" s="519"/>
      <c r="M40" s="530"/>
      <c r="N40" s="556"/>
      <c r="O40" s="556"/>
      <c r="P40" s="523"/>
      <c r="Q40" s="519"/>
      <c r="R40" s="523"/>
      <c r="S40" s="519" t="s">
        <v>586</v>
      </c>
      <c r="T40" s="519"/>
      <c r="U40" s="523">
        <v>10</v>
      </c>
      <c r="V40" s="694"/>
      <c r="W40" s="144">
        <f>(Y38*5)+(Y40*5)+(Y42*8)</f>
        <v>22.5</v>
      </c>
      <c r="X40" s="147" t="s">
        <v>27</v>
      </c>
      <c r="Y40" s="466">
        <v>2.5</v>
      </c>
      <c r="Z40" s="67"/>
      <c r="AA40" s="68" t="s">
        <v>28</v>
      </c>
      <c r="AB40" s="69">
        <v>2</v>
      </c>
      <c r="AC40" s="69">
        <f>AB40*1</f>
        <v>2</v>
      </c>
      <c r="AD40" s="69" t="s">
        <v>26</v>
      </c>
      <c r="AE40" s="69">
        <f>AB40*5</f>
        <v>10</v>
      </c>
      <c r="AF40" s="69">
        <f>AC40*4+AE40*4</f>
        <v>48</v>
      </c>
    </row>
    <row r="41" spans="2:32" ht="27.95" customHeight="1">
      <c r="B41" s="697" t="s">
        <v>29</v>
      </c>
      <c r="C41" s="692"/>
      <c r="D41" s="536" t="s">
        <v>663</v>
      </c>
      <c r="E41" s="554"/>
      <c r="F41" s="548">
        <v>10</v>
      </c>
      <c r="G41" s="523"/>
      <c r="H41" s="538"/>
      <c r="I41" s="523"/>
      <c r="J41" s="530"/>
      <c r="K41" s="523"/>
      <c r="L41" s="519"/>
      <c r="M41" s="519"/>
      <c r="N41" s="519"/>
      <c r="O41" s="519"/>
      <c r="P41" s="523"/>
      <c r="Q41" s="519"/>
      <c r="R41" s="523"/>
      <c r="S41" s="523"/>
      <c r="T41" s="523"/>
      <c r="U41" s="523"/>
      <c r="V41" s="694"/>
      <c r="W41" s="146" t="s">
        <v>11</v>
      </c>
      <c r="X41" s="147" t="s">
        <v>30</v>
      </c>
      <c r="Y41" s="466">
        <f>AB42</f>
        <v>0</v>
      </c>
      <c r="Z41" s="68"/>
      <c r="AA41" s="68" t="s">
        <v>31</v>
      </c>
      <c r="AB41" s="69">
        <v>2.7</v>
      </c>
      <c r="AC41" s="69"/>
      <c r="AD41" s="69">
        <f>AB41*5</f>
        <v>13.5</v>
      </c>
      <c r="AE41" s="69" t="s">
        <v>26</v>
      </c>
      <c r="AF41" s="69">
        <f>AD41*9</f>
        <v>121.5</v>
      </c>
    </row>
    <row r="42" spans="2:32" ht="27.95" customHeight="1">
      <c r="B42" s="697"/>
      <c r="C42" s="692"/>
      <c r="D42" s="557"/>
      <c r="E42" s="558"/>
      <c r="F42" s="557"/>
      <c r="G42" s="559"/>
      <c r="H42" s="538"/>
      <c r="I42" s="523"/>
      <c r="J42" s="560"/>
      <c r="K42" s="538"/>
      <c r="L42" s="523"/>
      <c r="M42" s="530"/>
      <c r="N42" s="521"/>
      <c r="O42" s="520"/>
      <c r="P42" s="523"/>
      <c r="Q42" s="538"/>
      <c r="R42" s="523"/>
      <c r="S42" s="519"/>
      <c r="T42" s="538"/>
      <c r="U42" s="519"/>
      <c r="V42" s="694"/>
      <c r="W42" s="144">
        <f>(Y37*2)+(Y38*7)+(Y39*1)+(Y42*8)</f>
        <v>27.8</v>
      </c>
      <c r="X42" s="148" t="s">
        <v>39</v>
      </c>
      <c r="Y42" s="466">
        <v>0</v>
      </c>
      <c r="Z42" s="67"/>
      <c r="AA42" s="68" t="s">
        <v>32</v>
      </c>
      <c r="AE42" s="68">
        <f>AB42*15</f>
        <v>0</v>
      </c>
    </row>
    <row r="43" spans="2:32" ht="27.95" customHeight="1">
      <c r="B43" s="463" t="s">
        <v>33</v>
      </c>
      <c r="C43" s="97"/>
      <c r="D43" s="536"/>
      <c r="E43" s="554"/>
      <c r="F43" s="548"/>
      <c r="G43" s="523"/>
      <c r="H43" s="538"/>
      <c r="I43" s="523"/>
      <c r="J43" s="530"/>
      <c r="K43" s="538"/>
      <c r="L43" s="519"/>
      <c r="M43" s="530"/>
      <c r="N43" s="538"/>
      <c r="O43" s="523"/>
      <c r="P43" s="523"/>
      <c r="Q43" s="538"/>
      <c r="R43" s="523"/>
      <c r="S43" s="542"/>
      <c r="T43" s="538"/>
      <c r="U43" s="519"/>
      <c r="V43" s="694"/>
      <c r="W43" s="146" t="s">
        <v>12</v>
      </c>
      <c r="X43" s="149"/>
      <c r="Y43" s="466"/>
      <c r="Z43" s="68"/>
      <c r="AC43" s="68">
        <f>SUM(AC38:AC42)</f>
        <v>32.599999999999994</v>
      </c>
      <c r="AD43" s="68">
        <f>SUM(AD38:AD42)</f>
        <v>27.5</v>
      </c>
      <c r="AE43" s="68">
        <f>SUM(AE38:AE42)</f>
        <v>92.5</v>
      </c>
      <c r="AF43" s="68">
        <f>AC43*4+AD43*9+AE43*4</f>
        <v>747.9</v>
      </c>
    </row>
    <row r="44" spans="2:32" ht="27.95" customHeight="1" thickBot="1">
      <c r="B44" s="471"/>
      <c r="C44" s="155"/>
      <c r="D44" s="472"/>
      <c r="E44" s="473"/>
      <c r="F44" s="474"/>
      <c r="G44" s="475"/>
      <c r="H44" s="325"/>
      <c r="I44" s="156"/>
      <c r="J44" s="476"/>
      <c r="K44" s="325"/>
      <c r="L44" s="156"/>
      <c r="M44" s="608"/>
      <c r="N44" s="325"/>
      <c r="O44" s="156"/>
      <c r="P44" s="156"/>
      <c r="Q44" s="477"/>
      <c r="R44" s="156"/>
      <c r="S44" s="156"/>
      <c r="T44" s="477"/>
      <c r="U44" s="156"/>
      <c r="V44" s="698"/>
      <c r="W44" s="577">
        <f>(W38*4)+(W40*9)+(W42*4)</f>
        <v>707.7</v>
      </c>
      <c r="X44" s="478"/>
      <c r="Y44" s="479"/>
      <c r="Z44" s="67"/>
      <c r="AC44" s="101">
        <f>AC43*4/AF43</f>
        <v>0.17435486027543787</v>
      </c>
      <c r="AD44" s="101">
        <f>AD43*9/AF43</f>
        <v>0.33092659446450062</v>
      </c>
      <c r="AE44" s="101">
        <f>AE43*4/AF43</f>
        <v>0.49471854526006154</v>
      </c>
    </row>
    <row r="45" spans="2:32" s="128" customFormat="1" ht="21.75" customHeight="1">
      <c r="B45" s="125"/>
      <c r="C45" s="68"/>
      <c r="D45" s="90"/>
      <c r="E45" s="126"/>
      <c r="F45" s="90"/>
      <c r="G45" s="90"/>
      <c r="H45" s="126"/>
      <c r="I45" s="90"/>
      <c r="J45" s="696"/>
      <c r="K45" s="696"/>
      <c r="L45" s="696"/>
      <c r="M45" s="696"/>
      <c r="N45" s="696"/>
      <c r="O45" s="696"/>
      <c r="P45" s="696"/>
      <c r="Q45" s="696"/>
      <c r="R45" s="696"/>
      <c r="S45" s="696"/>
      <c r="T45" s="696"/>
      <c r="U45" s="696"/>
      <c r="V45" s="696"/>
      <c r="W45" s="696"/>
      <c r="X45" s="696"/>
      <c r="Y45" s="696"/>
      <c r="Z45" s="127"/>
      <c r="AA45" s="112"/>
      <c r="AB45" s="106"/>
      <c r="AC45" s="112"/>
      <c r="AD45" s="112"/>
      <c r="AE45" s="112"/>
      <c r="AF45" s="112"/>
    </row>
    <row r="46" spans="2:32">
      <c r="B46" s="106"/>
      <c r="C46" s="128"/>
      <c r="D46" s="690"/>
      <c r="E46" s="690"/>
      <c r="F46" s="691"/>
      <c r="G46" s="691"/>
      <c r="H46" s="129"/>
      <c r="I46" s="68"/>
      <c r="J46" s="68"/>
      <c r="K46" s="129"/>
      <c r="L46" s="68"/>
      <c r="N46" s="129"/>
      <c r="O46" s="68"/>
      <c r="Q46" s="129"/>
      <c r="R46" s="68"/>
      <c r="T46" s="129"/>
      <c r="U46" s="68"/>
      <c r="V46" s="130"/>
      <c r="Y46" s="133"/>
    </row>
    <row r="47" spans="2:32">
      <c r="Y47" s="133"/>
    </row>
    <row r="48" spans="2:32">
      <c r="Y48" s="133"/>
    </row>
    <row r="49" spans="12:32">
      <c r="Y49" s="133"/>
    </row>
    <row r="50" spans="12:32">
      <c r="Y50" s="133"/>
    </row>
    <row r="51" spans="12:32">
      <c r="L51" s="126"/>
      <c r="N51" s="90"/>
      <c r="O51" s="126"/>
      <c r="Q51" s="134"/>
      <c r="R51" s="131"/>
      <c r="S51" s="132"/>
      <c r="T51" s="133"/>
      <c r="V51" s="68"/>
      <c r="W51" s="69"/>
      <c r="X51" s="68"/>
      <c r="Y51" s="68"/>
      <c r="Z51" s="68"/>
      <c r="AB51" s="90"/>
      <c r="AC51" s="90"/>
      <c r="AD51" s="90"/>
      <c r="AE51" s="90"/>
      <c r="AF51" s="90"/>
    </row>
    <row r="52" spans="12:32">
      <c r="L52" s="126"/>
      <c r="N52" s="90"/>
      <c r="O52" s="126"/>
      <c r="Q52" s="134"/>
      <c r="R52" s="131"/>
      <c r="S52" s="132"/>
      <c r="T52" s="133"/>
      <c r="V52" s="68"/>
      <c r="W52" s="69"/>
      <c r="X52" s="68"/>
      <c r="Y52" s="68"/>
      <c r="Z52" s="68"/>
      <c r="AB52" s="90"/>
      <c r="AC52" s="90"/>
      <c r="AD52" s="90"/>
      <c r="AE52" s="90"/>
      <c r="AF52" s="90"/>
    </row>
    <row r="53" spans="12:32">
      <c r="L53" s="126"/>
      <c r="N53" s="90"/>
      <c r="O53" s="126"/>
      <c r="Q53" s="134"/>
      <c r="R53" s="131"/>
      <c r="S53" s="132"/>
      <c r="T53" s="135"/>
      <c r="V53" s="68"/>
      <c r="W53" s="69"/>
      <c r="X53" s="68"/>
      <c r="Y53" s="68"/>
      <c r="Z53" s="68"/>
      <c r="AB53" s="90"/>
      <c r="AC53" s="90"/>
      <c r="AD53" s="90"/>
      <c r="AE53" s="90"/>
      <c r="AF53" s="90"/>
    </row>
    <row r="54" spans="12:32">
      <c r="L54" s="126"/>
      <c r="N54" s="90"/>
      <c r="O54" s="126"/>
      <c r="Q54" s="134"/>
      <c r="R54" s="131"/>
      <c r="S54" s="132"/>
      <c r="T54" s="135"/>
      <c r="V54" s="68"/>
      <c r="W54" s="69"/>
      <c r="X54" s="68"/>
      <c r="Y54" s="68"/>
      <c r="Z54" s="68"/>
      <c r="AB54" s="90"/>
      <c r="AC54" s="90"/>
      <c r="AD54" s="90"/>
      <c r="AE54" s="90"/>
      <c r="AF54" s="90"/>
    </row>
  </sheetData>
  <mergeCells count="20">
    <mergeCell ref="B1:Y1"/>
    <mergeCell ref="B2:G2"/>
    <mergeCell ref="C5:C10"/>
    <mergeCell ref="V5:V12"/>
    <mergeCell ref="B9:B10"/>
    <mergeCell ref="R2:Z2"/>
    <mergeCell ref="C13:C18"/>
    <mergeCell ref="V13:V20"/>
    <mergeCell ref="B33:B34"/>
    <mergeCell ref="C37:C42"/>
    <mergeCell ref="V37:V44"/>
    <mergeCell ref="B41:B42"/>
    <mergeCell ref="B25:B26"/>
    <mergeCell ref="B17:B18"/>
    <mergeCell ref="C21:C26"/>
    <mergeCell ref="D46:G46"/>
    <mergeCell ref="C29:C34"/>
    <mergeCell ref="V29:V36"/>
    <mergeCell ref="J45:Y45"/>
    <mergeCell ref="V21:V28"/>
  </mergeCells>
  <phoneticPr fontId="19" type="noConversion"/>
  <pageMargins left="0.97" right="0.17" top="0.18" bottom="0.17" header="0.5" footer="0.23"/>
  <pageSetup paperSize="9" scale="40" orientation="landscape" r:id="rId1"/>
  <headerFooter alignWithMargins="0"/>
  <rowBreaks count="1" manualBreakCount="1">
    <brk id="32" max="25" man="1"/>
  </rowBreaks>
  <colBreaks count="1" manualBreakCount="1">
    <brk id="13" max="4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2"/>
  <sheetViews>
    <sheetView view="pageBreakPreview" zoomScale="60" zoomScaleNormal="55" workbookViewId="0">
      <selection activeCell="N35" sqref="N35"/>
    </sheetView>
  </sheetViews>
  <sheetFormatPr defaultColWidth="9" defaultRowHeight="20.25"/>
  <cols>
    <col min="1" max="1" width="1.875" style="90" customWidth="1"/>
    <col min="2" max="2" width="4.875" style="125" customWidth="1"/>
    <col min="3" max="3" width="0" style="90" hidden="1" customWidth="1"/>
    <col min="4" max="4" width="19.375" style="90" customWidth="1"/>
    <col min="5" max="5" width="7.125" style="126" customWidth="1"/>
    <col min="6" max="6" width="9.625" style="90" customWidth="1"/>
    <col min="7" max="7" width="19.375" style="90" customWidth="1"/>
    <col min="8" max="8" width="5.625" style="126" customWidth="1"/>
    <col min="9" max="9" width="9.625" style="90" customWidth="1"/>
    <col min="10" max="10" width="19.375" style="90" customWidth="1"/>
    <col min="11" max="11" width="5.625" style="126" customWidth="1"/>
    <col min="12" max="12" width="9.625" style="90" customWidth="1"/>
    <col min="13" max="13" width="19.375" style="90" customWidth="1"/>
    <col min="14" max="14" width="5.625" style="126" customWidth="1"/>
    <col min="15" max="15" width="9.625" style="90" customWidth="1"/>
    <col min="16" max="16" width="19.375" style="90" customWidth="1"/>
    <col min="17" max="17" width="5.625" style="126" customWidth="1"/>
    <col min="18" max="18" width="9.625" style="90" customWidth="1"/>
    <col min="19" max="19" width="19.375" style="90" customWidth="1"/>
    <col min="20" max="20" width="5.625" style="126" customWidth="1"/>
    <col min="21" max="21" width="9.625" style="90" customWidth="1"/>
    <col min="22" max="22" width="5.25" style="134" customWidth="1"/>
    <col min="23" max="23" width="11.75" style="131" customWidth="1"/>
    <col min="24" max="24" width="11.25" style="132" customWidth="1"/>
    <col min="25" max="25" width="6.625" style="135" customWidth="1"/>
    <col min="26" max="26" width="6.625" style="90" customWidth="1"/>
    <col min="27" max="27" width="6" style="68" customWidth="1"/>
    <col min="28" max="28" width="5.5" style="69" customWidth="1"/>
    <col min="29" max="29" width="7.75" style="68" customWidth="1"/>
    <col min="30" max="30" width="8" style="68" customWidth="1"/>
    <col min="31" max="31" width="7.875" style="68" customWidth="1"/>
    <col min="32" max="32" width="7.5" style="68" customWidth="1"/>
    <col min="33" max="34" width="9" style="90" customWidth="1"/>
    <col min="35" max="16384" width="9" style="90"/>
  </cols>
  <sheetData>
    <row r="1" spans="2:32" s="58" customFormat="1" ht="38.25">
      <c r="B1" s="700" t="s">
        <v>687</v>
      </c>
      <c r="C1" s="700"/>
      <c r="D1" s="700"/>
      <c r="E1" s="700"/>
      <c r="F1" s="700"/>
      <c r="G1" s="700"/>
      <c r="H1" s="700"/>
      <c r="I1" s="700"/>
      <c r="J1" s="700"/>
      <c r="K1" s="700"/>
      <c r="L1" s="700"/>
      <c r="M1" s="700"/>
      <c r="N1" s="700"/>
      <c r="O1" s="700"/>
      <c r="P1" s="700"/>
      <c r="Q1" s="700"/>
      <c r="R1" s="700"/>
      <c r="S1" s="700"/>
      <c r="T1" s="700"/>
      <c r="U1" s="700"/>
      <c r="V1" s="700"/>
      <c r="W1" s="700"/>
      <c r="X1" s="700"/>
      <c r="Y1" s="700"/>
      <c r="Z1" s="57"/>
      <c r="AB1" s="59"/>
    </row>
    <row r="2" spans="2:32" s="58" customFormat="1" ht="21.95" customHeight="1">
      <c r="B2" s="701"/>
      <c r="C2" s="702"/>
      <c r="D2" s="702"/>
      <c r="E2" s="702"/>
      <c r="F2" s="702"/>
      <c r="G2" s="702"/>
      <c r="H2" s="60"/>
      <c r="I2" s="57"/>
      <c r="J2" s="57"/>
      <c r="K2" s="60"/>
      <c r="L2" s="57"/>
      <c r="M2" s="57"/>
      <c r="N2" s="60"/>
      <c r="O2" s="57"/>
      <c r="P2" s="57"/>
      <c r="Q2" s="60"/>
      <c r="R2" s="703" t="s">
        <v>457</v>
      </c>
      <c r="S2" s="703"/>
      <c r="T2" s="703"/>
      <c r="U2" s="703"/>
      <c r="V2" s="703"/>
      <c r="W2" s="703"/>
      <c r="X2" s="703"/>
      <c r="Y2" s="703"/>
      <c r="Z2" s="703"/>
      <c r="AB2" s="59"/>
    </row>
    <row r="3" spans="2:32" s="68" customFormat="1" ht="32.25" customHeight="1" thickBot="1">
      <c r="B3" s="137" t="s">
        <v>40</v>
      </c>
      <c r="C3" s="61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58"/>
      <c r="T3" s="62"/>
      <c r="U3" s="62"/>
      <c r="V3" s="63"/>
      <c r="W3" s="64"/>
      <c r="X3" s="65"/>
      <c r="Y3" s="66"/>
      <c r="Z3" s="67"/>
      <c r="AB3" s="69"/>
    </row>
    <row r="4" spans="2:32" s="82" customFormat="1" ht="157.5">
      <c r="B4" s="70" t="s">
        <v>0</v>
      </c>
      <c r="C4" s="71" t="s">
        <v>1</v>
      </c>
      <c r="D4" s="72" t="s">
        <v>2</v>
      </c>
      <c r="E4" s="73" t="s">
        <v>38</v>
      </c>
      <c r="F4" s="72"/>
      <c r="G4" s="72" t="s">
        <v>3</v>
      </c>
      <c r="H4" s="73" t="s">
        <v>38</v>
      </c>
      <c r="I4" s="72"/>
      <c r="J4" s="72" t="s">
        <v>4</v>
      </c>
      <c r="K4" s="589" t="s">
        <v>38</v>
      </c>
      <c r="L4" s="591"/>
      <c r="M4" s="72" t="s">
        <v>4</v>
      </c>
      <c r="N4" s="73" t="s">
        <v>38</v>
      </c>
      <c r="O4" s="72"/>
      <c r="P4" s="72" t="s">
        <v>4</v>
      </c>
      <c r="Q4" s="73" t="s">
        <v>38</v>
      </c>
      <c r="R4" s="72"/>
      <c r="S4" s="74" t="s">
        <v>5</v>
      </c>
      <c r="T4" s="73" t="s">
        <v>38</v>
      </c>
      <c r="U4" s="72"/>
      <c r="V4" s="138" t="s">
        <v>44</v>
      </c>
      <c r="W4" s="75" t="s">
        <v>6</v>
      </c>
      <c r="X4" s="76" t="s">
        <v>13</v>
      </c>
      <c r="Y4" s="77" t="s">
        <v>14</v>
      </c>
      <c r="Z4" s="78"/>
      <c r="AA4" s="79"/>
      <c r="AB4" s="80"/>
      <c r="AC4" s="81"/>
      <c r="AD4" s="81"/>
      <c r="AE4" s="81"/>
      <c r="AF4" s="81"/>
    </row>
    <row r="5" spans="2:32" s="86" customFormat="1" ht="42" customHeight="1">
      <c r="B5" s="83">
        <v>6</v>
      </c>
      <c r="C5" s="692"/>
      <c r="D5" s="319">
        <f>'113.6月菜單'!A15</f>
        <v>0</v>
      </c>
      <c r="E5" s="338" t="s">
        <v>94</v>
      </c>
      <c r="F5" s="22" t="s">
        <v>15</v>
      </c>
      <c r="G5" s="319">
        <f>'113.6月菜單'!A16</f>
        <v>0</v>
      </c>
      <c r="H5" s="319" t="s">
        <v>452</v>
      </c>
      <c r="I5" s="22" t="s">
        <v>15</v>
      </c>
      <c r="J5" s="588" t="str">
        <f>'113.6月菜單'!A17</f>
        <v>端午節放假</v>
      </c>
      <c r="K5" s="364" t="s">
        <v>16</v>
      </c>
      <c r="L5" s="592" t="s">
        <v>56</v>
      </c>
      <c r="M5" s="590">
        <f>'113.6月菜單'!A18</f>
        <v>0</v>
      </c>
      <c r="N5" s="319" t="s">
        <v>370</v>
      </c>
      <c r="O5" s="22" t="s">
        <v>15</v>
      </c>
      <c r="P5" s="319">
        <f>'113.6月菜單'!A19</f>
        <v>0</v>
      </c>
      <c r="Q5" s="21" t="s">
        <v>41</v>
      </c>
      <c r="R5" s="22" t="s">
        <v>45</v>
      </c>
      <c r="S5" s="435">
        <f>'113.6月菜單'!A20</f>
        <v>0</v>
      </c>
      <c r="T5" s="84" t="s">
        <v>16</v>
      </c>
      <c r="U5" s="22" t="s">
        <v>15</v>
      </c>
      <c r="V5" s="693"/>
      <c r="W5" s="142" t="s">
        <v>7</v>
      </c>
      <c r="X5" s="85" t="s">
        <v>17</v>
      </c>
      <c r="Y5" s="151">
        <v>0</v>
      </c>
      <c r="Z5" s="68"/>
      <c r="AA5" s="68"/>
      <c r="AB5" s="69"/>
      <c r="AC5" s="68" t="s">
        <v>18</v>
      </c>
      <c r="AD5" s="68" t="s">
        <v>19</v>
      </c>
      <c r="AE5" s="68" t="s">
        <v>20</v>
      </c>
      <c r="AF5" s="68" t="s">
        <v>21</v>
      </c>
    </row>
    <row r="6" spans="2:32" ht="27.95" customHeight="1">
      <c r="B6" s="87" t="s">
        <v>8</v>
      </c>
      <c r="C6" s="692"/>
      <c r="D6" s="320"/>
      <c r="E6" s="321"/>
      <c r="F6" s="321"/>
      <c r="G6" s="523"/>
      <c r="H6" s="545"/>
      <c r="I6" s="523"/>
      <c r="J6" s="320"/>
      <c r="K6" s="327"/>
      <c r="L6" s="320"/>
      <c r="M6" s="482"/>
      <c r="N6" s="327"/>
      <c r="O6" s="320"/>
      <c r="P6" s="320"/>
      <c r="Q6" s="327"/>
      <c r="R6" s="442"/>
      <c r="S6" s="436"/>
      <c r="T6" s="563"/>
      <c r="U6" s="320"/>
      <c r="V6" s="694"/>
      <c r="W6" s="144">
        <f>(Y5*15)+(Y7*5)+(Y9*15)+(Y10*12)</f>
        <v>0</v>
      </c>
      <c r="X6" s="88" t="s">
        <v>22</v>
      </c>
      <c r="Y6" s="152">
        <v>0</v>
      </c>
      <c r="Z6" s="67"/>
      <c r="AA6" s="89" t="s">
        <v>23</v>
      </c>
      <c r="AC6" s="69">
        <f>AB6*2</f>
        <v>0</v>
      </c>
      <c r="AD6" s="69"/>
      <c r="AE6" s="69">
        <f>AB6*15</f>
        <v>0</v>
      </c>
      <c r="AF6" s="69">
        <f>AC6*4+AE6*4</f>
        <v>0</v>
      </c>
    </row>
    <row r="7" spans="2:32" ht="27.95" customHeight="1">
      <c r="B7" s="87">
        <v>10</v>
      </c>
      <c r="C7" s="692"/>
      <c r="D7" s="322"/>
      <c r="E7" s="320"/>
      <c r="F7" s="322"/>
      <c r="G7" s="519"/>
      <c r="H7" s="549"/>
      <c r="I7" s="523"/>
      <c r="J7" s="320"/>
      <c r="K7" s="328"/>
      <c r="L7" s="320"/>
      <c r="M7" s="482"/>
      <c r="N7" s="327"/>
      <c r="O7" s="320"/>
      <c r="P7" s="320"/>
      <c r="Q7" s="327"/>
      <c r="R7" s="442"/>
      <c r="S7" s="437"/>
      <c r="T7" s="482"/>
      <c r="U7" s="320"/>
      <c r="V7" s="694"/>
      <c r="W7" s="146" t="s">
        <v>9</v>
      </c>
      <c r="X7" s="91" t="s">
        <v>24</v>
      </c>
      <c r="Y7" s="152">
        <v>0</v>
      </c>
      <c r="Z7" s="68"/>
      <c r="AA7" s="92" t="s">
        <v>25</v>
      </c>
      <c r="AC7" s="93">
        <f>AB7*7</f>
        <v>0</v>
      </c>
      <c r="AD7" s="69">
        <f>AB7*5</f>
        <v>0</v>
      </c>
      <c r="AE7" s="69" t="s">
        <v>26</v>
      </c>
      <c r="AF7" s="94">
        <f>AC7*4+AD7*9</f>
        <v>0</v>
      </c>
    </row>
    <row r="8" spans="2:32" ht="27.95" customHeight="1">
      <c r="B8" s="87" t="s">
        <v>10</v>
      </c>
      <c r="C8" s="692"/>
      <c r="D8" s="322"/>
      <c r="E8" s="320"/>
      <c r="F8" s="322"/>
      <c r="G8" s="523"/>
      <c r="H8" s="523"/>
      <c r="I8" s="523"/>
      <c r="J8" s="348"/>
      <c r="K8" s="327"/>
      <c r="L8" s="320"/>
      <c r="M8" s="482"/>
      <c r="N8" s="327"/>
      <c r="O8" s="320"/>
      <c r="P8" s="320"/>
      <c r="Q8" s="327"/>
      <c r="R8" s="442"/>
      <c r="S8" s="437"/>
      <c r="T8" s="482"/>
      <c r="U8" s="320"/>
      <c r="V8" s="694"/>
      <c r="W8" s="144">
        <f>(Y6*5)+(Y8*5)+(Y10*8)</f>
        <v>0</v>
      </c>
      <c r="X8" s="91" t="s">
        <v>27</v>
      </c>
      <c r="Y8" s="152">
        <v>0</v>
      </c>
      <c r="Z8" s="67"/>
      <c r="AA8" s="68" t="s">
        <v>28</v>
      </c>
      <c r="AC8" s="69">
        <f>AB8*1</f>
        <v>0</v>
      </c>
      <c r="AD8" s="69" t="s">
        <v>26</v>
      </c>
      <c r="AE8" s="69">
        <f>AB8*5</f>
        <v>0</v>
      </c>
      <c r="AF8" s="69">
        <f>AC8*4+AE8*4</f>
        <v>0</v>
      </c>
    </row>
    <row r="9" spans="2:32" ht="27.95" customHeight="1">
      <c r="B9" s="704" t="s">
        <v>70</v>
      </c>
      <c r="C9" s="692"/>
      <c r="D9" s="320"/>
      <c r="E9" s="320"/>
      <c r="F9" s="320"/>
      <c r="G9" s="320"/>
      <c r="H9" s="327"/>
      <c r="I9" s="320"/>
      <c r="J9" s="352"/>
      <c r="K9" s="328"/>
      <c r="L9" s="320"/>
      <c r="M9" s="482"/>
      <c r="N9" s="327"/>
      <c r="O9" s="320"/>
      <c r="P9" s="320"/>
      <c r="Q9" s="327"/>
      <c r="R9" s="442"/>
      <c r="S9" s="438"/>
      <c r="T9" s="482"/>
      <c r="U9" s="320"/>
      <c r="V9" s="694"/>
      <c r="W9" s="146" t="s">
        <v>11</v>
      </c>
      <c r="X9" s="91" t="s">
        <v>30</v>
      </c>
      <c r="Y9" s="152">
        <f>AB10</f>
        <v>0</v>
      </c>
      <c r="Z9" s="68"/>
      <c r="AA9" s="68" t="s">
        <v>31</v>
      </c>
      <c r="AC9" s="69"/>
      <c r="AD9" s="69">
        <f>AB9*5</f>
        <v>0</v>
      </c>
      <c r="AE9" s="69" t="s">
        <v>26</v>
      </c>
      <c r="AF9" s="69">
        <f>AD9*9</f>
        <v>0</v>
      </c>
    </row>
    <row r="10" spans="2:32" ht="27.95" customHeight="1">
      <c r="B10" s="704"/>
      <c r="C10" s="692"/>
      <c r="D10" s="320"/>
      <c r="E10" s="320"/>
      <c r="F10" s="28"/>
      <c r="G10" s="320"/>
      <c r="H10" s="327"/>
      <c r="I10" s="253"/>
      <c r="K10" s="444"/>
      <c r="L10" s="483"/>
      <c r="N10" s="327"/>
      <c r="O10" s="253"/>
      <c r="P10" s="320"/>
      <c r="Q10" s="252"/>
      <c r="R10" s="317"/>
      <c r="S10" s="438"/>
      <c r="T10" s="432"/>
      <c r="U10" s="268"/>
      <c r="V10" s="694"/>
      <c r="W10" s="144">
        <f>(Y5*2)+(Y6*7)+(Y7*1)+(Y10*8)</f>
        <v>0</v>
      </c>
      <c r="X10" s="136" t="s">
        <v>39</v>
      </c>
      <c r="Y10" s="152">
        <v>0</v>
      </c>
      <c r="Z10" s="67"/>
      <c r="AA10" s="68" t="s">
        <v>32</v>
      </c>
      <c r="AE10" s="68">
        <f>AB10*15</f>
        <v>0</v>
      </c>
    </row>
    <row r="11" spans="2:32" ht="27.95" customHeight="1">
      <c r="B11" s="96" t="s">
        <v>33</v>
      </c>
      <c r="C11" s="97"/>
      <c r="D11" s="320"/>
      <c r="E11" s="323"/>
      <c r="F11" s="28"/>
      <c r="G11" s="320"/>
      <c r="H11" s="328"/>
      <c r="I11" s="253"/>
      <c r="K11" s="444"/>
      <c r="L11" s="483"/>
      <c r="M11" s="482"/>
      <c r="N11" s="327"/>
      <c r="O11" s="245"/>
      <c r="P11" s="320"/>
      <c r="Q11" s="231"/>
      <c r="R11" s="317"/>
      <c r="S11" s="437"/>
      <c r="T11" s="433"/>
      <c r="U11" s="230"/>
      <c r="V11" s="694"/>
      <c r="W11" s="146" t="s">
        <v>12</v>
      </c>
      <c r="X11" s="98"/>
      <c r="Y11" s="152"/>
      <c r="Z11" s="68"/>
      <c r="AC11" s="68">
        <f>SUM(AC6:AC10)</f>
        <v>0</v>
      </c>
      <c r="AD11" s="68">
        <f>SUM(AD6:AD10)</f>
        <v>0</v>
      </c>
      <c r="AE11" s="68">
        <f>SUM(AE6:AE10)</f>
        <v>0</v>
      </c>
      <c r="AF11" s="68">
        <f>AC11*4+AD11*9+AE11*4</f>
        <v>0</v>
      </c>
    </row>
    <row r="12" spans="2:32" ht="27.95" customHeight="1">
      <c r="B12" s="99"/>
      <c r="C12" s="100"/>
      <c r="D12" s="323"/>
      <c r="E12" s="323"/>
      <c r="F12" s="27"/>
      <c r="G12" s="320"/>
      <c r="H12" s="327"/>
      <c r="I12" s="253"/>
      <c r="K12" s="481"/>
      <c r="L12" s="484"/>
      <c r="M12" s="482"/>
      <c r="N12" s="327"/>
      <c r="O12" s="245"/>
      <c r="P12" s="330"/>
      <c r="Q12" s="232"/>
      <c r="R12" s="431"/>
      <c r="S12" s="439"/>
      <c r="T12" s="434"/>
      <c r="U12" s="233"/>
      <c r="V12" s="695"/>
      <c r="W12" s="144">
        <f>(W6*4)+(W8*9)+(W10*4)</f>
        <v>0</v>
      </c>
      <c r="X12" s="102"/>
      <c r="Y12" s="152"/>
      <c r="Z12" s="67"/>
      <c r="AC12" s="101" t="e">
        <f>AC11*4/AF11</f>
        <v>#DIV/0!</v>
      </c>
      <c r="AD12" s="101" t="e">
        <f>AD11*9/AF11</f>
        <v>#DIV/0!</v>
      </c>
      <c r="AE12" s="101" t="e">
        <f>AE11*4/AF11</f>
        <v>#DIV/0!</v>
      </c>
    </row>
    <row r="13" spans="2:32" s="86" customFormat="1" ht="42" customHeight="1">
      <c r="B13" s="83">
        <v>6</v>
      </c>
      <c r="C13" s="692"/>
      <c r="D13" s="319" t="str">
        <f>'113.6月菜單'!E15</f>
        <v>五穀飯</v>
      </c>
      <c r="E13" s="338" t="s">
        <v>94</v>
      </c>
      <c r="F13" s="22" t="s">
        <v>15</v>
      </c>
      <c r="G13" s="319" t="str">
        <f>'113.6月菜單'!E16</f>
        <v>生鮮水產品-海鮮魷魚鍋(海)</v>
      </c>
      <c r="H13" s="319" t="s">
        <v>16</v>
      </c>
      <c r="I13" s="22" t="s">
        <v>15</v>
      </c>
      <c r="J13" s="319" t="str">
        <f>'113.6月菜單'!E17</f>
        <v>大雞堡肉(加)</v>
      </c>
      <c r="K13" s="337" t="s">
        <v>252</v>
      </c>
      <c r="L13" s="278" t="s">
        <v>15</v>
      </c>
      <c r="M13" s="319" t="str">
        <f>'113.6月菜單'!E18</f>
        <v>洋蔥蒜泥白肉</v>
      </c>
      <c r="N13" s="319" t="s">
        <v>697</v>
      </c>
      <c r="O13" s="22" t="s">
        <v>15</v>
      </c>
      <c r="P13" s="319" t="str">
        <f>'113.6月菜單'!E19</f>
        <v>淺色蔬菜</v>
      </c>
      <c r="Q13" s="580" t="s">
        <v>41</v>
      </c>
      <c r="R13" s="447" t="s">
        <v>15</v>
      </c>
      <c r="S13" s="337" t="str">
        <f>'113.6月菜單'!E20</f>
        <v>冬瓜山粉圓</v>
      </c>
      <c r="T13" s="84" t="s">
        <v>16</v>
      </c>
      <c r="U13" s="22" t="s">
        <v>15</v>
      </c>
      <c r="V13" s="693"/>
      <c r="W13" s="142" t="s">
        <v>7</v>
      </c>
      <c r="X13" s="85" t="s">
        <v>46</v>
      </c>
      <c r="Y13" s="151">
        <v>5.9</v>
      </c>
      <c r="Z13" s="68"/>
      <c r="AA13" s="68"/>
      <c r="AB13" s="69"/>
      <c r="AC13" s="68" t="s">
        <v>18</v>
      </c>
      <c r="AD13" s="68" t="s">
        <v>19</v>
      </c>
      <c r="AE13" s="68" t="s">
        <v>20</v>
      </c>
      <c r="AF13" s="68" t="s">
        <v>21</v>
      </c>
    </row>
    <row r="14" spans="2:32" ht="27.95" customHeight="1">
      <c r="B14" s="87" t="s">
        <v>8</v>
      </c>
      <c r="C14" s="692"/>
      <c r="D14" s="320" t="s">
        <v>98</v>
      </c>
      <c r="E14" s="322"/>
      <c r="F14" s="322">
        <v>75</v>
      </c>
      <c r="G14" s="320" t="s">
        <v>508</v>
      </c>
      <c r="H14" s="320" t="s">
        <v>532</v>
      </c>
      <c r="I14" s="322">
        <v>50</v>
      </c>
      <c r="J14" s="320" t="s">
        <v>376</v>
      </c>
      <c r="K14" s="327" t="s">
        <v>239</v>
      </c>
      <c r="L14" s="320">
        <v>25</v>
      </c>
      <c r="M14" s="561" t="s">
        <v>644</v>
      </c>
      <c r="N14" s="562"/>
      <c r="O14" s="441">
        <v>25</v>
      </c>
      <c r="P14" s="442" t="str">
        <f>P13</f>
        <v>淺色蔬菜</v>
      </c>
      <c r="Q14" s="585"/>
      <c r="R14" s="582">
        <v>100</v>
      </c>
      <c r="S14" s="578" t="s">
        <v>547</v>
      </c>
      <c r="T14" s="322"/>
      <c r="U14" s="322">
        <v>5</v>
      </c>
      <c r="V14" s="694"/>
      <c r="W14" s="144">
        <f>(Y13*15)+(Y15*5)+(Y17*15)+(Y18*12)</f>
        <v>98.5</v>
      </c>
      <c r="X14" s="88" t="s">
        <v>47</v>
      </c>
      <c r="Y14" s="152">
        <v>2.2999999999999998</v>
      </c>
      <c r="Z14" s="67"/>
      <c r="AA14" s="89" t="s">
        <v>23</v>
      </c>
      <c r="AB14" s="69">
        <v>5.6</v>
      </c>
      <c r="AC14" s="69">
        <f>AB14*2</f>
        <v>11.2</v>
      </c>
      <c r="AD14" s="69"/>
      <c r="AE14" s="69">
        <f>AB14*15</f>
        <v>84</v>
      </c>
      <c r="AF14" s="69">
        <f>AC14*4+AE14*4</f>
        <v>380.8</v>
      </c>
    </row>
    <row r="15" spans="2:32" ht="27.95" customHeight="1">
      <c r="B15" s="87">
        <v>11</v>
      </c>
      <c r="C15" s="692"/>
      <c r="D15" s="322" t="s">
        <v>235</v>
      </c>
      <c r="E15" s="322"/>
      <c r="F15" s="322">
        <v>40</v>
      </c>
      <c r="G15" s="322" t="s">
        <v>509</v>
      </c>
      <c r="H15" s="320"/>
      <c r="I15" s="322">
        <v>30</v>
      </c>
      <c r="J15" s="320"/>
      <c r="K15" s="327"/>
      <c r="L15" s="320"/>
      <c r="M15" s="561" t="s">
        <v>645</v>
      </c>
      <c r="N15" s="564"/>
      <c r="O15" s="440">
        <v>20</v>
      </c>
      <c r="P15" s="442"/>
      <c r="Q15" s="586"/>
      <c r="R15" s="583"/>
      <c r="S15" s="482" t="s">
        <v>548</v>
      </c>
      <c r="T15" s="320"/>
      <c r="U15" s="322">
        <v>10</v>
      </c>
      <c r="V15" s="694"/>
      <c r="W15" s="146" t="s">
        <v>9</v>
      </c>
      <c r="X15" s="91" t="s">
        <v>48</v>
      </c>
      <c r="Y15" s="152">
        <v>2</v>
      </c>
      <c r="Z15" s="68"/>
      <c r="AA15" s="92" t="s">
        <v>25</v>
      </c>
      <c r="AB15" s="69">
        <v>2.7</v>
      </c>
      <c r="AC15" s="93">
        <f>AB15*7</f>
        <v>18.900000000000002</v>
      </c>
      <c r="AD15" s="69">
        <f>AB15*5</f>
        <v>13.5</v>
      </c>
      <c r="AE15" s="69" t="s">
        <v>26</v>
      </c>
      <c r="AF15" s="94">
        <f>AC15*4+AD15*9</f>
        <v>197.10000000000002</v>
      </c>
    </row>
    <row r="16" spans="2:32" ht="27.95" customHeight="1">
      <c r="B16" s="87" t="s">
        <v>10</v>
      </c>
      <c r="C16" s="692"/>
      <c r="D16" s="323"/>
      <c r="E16" s="323"/>
      <c r="F16" s="322"/>
      <c r="G16" s="322" t="s">
        <v>510</v>
      </c>
      <c r="H16" s="320"/>
      <c r="I16" s="322">
        <v>10</v>
      </c>
      <c r="J16" s="530"/>
      <c r="K16" s="327"/>
      <c r="L16" s="320"/>
      <c r="M16" s="561"/>
      <c r="N16" s="564"/>
      <c r="O16" s="440"/>
      <c r="P16" s="561"/>
      <c r="Q16" s="564"/>
      <c r="R16" s="581"/>
      <c r="S16" s="482"/>
      <c r="T16" s="320"/>
      <c r="U16" s="320"/>
      <c r="V16" s="694"/>
      <c r="W16" s="144">
        <f>(Y14*5)+(Y16*5)+(Y18*8)</f>
        <v>23.5</v>
      </c>
      <c r="X16" s="91" t="s">
        <v>49</v>
      </c>
      <c r="Y16" s="152">
        <v>2.4</v>
      </c>
      <c r="Z16" s="67"/>
      <c r="AA16" s="68" t="s">
        <v>28</v>
      </c>
      <c r="AB16" s="69">
        <v>2</v>
      </c>
      <c r="AC16" s="69">
        <f>AB16*1</f>
        <v>2</v>
      </c>
      <c r="AD16" s="69" t="s">
        <v>26</v>
      </c>
      <c r="AE16" s="69">
        <f>AB16*5</f>
        <v>10</v>
      </c>
      <c r="AF16" s="69">
        <f>AC16*4+AE16*4</f>
        <v>48</v>
      </c>
    </row>
    <row r="17" spans="2:34" ht="27.95" customHeight="1">
      <c r="B17" s="704" t="s">
        <v>35</v>
      </c>
      <c r="C17" s="692"/>
      <c r="D17" s="323"/>
      <c r="E17" s="323"/>
      <c r="F17" s="322"/>
      <c r="G17" s="321" t="s">
        <v>511</v>
      </c>
      <c r="H17" s="323"/>
      <c r="I17" s="322">
        <v>5</v>
      </c>
      <c r="J17" s="320"/>
      <c r="K17" s="328"/>
      <c r="L17" s="320"/>
      <c r="M17" s="561"/>
      <c r="N17" s="564"/>
      <c r="O17" s="440"/>
      <c r="P17" s="561"/>
      <c r="Q17" s="564"/>
      <c r="R17" s="581"/>
      <c r="S17" s="482"/>
      <c r="T17" s="327"/>
      <c r="U17" s="320"/>
      <c r="V17" s="694"/>
      <c r="W17" s="146" t="s">
        <v>11</v>
      </c>
      <c r="X17" s="91" t="s">
        <v>50</v>
      </c>
      <c r="Y17" s="152">
        <f>AB18</f>
        <v>0</v>
      </c>
      <c r="Z17" s="68"/>
      <c r="AA17" s="68" t="s">
        <v>31</v>
      </c>
      <c r="AB17" s="69">
        <v>2.5</v>
      </c>
      <c r="AC17" s="69"/>
      <c r="AD17" s="69">
        <f>AB17*5</f>
        <v>12.5</v>
      </c>
      <c r="AE17" s="69" t="s">
        <v>26</v>
      </c>
      <c r="AF17" s="69">
        <f>AD17*9</f>
        <v>112.5</v>
      </c>
    </row>
    <row r="18" spans="2:34" ht="27.95" customHeight="1">
      <c r="B18" s="704"/>
      <c r="C18" s="692"/>
      <c r="D18" s="323"/>
      <c r="E18" s="323"/>
      <c r="F18" s="322"/>
      <c r="G18" s="320"/>
      <c r="H18" s="327"/>
      <c r="I18" s="320"/>
      <c r="J18" s="320"/>
      <c r="K18" s="327"/>
      <c r="L18" s="320"/>
      <c r="M18" s="350"/>
      <c r="N18" s="328"/>
      <c r="O18" s="320"/>
      <c r="P18" s="561"/>
      <c r="Q18" s="564"/>
      <c r="R18" s="581"/>
      <c r="S18" s="578"/>
      <c r="T18" s="322"/>
      <c r="U18" s="322"/>
      <c r="V18" s="694"/>
      <c r="W18" s="144">
        <f>(Y13*2)+(Y14*7)+(Y15*1)+(Y18*8)</f>
        <v>29.9</v>
      </c>
      <c r="X18" s="136" t="s">
        <v>51</v>
      </c>
      <c r="Y18" s="152">
        <v>0</v>
      </c>
      <c r="Z18" s="67"/>
      <c r="AA18" s="68" t="s">
        <v>32</v>
      </c>
      <c r="AE18" s="68">
        <f>AB18*15</f>
        <v>0</v>
      </c>
    </row>
    <row r="19" spans="2:34" ht="27.95" customHeight="1">
      <c r="B19" s="96" t="s">
        <v>33</v>
      </c>
      <c r="C19" s="97"/>
      <c r="D19" s="323"/>
      <c r="E19" s="323"/>
      <c r="F19" s="322"/>
      <c r="G19" s="320"/>
      <c r="H19" s="329"/>
      <c r="I19" s="320"/>
      <c r="J19" s="320"/>
      <c r="K19" s="329"/>
      <c r="L19" s="320"/>
      <c r="M19" s="320"/>
      <c r="N19" s="328"/>
      <c r="O19" s="320"/>
      <c r="P19" s="561"/>
      <c r="Q19" s="564"/>
      <c r="R19" s="581"/>
      <c r="S19" s="482"/>
      <c r="T19" s="320"/>
      <c r="U19" s="322"/>
      <c r="V19" s="694"/>
      <c r="W19" s="146" t="s">
        <v>12</v>
      </c>
      <c r="X19" s="98"/>
      <c r="Y19" s="152"/>
      <c r="Z19" s="68"/>
      <c r="AC19" s="68">
        <f>SUM(AC14:AC18)</f>
        <v>32.1</v>
      </c>
      <c r="AD19" s="68">
        <f>SUM(AD14:AD18)</f>
        <v>26</v>
      </c>
      <c r="AE19" s="68">
        <f>SUM(AE14:AE18)</f>
        <v>94</v>
      </c>
      <c r="AF19" s="68">
        <f>AC19*4+AD19*9+AE19*4</f>
        <v>738.4</v>
      </c>
    </row>
    <row r="20" spans="2:34" ht="27.95" customHeight="1">
      <c r="B20" s="99"/>
      <c r="C20" s="100"/>
      <c r="D20" s="323"/>
      <c r="E20" s="323"/>
      <c r="F20" s="27"/>
      <c r="G20" s="330"/>
      <c r="H20" s="331"/>
      <c r="I20" s="235"/>
      <c r="J20" s="330"/>
      <c r="K20" s="331"/>
      <c r="L20" s="256"/>
      <c r="M20" s="330"/>
      <c r="N20" s="331"/>
      <c r="O20" s="256"/>
      <c r="P20" s="509"/>
      <c r="Q20" s="587"/>
      <c r="R20" s="584"/>
      <c r="S20" s="579"/>
      <c r="T20" s="234"/>
      <c r="U20" s="235"/>
      <c r="V20" s="695"/>
      <c r="W20" s="144">
        <f>(W14*4)+(W16*9)+(W18*4)</f>
        <v>725.1</v>
      </c>
      <c r="X20" s="95"/>
      <c r="Y20" s="599"/>
      <c r="Z20" s="67"/>
      <c r="AC20" s="101">
        <f>AC19*4/AF19</f>
        <v>0.17388949079089924</v>
      </c>
      <c r="AD20" s="101">
        <f>AD19*9/AF19</f>
        <v>0.31690140845070425</v>
      </c>
      <c r="AE20" s="101">
        <f>AE19*4/AF19</f>
        <v>0.50920910075839654</v>
      </c>
    </row>
    <row r="21" spans="2:34" s="86" customFormat="1" ht="42" customHeight="1">
      <c r="B21" s="83">
        <v>6</v>
      </c>
      <c r="C21" s="692"/>
      <c r="D21" s="319" t="str">
        <f>'113.6月菜單'!I15</f>
        <v>白米飯</v>
      </c>
      <c r="E21" s="319" t="s">
        <v>100</v>
      </c>
      <c r="F21" s="22" t="s">
        <v>15</v>
      </c>
      <c r="G21" s="319" t="str">
        <f>'113.6月菜單'!I16</f>
        <v>鹽酥香香雞(炸)</v>
      </c>
      <c r="H21" s="319" t="s">
        <v>93</v>
      </c>
      <c r="I21" s="22" t="s">
        <v>15</v>
      </c>
      <c r="J21" s="319" t="str">
        <f>'113.6月菜單'!I17</f>
        <v>五香碎肉(豆醃)</v>
      </c>
      <c r="K21" s="319" t="s">
        <v>16</v>
      </c>
      <c r="L21" s="22" t="s">
        <v>15</v>
      </c>
      <c r="M21" s="319" t="str">
        <f>'113.6月菜單'!I18</f>
        <v>番茄炒蛋</v>
      </c>
      <c r="N21" s="319" t="s">
        <v>611</v>
      </c>
      <c r="O21" s="22" t="s">
        <v>15</v>
      </c>
      <c r="P21" s="319" t="str">
        <f>'113.6月菜單'!I19</f>
        <v>深色蔬菜</v>
      </c>
      <c r="Q21" s="141" t="s">
        <v>41</v>
      </c>
      <c r="R21" s="278" t="s">
        <v>15</v>
      </c>
      <c r="S21" s="319" t="str">
        <f>'113.6月菜單'!I20</f>
        <v>三絲湯</v>
      </c>
      <c r="T21" s="84" t="s">
        <v>16</v>
      </c>
      <c r="U21" s="22" t="s">
        <v>15</v>
      </c>
      <c r="V21" s="693"/>
      <c r="W21" s="142" t="s">
        <v>7</v>
      </c>
      <c r="X21" s="85" t="s">
        <v>17</v>
      </c>
      <c r="Y21" s="120">
        <v>6</v>
      </c>
      <c r="Z21" s="68"/>
      <c r="AA21" s="68"/>
      <c r="AB21" s="69"/>
      <c r="AC21" s="68" t="s">
        <v>18</v>
      </c>
      <c r="AD21" s="68" t="s">
        <v>19</v>
      </c>
      <c r="AE21" s="68" t="s">
        <v>20</v>
      </c>
      <c r="AF21" s="68" t="s">
        <v>21</v>
      </c>
    </row>
    <row r="22" spans="2:34" s="107" customFormat="1" ht="27.75" customHeight="1">
      <c r="B22" s="87" t="s">
        <v>8</v>
      </c>
      <c r="C22" s="692"/>
      <c r="D22" s="519" t="s">
        <v>92</v>
      </c>
      <c r="E22" s="520"/>
      <c r="F22" s="520">
        <v>120</v>
      </c>
      <c r="G22" s="519" t="s">
        <v>453</v>
      </c>
      <c r="H22" s="519"/>
      <c r="I22" s="519">
        <v>40</v>
      </c>
      <c r="J22" s="520" t="s">
        <v>617</v>
      </c>
      <c r="K22" s="520"/>
      <c r="L22" s="520">
        <v>10</v>
      </c>
      <c r="M22" s="320" t="s">
        <v>622</v>
      </c>
      <c r="N22" s="327"/>
      <c r="O22" s="320">
        <v>20</v>
      </c>
      <c r="P22" s="519" t="str">
        <f>P21</f>
        <v>深色蔬菜</v>
      </c>
      <c r="Q22" s="525"/>
      <c r="R22" s="519">
        <v>100</v>
      </c>
      <c r="S22" s="565" t="s">
        <v>631</v>
      </c>
      <c r="T22" s="566"/>
      <c r="U22" s="519">
        <v>20</v>
      </c>
      <c r="V22" s="694"/>
      <c r="W22" s="144">
        <f>(Y21*15)+(Y23*5)+(Y25*15)+(Y26*12)</f>
        <v>99.5</v>
      </c>
      <c r="X22" s="88" t="s">
        <v>22</v>
      </c>
      <c r="Y22" s="120">
        <v>2.2999999999999998</v>
      </c>
      <c r="Z22" s="104"/>
      <c r="AA22" s="105" t="s">
        <v>23</v>
      </c>
      <c r="AB22" s="106">
        <v>5.8</v>
      </c>
      <c r="AC22" s="106">
        <f>AB22*2</f>
        <v>11.6</v>
      </c>
      <c r="AD22" s="106"/>
      <c r="AE22" s="106">
        <f>AB22*15</f>
        <v>87</v>
      </c>
      <c r="AF22" s="106">
        <f>AC22*4+AE22*4</f>
        <v>394.4</v>
      </c>
    </row>
    <row r="23" spans="2:34" s="107" customFormat="1" ht="27.95" customHeight="1">
      <c r="B23" s="103">
        <v>12</v>
      </c>
      <c r="C23" s="692"/>
      <c r="D23" s="523"/>
      <c r="E23" s="519"/>
      <c r="F23" s="519"/>
      <c r="G23" s="519"/>
      <c r="H23" s="519"/>
      <c r="I23" s="519"/>
      <c r="J23" s="567" t="s">
        <v>618</v>
      </c>
      <c r="K23" s="520"/>
      <c r="L23" s="520">
        <v>20</v>
      </c>
      <c r="M23" s="320" t="s">
        <v>623</v>
      </c>
      <c r="N23" s="442"/>
      <c r="O23" s="596">
        <v>30</v>
      </c>
      <c r="P23" s="519"/>
      <c r="Q23" s="525"/>
      <c r="R23" s="519"/>
      <c r="S23" s="554" t="s">
        <v>633</v>
      </c>
      <c r="T23" s="544"/>
      <c r="U23" s="519">
        <v>5</v>
      </c>
      <c r="V23" s="694"/>
      <c r="W23" s="146" t="s">
        <v>9</v>
      </c>
      <c r="X23" s="91" t="s">
        <v>24</v>
      </c>
      <c r="Y23" s="120">
        <v>1.9</v>
      </c>
      <c r="Z23" s="108"/>
      <c r="AA23" s="109" t="s">
        <v>25</v>
      </c>
      <c r="AB23" s="106">
        <v>2.2999999999999998</v>
      </c>
      <c r="AC23" s="110">
        <f>AB23*7</f>
        <v>16.099999999999998</v>
      </c>
      <c r="AD23" s="106">
        <f>AB23*5</f>
        <v>11.5</v>
      </c>
      <c r="AE23" s="106" t="s">
        <v>26</v>
      </c>
      <c r="AF23" s="111">
        <f>AC23*4+AD23*9</f>
        <v>167.89999999999998</v>
      </c>
    </row>
    <row r="24" spans="2:34" s="107" customFormat="1" ht="27.95" customHeight="1">
      <c r="B24" s="103" t="s">
        <v>10</v>
      </c>
      <c r="C24" s="692"/>
      <c r="D24" s="523"/>
      <c r="E24" s="538"/>
      <c r="F24" s="519"/>
      <c r="G24" s="519"/>
      <c r="H24" s="519"/>
      <c r="I24" s="519"/>
      <c r="J24" s="568" t="s">
        <v>619</v>
      </c>
      <c r="K24" s="520"/>
      <c r="L24" s="520">
        <v>10</v>
      </c>
      <c r="M24" s="320"/>
      <c r="N24" s="327"/>
      <c r="O24" s="320"/>
      <c r="P24" s="519"/>
      <c r="Q24" s="525"/>
      <c r="R24" s="519"/>
      <c r="S24" s="520" t="s">
        <v>635</v>
      </c>
      <c r="T24" s="567"/>
      <c r="U24" s="521">
        <v>20</v>
      </c>
      <c r="V24" s="694"/>
      <c r="W24" s="144">
        <f>(Y22*5)+(Y24*5)+(Y26*8)</f>
        <v>24</v>
      </c>
      <c r="X24" s="91" t="s">
        <v>27</v>
      </c>
      <c r="Y24" s="120">
        <v>2.5</v>
      </c>
      <c r="Z24" s="104"/>
      <c r="AA24" s="112" t="s">
        <v>28</v>
      </c>
      <c r="AB24" s="106">
        <v>1.9</v>
      </c>
      <c r="AC24" s="106">
        <f>AB24*1</f>
        <v>1.9</v>
      </c>
      <c r="AD24" s="106" t="s">
        <v>26</v>
      </c>
      <c r="AE24" s="106">
        <f>AB24*5</f>
        <v>9.5</v>
      </c>
      <c r="AF24" s="106">
        <f>AC24*4+AE24*4</f>
        <v>45.6</v>
      </c>
    </row>
    <row r="25" spans="2:34" s="107" customFormat="1" ht="27.95" customHeight="1">
      <c r="B25" s="709" t="s">
        <v>36</v>
      </c>
      <c r="C25" s="692"/>
      <c r="D25" s="523"/>
      <c r="E25" s="538"/>
      <c r="F25" s="519"/>
      <c r="G25" s="519"/>
      <c r="H25" s="519"/>
      <c r="I25" s="519"/>
      <c r="J25" s="519" t="s">
        <v>620</v>
      </c>
      <c r="K25" s="520" t="s">
        <v>621</v>
      </c>
      <c r="L25" s="519">
        <v>10</v>
      </c>
      <c r="M25" s="320"/>
      <c r="N25" s="327"/>
      <c r="O25" s="320"/>
      <c r="P25" s="519"/>
      <c r="Q25" s="527"/>
      <c r="R25" s="519"/>
      <c r="S25" s="519"/>
      <c r="T25" s="538"/>
      <c r="U25" s="523"/>
      <c r="V25" s="694"/>
      <c r="W25" s="146" t="s">
        <v>11</v>
      </c>
      <c r="X25" s="91" t="s">
        <v>30</v>
      </c>
      <c r="Y25" s="120">
        <f>AB26</f>
        <v>0</v>
      </c>
      <c r="Z25" s="108"/>
      <c r="AA25" s="112" t="s">
        <v>31</v>
      </c>
      <c r="AB25" s="106">
        <v>2.5</v>
      </c>
      <c r="AC25" s="106"/>
      <c r="AD25" s="106">
        <f>AB25*5</f>
        <v>12.5</v>
      </c>
      <c r="AE25" s="106" t="s">
        <v>26</v>
      </c>
      <c r="AF25" s="106">
        <f>AD25*9</f>
        <v>112.5</v>
      </c>
    </row>
    <row r="26" spans="2:34" s="107" customFormat="1" ht="27.95" customHeight="1">
      <c r="B26" s="709"/>
      <c r="C26" s="692"/>
      <c r="D26" s="323"/>
      <c r="E26" s="323"/>
      <c r="F26" s="268"/>
      <c r="G26" s="362"/>
      <c r="H26" s="323"/>
      <c r="I26" s="268"/>
      <c r="J26" s="320"/>
      <c r="K26" s="323"/>
      <c r="L26" s="268"/>
      <c r="M26" s="350"/>
      <c r="N26" s="329"/>
      <c r="O26" s="253"/>
      <c r="P26" s="320"/>
      <c r="Q26" s="240"/>
      <c r="R26" s="236"/>
      <c r="S26" s="320"/>
      <c r="T26" s="265"/>
      <c r="U26" s="264"/>
      <c r="V26" s="694"/>
      <c r="W26" s="144">
        <f>(Y21*2)+(Y22*7)+(Y23*1)+(Y26*8)</f>
        <v>29.999999999999996</v>
      </c>
      <c r="X26" s="136" t="s">
        <v>39</v>
      </c>
      <c r="Y26" s="120">
        <v>0</v>
      </c>
      <c r="Z26" s="104"/>
      <c r="AA26" s="112" t="s">
        <v>32</v>
      </c>
      <c r="AB26" s="106"/>
      <c r="AC26" s="112"/>
      <c r="AD26" s="112"/>
      <c r="AE26" s="112">
        <f>AB26*15</f>
        <v>0</v>
      </c>
      <c r="AF26" s="112"/>
    </row>
    <row r="27" spans="2:34" s="107" customFormat="1" ht="27.95" customHeight="1">
      <c r="B27" s="113" t="s">
        <v>33</v>
      </c>
      <c r="C27" s="114"/>
      <c r="D27" s="322"/>
      <c r="E27" s="323"/>
      <c r="F27" s="268"/>
      <c r="G27" s="320"/>
      <c r="H27" s="323"/>
      <c r="I27" s="268"/>
      <c r="J27" s="320"/>
      <c r="K27" s="323"/>
      <c r="L27" s="268"/>
      <c r="M27" s="320"/>
      <c r="N27" s="329"/>
      <c r="O27" s="253"/>
      <c r="P27" s="320"/>
      <c r="Q27" s="237"/>
      <c r="R27" s="236"/>
      <c r="S27" s="322"/>
      <c r="T27" s="265"/>
      <c r="U27" s="264"/>
      <c r="V27" s="694"/>
      <c r="W27" s="146" t="s">
        <v>12</v>
      </c>
      <c r="X27" s="98"/>
      <c r="Y27" s="120"/>
      <c r="Z27" s="108"/>
      <c r="AA27" s="112"/>
      <c r="AB27" s="106"/>
      <c r="AC27" s="112">
        <f>SUM(AC22:AC26)</f>
        <v>29.599999999999994</v>
      </c>
      <c r="AD27" s="112">
        <f>SUM(AD22:AD26)</f>
        <v>24</v>
      </c>
      <c r="AE27" s="112">
        <f>SUM(AE22:AE26)</f>
        <v>96.5</v>
      </c>
      <c r="AF27" s="112">
        <f>AC27*4+AD27*9+AE27*4</f>
        <v>720.4</v>
      </c>
    </row>
    <row r="28" spans="2:34" s="107" customFormat="1" ht="27.95" customHeight="1" thickBot="1">
      <c r="B28" s="115"/>
      <c r="C28" s="116"/>
      <c r="D28" s="323"/>
      <c r="E28" s="323"/>
      <c r="F28" s="268"/>
      <c r="G28" s="320"/>
      <c r="H28" s="323"/>
      <c r="I28" s="268"/>
      <c r="J28" s="320"/>
      <c r="K28" s="323"/>
      <c r="L28" s="268"/>
      <c r="M28" s="330"/>
      <c r="N28" s="331"/>
      <c r="O28" s="256"/>
      <c r="P28" s="330"/>
      <c r="Q28" s="238"/>
      <c r="R28" s="239"/>
      <c r="S28" s="322"/>
      <c r="T28" s="265"/>
      <c r="U28" s="264"/>
      <c r="V28" s="695"/>
      <c r="W28" s="144">
        <f>(W22*4)+(W24*9)+(W26*4)</f>
        <v>734</v>
      </c>
      <c r="X28" s="95"/>
      <c r="Y28" s="120"/>
      <c r="Z28" s="104"/>
      <c r="AA28" s="108"/>
      <c r="AB28" s="117"/>
      <c r="AC28" s="118">
        <f>AC27*4/AF27</f>
        <v>0.16435313714602995</v>
      </c>
      <c r="AD28" s="118">
        <f>AD27*9/AF27</f>
        <v>0.29983342587451417</v>
      </c>
      <c r="AE28" s="118">
        <f>AE27*4/AF27</f>
        <v>0.53581343697945583</v>
      </c>
      <c r="AF28" s="108"/>
    </row>
    <row r="29" spans="2:34" s="86" customFormat="1" ht="42" customHeight="1">
      <c r="B29" s="83">
        <v>6</v>
      </c>
      <c r="C29" s="692"/>
      <c r="D29" s="319" t="str">
        <f>'113.6月菜單'!M15</f>
        <v>地瓜飯</v>
      </c>
      <c r="E29" s="338" t="s">
        <v>94</v>
      </c>
      <c r="F29" s="22" t="s">
        <v>15</v>
      </c>
      <c r="G29" s="319" t="str">
        <f>'113.6月菜單'!M16</f>
        <v>板烤雞排</v>
      </c>
      <c r="H29" s="319" t="s">
        <v>513</v>
      </c>
      <c r="I29" s="22" t="s">
        <v>15</v>
      </c>
      <c r="J29" s="319" t="str">
        <f>'113.6月菜單'!M17</f>
        <v>芙蓉蒸蛋</v>
      </c>
      <c r="K29" s="319" t="s">
        <v>94</v>
      </c>
      <c r="L29" s="22" t="s">
        <v>15</v>
      </c>
      <c r="M29" s="319" t="str">
        <f>'113.6月菜單'!M18</f>
        <v>洋蔥燒肉片</v>
      </c>
      <c r="N29" s="319" t="s">
        <v>684</v>
      </c>
      <c r="O29" s="22" t="s">
        <v>15</v>
      </c>
      <c r="P29" s="319" t="str">
        <f>'113.6月菜單'!M19</f>
        <v>深色蔬菜</v>
      </c>
      <c r="Q29" s="21" t="s">
        <v>58</v>
      </c>
      <c r="R29" s="22" t="s">
        <v>15</v>
      </c>
      <c r="S29" s="319" t="str">
        <f>'113.6月菜單'!M20</f>
        <v>味噌豆腐湯(豆)</v>
      </c>
      <c r="T29" s="513" t="s">
        <v>57</v>
      </c>
      <c r="U29" s="22" t="s">
        <v>15</v>
      </c>
      <c r="V29" s="705"/>
      <c r="W29" s="142" t="s">
        <v>7</v>
      </c>
      <c r="X29" s="143" t="s">
        <v>17</v>
      </c>
      <c r="Y29" s="119">
        <v>6</v>
      </c>
      <c r="Z29" s="68"/>
      <c r="AA29" s="68"/>
      <c r="AB29" s="69"/>
      <c r="AC29" s="68" t="s">
        <v>18</v>
      </c>
      <c r="AD29" s="68" t="s">
        <v>19</v>
      </c>
      <c r="AE29" s="68" t="s">
        <v>20</v>
      </c>
      <c r="AF29" s="68" t="s">
        <v>21</v>
      </c>
      <c r="AH29" s="157"/>
    </row>
    <row r="30" spans="2:34" ht="27.95" customHeight="1">
      <c r="B30" s="87" t="s">
        <v>8</v>
      </c>
      <c r="C30" s="692"/>
      <c r="D30" s="519" t="s">
        <v>92</v>
      </c>
      <c r="E30" s="519"/>
      <c r="F30" s="519">
        <v>100</v>
      </c>
      <c r="G30" s="523" t="s">
        <v>512</v>
      </c>
      <c r="H30" s="545"/>
      <c r="I30" s="523">
        <v>40</v>
      </c>
      <c r="J30" s="519" t="s">
        <v>377</v>
      </c>
      <c r="K30" s="525"/>
      <c r="L30" s="519">
        <v>30</v>
      </c>
      <c r="M30" s="569" t="s">
        <v>398</v>
      </c>
      <c r="N30" s="569"/>
      <c r="O30" s="569">
        <v>20</v>
      </c>
      <c r="P30" s="523" t="str">
        <f>P29</f>
        <v>深色蔬菜</v>
      </c>
      <c r="Q30" s="525"/>
      <c r="R30" s="519">
        <v>110</v>
      </c>
      <c r="S30" s="536" t="s">
        <v>393</v>
      </c>
      <c r="T30" s="570" t="s">
        <v>232</v>
      </c>
      <c r="U30" s="544">
        <v>10</v>
      </c>
      <c r="V30" s="706"/>
      <c r="W30" s="144">
        <f>(Y29*15)+(Y31*5)+(Y33*15)+(Y34*12)</f>
        <v>99.5</v>
      </c>
      <c r="X30" s="145" t="s">
        <v>22</v>
      </c>
      <c r="Y30" s="120">
        <v>2.2000000000000002</v>
      </c>
      <c r="Z30" s="67"/>
      <c r="AA30" s="89" t="s">
        <v>23</v>
      </c>
      <c r="AB30" s="69">
        <v>5.9</v>
      </c>
      <c r="AC30" s="69">
        <f>AB30*2</f>
        <v>11.8</v>
      </c>
      <c r="AD30" s="69"/>
      <c r="AE30" s="69">
        <f>AB30*15</f>
        <v>88.5</v>
      </c>
      <c r="AF30" s="69">
        <f>AC30*4+AE30*4</f>
        <v>401.2</v>
      </c>
    </row>
    <row r="31" spans="2:34" ht="27.95" customHeight="1">
      <c r="B31" s="87">
        <v>13</v>
      </c>
      <c r="C31" s="692"/>
      <c r="D31" s="519" t="s">
        <v>95</v>
      </c>
      <c r="E31" s="519"/>
      <c r="F31" s="519">
        <v>55</v>
      </c>
      <c r="G31" s="519"/>
      <c r="H31" s="549"/>
      <c r="I31" s="523"/>
      <c r="J31" s="519"/>
      <c r="K31" s="525"/>
      <c r="L31" s="519"/>
      <c r="M31" s="569" t="s">
        <v>514</v>
      </c>
      <c r="N31" s="569"/>
      <c r="O31" s="569">
        <v>30</v>
      </c>
      <c r="P31" s="519"/>
      <c r="Q31" s="525"/>
      <c r="R31" s="519"/>
      <c r="S31" s="536" t="s">
        <v>590</v>
      </c>
      <c r="T31" s="571"/>
      <c r="U31" s="544" t="s">
        <v>591</v>
      </c>
      <c r="V31" s="706"/>
      <c r="W31" s="146" t="s">
        <v>9</v>
      </c>
      <c r="X31" s="147" t="s">
        <v>24</v>
      </c>
      <c r="Y31" s="120">
        <v>1.9</v>
      </c>
      <c r="Z31" s="68"/>
      <c r="AA31" s="92" t="s">
        <v>25</v>
      </c>
      <c r="AB31" s="69">
        <v>2.5</v>
      </c>
      <c r="AC31" s="93">
        <f>AB31*7</f>
        <v>17.5</v>
      </c>
      <c r="AD31" s="69">
        <f>AB31*5</f>
        <v>12.5</v>
      </c>
      <c r="AE31" s="69" t="s">
        <v>26</v>
      </c>
      <c r="AF31" s="94">
        <f>AC31*4+AD31*9</f>
        <v>182.5</v>
      </c>
    </row>
    <row r="32" spans="2:34" ht="27.95" customHeight="1">
      <c r="B32" s="87" t="s">
        <v>10</v>
      </c>
      <c r="C32" s="692"/>
      <c r="D32" s="538"/>
      <c r="E32" s="538"/>
      <c r="F32" s="523"/>
      <c r="G32" s="523"/>
      <c r="H32" s="523"/>
      <c r="I32" s="523"/>
      <c r="J32" s="519"/>
      <c r="K32" s="525"/>
      <c r="L32" s="519"/>
      <c r="M32" s="569" t="s">
        <v>396</v>
      </c>
      <c r="N32" s="569"/>
      <c r="O32" s="569">
        <v>20</v>
      </c>
      <c r="P32" s="519"/>
      <c r="Q32" s="525"/>
      <c r="R32" s="519"/>
      <c r="S32" s="536"/>
      <c r="T32" s="571"/>
      <c r="U32" s="544"/>
      <c r="V32" s="706"/>
      <c r="W32" s="144">
        <f>(Y30*5)+(Y32*5)+(Y34*8)</f>
        <v>23.5</v>
      </c>
      <c r="X32" s="147" t="s">
        <v>27</v>
      </c>
      <c r="Y32" s="120">
        <f>AB33</f>
        <v>2.5</v>
      </c>
      <c r="Z32" s="67"/>
      <c r="AA32" s="68" t="s">
        <v>28</v>
      </c>
      <c r="AB32" s="69">
        <v>1.7</v>
      </c>
      <c r="AC32" s="69">
        <f>AB32*1</f>
        <v>1.7</v>
      </c>
      <c r="AD32" s="69" t="s">
        <v>26</v>
      </c>
      <c r="AE32" s="69">
        <f>AB32*5</f>
        <v>8.5</v>
      </c>
      <c r="AF32" s="69">
        <f>AC32*4+AE32*4</f>
        <v>40.799999999999997</v>
      </c>
    </row>
    <row r="33" spans="2:32" ht="27.95" customHeight="1">
      <c r="B33" s="704" t="s">
        <v>37</v>
      </c>
      <c r="C33" s="692"/>
      <c r="D33" s="538"/>
      <c r="E33" s="538"/>
      <c r="F33" s="523"/>
      <c r="G33" s="524"/>
      <c r="H33" s="528"/>
      <c r="I33" s="521"/>
      <c r="J33" s="519"/>
      <c r="K33" s="525"/>
      <c r="L33" s="519"/>
      <c r="M33" s="569" t="s">
        <v>515</v>
      </c>
      <c r="N33" s="572"/>
      <c r="O33" s="569">
        <v>30</v>
      </c>
      <c r="P33" s="519"/>
      <c r="Q33" s="525"/>
      <c r="R33" s="519"/>
      <c r="S33" s="536"/>
      <c r="T33" s="571"/>
      <c r="U33" s="544"/>
      <c r="V33" s="706"/>
      <c r="W33" s="146" t="s">
        <v>11</v>
      </c>
      <c r="X33" s="147" t="s">
        <v>30</v>
      </c>
      <c r="Y33" s="120">
        <f>AB34</f>
        <v>0</v>
      </c>
      <c r="Z33" s="68"/>
      <c r="AA33" s="68" t="s">
        <v>31</v>
      </c>
      <c r="AB33" s="69">
        <v>2.5</v>
      </c>
      <c r="AC33" s="69"/>
      <c r="AD33" s="69">
        <f>AB33*5</f>
        <v>12.5</v>
      </c>
      <c r="AE33" s="69" t="s">
        <v>26</v>
      </c>
      <c r="AF33" s="69">
        <f>AD33*9</f>
        <v>112.5</v>
      </c>
    </row>
    <row r="34" spans="2:32" ht="27.95" customHeight="1">
      <c r="B34" s="704"/>
      <c r="C34" s="692"/>
      <c r="D34" s="538"/>
      <c r="E34" s="538"/>
      <c r="F34" s="523"/>
      <c r="G34" s="521"/>
      <c r="H34" s="528"/>
      <c r="I34" s="521"/>
      <c r="J34" s="519"/>
      <c r="K34" s="525"/>
      <c r="L34" s="519"/>
      <c r="M34" s="519"/>
      <c r="N34" s="525"/>
      <c r="O34" s="519"/>
      <c r="P34" s="519"/>
      <c r="Q34" s="525"/>
      <c r="R34" s="519"/>
      <c r="S34" s="573"/>
      <c r="T34" s="558"/>
      <c r="U34" s="573"/>
      <c r="V34" s="706"/>
      <c r="W34" s="144">
        <f>(Y29*2)+(Y30*7)+(Y31*1)+(Y34*8)</f>
        <v>29.3</v>
      </c>
      <c r="X34" s="148" t="s">
        <v>39</v>
      </c>
      <c r="Y34" s="120">
        <v>0</v>
      </c>
      <c r="Z34" s="67"/>
      <c r="AA34" s="68" t="s">
        <v>32</v>
      </c>
      <c r="AE34" s="68">
        <f>AB34*15</f>
        <v>0</v>
      </c>
    </row>
    <row r="35" spans="2:32" ht="27.95" customHeight="1">
      <c r="B35" s="96" t="s">
        <v>33</v>
      </c>
      <c r="C35" s="97"/>
      <c r="D35" s="323"/>
      <c r="E35" s="323"/>
      <c r="F35" s="27"/>
      <c r="G35" s="334"/>
      <c r="H35" s="324"/>
      <c r="I35" s="263"/>
      <c r="J35" s="320"/>
      <c r="K35" s="327"/>
      <c r="L35" s="245"/>
      <c r="M35" s="320"/>
      <c r="N35" s="328"/>
      <c r="O35" s="253"/>
      <c r="P35" s="320"/>
      <c r="Q35" s="242"/>
      <c r="R35" s="241"/>
      <c r="S35" s="442"/>
      <c r="T35" s="514"/>
      <c r="U35" s="510"/>
      <c r="V35" s="706"/>
      <c r="W35" s="146" t="s">
        <v>12</v>
      </c>
      <c r="X35" s="149"/>
      <c r="Y35" s="120"/>
      <c r="Z35" s="68"/>
      <c r="AC35" s="68">
        <f>SUM(AC30:AC34)</f>
        <v>31</v>
      </c>
      <c r="AD35" s="68">
        <f>SUM(AD30:AD34)</f>
        <v>25</v>
      </c>
      <c r="AE35" s="68">
        <f>SUM(AE30:AE34)</f>
        <v>97</v>
      </c>
      <c r="AF35" s="68">
        <f>AC35*4+AD35*9+AE35*4</f>
        <v>737</v>
      </c>
    </row>
    <row r="36" spans="2:32" ht="27.95" customHeight="1">
      <c r="B36" s="99"/>
      <c r="C36" s="100"/>
      <c r="D36" s="323"/>
      <c r="E36" s="323"/>
      <c r="F36" s="27"/>
      <c r="G36" s="334"/>
      <c r="H36" s="324"/>
      <c r="I36" s="263"/>
      <c r="J36" s="320"/>
      <c r="K36" s="327"/>
      <c r="L36" s="245"/>
      <c r="M36" s="320"/>
      <c r="N36" s="327"/>
      <c r="O36" s="253"/>
      <c r="P36" s="330"/>
      <c r="Q36" s="243"/>
      <c r="R36" s="244"/>
      <c r="S36" s="442"/>
      <c r="T36" s="515"/>
      <c r="U36" s="510"/>
      <c r="V36" s="707"/>
      <c r="W36" s="144">
        <f>(W30*4)+(W32*9)+(W34*4)</f>
        <v>726.7</v>
      </c>
      <c r="X36" s="150"/>
      <c r="Y36" s="120"/>
      <c r="Z36" s="67"/>
      <c r="AC36" s="101">
        <f>AC35*4/AF35</f>
        <v>0.16824966078697423</v>
      </c>
      <c r="AD36" s="101">
        <f>AD35*9/AF35</f>
        <v>0.30529172320217096</v>
      </c>
      <c r="AE36" s="101">
        <f>AE35*4/AF35</f>
        <v>0.52645861601085486</v>
      </c>
    </row>
    <row r="37" spans="2:32" s="86" customFormat="1" ht="42" customHeight="1">
      <c r="B37" s="83">
        <v>6</v>
      </c>
      <c r="C37" s="692"/>
      <c r="D37" s="319" t="str">
        <f>'113.6月菜單'!Q15</f>
        <v>古早味拌飯</v>
      </c>
      <c r="E37" s="338" t="s">
        <v>101</v>
      </c>
      <c r="F37" s="22" t="s">
        <v>15</v>
      </c>
      <c r="G37" s="319" t="str">
        <f>'113.6月菜單'!Q16</f>
        <v>鐵路滷排</v>
      </c>
      <c r="H37" s="319" t="s">
        <v>516</v>
      </c>
      <c r="I37" s="22" t="s">
        <v>15</v>
      </c>
      <c r="J37" s="319" t="str">
        <f>'113.6月菜單'!Q17</f>
        <v>黑糖小饅頭(冷)</v>
      </c>
      <c r="K37" s="319" t="s">
        <v>583</v>
      </c>
      <c r="L37" s="22" t="s">
        <v>15</v>
      </c>
      <c r="M37" s="319" t="str">
        <f>'113.6月菜單'!Q18</f>
        <v>芹菜佐檸檬雞柳條(加炸)</v>
      </c>
      <c r="N37" s="319" t="s">
        <v>93</v>
      </c>
      <c r="O37" s="22" t="s">
        <v>15</v>
      </c>
      <c r="P37" s="319" t="str">
        <f>'113.6月菜單'!Q19</f>
        <v>深色蔬菜</v>
      </c>
      <c r="Q37" s="21" t="s">
        <v>41</v>
      </c>
      <c r="R37" s="22" t="s">
        <v>15</v>
      </c>
      <c r="S37" s="319" t="str">
        <f>'113.6月菜單'!Q20</f>
        <v>雙彩銀蘿湯</v>
      </c>
      <c r="T37" s="139" t="s">
        <v>16</v>
      </c>
      <c r="U37" s="22" t="s">
        <v>15</v>
      </c>
      <c r="V37" s="705"/>
      <c r="W37" s="142" t="s">
        <v>7</v>
      </c>
      <c r="X37" s="143" t="s">
        <v>46</v>
      </c>
      <c r="Y37" s="119">
        <v>5.8</v>
      </c>
      <c r="Z37" s="68"/>
      <c r="AA37" s="68"/>
      <c r="AB37" s="69"/>
      <c r="AC37" s="68" t="s">
        <v>18</v>
      </c>
      <c r="AD37" s="68" t="s">
        <v>19</v>
      </c>
      <c r="AE37" s="68" t="s">
        <v>20</v>
      </c>
      <c r="AF37" s="68" t="s">
        <v>21</v>
      </c>
    </row>
    <row r="38" spans="2:32" ht="27.95" customHeight="1">
      <c r="B38" s="87" t="s">
        <v>8</v>
      </c>
      <c r="C38" s="692"/>
      <c r="D38" s="519" t="s">
        <v>72</v>
      </c>
      <c r="E38" s="520"/>
      <c r="F38" s="520">
        <v>100</v>
      </c>
      <c r="G38" s="519" t="s">
        <v>409</v>
      </c>
      <c r="H38" s="525"/>
      <c r="I38" s="519">
        <v>40</v>
      </c>
      <c r="J38" s="520" t="s">
        <v>653</v>
      </c>
      <c r="K38" s="520" t="s">
        <v>654</v>
      </c>
      <c r="L38" s="520">
        <v>25</v>
      </c>
      <c r="M38" s="519" t="s">
        <v>517</v>
      </c>
      <c r="N38" s="519" t="s">
        <v>518</v>
      </c>
      <c r="O38" s="519">
        <v>30</v>
      </c>
      <c r="P38" s="523" t="str">
        <f>P37</f>
        <v>深色蔬菜</v>
      </c>
      <c r="Q38" s="519"/>
      <c r="R38" s="519">
        <v>110</v>
      </c>
      <c r="S38" s="520" t="s">
        <v>433</v>
      </c>
      <c r="T38" s="525"/>
      <c r="U38" s="519">
        <v>20</v>
      </c>
      <c r="V38" s="706"/>
      <c r="W38" s="144">
        <f>(Y37*15)+(Y39*5)+(Y41*15)+(Y42*12)</f>
        <v>97</v>
      </c>
      <c r="X38" s="145" t="s">
        <v>47</v>
      </c>
      <c r="Y38" s="120">
        <v>2.2999999999999998</v>
      </c>
      <c r="Z38" s="67"/>
      <c r="AA38" s="89" t="s">
        <v>23</v>
      </c>
      <c r="AB38" s="69">
        <v>5.9</v>
      </c>
      <c r="AC38" s="69">
        <f>AB38*2</f>
        <v>11.8</v>
      </c>
      <c r="AD38" s="69"/>
      <c r="AE38" s="69">
        <f>AB38*15</f>
        <v>88.5</v>
      </c>
      <c r="AF38" s="69">
        <f>AC38*4+AE38*4</f>
        <v>401.2</v>
      </c>
    </row>
    <row r="39" spans="2:32" ht="27.95" customHeight="1">
      <c r="B39" s="87">
        <v>14</v>
      </c>
      <c r="C39" s="692"/>
      <c r="D39" s="520" t="s">
        <v>90</v>
      </c>
      <c r="E39" s="520"/>
      <c r="F39" s="520">
        <v>20</v>
      </c>
      <c r="G39" s="523"/>
      <c r="H39" s="523"/>
      <c r="I39" s="523"/>
      <c r="J39" s="519"/>
      <c r="K39" s="521"/>
      <c r="L39" s="519"/>
      <c r="M39" s="519" t="s">
        <v>655</v>
      </c>
      <c r="N39" s="523"/>
      <c r="O39" s="523">
        <v>30</v>
      </c>
      <c r="P39" s="521"/>
      <c r="Q39" s="521"/>
      <c r="R39" s="521"/>
      <c r="S39" s="519" t="s">
        <v>434</v>
      </c>
      <c r="T39" s="525"/>
      <c r="U39" s="519">
        <v>20</v>
      </c>
      <c r="V39" s="706"/>
      <c r="W39" s="146" t="s">
        <v>9</v>
      </c>
      <c r="X39" s="147" t="s">
        <v>48</v>
      </c>
      <c r="Y39" s="120">
        <v>2</v>
      </c>
      <c r="Z39" s="68"/>
      <c r="AA39" s="92" t="s">
        <v>25</v>
      </c>
      <c r="AB39" s="69">
        <v>2.2000000000000002</v>
      </c>
      <c r="AC39" s="93">
        <f>AB39*7</f>
        <v>15.400000000000002</v>
      </c>
      <c r="AD39" s="69">
        <f>AB39*5</f>
        <v>11</v>
      </c>
      <c r="AE39" s="69" t="s">
        <v>26</v>
      </c>
      <c r="AF39" s="94">
        <f>AC39*4+AD39*9</f>
        <v>160.60000000000002</v>
      </c>
    </row>
    <row r="40" spans="2:32" ht="27.95" customHeight="1">
      <c r="B40" s="87" t="s">
        <v>10</v>
      </c>
      <c r="C40" s="692"/>
      <c r="D40" s="520" t="s">
        <v>378</v>
      </c>
      <c r="E40" s="520"/>
      <c r="F40" s="520">
        <v>10</v>
      </c>
      <c r="G40" s="523"/>
      <c r="H40" s="538"/>
      <c r="I40" s="523"/>
      <c r="J40" s="519"/>
      <c r="K40" s="538"/>
      <c r="L40" s="519"/>
      <c r="M40" s="530"/>
      <c r="N40" s="523"/>
      <c r="O40" s="523"/>
      <c r="P40" s="521"/>
      <c r="Q40" s="521"/>
      <c r="R40" s="521"/>
      <c r="S40" s="519"/>
      <c r="T40" s="525"/>
      <c r="U40" s="519"/>
      <c r="V40" s="706"/>
      <c r="W40" s="144">
        <f>(Y38*5)+(Y40*5)+(Y42*8)</f>
        <v>26.5</v>
      </c>
      <c r="X40" s="147" t="s">
        <v>49</v>
      </c>
      <c r="Y40" s="120">
        <v>3</v>
      </c>
      <c r="Z40" s="67"/>
      <c r="AA40" s="68" t="s">
        <v>28</v>
      </c>
      <c r="AB40" s="69">
        <v>1.9</v>
      </c>
      <c r="AC40" s="69">
        <f>AB40*1</f>
        <v>1.9</v>
      </c>
      <c r="AD40" s="69" t="s">
        <v>26</v>
      </c>
      <c r="AE40" s="69">
        <f>AB40*5</f>
        <v>9.5</v>
      </c>
      <c r="AF40" s="69">
        <f>AC40*4+AE40*4</f>
        <v>45.6</v>
      </c>
    </row>
    <row r="41" spans="2:32" ht="27.95" customHeight="1">
      <c r="B41" s="704" t="s">
        <v>29</v>
      </c>
      <c r="C41" s="692"/>
      <c r="D41" s="520" t="s">
        <v>632</v>
      </c>
      <c r="E41" s="520"/>
      <c r="F41" s="520">
        <v>10</v>
      </c>
      <c r="G41" s="523"/>
      <c r="H41" s="519"/>
      <c r="I41" s="523"/>
      <c r="J41" s="519"/>
      <c r="K41" s="538"/>
      <c r="L41" s="519"/>
      <c r="M41" s="530"/>
      <c r="N41" s="538"/>
      <c r="O41" s="523"/>
      <c r="P41" s="521"/>
      <c r="Q41" s="521"/>
      <c r="R41" s="521"/>
      <c r="S41" s="523"/>
      <c r="T41" s="525"/>
      <c r="U41" s="519"/>
      <c r="V41" s="706"/>
      <c r="W41" s="146" t="s">
        <v>11</v>
      </c>
      <c r="X41" s="147" t="s">
        <v>50</v>
      </c>
      <c r="Y41" s="120">
        <f>AB42</f>
        <v>0</v>
      </c>
      <c r="Z41" s="68"/>
      <c r="AA41" s="68" t="s">
        <v>31</v>
      </c>
      <c r="AB41" s="69">
        <v>2.8</v>
      </c>
      <c r="AC41" s="69"/>
      <c r="AD41" s="69">
        <f>AB41*5</f>
        <v>14</v>
      </c>
      <c r="AE41" s="69" t="s">
        <v>26</v>
      </c>
      <c r="AF41" s="69">
        <f>AD41*9</f>
        <v>126</v>
      </c>
    </row>
    <row r="42" spans="2:32" ht="27.95" customHeight="1">
      <c r="B42" s="704"/>
      <c r="C42" s="692"/>
      <c r="D42" s="520"/>
      <c r="E42" s="520"/>
      <c r="F42" s="520"/>
      <c r="G42" s="523"/>
      <c r="H42" s="538"/>
      <c r="I42" s="523"/>
      <c r="J42" s="542"/>
      <c r="K42" s="538"/>
      <c r="L42" s="523"/>
      <c r="M42" s="521"/>
      <c r="N42" s="520"/>
      <c r="O42" s="521"/>
      <c r="P42" s="521"/>
      <c r="Q42" s="521"/>
      <c r="R42" s="521"/>
      <c r="S42" s="519"/>
      <c r="T42" s="525"/>
      <c r="U42" s="519"/>
      <c r="V42" s="706"/>
      <c r="W42" s="144">
        <f>(Y37*2)+(Y38*7)+(Y39*1)+(Y42*8)</f>
        <v>29.699999999999996</v>
      </c>
      <c r="X42" s="148" t="s">
        <v>51</v>
      </c>
      <c r="Y42" s="120">
        <v>0</v>
      </c>
      <c r="Z42" s="67"/>
      <c r="AA42" s="68" t="s">
        <v>32</v>
      </c>
      <c r="AE42" s="68">
        <f>AB42*15</f>
        <v>0</v>
      </c>
    </row>
    <row r="43" spans="2:32" ht="27.95" customHeight="1">
      <c r="B43" s="96" t="s">
        <v>33</v>
      </c>
      <c r="C43" s="97"/>
      <c r="D43" s="530"/>
      <c r="E43" s="324"/>
      <c r="F43" s="266"/>
      <c r="G43" s="322"/>
      <c r="H43" s="323"/>
      <c r="I43" s="27"/>
      <c r="J43" s="320"/>
      <c r="K43" s="323"/>
      <c r="L43" s="28"/>
      <c r="M43" s="335"/>
      <c r="N43" s="323"/>
      <c r="O43" s="27"/>
      <c r="P43" s="164"/>
      <c r="Q43" s="164"/>
      <c r="R43" s="164"/>
      <c r="S43" s="268"/>
      <c r="T43" s="268"/>
      <c r="U43" s="268"/>
      <c r="V43" s="706"/>
      <c r="W43" s="146" t="s">
        <v>12</v>
      </c>
      <c r="X43" s="149"/>
      <c r="Y43" s="120"/>
      <c r="Z43" s="68"/>
      <c r="AC43" s="68">
        <f>SUM(AC38:AC42)</f>
        <v>29.1</v>
      </c>
      <c r="AD43" s="68">
        <f>SUM(AD38:AD42)</f>
        <v>25</v>
      </c>
      <c r="AE43" s="68">
        <f>SUM(AE38:AE42)</f>
        <v>98</v>
      </c>
      <c r="AF43" s="68">
        <f>AC43*4+AD43*9+AE43*4</f>
        <v>733.4</v>
      </c>
    </row>
    <row r="44" spans="2:32" ht="27.95" customHeight="1" thickBot="1">
      <c r="B44" s="121"/>
      <c r="C44" s="100"/>
      <c r="D44" s="339"/>
      <c r="E44" s="340"/>
      <c r="F44" s="316"/>
      <c r="G44" s="332"/>
      <c r="H44" s="333"/>
      <c r="I44" s="123"/>
      <c r="J44" s="332"/>
      <c r="K44" s="333"/>
      <c r="L44" s="123"/>
      <c r="M44" s="332"/>
      <c r="N44" s="333"/>
      <c r="O44" s="123"/>
      <c r="P44" s="123"/>
      <c r="Q44" s="122"/>
      <c r="R44" s="123"/>
      <c r="S44" s="256"/>
      <c r="T44" s="255"/>
      <c r="U44" s="256"/>
      <c r="V44" s="707"/>
      <c r="W44" s="577">
        <f>(W38*4)+(W40*9)+(W42*4)</f>
        <v>745.3</v>
      </c>
      <c r="X44" s="153"/>
      <c r="Y44" s="124"/>
      <c r="Z44" s="67"/>
      <c r="AC44" s="101">
        <f>AC43*4/AF43</f>
        <v>0.15871284428688304</v>
      </c>
      <c r="AD44" s="101">
        <f>AD43*9/AF43</f>
        <v>0.30679029179165529</v>
      </c>
      <c r="AE44" s="101">
        <f>AE43*4/AF43</f>
        <v>0.53449686392146167</v>
      </c>
    </row>
    <row r="45" spans="2:32" s="128" customFormat="1" ht="21.75" customHeight="1">
      <c r="B45" s="125"/>
      <c r="C45" s="68"/>
      <c r="D45" s="158"/>
      <c r="E45" s="126"/>
      <c r="F45" s="90"/>
      <c r="G45" s="90"/>
      <c r="H45" s="126"/>
      <c r="I45" s="90"/>
      <c r="J45" s="708"/>
      <c r="K45" s="708"/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696"/>
      <c r="X45" s="708"/>
      <c r="Y45" s="708"/>
      <c r="Z45" s="127"/>
      <c r="AA45" s="112"/>
      <c r="AB45" s="106"/>
      <c r="AC45" s="112"/>
      <c r="AD45" s="112"/>
      <c r="AE45" s="112"/>
      <c r="AF45" s="112"/>
    </row>
    <row r="46" spans="2:32">
      <c r="B46" s="106"/>
      <c r="C46" s="128"/>
      <c r="D46" s="690"/>
      <c r="E46" s="690"/>
      <c r="F46" s="691"/>
      <c r="G46" s="691"/>
      <c r="H46" s="129"/>
      <c r="I46" s="68"/>
      <c r="J46" s="68"/>
      <c r="K46" s="129"/>
      <c r="L46" s="68"/>
      <c r="N46" s="129"/>
      <c r="O46" s="68"/>
      <c r="Q46" s="129"/>
      <c r="R46" s="68"/>
      <c r="T46" s="129"/>
      <c r="U46" s="68"/>
      <c r="V46" s="130"/>
      <c r="Y46" s="133"/>
    </row>
    <row r="47" spans="2:32">
      <c r="Y47" s="133"/>
    </row>
    <row r="48" spans="2:32">
      <c r="Y48" s="133"/>
    </row>
    <row r="49" spans="25:25">
      <c r="Y49" s="133"/>
    </row>
    <row r="50" spans="25:25">
      <c r="Y50" s="133"/>
    </row>
    <row r="51" spans="25:25">
      <c r="Y51" s="133"/>
    </row>
    <row r="52" spans="25:25">
      <c r="Y52" s="133"/>
    </row>
  </sheetData>
  <mergeCells count="20">
    <mergeCell ref="D46:G46"/>
    <mergeCell ref="C29:C34"/>
    <mergeCell ref="C21:C26"/>
    <mergeCell ref="B33:B34"/>
    <mergeCell ref="C37:C42"/>
    <mergeCell ref="V37:V44"/>
    <mergeCell ref="J45:Y45"/>
    <mergeCell ref="B41:B42"/>
    <mergeCell ref="B25:B26"/>
    <mergeCell ref="V29:V36"/>
    <mergeCell ref="V21:V28"/>
    <mergeCell ref="C13:C18"/>
    <mergeCell ref="V13:V20"/>
    <mergeCell ref="B17:B18"/>
    <mergeCell ref="B1:Y1"/>
    <mergeCell ref="B2:G2"/>
    <mergeCell ref="C5:C10"/>
    <mergeCell ref="V5:V12"/>
    <mergeCell ref="B9:B10"/>
    <mergeCell ref="R2:Z2"/>
  </mergeCells>
  <phoneticPr fontId="19" type="noConversion"/>
  <pageMargins left="1.23" right="0.17" top="0.18" bottom="0.17" header="0.5" footer="0.23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view="pageBreakPreview" zoomScale="60" zoomScaleNormal="55" workbookViewId="0">
      <selection activeCell="O10" sqref="O10"/>
    </sheetView>
  </sheetViews>
  <sheetFormatPr defaultColWidth="9" defaultRowHeight="20.25"/>
  <cols>
    <col min="1" max="1" width="1.875" style="29" customWidth="1"/>
    <col min="2" max="2" width="4.875" style="48" customWidth="1"/>
    <col min="3" max="3" width="0" style="29" hidden="1" customWidth="1"/>
    <col min="4" max="4" width="19.375" style="29" customWidth="1"/>
    <col min="5" max="5" width="5.625" style="49" customWidth="1"/>
    <col min="6" max="6" width="9.625" style="29" customWidth="1"/>
    <col min="7" max="7" width="19.375" style="29" customWidth="1"/>
    <col min="8" max="8" width="5.625" style="49" customWidth="1"/>
    <col min="9" max="9" width="9.625" style="29" customWidth="1"/>
    <col min="10" max="10" width="19.375" style="29" customWidth="1"/>
    <col min="11" max="11" width="5.625" style="49" customWidth="1"/>
    <col min="12" max="12" width="9.625" style="29" customWidth="1"/>
    <col min="13" max="13" width="19.375" style="29" customWidth="1"/>
    <col min="14" max="14" width="7" style="49" customWidth="1"/>
    <col min="15" max="15" width="9.625" style="29" customWidth="1"/>
    <col min="16" max="16" width="19.375" style="29" customWidth="1"/>
    <col min="17" max="17" width="5.625" style="49" customWidth="1"/>
    <col min="18" max="18" width="9.625" style="29" customWidth="1"/>
    <col min="19" max="19" width="19.375" style="29" customWidth="1"/>
    <col min="20" max="20" width="5.625" style="49" customWidth="1"/>
    <col min="21" max="21" width="9.625" style="29" customWidth="1"/>
    <col min="22" max="22" width="5.25" style="55" customWidth="1"/>
    <col min="23" max="23" width="11.75" style="53" customWidth="1"/>
    <col min="24" max="24" width="11.25" style="132" customWidth="1"/>
    <col min="25" max="25" width="6.625" style="56" customWidth="1"/>
    <col min="26" max="26" width="6.625" style="29" customWidth="1"/>
    <col min="27" max="27" width="6" style="2" customWidth="1"/>
    <col min="28" max="28" width="5.5" style="3" customWidth="1"/>
    <col min="29" max="29" width="7.75" style="2" customWidth="1"/>
    <col min="30" max="30" width="8" style="2" customWidth="1"/>
    <col min="31" max="31" width="7.875" style="2" customWidth="1"/>
    <col min="32" max="32" width="7.5" style="2" customWidth="1"/>
    <col min="33" max="34" width="9" style="29" customWidth="1"/>
    <col min="35" max="16384" width="9" style="29"/>
  </cols>
  <sheetData>
    <row r="1" spans="2:32" s="2" customFormat="1" ht="38.25">
      <c r="B1" s="700" t="s">
        <v>688</v>
      </c>
      <c r="C1" s="700"/>
      <c r="D1" s="700"/>
      <c r="E1" s="700"/>
      <c r="F1" s="700"/>
      <c r="G1" s="700"/>
      <c r="H1" s="700"/>
      <c r="I1" s="700"/>
      <c r="J1" s="700"/>
      <c r="K1" s="700"/>
      <c r="L1" s="700"/>
      <c r="M1" s="700"/>
      <c r="N1" s="700"/>
      <c r="O1" s="700"/>
      <c r="P1" s="700"/>
      <c r="Q1" s="700"/>
      <c r="R1" s="700"/>
      <c r="S1" s="700"/>
      <c r="T1" s="700"/>
      <c r="U1" s="700"/>
      <c r="V1" s="700"/>
      <c r="W1" s="700"/>
      <c r="X1" s="700"/>
      <c r="Y1" s="700"/>
      <c r="Z1" s="1"/>
      <c r="AB1" s="3"/>
    </row>
    <row r="2" spans="2:32" s="2" customFormat="1" ht="21.95" customHeight="1">
      <c r="B2" s="718"/>
      <c r="C2" s="719"/>
      <c r="D2" s="719"/>
      <c r="E2" s="719"/>
      <c r="F2" s="719"/>
      <c r="G2" s="719"/>
      <c r="H2" s="4"/>
      <c r="I2" s="1"/>
      <c r="J2" s="1"/>
      <c r="K2" s="4"/>
      <c r="L2" s="1"/>
      <c r="M2" s="1"/>
      <c r="N2" s="4"/>
      <c r="O2" s="1"/>
      <c r="P2" s="1"/>
      <c r="Q2" s="4"/>
      <c r="R2" s="703" t="s">
        <v>457</v>
      </c>
      <c r="S2" s="703"/>
      <c r="T2" s="703"/>
      <c r="U2" s="703"/>
      <c r="V2" s="703"/>
      <c r="W2" s="703"/>
      <c r="X2" s="703"/>
      <c r="Y2" s="703"/>
      <c r="Z2" s="703"/>
      <c r="AB2" s="3"/>
    </row>
    <row r="3" spans="2:32" s="2" customFormat="1" ht="31.5" customHeight="1" thickBot="1">
      <c r="B3" s="137" t="s">
        <v>40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T3" s="6"/>
      <c r="U3" s="6"/>
      <c r="V3" s="7"/>
      <c r="W3" s="8"/>
      <c r="X3" s="65"/>
      <c r="Y3" s="9"/>
      <c r="Z3" s="10"/>
      <c r="AB3" s="3"/>
    </row>
    <row r="4" spans="2:32" s="20" customFormat="1" ht="157.5">
      <c r="B4" s="486" t="s">
        <v>0</v>
      </c>
      <c r="C4" s="487" t="s">
        <v>1</v>
      </c>
      <c r="D4" s="488" t="s">
        <v>2</v>
      </c>
      <c r="E4" s="452" t="s">
        <v>38</v>
      </c>
      <c r="F4" s="488"/>
      <c r="G4" s="488" t="s">
        <v>3</v>
      </c>
      <c r="H4" s="452" t="s">
        <v>38</v>
      </c>
      <c r="I4" s="488"/>
      <c r="J4" s="488" t="s">
        <v>4</v>
      </c>
      <c r="K4" s="452" t="s">
        <v>38</v>
      </c>
      <c r="L4" s="489"/>
      <c r="M4" s="488" t="s">
        <v>4</v>
      </c>
      <c r="N4" s="452" t="s">
        <v>38</v>
      </c>
      <c r="O4" s="488"/>
      <c r="P4" s="488" t="s">
        <v>4</v>
      </c>
      <c r="Q4" s="452" t="s">
        <v>38</v>
      </c>
      <c r="R4" s="488"/>
      <c r="S4" s="490" t="s">
        <v>5</v>
      </c>
      <c r="T4" s="452" t="s">
        <v>38</v>
      </c>
      <c r="U4" s="488"/>
      <c r="V4" s="455" t="s">
        <v>44</v>
      </c>
      <c r="W4" s="491" t="s">
        <v>6</v>
      </c>
      <c r="X4" s="457" t="s">
        <v>13</v>
      </c>
      <c r="Y4" s="492" t="s">
        <v>14</v>
      </c>
      <c r="Z4" s="18"/>
      <c r="AA4" s="19"/>
      <c r="AB4" s="3"/>
      <c r="AC4" s="2"/>
      <c r="AD4" s="2"/>
      <c r="AE4" s="2"/>
      <c r="AF4" s="2"/>
    </row>
    <row r="5" spans="2:32" s="23" customFormat="1" ht="42" customHeight="1">
      <c r="B5" s="459">
        <v>6</v>
      </c>
      <c r="C5" s="712"/>
      <c r="D5" s="338" t="str">
        <f>'113.6月菜單'!A25</f>
        <v>白米飯+可可小饅頭(冷)</v>
      </c>
      <c r="E5" s="338" t="s">
        <v>94</v>
      </c>
      <c r="F5" s="248" t="s">
        <v>15</v>
      </c>
      <c r="G5" s="338" t="str">
        <f>'113.6月菜單'!A26</f>
        <v>北京甜麵醬烤鴨</v>
      </c>
      <c r="H5" s="338" t="s">
        <v>557</v>
      </c>
      <c r="I5" s="248" t="s">
        <v>15</v>
      </c>
      <c r="J5" s="338" t="str">
        <f>'113.6月菜單'!A27</f>
        <v>蘿蔔滷味(豆)</v>
      </c>
      <c r="K5" s="338" t="s">
        <v>455</v>
      </c>
      <c r="L5" s="248" t="s">
        <v>15</v>
      </c>
      <c r="M5" s="338" t="str">
        <f>'113.6月菜單'!A28</f>
        <v>花椰花枝丸(海加)</v>
      </c>
      <c r="N5" s="338" t="s">
        <v>807</v>
      </c>
      <c r="O5" s="248" t="s">
        <v>15</v>
      </c>
      <c r="P5" s="338" t="str">
        <f>'113.6月菜單'!A29</f>
        <v>深色蔬菜</v>
      </c>
      <c r="Q5" s="247" t="s">
        <v>41</v>
      </c>
      <c r="R5" s="248" t="s">
        <v>15</v>
      </c>
      <c r="S5" s="338" t="str">
        <f>'113.6月菜單'!A30</f>
        <v>時蔬湯</v>
      </c>
      <c r="T5" s="247" t="s">
        <v>16</v>
      </c>
      <c r="U5" s="248" t="s">
        <v>15</v>
      </c>
      <c r="V5" s="705"/>
      <c r="W5" s="142" t="s">
        <v>7</v>
      </c>
      <c r="X5" s="85" t="s">
        <v>17</v>
      </c>
      <c r="Y5" s="460">
        <v>5.6</v>
      </c>
      <c r="Z5" s="2"/>
      <c r="AA5" s="2"/>
      <c r="AB5" s="3"/>
      <c r="AC5" s="2" t="s">
        <v>18</v>
      </c>
      <c r="AD5" s="2" t="s">
        <v>19</v>
      </c>
      <c r="AE5" s="2" t="s">
        <v>20</v>
      </c>
      <c r="AF5" s="2" t="s">
        <v>21</v>
      </c>
    </row>
    <row r="6" spans="2:32" ht="27.95" customHeight="1">
      <c r="B6" s="493" t="s">
        <v>8</v>
      </c>
      <c r="C6" s="712"/>
      <c r="D6" s="519" t="s">
        <v>92</v>
      </c>
      <c r="E6" s="520"/>
      <c r="F6" s="521">
        <v>100</v>
      </c>
      <c r="G6" s="523" t="s">
        <v>555</v>
      </c>
      <c r="H6" s="523"/>
      <c r="I6" s="523">
        <v>50</v>
      </c>
      <c r="J6" s="519" t="s">
        <v>417</v>
      </c>
      <c r="K6" s="519"/>
      <c r="L6" s="519">
        <v>30</v>
      </c>
      <c r="M6" s="519" t="s">
        <v>435</v>
      </c>
      <c r="N6" s="519" t="s">
        <v>436</v>
      </c>
      <c r="O6" s="519">
        <v>30</v>
      </c>
      <c r="P6" s="523" t="str">
        <f>P5</f>
        <v>深色蔬菜</v>
      </c>
      <c r="Q6" s="519"/>
      <c r="R6" s="519">
        <v>100</v>
      </c>
      <c r="S6" s="520" t="s">
        <v>382</v>
      </c>
      <c r="T6" s="521"/>
      <c r="U6" s="521">
        <v>10</v>
      </c>
      <c r="V6" s="706"/>
      <c r="W6" s="144">
        <f>(Y5*15)+(Y7*5)+(Y9*15)+(Y10*12)</f>
        <v>97.4</v>
      </c>
      <c r="X6" s="88" t="s">
        <v>22</v>
      </c>
      <c r="Y6" s="462">
        <v>2</v>
      </c>
      <c r="Z6" s="10"/>
      <c r="AA6" s="19" t="s">
        <v>23</v>
      </c>
      <c r="AB6" s="3">
        <v>5.6</v>
      </c>
      <c r="AC6" s="3">
        <f>AB6*2</f>
        <v>11.2</v>
      </c>
      <c r="AD6" s="3"/>
      <c r="AE6" s="3">
        <f>AB6*15</f>
        <v>84</v>
      </c>
      <c r="AF6" s="3">
        <f>AC6*4+AE6*4</f>
        <v>380.8</v>
      </c>
    </row>
    <row r="7" spans="2:32" ht="27.95" customHeight="1">
      <c r="B7" s="493">
        <v>17</v>
      </c>
      <c r="C7" s="712"/>
      <c r="D7" s="520" t="s">
        <v>680</v>
      </c>
      <c r="E7" s="520" t="s">
        <v>668</v>
      </c>
      <c r="F7" s="520">
        <v>20</v>
      </c>
      <c r="G7" s="523"/>
      <c r="H7" s="523"/>
      <c r="I7" s="523"/>
      <c r="J7" s="519" t="s">
        <v>90</v>
      </c>
      <c r="K7" s="538"/>
      <c r="L7" s="519">
        <v>20</v>
      </c>
      <c r="M7" s="519" t="s">
        <v>806</v>
      </c>
      <c r="N7" s="519"/>
      <c r="O7" s="519">
        <v>20</v>
      </c>
      <c r="P7" s="521"/>
      <c r="Q7" s="521"/>
      <c r="R7" s="521"/>
      <c r="S7" s="520" t="s">
        <v>383</v>
      </c>
      <c r="T7" s="521"/>
      <c r="U7" s="521">
        <v>10</v>
      </c>
      <c r="V7" s="706"/>
      <c r="W7" s="146" t="s">
        <v>9</v>
      </c>
      <c r="X7" s="91" t="s">
        <v>24</v>
      </c>
      <c r="Y7" s="462">
        <v>2.2000000000000002</v>
      </c>
      <c r="Z7" s="2"/>
      <c r="AA7" s="30" t="s">
        <v>25</v>
      </c>
      <c r="AB7" s="3">
        <v>2</v>
      </c>
      <c r="AC7" s="31">
        <f>AB7*7</f>
        <v>14</v>
      </c>
      <c r="AD7" s="3">
        <f>AB7*5</f>
        <v>10</v>
      </c>
      <c r="AE7" s="3" t="s">
        <v>26</v>
      </c>
      <c r="AF7" s="32">
        <f>AC7*4+AD7*9</f>
        <v>146</v>
      </c>
    </row>
    <row r="8" spans="2:32" ht="27.95" customHeight="1">
      <c r="B8" s="493" t="s">
        <v>10</v>
      </c>
      <c r="C8" s="712"/>
      <c r="D8" s="520"/>
      <c r="E8" s="520"/>
      <c r="F8" s="520"/>
      <c r="G8" s="574"/>
      <c r="H8" s="523"/>
      <c r="I8" s="523"/>
      <c r="J8" s="519" t="s">
        <v>593</v>
      </c>
      <c r="K8" s="523" t="s">
        <v>368</v>
      </c>
      <c r="L8" s="519">
        <v>10</v>
      </c>
      <c r="M8" s="519"/>
      <c r="N8" s="538"/>
      <c r="O8" s="519"/>
      <c r="P8" s="521"/>
      <c r="Q8" s="528"/>
      <c r="R8" s="521"/>
      <c r="S8" s="520" t="s">
        <v>454</v>
      </c>
      <c r="T8" s="528"/>
      <c r="U8" s="521">
        <v>5</v>
      </c>
      <c r="V8" s="706"/>
      <c r="W8" s="144">
        <f>(Y6*5)+(Y8*5)+(Y10*8)</f>
        <v>24.1</v>
      </c>
      <c r="X8" s="91" t="s">
        <v>27</v>
      </c>
      <c r="Y8" s="462">
        <f>AB9</f>
        <v>2.5</v>
      </c>
      <c r="Z8" s="10"/>
      <c r="AA8" s="2" t="s">
        <v>28</v>
      </c>
      <c r="AB8" s="3">
        <v>1.9</v>
      </c>
      <c r="AC8" s="3">
        <f>AB8*1</f>
        <v>1.9</v>
      </c>
      <c r="AD8" s="3" t="s">
        <v>26</v>
      </c>
      <c r="AE8" s="3">
        <f>AB8*5</f>
        <v>9.5</v>
      </c>
      <c r="AF8" s="3">
        <f>AC8*4+AE8*4</f>
        <v>45.6</v>
      </c>
    </row>
    <row r="9" spans="2:32" ht="27.95" customHeight="1">
      <c r="B9" s="714" t="s">
        <v>34</v>
      </c>
      <c r="C9" s="712"/>
      <c r="D9" s="520"/>
      <c r="E9" s="520"/>
      <c r="F9" s="520"/>
      <c r="G9" s="519"/>
      <c r="H9" s="520"/>
      <c r="I9" s="519"/>
      <c r="J9" s="523" t="s">
        <v>409</v>
      </c>
      <c r="K9" s="538"/>
      <c r="L9" s="523">
        <v>10</v>
      </c>
      <c r="M9" s="530"/>
      <c r="N9" s="538"/>
      <c r="O9" s="519"/>
      <c r="P9" s="519"/>
      <c r="Q9" s="521"/>
      <c r="R9" s="523"/>
      <c r="S9" s="520"/>
      <c r="T9" s="528"/>
      <c r="U9" s="521"/>
      <c r="V9" s="706"/>
      <c r="W9" s="146" t="s">
        <v>11</v>
      </c>
      <c r="X9" s="91" t="s">
        <v>30</v>
      </c>
      <c r="Y9" s="462">
        <f>AB10</f>
        <v>0</v>
      </c>
      <c r="Z9" s="2"/>
      <c r="AA9" s="2" t="s">
        <v>31</v>
      </c>
      <c r="AB9" s="69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>
      <c r="B10" s="714"/>
      <c r="C10" s="712"/>
      <c r="D10" s="520"/>
      <c r="E10" s="520"/>
      <c r="F10" s="520"/>
      <c r="G10" s="523"/>
      <c r="H10" s="538"/>
      <c r="I10" s="523"/>
      <c r="J10" s="523"/>
      <c r="K10" s="538"/>
      <c r="L10" s="523"/>
      <c r="M10" s="519"/>
      <c r="N10" s="538"/>
      <c r="O10" s="519"/>
      <c r="P10" s="521"/>
      <c r="Q10" s="528"/>
      <c r="R10" s="521"/>
      <c r="S10" s="520"/>
      <c r="T10" s="528"/>
      <c r="U10" s="521"/>
      <c r="V10" s="706"/>
      <c r="W10" s="144">
        <f>(Y5*2)+(Y6*7)+(Y7*1)+(Y10*8)</f>
        <v>29</v>
      </c>
      <c r="X10" s="136" t="s">
        <v>39</v>
      </c>
      <c r="Y10" s="462">
        <v>0.2</v>
      </c>
      <c r="Z10" s="10"/>
      <c r="AA10" s="2" t="s">
        <v>32</v>
      </c>
      <c r="AE10" s="2">
        <f>AB10*15</f>
        <v>0</v>
      </c>
    </row>
    <row r="11" spans="2:32" ht="27.95" customHeight="1">
      <c r="B11" s="494" t="s">
        <v>33</v>
      </c>
      <c r="C11" s="35"/>
      <c r="D11" s="321"/>
      <c r="E11" s="324"/>
      <c r="F11" s="266"/>
      <c r="G11" s="322"/>
      <c r="H11" s="323"/>
      <c r="I11" s="267"/>
      <c r="J11" s="322"/>
      <c r="K11" s="323"/>
      <c r="L11" s="267"/>
      <c r="M11" s="322"/>
      <c r="N11" s="323"/>
      <c r="O11" s="267"/>
      <c r="P11" s="334"/>
      <c r="Q11" s="261"/>
      <c r="R11" s="263"/>
      <c r="S11" s="334"/>
      <c r="T11" s="261"/>
      <c r="U11" s="263"/>
      <c r="V11" s="706"/>
      <c r="W11" s="146" t="s">
        <v>12</v>
      </c>
      <c r="X11" s="98"/>
      <c r="Y11" s="462"/>
      <c r="Z11" s="2"/>
      <c r="AC11" s="2">
        <f>SUM(AC6:AC10)</f>
        <v>27.099999999999998</v>
      </c>
      <c r="AD11" s="2">
        <f>SUM(AD6:AD10)</f>
        <v>22.5</v>
      </c>
      <c r="AE11" s="2">
        <f>SUM(AE6:AE10)</f>
        <v>93.5</v>
      </c>
      <c r="AF11" s="2">
        <f>AC11*4+AD11*9+AE11*4</f>
        <v>684.9</v>
      </c>
    </row>
    <row r="12" spans="2:32" ht="27.95" customHeight="1">
      <c r="B12" s="495"/>
      <c r="C12" s="37"/>
      <c r="D12" s="324"/>
      <c r="E12" s="324"/>
      <c r="F12" s="263"/>
      <c r="G12" s="334"/>
      <c r="H12" s="324"/>
      <c r="I12" s="263"/>
      <c r="J12" s="322"/>
      <c r="K12" s="323"/>
      <c r="L12" s="267"/>
      <c r="M12" s="322"/>
      <c r="N12" s="323"/>
      <c r="O12" s="267"/>
      <c r="P12" s="334"/>
      <c r="Q12" s="261"/>
      <c r="R12" s="263"/>
      <c r="S12" s="334"/>
      <c r="T12" s="261"/>
      <c r="U12" s="263"/>
      <c r="V12" s="707"/>
      <c r="W12" s="144">
        <f>(W6*4)+(W8*9)+(W10*4)</f>
        <v>722.5</v>
      </c>
      <c r="X12" s="102"/>
      <c r="Y12" s="465"/>
      <c r="Z12" s="10"/>
      <c r="AC12" s="38">
        <f>AC11*4/AF11</f>
        <v>0.15827128047890202</v>
      </c>
      <c r="AD12" s="38">
        <f>AD11*9/AF11</f>
        <v>0.29566360052562418</v>
      </c>
      <c r="AE12" s="38">
        <f>AE11*4/AF11</f>
        <v>0.54606511899547383</v>
      </c>
    </row>
    <row r="13" spans="2:32" s="23" customFormat="1" ht="42" customHeight="1">
      <c r="B13" s="459">
        <v>6</v>
      </c>
      <c r="C13" s="712"/>
      <c r="D13" s="338" t="str">
        <f>'113.6月菜單'!E25</f>
        <v>糙米飯</v>
      </c>
      <c r="E13" s="338" t="s">
        <v>94</v>
      </c>
      <c r="F13" s="248" t="s">
        <v>15</v>
      </c>
      <c r="G13" s="338" t="str">
        <f>'113.6月菜單'!E26</f>
        <v>黑胡椒豬柳</v>
      </c>
      <c r="H13" s="338" t="s">
        <v>16</v>
      </c>
      <c r="I13" s="248" t="s">
        <v>15</v>
      </c>
      <c r="J13" s="338" t="str">
        <f>'113.6月菜單'!E27</f>
        <v>香滷豆腐(豆)</v>
      </c>
      <c r="K13" s="338" t="s">
        <v>251</v>
      </c>
      <c r="L13" s="248" t="s">
        <v>15</v>
      </c>
      <c r="M13" s="338" t="str">
        <f>'113.6月菜單'!E28</f>
        <v>燒烤翅小腿</v>
      </c>
      <c r="N13" s="338" t="s">
        <v>595</v>
      </c>
      <c r="O13" s="248" t="s">
        <v>15</v>
      </c>
      <c r="P13" s="338" t="str">
        <f>'113.6月菜單'!E29</f>
        <v>淺色蔬菜</v>
      </c>
      <c r="Q13" s="247" t="s">
        <v>41</v>
      </c>
      <c r="R13" s="248" t="s">
        <v>15</v>
      </c>
      <c r="S13" s="338" t="str">
        <f>'113.6月菜單'!E30</f>
        <v>味噌紫菜湯</v>
      </c>
      <c r="T13" s="247" t="s">
        <v>16</v>
      </c>
      <c r="U13" s="248" t="s">
        <v>15</v>
      </c>
      <c r="V13" s="705"/>
      <c r="W13" s="142" t="s">
        <v>7</v>
      </c>
      <c r="X13" s="85" t="s">
        <v>61</v>
      </c>
      <c r="Y13" s="462">
        <v>5.8</v>
      </c>
      <c r="Z13" s="2"/>
      <c r="AA13" s="2"/>
      <c r="AB13" s="3"/>
      <c r="AC13" s="2" t="s">
        <v>18</v>
      </c>
      <c r="AD13" s="2" t="s">
        <v>19</v>
      </c>
      <c r="AE13" s="2" t="s">
        <v>20</v>
      </c>
      <c r="AF13" s="2" t="s">
        <v>21</v>
      </c>
    </row>
    <row r="14" spans="2:32" ht="27.95" customHeight="1">
      <c r="B14" s="493" t="s">
        <v>8</v>
      </c>
      <c r="C14" s="712"/>
      <c r="D14" s="519" t="s">
        <v>92</v>
      </c>
      <c r="E14" s="523"/>
      <c r="F14" s="523">
        <v>75</v>
      </c>
      <c r="G14" s="389" t="s">
        <v>366</v>
      </c>
      <c r="H14" s="406"/>
      <c r="I14" s="389">
        <v>35</v>
      </c>
      <c r="J14" s="523" t="s">
        <v>234</v>
      </c>
      <c r="K14" s="521" t="s">
        <v>232</v>
      </c>
      <c r="L14" s="523">
        <v>30</v>
      </c>
      <c r="M14" s="519" t="s">
        <v>594</v>
      </c>
      <c r="N14" s="519"/>
      <c r="O14" s="519">
        <v>30</v>
      </c>
      <c r="P14" s="523" t="str">
        <f>P13</f>
        <v>淺色蔬菜</v>
      </c>
      <c r="Q14" s="525"/>
      <c r="R14" s="519">
        <v>100</v>
      </c>
      <c r="S14" s="523" t="s">
        <v>537</v>
      </c>
      <c r="T14" s="519"/>
      <c r="U14" s="519">
        <v>10</v>
      </c>
      <c r="V14" s="706"/>
      <c r="W14" s="144">
        <f>(Y13*15)+(Y15*5)+(Y17*15)+(Y18*12)</f>
        <v>97</v>
      </c>
      <c r="X14" s="88" t="s">
        <v>62</v>
      </c>
      <c r="Y14" s="462">
        <v>2.1</v>
      </c>
      <c r="Z14" s="10"/>
      <c r="AA14" s="19" t="s">
        <v>23</v>
      </c>
      <c r="AB14" s="3">
        <v>5.8</v>
      </c>
      <c r="AC14" s="3">
        <f>AB14*2</f>
        <v>11.6</v>
      </c>
      <c r="AD14" s="3"/>
      <c r="AE14" s="3">
        <f>AB14*15</f>
        <v>87</v>
      </c>
      <c r="AF14" s="3">
        <f>AC14*4+AE14*4</f>
        <v>394.4</v>
      </c>
    </row>
    <row r="15" spans="2:32" ht="27.95" customHeight="1">
      <c r="B15" s="493">
        <v>18</v>
      </c>
      <c r="C15" s="712"/>
      <c r="D15" s="523" t="s">
        <v>360</v>
      </c>
      <c r="E15" s="523"/>
      <c r="F15" s="523">
        <v>40</v>
      </c>
      <c r="G15" s="389" t="s">
        <v>99</v>
      </c>
      <c r="H15" s="406"/>
      <c r="I15" s="389">
        <v>30</v>
      </c>
      <c r="J15" s="523"/>
      <c r="K15" s="524"/>
      <c r="L15" s="523"/>
      <c r="M15" s="519"/>
      <c r="N15" s="519"/>
      <c r="O15" s="519"/>
      <c r="P15" s="519"/>
      <c r="Q15" s="525"/>
      <c r="R15" s="519"/>
      <c r="S15" s="519" t="s">
        <v>504</v>
      </c>
      <c r="T15" s="519"/>
      <c r="U15" s="523" t="s">
        <v>505</v>
      </c>
      <c r="V15" s="706"/>
      <c r="W15" s="146" t="s">
        <v>9</v>
      </c>
      <c r="X15" s="91" t="s">
        <v>63</v>
      </c>
      <c r="Y15" s="462">
        <v>2</v>
      </c>
      <c r="Z15" s="2"/>
      <c r="AA15" s="30" t="s">
        <v>25</v>
      </c>
      <c r="AB15" s="3">
        <v>2.1</v>
      </c>
      <c r="AC15" s="31">
        <f>AB15*7</f>
        <v>14.700000000000001</v>
      </c>
      <c r="AD15" s="3">
        <f>AB15*5</f>
        <v>10.5</v>
      </c>
      <c r="AE15" s="3" t="s">
        <v>26</v>
      </c>
      <c r="AF15" s="32">
        <f>AC15*4+AD15*9</f>
        <v>153.30000000000001</v>
      </c>
    </row>
    <row r="16" spans="2:32" ht="27.95" customHeight="1">
      <c r="B16" s="493" t="s">
        <v>10</v>
      </c>
      <c r="C16" s="712"/>
      <c r="D16" s="528"/>
      <c r="E16" s="528"/>
      <c r="F16" s="521"/>
      <c r="G16" s="389" t="s">
        <v>97</v>
      </c>
      <c r="H16" s="407"/>
      <c r="I16" s="389">
        <v>20</v>
      </c>
      <c r="J16" s="523"/>
      <c r="K16" s="529"/>
      <c r="L16" s="523"/>
      <c r="M16" s="519"/>
      <c r="N16" s="519"/>
      <c r="O16" s="519"/>
      <c r="P16" s="519"/>
      <c r="Q16" s="525"/>
      <c r="R16" s="519"/>
      <c r="S16" s="519"/>
      <c r="T16" s="525"/>
      <c r="U16" s="519"/>
      <c r="V16" s="706"/>
      <c r="W16" s="144">
        <f>(Y14*5)+(Y16*5)+(Y18*8)</f>
        <v>23.5</v>
      </c>
      <c r="X16" s="91" t="s">
        <v>64</v>
      </c>
      <c r="Y16" s="462">
        <v>2.6</v>
      </c>
      <c r="Z16" s="10"/>
      <c r="AA16" s="2" t="s">
        <v>28</v>
      </c>
      <c r="AB16" s="3">
        <v>1.8</v>
      </c>
      <c r="AC16" s="3">
        <f>AB16*1</f>
        <v>1.8</v>
      </c>
      <c r="AD16" s="3" t="s">
        <v>26</v>
      </c>
      <c r="AE16" s="3">
        <f>AB16*5</f>
        <v>9</v>
      </c>
      <c r="AF16" s="3">
        <f>AC16*4+AE16*4</f>
        <v>43.2</v>
      </c>
    </row>
    <row r="17" spans="2:32" ht="27.95" customHeight="1">
      <c r="B17" s="714" t="s">
        <v>35</v>
      </c>
      <c r="C17" s="712"/>
      <c r="D17" s="528"/>
      <c r="E17" s="528"/>
      <c r="F17" s="521"/>
      <c r="G17" s="519" t="s">
        <v>391</v>
      </c>
      <c r="H17" s="525"/>
      <c r="I17" s="519" t="s">
        <v>384</v>
      </c>
      <c r="J17" s="519"/>
      <c r="K17" s="519"/>
      <c r="L17" s="519"/>
      <c r="M17" s="519"/>
      <c r="N17" s="519"/>
      <c r="O17" s="519"/>
      <c r="P17" s="519"/>
      <c r="Q17" s="525"/>
      <c r="R17" s="519"/>
      <c r="S17" s="530"/>
      <c r="T17" s="525"/>
      <c r="U17" s="519"/>
      <c r="V17" s="706"/>
      <c r="W17" s="146" t="s">
        <v>11</v>
      </c>
      <c r="X17" s="91" t="s">
        <v>65</v>
      </c>
      <c r="Y17" s="462">
        <f>AB18</f>
        <v>0</v>
      </c>
      <c r="Z17" s="2"/>
      <c r="AA17" s="2" t="s">
        <v>31</v>
      </c>
      <c r="AB17" s="69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>
      <c r="B18" s="714"/>
      <c r="C18" s="712"/>
      <c r="D18" s="528"/>
      <c r="E18" s="528"/>
      <c r="F18" s="521"/>
      <c r="G18" s="523"/>
      <c r="H18" s="538"/>
      <c r="I18" s="523"/>
      <c r="J18" s="575"/>
      <c r="K18" s="575"/>
      <c r="L18" s="575"/>
      <c r="M18" s="519"/>
      <c r="N18" s="538"/>
      <c r="O18" s="519"/>
      <c r="P18" s="519"/>
      <c r="Q18" s="525"/>
      <c r="R18" s="519"/>
      <c r="S18" s="519"/>
      <c r="T18" s="525"/>
      <c r="U18" s="519"/>
      <c r="V18" s="706"/>
      <c r="W18" s="144">
        <f>(Y13*2)+(Y14*7)+(Y15*1)+(Y18*8)</f>
        <v>28.3</v>
      </c>
      <c r="X18" s="136" t="s">
        <v>66</v>
      </c>
      <c r="Y18" s="462">
        <v>0</v>
      </c>
      <c r="Z18" s="10"/>
      <c r="AA18" s="2" t="s">
        <v>32</v>
      </c>
      <c r="AE18" s="2">
        <f>AB18*15</f>
        <v>0</v>
      </c>
    </row>
    <row r="19" spans="2:32" ht="27.95" customHeight="1">
      <c r="B19" s="494" t="s">
        <v>33</v>
      </c>
      <c r="C19" s="35"/>
      <c r="D19" s="528"/>
      <c r="E19" s="528"/>
      <c r="F19" s="521"/>
      <c r="G19" s="523"/>
      <c r="H19" s="538"/>
      <c r="I19" s="523"/>
      <c r="J19" s="523"/>
      <c r="K19" s="538"/>
      <c r="L19" s="523"/>
      <c r="M19" s="521"/>
      <c r="N19" s="528"/>
      <c r="O19" s="521"/>
      <c r="P19" s="519"/>
      <c r="Q19" s="541"/>
      <c r="R19" s="519"/>
      <c r="S19" s="519"/>
      <c r="T19" s="541"/>
      <c r="U19" s="519"/>
      <c r="V19" s="706"/>
      <c r="W19" s="146" t="s">
        <v>12</v>
      </c>
      <c r="X19" s="98"/>
      <c r="Y19" s="462"/>
      <c r="Z19" s="2"/>
      <c r="AC19" s="2">
        <f>SUM(AC14:AC18)</f>
        <v>28.1</v>
      </c>
      <c r="AD19" s="2">
        <f>SUM(AD14:AD18)</f>
        <v>23</v>
      </c>
      <c r="AE19" s="2">
        <f>SUM(AE14:AE18)</f>
        <v>96</v>
      </c>
      <c r="AF19" s="2">
        <f>AC19*4+AD19*9+AE19*4</f>
        <v>703.4</v>
      </c>
    </row>
    <row r="20" spans="2:32" ht="27.95" customHeight="1">
      <c r="B20" s="495"/>
      <c r="C20" s="37"/>
      <c r="D20" s="324"/>
      <c r="E20" s="324"/>
      <c r="F20" s="263"/>
      <c r="G20" s="322"/>
      <c r="H20" s="323"/>
      <c r="I20" s="267"/>
      <c r="J20" s="322"/>
      <c r="K20" s="323"/>
      <c r="L20" s="267"/>
      <c r="M20" s="334"/>
      <c r="N20" s="324"/>
      <c r="O20" s="263"/>
      <c r="P20" s="330"/>
      <c r="Q20" s="255"/>
      <c r="R20" s="256"/>
      <c r="S20" s="360"/>
      <c r="T20" s="280"/>
      <c r="U20" s="279"/>
      <c r="V20" s="707"/>
      <c r="W20" s="144">
        <f>(W14*4)+(W16*9)+(W18*4)</f>
        <v>712.7</v>
      </c>
      <c r="X20" s="102"/>
      <c r="Y20" s="465"/>
      <c r="Z20" s="10"/>
      <c r="AC20" s="38">
        <f>AC19*4/AF19</f>
        <v>0.15979528006823998</v>
      </c>
      <c r="AD20" s="38">
        <f>AD19*9/AF19</f>
        <v>0.2942849019050327</v>
      </c>
      <c r="AE20" s="38">
        <f>AE19*4/AF19</f>
        <v>0.54591981802672729</v>
      </c>
    </row>
    <row r="21" spans="2:32" s="23" customFormat="1" ht="42" customHeight="1">
      <c r="B21" s="459">
        <v>6</v>
      </c>
      <c r="C21" s="712"/>
      <c r="D21" s="338" t="str">
        <f>'113.6月菜單'!I25</f>
        <v>白米飯</v>
      </c>
      <c r="E21" s="338" t="s">
        <v>100</v>
      </c>
      <c r="F21" s="248" t="s">
        <v>15</v>
      </c>
      <c r="G21" s="338" t="str">
        <f>'113.6月菜單'!I26</f>
        <v>香酥轟炸雞腿(炸)</v>
      </c>
      <c r="H21" s="338" t="s">
        <v>93</v>
      </c>
      <c r="I21" s="248" t="s">
        <v>15</v>
      </c>
      <c r="J21" s="338" t="str">
        <f>'113.6月菜單'!I27</f>
        <v>洋蔥燒豚肉</v>
      </c>
      <c r="K21" s="338" t="s">
        <v>89</v>
      </c>
      <c r="L21" s="248" t="s">
        <v>15</v>
      </c>
      <c r="M21" s="338" t="str">
        <f>'113.6月菜單'!I28</f>
        <v>什錦百頁(豆)</v>
      </c>
      <c r="N21" s="338" t="s">
        <v>102</v>
      </c>
      <c r="O21" s="248" t="s">
        <v>15</v>
      </c>
      <c r="P21" s="338" t="str">
        <f>'113.6月菜單'!I29</f>
        <v>深色蔬菜</v>
      </c>
      <c r="Q21" s="247" t="s">
        <v>41</v>
      </c>
      <c r="R21" s="248" t="s">
        <v>15</v>
      </c>
      <c r="S21" s="361" t="str">
        <f>'113.6月菜單'!I30</f>
        <v>金針肉絲湯</v>
      </c>
      <c r="T21" s="141" t="s">
        <v>16</v>
      </c>
      <c r="U21" s="278" t="s">
        <v>15</v>
      </c>
      <c r="V21" s="693"/>
      <c r="W21" s="142" t="s">
        <v>7</v>
      </c>
      <c r="X21" s="85" t="s">
        <v>17</v>
      </c>
      <c r="Y21" s="466">
        <v>5.7</v>
      </c>
      <c r="Z21" s="2"/>
      <c r="AA21" s="2"/>
      <c r="AB21" s="3"/>
      <c r="AC21" s="2" t="s">
        <v>18</v>
      </c>
      <c r="AD21" s="2" t="s">
        <v>19</v>
      </c>
      <c r="AE21" s="2" t="s">
        <v>20</v>
      </c>
      <c r="AF21" s="2" t="s">
        <v>21</v>
      </c>
    </row>
    <row r="22" spans="2:32" s="42" customFormat="1" ht="27.75" customHeight="1">
      <c r="B22" s="496" t="s">
        <v>8</v>
      </c>
      <c r="C22" s="712"/>
      <c r="D22" s="519" t="s">
        <v>103</v>
      </c>
      <c r="E22" s="520"/>
      <c r="F22" s="520">
        <v>110</v>
      </c>
      <c r="G22" s="519" t="s">
        <v>699</v>
      </c>
      <c r="H22" s="519"/>
      <c r="I22" s="519">
        <v>40</v>
      </c>
      <c r="J22" s="520" t="s">
        <v>409</v>
      </c>
      <c r="K22" s="520"/>
      <c r="L22" s="520">
        <v>15</v>
      </c>
      <c r="M22" s="519" t="s">
        <v>596</v>
      </c>
      <c r="N22" s="525" t="s">
        <v>597</v>
      </c>
      <c r="O22" s="519">
        <v>20</v>
      </c>
      <c r="P22" s="519" t="str">
        <f>P21</f>
        <v>深色蔬菜</v>
      </c>
      <c r="Q22" s="525"/>
      <c r="R22" s="519">
        <v>110</v>
      </c>
      <c r="S22" s="520" t="s">
        <v>629</v>
      </c>
      <c r="T22" s="519" t="s">
        <v>401</v>
      </c>
      <c r="U22" s="519">
        <v>20</v>
      </c>
      <c r="V22" s="694"/>
      <c r="W22" s="144">
        <f>(Y21*15)+(Y23*5)+(Y25*15)+(Y26*12)</f>
        <v>95.5</v>
      </c>
      <c r="X22" s="88" t="s">
        <v>22</v>
      </c>
      <c r="Y22" s="466">
        <v>2.2000000000000002</v>
      </c>
      <c r="Z22" s="41"/>
      <c r="AA22" s="19" t="s">
        <v>23</v>
      </c>
      <c r="AB22" s="3">
        <v>5.7</v>
      </c>
      <c r="AC22" s="3">
        <f>AB22*2</f>
        <v>11.4</v>
      </c>
      <c r="AD22" s="3"/>
      <c r="AE22" s="3">
        <f>AB22*15</f>
        <v>85.5</v>
      </c>
      <c r="AF22" s="3">
        <f>AC22*4+AE22*4</f>
        <v>387.6</v>
      </c>
    </row>
    <row r="23" spans="2:32" s="42" customFormat="1" ht="27.95" customHeight="1">
      <c r="B23" s="496">
        <v>19</v>
      </c>
      <c r="C23" s="712"/>
      <c r="D23" s="520"/>
      <c r="E23" s="520"/>
      <c r="F23" s="520"/>
      <c r="G23" s="519"/>
      <c r="H23" s="519"/>
      <c r="I23" s="519"/>
      <c r="J23" s="520" t="s">
        <v>380</v>
      </c>
      <c r="K23" s="520"/>
      <c r="L23" s="520">
        <v>20</v>
      </c>
      <c r="M23" s="519" t="s">
        <v>598</v>
      </c>
      <c r="N23" s="525" t="s">
        <v>597</v>
      </c>
      <c r="O23" s="519">
        <v>20</v>
      </c>
      <c r="P23" s="519"/>
      <c r="Q23" s="525"/>
      <c r="R23" s="519"/>
      <c r="S23" s="520" t="s">
        <v>416</v>
      </c>
      <c r="T23" s="520"/>
      <c r="U23" s="520">
        <v>10</v>
      </c>
      <c r="V23" s="694"/>
      <c r="W23" s="146" t="s">
        <v>9</v>
      </c>
      <c r="X23" s="91" t="s">
        <v>24</v>
      </c>
      <c r="Y23" s="466">
        <v>2</v>
      </c>
      <c r="Z23" s="43"/>
      <c r="AA23" s="30" t="s">
        <v>25</v>
      </c>
      <c r="AB23" s="3">
        <v>2.2000000000000002</v>
      </c>
      <c r="AC23" s="31">
        <f>AB23*7</f>
        <v>15.400000000000002</v>
      </c>
      <c r="AD23" s="3">
        <f>AB23*5</f>
        <v>11</v>
      </c>
      <c r="AE23" s="3" t="s">
        <v>26</v>
      </c>
      <c r="AF23" s="32">
        <f>AC23*4+AD23*9</f>
        <v>160.60000000000002</v>
      </c>
    </row>
    <row r="24" spans="2:32" s="42" customFormat="1" ht="27.95" customHeight="1">
      <c r="B24" s="496" t="s">
        <v>10</v>
      </c>
      <c r="C24" s="712"/>
      <c r="D24" s="520"/>
      <c r="E24" s="528"/>
      <c r="F24" s="520"/>
      <c r="G24" s="519"/>
      <c r="H24" s="519"/>
      <c r="I24" s="519"/>
      <c r="J24" s="520" t="s">
        <v>448</v>
      </c>
      <c r="K24" s="520"/>
      <c r="L24" s="520">
        <v>20</v>
      </c>
      <c r="M24" s="519" t="s">
        <v>599</v>
      </c>
      <c r="N24" s="525"/>
      <c r="O24" s="519">
        <v>20</v>
      </c>
      <c r="P24" s="519"/>
      <c r="Q24" s="525"/>
      <c r="R24" s="519"/>
      <c r="S24" s="519"/>
      <c r="T24" s="519"/>
      <c r="U24" s="519"/>
      <c r="V24" s="694"/>
      <c r="W24" s="144">
        <f>(Y22*5)+(Y24*5)+(Y26*8)</f>
        <v>24.5</v>
      </c>
      <c r="X24" s="91" t="s">
        <v>27</v>
      </c>
      <c r="Y24" s="466">
        <f>AB25</f>
        <v>2.7</v>
      </c>
      <c r="Z24" s="41"/>
      <c r="AA24" s="2" t="s">
        <v>28</v>
      </c>
      <c r="AB24" s="3">
        <v>1.8</v>
      </c>
      <c r="AC24" s="3">
        <f>AB24*1</f>
        <v>1.8</v>
      </c>
      <c r="AD24" s="3" t="s">
        <v>26</v>
      </c>
      <c r="AE24" s="3">
        <f>AB24*5</f>
        <v>9</v>
      </c>
      <c r="AF24" s="3">
        <f>AC24*4+AE24*4</f>
        <v>43.2</v>
      </c>
    </row>
    <row r="25" spans="2:32" s="42" customFormat="1" ht="27.95" customHeight="1">
      <c r="B25" s="717" t="s">
        <v>36</v>
      </c>
      <c r="C25" s="712"/>
      <c r="D25" s="520"/>
      <c r="E25" s="555"/>
      <c r="F25" s="520"/>
      <c r="G25" s="520"/>
      <c r="H25" s="520"/>
      <c r="I25" s="520"/>
      <c r="J25" s="520" t="s">
        <v>691</v>
      </c>
      <c r="K25" s="519"/>
      <c r="L25" s="519">
        <v>30</v>
      </c>
      <c r="M25" s="519"/>
      <c r="N25" s="519"/>
      <c r="O25" s="519"/>
      <c r="P25" s="519"/>
      <c r="Q25" s="525"/>
      <c r="R25" s="519"/>
      <c r="S25" s="519"/>
      <c r="T25" s="525"/>
      <c r="U25" s="519"/>
      <c r="V25" s="694"/>
      <c r="W25" s="146" t="s">
        <v>11</v>
      </c>
      <c r="X25" s="91" t="s">
        <v>30</v>
      </c>
      <c r="Y25" s="466">
        <f>AB26</f>
        <v>0</v>
      </c>
      <c r="Z25" s="43"/>
      <c r="AA25" s="2" t="s">
        <v>31</v>
      </c>
      <c r="AB25" s="3">
        <v>2.7</v>
      </c>
      <c r="AC25" s="3"/>
      <c r="AD25" s="3">
        <f>AB25*5</f>
        <v>13.5</v>
      </c>
      <c r="AE25" s="3" t="s">
        <v>26</v>
      </c>
      <c r="AF25" s="3">
        <f>AD25*9</f>
        <v>121.5</v>
      </c>
    </row>
    <row r="26" spans="2:32" s="42" customFormat="1" ht="27.95" customHeight="1">
      <c r="B26" s="717"/>
      <c r="C26" s="712"/>
      <c r="D26" s="334"/>
      <c r="E26" s="324"/>
      <c r="F26" s="263"/>
      <c r="G26" s="341"/>
      <c r="H26" s="324"/>
      <c r="I26" s="246"/>
      <c r="J26" s="353"/>
      <c r="K26" s="323"/>
      <c r="L26" s="268"/>
      <c r="M26" s="350"/>
      <c r="N26" s="329"/>
      <c r="O26" s="253"/>
      <c r="P26" s="320"/>
      <c r="Q26" s="252"/>
      <c r="R26" s="253"/>
      <c r="S26" s="350"/>
      <c r="T26" s="252"/>
      <c r="U26" s="253"/>
      <c r="V26" s="694"/>
      <c r="W26" s="144">
        <f>(Y21*2)+(Y22*7)+(Y23*1)+(Y26*8)</f>
        <v>28.800000000000004</v>
      </c>
      <c r="X26" s="136" t="s">
        <v>39</v>
      </c>
      <c r="Y26" s="466">
        <v>0</v>
      </c>
      <c r="Z26" s="41"/>
      <c r="AA26" s="2" t="s">
        <v>32</v>
      </c>
      <c r="AB26" s="3"/>
      <c r="AC26" s="2"/>
      <c r="AD26" s="2"/>
      <c r="AE26" s="2">
        <f>AB26*15</f>
        <v>0</v>
      </c>
      <c r="AF26" s="2"/>
    </row>
    <row r="27" spans="2:32" s="42" customFormat="1" ht="27.95" customHeight="1">
      <c r="B27" s="494" t="s">
        <v>33</v>
      </c>
      <c r="C27" s="44"/>
      <c r="D27" s="334"/>
      <c r="E27" s="324"/>
      <c r="F27" s="263"/>
      <c r="G27" s="334"/>
      <c r="H27" s="324"/>
      <c r="I27" s="246"/>
      <c r="J27" s="354"/>
      <c r="K27" s="344"/>
      <c r="L27" s="266"/>
      <c r="M27" s="350"/>
      <c r="N27" s="329"/>
      <c r="O27" s="253"/>
      <c r="P27" s="320"/>
      <c r="Q27" s="254"/>
      <c r="R27" s="253"/>
      <c r="S27" s="320"/>
      <c r="T27" s="254"/>
      <c r="U27" s="253"/>
      <c r="V27" s="694"/>
      <c r="W27" s="146" t="s">
        <v>12</v>
      </c>
      <c r="X27" s="98"/>
      <c r="Y27" s="466"/>
      <c r="Z27" s="43"/>
      <c r="AA27" s="2"/>
      <c r="AB27" s="3"/>
      <c r="AC27" s="2">
        <f>SUM(AC22:AC26)</f>
        <v>28.600000000000005</v>
      </c>
      <c r="AD27" s="2">
        <f>SUM(AD22:AD26)</f>
        <v>24.5</v>
      </c>
      <c r="AE27" s="2">
        <f>SUM(AE22:AE26)</f>
        <v>94.5</v>
      </c>
      <c r="AF27" s="2">
        <f>AC27*4+AD27*9+AE27*4</f>
        <v>712.90000000000009</v>
      </c>
    </row>
    <row r="28" spans="2:32" s="42" customFormat="1" ht="27.95" customHeight="1" thickBot="1">
      <c r="B28" s="497"/>
      <c r="C28" s="46"/>
      <c r="D28" s="324"/>
      <c r="E28" s="324"/>
      <c r="F28" s="263"/>
      <c r="G28" s="334"/>
      <c r="H28" s="324"/>
      <c r="I28" s="246"/>
      <c r="J28" s="355"/>
      <c r="K28" s="344"/>
      <c r="L28" s="266"/>
      <c r="M28" s="330"/>
      <c r="N28" s="331"/>
      <c r="O28" s="256"/>
      <c r="P28" s="330"/>
      <c r="Q28" s="255"/>
      <c r="R28" s="256"/>
      <c r="S28" s="330"/>
      <c r="T28" s="255"/>
      <c r="U28" s="256"/>
      <c r="V28" s="695"/>
      <c r="W28" s="144">
        <f>(W22*4)+(W24*9)+(W26*4)</f>
        <v>717.7</v>
      </c>
      <c r="X28" s="95"/>
      <c r="Y28" s="466"/>
      <c r="Z28" s="41"/>
      <c r="AA28" s="43"/>
      <c r="AB28" s="47"/>
      <c r="AC28" s="38">
        <f>AC27*4/AF27</f>
        <v>0.16047131434983869</v>
      </c>
      <c r="AD28" s="38">
        <f>AD27*9/AF27</f>
        <v>0.30930004208163836</v>
      </c>
      <c r="AE28" s="38">
        <f>AE27*4/AF27</f>
        <v>0.53022864356852284</v>
      </c>
      <c r="AF28" s="43"/>
    </row>
    <row r="29" spans="2:32" s="23" customFormat="1" ht="42" customHeight="1">
      <c r="B29" s="459">
        <v>6</v>
      </c>
      <c r="C29" s="712"/>
      <c r="D29" s="338" t="str">
        <f>'113.6月菜單'!M25</f>
        <v>地瓜飯</v>
      </c>
      <c r="E29" s="338" t="s">
        <v>392</v>
      </c>
      <c r="F29" s="248" t="s">
        <v>15</v>
      </c>
      <c r="G29" s="338" t="str">
        <f>'113.6月菜單'!M26</f>
        <v>蒜泥白肉</v>
      </c>
      <c r="H29" s="338" t="s">
        <v>365</v>
      </c>
      <c r="I29" s="248" t="s">
        <v>15</v>
      </c>
      <c r="J29" s="346" t="str">
        <f>'113.6月菜單'!M27</f>
        <v>日式天婦羅(炸)</v>
      </c>
      <c r="K29" s="338" t="s">
        <v>602</v>
      </c>
      <c r="L29" s="248" t="s">
        <v>15</v>
      </c>
      <c r="M29" s="338" t="str">
        <f>'113.6月菜單'!M28</f>
        <v>生鮮水產品-毛豆蝦仁炒蛋(海豆)</v>
      </c>
      <c r="N29" s="338" t="s">
        <v>16</v>
      </c>
      <c r="O29" s="248" t="s">
        <v>15</v>
      </c>
      <c r="P29" s="338" t="str">
        <f>'113.6月菜單'!M29</f>
        <v>淺色蔬菜</v>
      </c>
      <c r="Q29" s="247" t="s">
        <v>41</v>
      </c>
      <c r="R29" s="248" t="s">
        <v>15</v>
      </c>
      <c r="S29" s="338" t="str">
        <f>'113.6月菜單'!M30</f>
        <v>玉米濃湯(芡)</v>
      </c>
      <c r="T29" s="247" t="s">
        <v>365</v>
      </c>
      <c r="U29" s="248" t="s">
        <v>15</v>
      </c>
      <c r="V29" s="705"/>
      <c r="W29" s="142" t="s">
        <v>7</v>
      </c>
      <c r="X29" s="85" t="s">
        <v>17</v>
      </c>
      <c r="Y29" s="470">
        <v>5.6</v>
      </c>
      <c r="Z29" s="2"/>
      <c r="AA29" s="2"/>
      <c r="AB29" s="3"/>
      <c r="AC29" s="2" t="s">
        <v>18</v>
      </c>
      <c r="AD29" s="2" t="s">
        <v>19</v>
      </c>
      <c r="AE29" s="2" t="s">
        <v>20</v>
      </c>
      <c r="AF29" s="2" t="s">
        <v>21</v>
      </c>
    </row>
    <row r="30" spans="2:32" ht="27.95" customHeight="1">
      <c r="B30" s="493" t="s">
        <v>8</v>
      </c>
      <c r="C30" s="712"/>
      <c r="D30" s="320" t="s">
        <v>519</v>
      </c>
      <c r="E30" s="320"/>
      <c r="F30" s="268">
        <v>90</v>
      </c>
      <c r="G30" s="408" t="s">
        <v>521</v>
      </c>
      <c r="H30" s="408"/>
      <c r="I30" s="409">
        <v>40</v>
      </c>
      <c r="J30" s="356" t="s">
        <v>600</v>
      </c>
      <c r="K30" s="356"/>
      <c r="L30" s="485">
        <v>30</v>
      </c>
      <c r="M30" s="322" t="s">
        <v>522</v>
      </c>
      <c r="N30" s="322" t="s">
        <v>531</v>
      </c>
      <c r="O30" s="267">
        <v>20</v>
      </c>
      <c r="P30" s="322" t="s">
        <v>693</v>
      </c>
      <c r="Q30" s="252"/>
      <c r="R30" s="253">
        <v>120</v>
      </c>
      <c r="S30" s="320" t="s">
        <v>525</v>
      </c>
      <c r="T30" s="268"/>
      <c r="U30" s="268">
        <v>10</v>
      </c>
      <c r="V30" s="706"/>
      <c r="W30" s="144">
        <f>(Y29*15)+(Y31*5)+(Y33*15)+(Y34*12)</f>
        <v>94</v>
      </c>
      <c r="X30" s="88" t="s">
        <v>22</v>
      </c>
      <c r="Y30" s="466">
        <v>2.2999999999999998</v>
      </c>
      <c r="Z30" s="10"/>
      <c r="AA30" s="19" t="s">
        <v>23</v>
      </c>
      <c r="AB30" s="69">
        <v>5.7</v>
      </c>
      <c r="AC30" s="3">
        <f>AB30*2</f>
        <v>11.4</v>
      </c>
      <c r="AD30" s="3"/>
      <c r="AE30" s="3">
        <f>AB30*15</f>
        <v>85.5</v>
      </c>
      <c r="AF30" s="3">
        <f>AC30*4+AE30*4</f>
        <v>387.6</v>
      </c>
    </row>
    <row r="31" spans="2:32" ht="27.95" customHeight="1">
      <c r="B31" s="493">
        <v>20</v>
      </c>
      <c r="C31" s="712"/>
      <c r="D31" s="320" t="s">
        <v>520</v>
      </c>
      <c r="E31" s="320"/>
      <c r="F31" s="268">
        <v>30</v>
      </c>
      <c r="G31" s="408"/>
      <c r="H31" s="480"/>
      <c r="I31" s="409"/>
      <c r="J31" s="320" t="s">
        <v>601</v>
      </c>
      <c r="K31" s="356"/>
      <c r="L31" s="485">
        <v>30</v>
      </c>
      <c r="M31" s="322" t="s">
        <v>523</v>
      </c>
      <c r="N31" s="322" t="s">
        <v>532</v>
      </c>
      <c r="O31" s="267">
        <v>20</v>
      </c>
      <c r="P31" s="320"/>
      <c r="Q31" s="252"/>
      <c r="R31" s="253"/>
      <c r="S31" s="320" t="s">
        <v>526</v>
      </c>
      <c r="T31" s="267"/>
      <c r="U31" s="267" t="s">
        <v>505</v>
      </c>
      <c r="V31" s="706"/>
      <c r="W31" s="146" t="s">
        <v>9</v>
      </c>
      <c r="X31" s="91" t="s">
        <v>24</v>
      </c>
      <c r="Y31" s="466">
        <v>2</v>
      </c>
      <c r="Z31" s="2"/>
      <c r="AA31" s="30" t="s">
        <v>25</v>
      </c>
      <c r="AB31" s="69">
        <v>2.7</v>
      </c>
      <c r="AC31" s="31">
        <f>AB31*7</f>
        <v>18.900000000000002</v>
      </c>
      <c r="AD31" s="3">
        <f>AB31*5</f>
        <v>13.5</v>
      </c>
      <c r="AE31" s="3" t="s">
        <v>26</v>
      </c>
      <c r="AF31" s="32">
        <f>AC31*4+AD31*9</f>
        <v>197.10000000000002</v>
      </c>
    </row>
    <row r="32" spans="2:32" ht="27.95" customHeight="1">
      <c r="B32" s="493" t="s">
        <v>10</v>
      </c>
      <c r="C32" s="712"/>
      <c r="D32" s="324"/>
      <c r="E32" s="324"/>
      <c r="F32" s="263"/>
      <c r="G32" s="408"/>
      <c r="H32" s="480"/>
      <c r="I32" s="409"/>
      <c r="J32" s="356"/>
      <c r="K32" s="356"/>
      <c r="L32" s="485"/>
      <c r="M32" s="322" t="s">
        <v>524</v>
      </c>
      <c r="N32" s="323"/>
      <c r="O32" s="267">
        <v>20</v>
      </c>
      <c r="P32" s="320"/>
      <c r="Q32" s="252"/>
      <c r="R32" s="253"/>
      <c r="S32" s="349"/>
      <c r="T32" s="268"/>
      <c r="U32" s="267"/>
      <c r="V32" s="706"/>
      <c r="W32" s="144">
        <f>(Y30*7)+(Y32*5)+(Y34*8)</f>
        <v>27.599999999999998</v>
      </c>
      <c r="X32" s="91" t="s">
        <v>27</v>
      </c>
      <c r="Y32" s="466">
        <v>2.2999999999999998</v>
      </c>
      <c r="Z32" s="10"/>
      <c r="AA32" s="2" t="s">
        <v>28</v>
      </c>
      <c r="AB32" s="69">
        <v>2</v>
      </c>
      <c r="AC32" s="3">
        <f>AB32*1</f>
        <v>2</v>
      </c>
      <c r="AD32" s="3" t="s">
        <v>26</v>
      </c>
      <c r="AE32" s="3">
        <f>AB32*5</f>
        <v>10</v>
      </c>
      <c r="AF32" s="3">
        <f>AC32*4+AE32*4</f>
        <v>48</v>
      </c>
    </row>
    <row r="33" spans="2:32" ht="27.95" customHeight="1">
      <c r="B33" s="714" t="s">
        <v>37</v>
      </c>
      <c r="C33" s="712"/>
      <c r="D33" s="324"/>
      <c r="E33" s="324"/>
      <c r="F33" s="263"/>
      <c r="G33" s="320"/>
      <c r="H33" s="327"/>
      <c r="I33" s="253"/>
      <c r="J33" s="356"/>
      <c r="K33" s="356"/>
      <c r="L33" s="485"/>
      <c r="M33" s="320" t="s">
        <v>506</v>
      </c>
      <c r="N33" s="323"/>
      <c r="O33" s="267">
        <v>30</v>
      </c>
      <c r="P33" s="320"/>
      <c r="Q33" s="252"/>
      <c r="R33" s="253"/>
      <c r="S33" s="350"/>
      <c r="T33" s="252"/>
      <c r="U33" s="253"/>
      <c r="V33" s="706"/>
      <c r="W33" s="146" t="s">
        <v>11</v>
      </c>
      <c r="X33" s="91" t="s">
        <v>30</v>
      </c>
      <c r="Y33" s="466">
        <f>AB34</f>
        <v>0</v>
      </c>
      <c r="Z33" s="2"/>
      <c r="AA33" s="2" t="s">
        <v>31</v>
      </c>
      <c r="AB33" s="69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>
      <c r="B34" s="714"/>
      <c r="C34" s="712"/>
      <c r="D34" s="324"/>
      <c r="E34" s="324"/>
      <c r="F34" s="263"/>
      <c r="G34" s="320"/>
      <c r="H34" s="327"/>
      <c r="I34" s="253"/>
      <c r="J34" s="320"/>
      <c r="K34" s="327"/>
      <c r="L34" s="253"/>
      <c r="M34" s="320" t="s">
        <v>599</v>
      </c>
      <c r="N34" s="327"/>
      <c r="O34" s="253">
        <v>20</v>
      </c>
      <c r="P34" s="320"/>
      <c r="Q34" s="252"/>
      <c r="R34" s="253"/>
      <c r="S34" s="320"/>
      <c r="T34" s="252"/>
      <c r="U34" s="253"/>
      <c r="V34" s="706"/>
      <c r="W34" s="144">
        <f>(Y29*2)+(Y30*7)+(Y31*1)+(Y34*8)</f>
        <v>29.299999999999997</v>
      </c>
      <c r="X34" s="136" t="s">
        <v>39</v>
      </c>
      <c r="Y34" s="466">
        <v>0</v>
      </c>
      <c r="Z34" s="10"/>
      <c r="AA34" s="2" t="s">
        <v>32</v>
      </c>
      <c r="AE34" s="2">
        <f>AB34*15</f>
        <v>0</v>
      </c>
    </row>
    <row r="35" spans="2:32" ht="27.95" customHeight="1">
      <c r="B35" s="494" t="s">
        <v>33</v>
      </c>
      <c r="C35" s="35"/>
      <c r="D35" s="324"/>
      <c r="E35" s="324"/>
      <c r="F35" s="263"/>
      <c r="G35" s="320"/>
      <c r="H35" s="329"/>
      <c r="I35" s="253"/>
      <c r="J35" s="320"/>
      <c r="K35" s="329"/>
      <c r="L35" s="253"/>
      <c r="M35" s="320"/>
      <c r="N35" s="329"/>
      <c r="O35" s="253"/>
      <c r="P35" s="320"/>
      <c r="Q35" s="254"/>
      <c r="R35" s="253"/>
      <c r="S35" s="320"/>
      <c r="T35" s="254"/>
      <c r="U35" s="253"/>
      <c r="V35" s="706"/>
      <c r="W35" s="146" t="s">
        <v>12</v>
      </c>
      <c r="X35" s="98"/>
      <c r="Y35" s="466"/>
      <c r="Z35" s="2"/>
      <c r="AC35" s="2">
        <f>SUM(AC30:AC34)</f>
        <v>32.300000000000004</v>
      </c>
      <c r="AD35" s="2">
        <f>SUM(AD30:AD34)</f>
        <v>26</v>
      </c>
      <c r="AE35" s="2">
        <f>SUM(AE30:AE34)</f>
        <v>95.5</v>
      </c>
      <c r="AF35" s="2">
        <f>AC35*4+AD35*9+AE35*4</f>
        <v>745.2</v>
      </c>
    </row>
    <row r="36" spans="2:32" ht="27.95" customHeight="1">
      <c r="B36" s="495"/>
      <c r="C36" s="37"/>
      <c r="D36" s="324"/>
      <c r="E36" s="324"/>
      <c r="F36" s="263"/>
      <c r="G36" s="330"/>
      <c r="H36" s="331"/>
      <c r="I36" s="256"/>
      <c r="J36" s="330"/>
      <c r="K36" s="331"/>
      <c r="L36" s="256"/>
      <c r="M36" s="330"/>
      <c r="N36" s="331"/>
      <c r="O36" s="256"/>
      <c r="P36" s="330"/>
      <c r="Q36" s="255"/>
      <c r="R36" s="256"/>
      <c r="S36" s="330"/>
      <c r="T36" s="255"/>
      <c r="U36" s="256"/>
      <c r="V36" s="707"/>
      <c r="W36" s="144">
        <f>(W30*4)+(W32*9)+(W34*4)</f>
        <v>741.59999999999991</v>
      </c>
      <c r="X36" s="95"/>
      <c r="Y36" s="466"/>
      <c r="Z36" s="10"/>
      <c r="AC36" s="38">
        <f>AC35*4/AF35</f>
        <v>0.17337627482555021</v>
      </c>
      <c r="AD36" s="38">
        <f>AD35*9/AF35</f>
        <v>0.3140096618357488</v>
      </c>
      <c r="AE36" s="38">
        <f>AE35*4/AF35</f>
        <v>0.51261406333870096</v>
      </c>
    </row>
    <row r="37" spans="2:32" s="23" customFormat="1" ht="42" customHeight="1">
      <c r="B37" s="459">
        <v>6</v>
      </c>
      <c r="C37" s="712"/>
      <c r="D37" s="338" t="str">
        <f>'113.6月菜單'!Q25</f>
        <v>柴香烏龍麵</v>
      </c>
      <c r="E37" s="338" t="s">
        <v>678</v>
      </c>
      <c r="F37" s="248" t="s">
        <v>15</v>
      </c>
      <c r="G37" s="338" t="str">
        <f>'113.6月菜單'!Q26</f>
        <v>照燒豬里肌</v>
      </c>
      <c r="H37" s="338" t="s">
        <v>630</v>
      </c>
      <c r="I37" s="248" t="s">
        <v>15</v>
      </c>
      <c r="J37" s="338" t="str">
        <f>'113.6月菜單'!Q27</f>
        <v>多汁水餃(冷)</v>
      </c>
      <c r="K37" s="338" t="s">
        <v>667</v>
      </c>
      <c r="L37" s="248" t="s">
        <v>15</v>
      </c>
      <c r="M37" s="338" t="str">
        <f>'113.6月菜單'!Q28</f>
        <v>芹菜甜不辣(加)</v>
      </c>
      <c r="N37" s="338" t="s">
        <v>587</v>
      </c>
      <c r="O37" s="248" t="s">
        <v>15</v>
      </c>
      <c r="P37" s="338" t="str">
        <f>'113.6月菜單'!Q29</f>
        <v>深色蔬菜</v>
      </c>
      <c r="Q37" s="247" t="s">
        <v>55</v>
      </c>
      <c r="R37" s="248" t="s">
        <v>15</v>
      </c>
      <c r="S37" s="338" t="str">
        <f>'113.6月菜單'!Q30</f>
        <v>豆腐湯(豆)</v>
      </c>
      <c r="T37" s="247" t="s">
        <v>54</v>
      </c>
      <c r="U37" s="447" t="s">
        <v>15</v>
      </c>
      <c r="V37" s="705"/>
      <c r="W37" s="142" t="s">
        <v>7</v>
      </c>
      <c r="X37" s="143" t="s">
        <v>17</v>
      </c>
      <c r="Y37" s="470">
        <v>5.8</v>
      </c>
      <c r="Z37" s="2"/>
      <c r="AA37" s="2"/>
      <c r="AB37" s="3"/>
      <c r="AC37" s="2" t="s">
        <v>18</v>
      </c>
      <c r="AD37" s="2" t="s">
        <v>19</v>
      </c>
      <c r="AE37" s="2" t="s">
        <v>20</v>
      </c>
      <c r="AF37" s="2" t="s">
        <v>21</v>
      </c>
    </row>
    <row r="38" spans="2:32" ht="27.95" customHeight="1">
      <c r="B38" s="493" t="s">
        <v>8</v>
      </c>
      <c r="C38" s="712"/>
      <c r="D38" s="519" t="s">
        <v>673</v>
      </c>
      <c r="E38" s="520"/>
      <c r="F38" s="521">
        <v>140</v>
      </c>
      <c r="G38" s="523" t="s">
        <v>460</v>
      </c>
      <c r="H38" s="525"/>
      <c r="I38" s="519">
        <v>40</v>
      </c>
      <c r="J38" s="519" t="s">
        <v>666</v>
      </c>
      <c r="K38" s="519" t="s">
        <v>668</v>
      </c>
      <c r="L38" s="519">
        <v>25</v>
      </c>
      <c r="M38" s="519" t="s">
        <v>442</v>
      </c>
      <c r="N38" s="516" t="s">
        <v>535</v>
      </c>
      <c r="O38" s="519">
        <v>30</v>
      </c>
      <c r="P38" s="519" t="str">
        <f>P37</f>
        <v>深色蔬菜</v>
      </c>
      <c r="Q38" s="525"/>
      <c r="R38" s="519">
        <v>100</v>
      </c>
      <c r="S38" s="520" t="s">
        <v>461</v>
      </c>
      <c r="T38" s="606" t="s">
        <v>462</v>
      </c>
      <c r="U38" s="565">
        <v>20</v>
      </c>
      <c r="V38" s="715"/>
      <c r="W38" s="144">
        <f>(Y37*15)+(Y39*5)+(Y41*15)+(Y42*12)</f>
        <v>96</v>
      </c>
      <c r="X38" s="145" t="s">
        <v>22</v>
      </c>
      <c r="Y38" s="466">
        <v>2</v>
      </c>
      <c r="Z38" s="10"/>
      <c r="AA38" s="19" t="s">
        <v>23</v>
      </c>
      <c r="AB38" s="3">
        <v>5.4</v>
      </c>
      <c r="AC38" s="3">
        <f>AB38*2</f>
        <v>10.8</v>
      </c>
      <c r="AD38" s="3"/>
      <c r="AE38" s="3">
        <f>AB38*15</f>
        <v>81</v>
      </c>
      <c r="AF38" s="3">
        <f>AC38*4+AE38*4</f>
        <v>367.2</v>
      </c>
    </row>
    <row r="39" spans="2:32" ht="27.95" customHeight="1">
      <c r="B39" s="493">
        <v>21</v>
      </c>
      <c r="C39" s="712"/>
      <c r="D39" s="516" t="s">
        <v>674</v>
      </c>
      <c r="E39" s="519"/>
      <c r="F39" s="523">
        <v>30</v>
      </c>
      <c r="G39" s="530"/>
      <c r="H39" s="527"/>
      <c r="I39" s="519"/>
      <c r="J39" s="519"/>
      <c r="K39" s="519"/>
      <c r="L39" s="519"/>
      <c r="M39" s="556" t="s">
        <v>592</v>
      </c>
      <c r="N39" s="556"/>
      <c r="O39" s="556">
        <v>30</v>
      </c>
      <c r="P39" s="519"/>
      <c r="Q39" s="525"/>
      <c r="R39" s="519"/>
      <c r="S39" s="519"/>
      <c r="T39" s="606"/>
      <c r="U39" s="554"/>
      <c r="V39" s="715"/>
      <c r="W39" s="146" t="s">
        <v>9</v>
      </c>
      <c r="X39" s="147" t="s">
        <v>24</v>
      </c>
      <c r="Y39" s="466">
        <v>1.8</v>
      </c>
      <c r="Z39" s="2"/>
      <c r="AA39" s="30" t="s">
        <v>25</v>
      </c>
      <c r="AB39" s="3">
        <v>2.5</v>
      </c>
      <c r="AC39" s="31">
        <f>AB39*7</f>
        <v>17.5</v>
      </c>
      <c r="AD39" s="3">
        <f>AB39*5</f>
        <v>12.5</v>
      </c>
      <c r="AE39" s="3" t="s">
        <v>26</v>
      </c>
      <c r="AF39" s="32">
        <f>AC39*4+AD39*9</f>
        <v>182.5</v>
      </c>
    </row>
    <row r="40" spans="2:32" ht="27.95" customHeight="1">
      <c r="B40" s="493" t="s">
        <v>10</v>
      </c>
      <c r="C40" s="712"/>
      <c r="D40" s="519" t="s">
        <v>675</v>
      </c>
      <c r="E40" s="519"/>
      <c r="F40" s="523">
        <v>20</v>
      </c>
      <c r="G40" s="530"/>
      <c r="H40" s="525"/>
      <c r="I40" s="519"/>
      <c r="J40" s="519"/>
      <c r="K40" s="519"/>
      <c r="L40" s="519"/>
      <c r="M40" s="530"/>
      <c r="N40" s="519"/>
      <c r="O40" s="519"/>
      <c r="P40" s="519"/>
      <c r="Q40" s="525"/>
      <c r="R40" s="536"/>
      <c r="S40" s="519"/>
      <c r="T40" s="606"/>
      <c r="U40" s="554"/>
      <c r="V40" s="715"/>
      <c r="W40" s="144">
        <f>(Y38*7)+(Y40*5)+(Y42*8)</f>
        <v>26.5</v>
      </c>
      <c r="X40" s="147" t="s">
        <v>27</v>
      </c>
      <c r="Y40" s="466">
        <v>2.5</v>
      </c>
      <c r="Z40" s="10"/>
      <c r="AA40" s="2" t="s">
        <v>28</v>
      </c>
      <c r="AB40" s="3">
        <v>2.2000000000000002</v>
      </c>
      <c r="AC40" s="3">
        <f>AB40*1</f>
        <v>2.2000000000000002</v>
      </c>
      <c r="AD40" s="3" t="s">
        <v>26</v>
      </c>
      <c r="AE40" s="3">
        <f>AB40*5</f>
        <v>11</v>
      </c>
      <c r="AF40" s="3">
        <f>AC40*4+AE40*4</f>
        <v>52.8</v>
      </c>
    </row>
    <row r="41" spans="2:32" ht="27.95" customHeight="1">
      <c r="B41" s="697" t="s">
        <v>459</v>
      </c>
      <c r="C41" s="712"/>
      <c r="D41" s="519" t="s">
        <v>676</v>
      </c>
      <c r="E41" s="538"/>
      <c r="F41" s="523">
        <v>15</v>
      </c>
      <c r="G41" s="519"/>
      <c r="H41" s="525"/>
      <c r="I41" s="519"/>
      <c r="J41" s="519"/>
      <c r="K41" s="519"/>
      <c r="L41" s="519"/>
      <c r="M41" s="530"/>
      <c r="N41" s="538"/>
      <c r="O41" s="519"/>
      <c r="P41" s="519"/>
      <c r="Q41" s="525"/>
      <c r="R41" s="519"/>
      <c r="S41" s="519"/>
      <c r="T41" s="606"/>
      <c r="U41" s="554"/>
      <c r="V41" s="715"/>
      <c r="W41" s="146" t="s">
        <v>11</v>
      </c>
      <c r="X41" s="147" t="s">
        <v>30</v>
      </c>
      <c r="Y41" s="466">
        <f>AB42</f>
        <v>0</v>
      </c>
      <c r="Z41" s="2"/>
      <c r="AA41" s="2" t="s">
        <v>31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>
      <c r="B42" s="697"/>
      <c r="C42" s="712"/>
      <c r="D42" s="320" t="s">
        <v>677</v>
      </c>
      <c r="E42" s="320"/>
      <c r="F42" s="267">
        <v>1</v>
      </c>
      <c r="G42" s="320"/>
      <c r="H42" s="327"/>
      <c r="I42" s="253"/>
      <c r="J42" s="519"/>
      <c r="K42" s="323"/>
      <c r="L42" s="268"/>
      <c r="M42" s="530"/>
      <c r="N42" s="357"/>
      <c r="O42" s="314"/>
      <c r="P42" s="253"/>
      <c r="Q42" s="252"/>
      <c r="R42" s="253"/>
      <c r="S42" s="253"/>
      <c r="T42" s="445"/>
      <c r="U42" s="448"/>
      <c r="V42" s="715"/>
      <c r="W42" s="144">
        <f>(Y37*2)+(Y38*7)+(Y39*1)+(Y42*8)</f>
        <v>27.400000000000002</v>
      </c>
      <c r="X42" s="148" t="s">
        <v>39</v>
      </c>
      <c r="Y42" s="466">
        <v>0</v>
      </c>
      <c r="Z42" s="10"/>
      <c r="AA42" s="2" t="s">
        <v>32</v>
      </c>
      <c r="AE42" s="2">
        <f>AB42*15</f>
        <v>0</v>
      </c>
    </row>
    <row r="43" spans="2:32" ht="27.95" customHeight="1">
      <c r="B43" s="494" t="s">
        <v>33</v>
      </c>
      <c r="C43" s="35"/>
      <c r="D43" s="350"/>
      <c r="E43" s="324"/>
      <c r="F43" s="263"/>
      <c r="G43" s="320"/>
      <c r="H43" s="329"/>
      <c r="I43" s="253"/>
      <c r="J43" s="350"/>
      <c r="K43" s="323"/>
      <c r="L43" s="267"/>
      <c r="M43" s="358"/>
      <c r="N43" s="359"/>
      <c r="O43" s="314"/>
      <c r="P43" s="253"/>
      <c r="Q43" s="254"/>
      <c r="R43" s="253"/>
      <c r="S43" s="253"/>
      <c r="T43" s="446"/>
      <c r="U43" s="448"/>
      <c r="V43" s="715"/>
      <c r="W43" s="146" t="s">
        <v>12</v>
      </c>
      <c r="X43" s="149"/>
      <c r="Y43" s="466"/>
      <c r="Z43" s="2"/>
      <c r="AC43" s="2">
        <f>SUM(AC38:AC42)</f>
        <v>30.5</v>
      </c>
      <c r="AD43" s="2">
        <f>SUM(AD38:AD42)</f>
        <v>25</v>
      </c>
      <c r="AE43" s="2">
        <f>SUM(AE38:AE42)</f>
        <v>92</v>
      </c>
      <c r="AF43" s="2">
        <f>AC43*4+AD43*9+AE43*4</f>
        <v>715</v>
      </c>
    </row>
    <row r="44" spans="2:32" ht="27.95" customHeight="1" thickBot="1">
      <c r="B44" s="498"/>
      <c r="C44" s="499"/>
      <c r="D44" s="500"/>
      <c r="E44" s="501"/>
      <c r="F44" s="502"/>
      <c r="G44" s="500"/>
      <c r="H44" s="501"/>
      <c r="I44" s="502"/>
      <c r="J44" s="475"/>
      <c r="K44" s="325"/>
      <c r="L44" s="156"/>
      <c r="M44" s="503"/>
      <c r="N44" s="501"/>
      <c r="O44" s="502"/>
      <c r="P44" s="504"/>
      <c r="Q44" s="505"/>
      <c r="R44" s="504"/>
      <c r="S44" s="504"/>
      <c r="T44" s="506"/>
      <c r="U44" s="507"/>
      <c r="V44" s="716"/>
      <c r="W44" s="577">
        <f>(W38*4)+(W40*9)+(W42*4)</f>
        <v>732.1</v>
      </c>
      <c r="X44" s="508"/>
      <c r="Y44" s="479"/>
      <c r="Z44" s="10"/>
      <c r="AC44" s="38">
        <f>AC43*4/AF43</f>
        <v>0.17062937062937064</v>
      </c>
      <c r="AD44" s="38">
        <f>AD43*9/AF43</f>
        <v>0.31468531468531469</v>
      </c>
      <c r="AE44" s="38">
        <f>AE43*4/AF43</f>
        <v>0.51468531468531464</v>
      </c>
    </row>
    <row r="45" spans="2:32" ht="21.75" customHeight="1">
      <c r="C45" s="2"/>
      <c r="J45" s="713"/>
      <c r="K45" s="713"/>
      <c r="L45" s="713"/>
      <c r="M45" s="713"/>
      <c r="N45" s="713"/>
      <c r="O45" s="713"/>
      <c r="P45" s="713"/>
      <c r="Q45" s="713"/>
      <c r="R45" s="713"/>
      <c r="S45" s="713"/>
      <c r="T45" s="713"/>
      <c r="U45" s="713"/>
      <c r="V45" s="713"/>
      <c r="W45" s="713"/>
      <c r="X45" s="713"/>
      <c r="Y45" s="713"/>
      <c r="Z45" s="50"/>
    </row>
    <row r="46" spans="2:32">
      <c r="B46" s="3"/>
      <c r="D46" s="710"/>
      <c r="E46" s="710"/>
      <c r="F46" s="711"/>
      <c r="G46" s="711"/>
      <c r="H46" s="51"/>
      <c r="I46" s="2"/>
      <c r="J46" s="2"/>
      <c r="K46" s="51"/>
      <c r="L46" s="2"/>
      <c r="N46" s="51"/>
      <c r="O46" s="2"/>
      <c r="Q46" s="51"/>
      <c r="R46" s="2"/>
      <c r="T46" s="51"/>
      <c r="U46" s="2"/>
      <c r="V46" s="52"/>
      <c r="Y46" s="54"/>
    </row>
    <row r="47" spans="2:32">
      <c r="Y47" s="54"/>
    </row>
    <row r="48" spans="2:32">
      <c r="Y48" s="54"/>
    </row>
    <row r="49" spans="25:25">
      <c r="Y49" s="54"/>
    </row>
    <row r="50" spans="25:25">
      <c r="Y50" s="54"/>
    </row>
    <row r="51" spans="25:25">
      <c r="Y51" s="54"/>
    </row>
    <row r="52" spans="25:25">
      <c r="Y52" s="54"/>
    </row>
  </sheetData>
  <mergeCells count="20">
    <mergeCell ref="B1:Y1"/>
    <mergeCell ref="B2:G2"/>
    <mergeCell ref="C5:C10"/>
    <mergeCell ref="V5:V12"/>
    <mergeCell ref="B9:B10"/>
    <mergeCell ref="R2:Z2"/>
    <mergeCell ref="C13:C18"/>
    <mergeCell ref="V13:V20"/>
    <mergeCell ref="B33:B34"/>
    <mergeCell ref="C37:C42"/>
    <mergeCell ref="V37:V44"/>
    <mergeCell ref="B41:B42"/>
    <mergeCell ref="B25:B26"/>
    <mergeCell ref="B17:B18"/>
    <mergeCell ref="C21:C26"/>
    <mergeCell ref="D46:G46"/>
    <mergeCell ref="C29:C34"/>
    <mergeCell ref="V29:V36"/>
    <mergeCell ref="J45:Y45"/>
    <mergeCell ref="V21:V28"/>
  </mergeCells>
  <phoneticPr fontId="19" type="noConversion"/>
  <pageMargins left="1.28" right="0.17" top="0.18" bottom="0.17" header="0.5" footer="0.23"/>
  <pageSetup paperSize="9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view="pageBreakPreview" zoomScale="60" zoomScaleNormal="55" workbookViewId="0">
      <selection activeCell="K41" sqref="K41"/>
    </sheetView>
  </sheetViews>
  <sheetFormatPr defaultColWidth="9" defaultRowHeight="20.25"/>
  <cols>
    <col min="1" max="1" width="1.875" style="29" customWidth="1"/>
    <col min="2" max="2" width="4.875" style="48" customWidth="1"/>
    <col min="3" max="3" width="0" style="29" hidden="1" customWidth="1"/>
    <col min="4" max="4" width="19.375" style="29" customWidth="1"/>
    <col min="5" max="5" width="5.625" style="49" customWidth="1"/>
    <col min="6" max="6" width="9.625" style="29" customWidth="1"/>
    <col min="7" max="7" width="19.375" style="29" customWidth="1"/>
    <col min="8" max="8" width="5.625" style="49" customWidth="1"/>
    <col min="9" max="9" width="9.625" style="29" customWidth="1"/>
    <col min="10" max="10" width="19.375" style="29" customWidth="1"/>
    <col min="11" max="11" width="5.625" style="49" customWidth="1"/>
    <col min="12" max="12" width="9.625" style="29" customWidth="1"/>
    <col min="13" max="13" width="19.375" style="29" customWidth="1"/>
    <col min="14" max="14" width="7" style="49" customWidth="1"/>
    <col min="15" max="15" width="9.625" style="29" customWidth="1"/>
    <col min="16" max="16" width="19.375" style="29" customWidth="1"/>
    <col min="17" max="17" width="5.625" style="49" customWidth="1"/>
    <col min="18" max="18" width="9.625" style="29" customWidth="1"/>
    <col min="19" max="19" width="19.375" style="29" customWidth="1"/>
    <col min="20" max="20" width="5.625" style="49" customWidth="1"/>
    <col min="21" max="21" width="9.625" style="29" customWidth="1"/>
    <col min="22" max="22" width="5.25" style="55" customWidth="1"/>
    <col min="23" max="23" width="11.75" style="53" customWidth="1"/>
    <col min="24" max="24" width="11.25" style="132" customWidth="1"/>
    <col min="25" max="25" width="6.625" style="56" customWidth="1"/>
    <col min="26" max="26" width="6.625" style="29" customWidth="1"/>
    <col min="27" max="27" width="6" style="2" customWidth="1"/>
    <col min="28" max="28" width="5.5" style="3" customWidth="1"/>
    <col min="29" max="29" width="7.75" style="2" customWidth="1"/>
    <col min="30" max="30" width="8" style="2" customWidth="1"/>
    <col min="31" max="31" width="7.875" style="2" customWidth="1"/>
    <col min="32" max="32" width="7.5" style="2" customWidth="1"/>
    <col min="33" max="34" width="9" style="29" customWidth="1"/>
    <col min="35" max="16384" width="9" style="29"/>
  </cols>
  <sheetData>
    <row r="1" spans="2:32" s="2" customFormat="1" ht="38.25">
      <c r="B1" s="700" t="s">
        <v>689</v>
      </c>
      <c r="C1" s="700"/>
      <c r="D1" s="700"/>
      <c r="E1" s="700"/>
      <c r="F1" s="700"/>
      <c r="G1" s="700"/>
      <c r="H1" s="700"/>
      <c r="I1" s="700"/>
      <c r="J1" s="700"/>
      <c r="K1" s="700"/>
      <c r="L1" s="700"/>
      <c r="M1" s="700"/>
      <c r="N1" s="700"/>
      <c r="O1" s="700"/>
      <c r="P1" s="700"/>
      <c r="Q1" s="700"/>
      <c r="R1" s="700"/>
      <c r="S1" s="700"/>
      <c r="T1" s="700"/>
      <c r="U1" s="700"/>
      <c r="V1" s="700"/>
      <c r="W1" s="700"/>
      <c r="X1" s="700"/>
      <c r="Y1" s="700"/>
      <c r="Z1" s="1"/>
      <c r="AB1" s="3"/>
    </row>
    <row r="2" spans="2:32" s="2" customFormat="1" ht="21.95" customHeight="1">
      <c r="B2" s="718"/>
      <c r="C2" s="719"/>
      <c r="D2" s="719"/>
      <c r="E2" s="719"/>
      <c r="F2" s="719"/>
      <c r="G2" s="719"/>
      <c r="H2" s="4"/>
      <c r="I2" s="1"/>
      <c r="J2" s="1"/>
      <c r="K2" s="4"/>
      <c r="L2" s="1"/>
      <c r="M2" s="1"/>
      <c r="N2" s="4"/>
      <c r="O2" s="1"/>
      <c r="P2" s="1"/>
      <c r="Q2" s="4"/>
      <c r="R2" s="703" t="s">
        <v>457</v>
      </c>
      <c r="S2" s="703"/>
      <c r="T2" s="703"/>
      <c r="U2" s="703"/>
      <c r="V2" s="703"/>
      <c r="W2" s="703"/>
      <c r="X2" s="703"/>
      <c r="Y2" s="703"/>
      <c r="Z2" s="703"/>
      <c r="AB2" s="3"/>
    </row>
    <row r="3" spans="2:32" s="2" customFormat="1" ht="31.5" customHeight="1" thickBot="1">
      <c r="B3" s="137" t="s">
        <v>40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T3" s="6"/>
      <c r="U3" s="6"/>
      <c r="V3" s="7"/>
      <c r="W3" s="8"/>
      <c r="X3" s="65"/>
      <c r="Y3" s="9"/>
      <c r="Z3" s="10"/>
      <c r="AB3" s="3"/>
    </row>
    <row r="4" spans="2:32" s="20" customFormat="1" ht="157.5">
      <c r="B4" s="11" t="s">
        <v>0</v>
      </c>
      <c r="C4" s="12" t="s">
        <v>1</v>
      </c>
      <c r="D4" s="13" t="s">
        <v>2</v>
      </c>
      <c r="E4" s="73" t="s">
        <v>38</v>
      </c>
      <c r="F4" s="13"/>
      <c r="G4" s="13" t="s">
        <v>3</v>
      </c>
      <c r="H4" s="73" t="s">
        <v>38</v>
      </c>
      <c r="I4" s="13"/>
      <c r="J4" s="13" t="s">
        <v>4</v>
      </c>
      <c r="K4" s="73" t="s">
        <v>38</v>
      </c>
      <c r="L4" s="14"/>
      <c r="M4" s="13" t="s">
        <v>4</v>
      </c>
      <c r="N4" s="73" t="s">
        <v>38</v>
      </c>
      <c r="O4" s="13"/>
      <c r="P4" s="13" t="s">
        <v>4</v>
      </c>
      <c r="Q4" s="73" t="s">
        <v>38</v>
      </c>
      <c r="R4" s="13"/>
      <c r="S4" s="15" t="s">
        <v>5</v>
      </c>
      <c r="T4" s="73" t="s">
        <v>38</v>
      </c>
      <c r="U4" s="13"/>
      <c r="V4" s="138" t="s">
        <v>43</v>
      </c>
      <c r="W4" s="16" t="s">
        <v>6</v>
      </c>
      <c r="X4" s="76" t="s">
        <v>13</v>
      </c>
      <c r="Y4" s="17" t="s">
        <v>14</v>
      </c>
      <c r="Z4" s="18"/>
      <c r="AA4" s="19"/>
      <c r="AB4" s="3"/>
      <c r="AC4" s="2"/>
      <c r="AD4" s="2"/>
      <c r="AE4" s="2"/>
      <c r="AF4" s="2"/>
    </row>
    <row r="5" spans="2:32" s="23" customFormat="1" ht="42" customHeight="1">
      <c r="B5" s="83">
        <v>6</v>
      </c>
      <c r="C5" s="712"/>
      <c r="D5" s="338" t="str">
        <f>'113.6月菜單'!A25</f>
        <v>白米飯+可可小饅頭(冷)</v>
      </c>
      <c r="E5" s="338" t="s">
        <v>77</v>
      </c>
      <c r="F5" s="22" t="s">
        <v>15</v>
      </c>
      <c r="G5" s="338" t="str">
        <f>'113.6月菜單'!A35</f>
        <v>米血雞丁(冷)</v>
      </c>
      <c r="H5" s="338" t="s">
        <v>533</v>
      </c>
      <c r="I5" s="22" t="s">
        <v>15</v>
      </c>
      <c r="J5" s="338" t="str">
        <f>'113.6月菜單'!A36</f>
        <v>高麗菜肉片</v>
      </c>
      <c r="K5" s="338" t="s">
        <v>16</v>
      </c>
      <c r="L5" s="22" t="s">
        <v>15</v>
      </c>
      <c r="M5" s="338" t="str">
        <f>'113.6月菜單'!A37</f>
        <v>甜甜玉米蒸蛋</v>
      </c>
      <c r="N5" s="338" t="s">
        <v>694</v>
      </c>
      <c r="O5" s="22" t="s">
        <v>15</v>
      </c>
      <c r="P5" s="338" t="str">
        <f>'113.6月菜單'!A38</f>
        <v>深色蔬菜</v>
      </c>
      <c r="Q5" s="21" t="s">
        <v>41</v>
      </c>
      <c r="R5" s="22" t="s">
        <v>15</v>
      </c>
      <c r="S5" s="338" t="str">
        <f>'113.6月菜單'!A39</f>
        <v>薑絲冬瓜湯</v>
      </c>
      <c r="T5" s="21" t="s">
        <v>16</v>
      </c>
      <c r="U5" s="22" t="s">
        <v>15</v>
      </c>
      <c r="V5" s="705"/>
      <c r="W5" s="142" t="s">
        <v>7</v>
      </c>
      <c r="X5" s="85" t="s">
        <v>17</v>
      </c>
      <c r="Y5" s="151">
        <v>6.1</v>
      </c>
      <c r="Z5" s="2"/>
      <c r="AA5" s="2"/>
      <c r="AB5" s="3"/>
      <c r="AC5" s="2" t="s">
        <v>18</v>
      </c>
      <c r="AD5" s="2" t="s">
        <v>19</v>
      </c>
      <c r="AE5" s="2" t="s">
        <v>20</v>
      </c>
      <c r="AF5" s="2" t="s">
        <v>21</v>
      </c>
    </row>
    <row r="6" spans="2:32" ht="27.95" customHeight="1">
      <c r="B6" s="24" t="s">
        <v>8</v>
      </c>
      <c r="C6" s="712"/>
      <c r="D6" s="519" t="s">
        <v>71</v>
      </c>
      <c r="E6" s="520"/>
      <c r="F6" s="521">
        <v>100</v>
      </c>
      <c r="G6" s="523" t="s">
        <v>603</v>
      </c>
      <c r="H6" s="542"/>
      <c r="I6" s="523">
        <v>40</v>
      </c>
      <c r="J6" s="523" t="s">
        <v>422</v>
      </c>
      <c r="K6" s="523"/>
      <c r="L6" s="523">
        <v>20</v>
      </c>
      <c r="M6" s="523" t="s">
        <v>377</v>
      </c>
      <c r="N6" s="523"/>
      <c r="O6" s="523">
        <v>25</v>
      </c>
      <c r="P6" s="523" t="str">
        <f>P5</f>
        <v>深色蔬菜</v>
      </c>
      <c r="Q6" s="519"/>
      <c r="R6" s="519">
        <v>110</v>
      </c>
      <c r="S6" s="520" t="s">
        <v>551</v>
      </c>
      <c r="T6" s="521"/>
      <c r="U6" s="521">
        <v>20</v>
      </c>
      <c r="V6" s="706"/>
      <c r="W6" s="144">
        <f>(Y5*15)+(Y7*5)+(Y9*15)+(Y10*12)</f>
        <v>101.5</v>
      </c>
      <c r="X6" s="88" t="s">
        <v>22</v>
      </c>
      <c r="Y6" s="152">
        <v>2.2999999999999998</v>
      </c>
      <c r="Z6" s="10"/>
      <c r="AA6" s="19" t="s">
        <v>23</v>
      </c>
      <c r="AB6" s="3">
        <v>5.7</v>
      </c>
      <c r="AC6" s="3">
        <f>AB6*2</f>
        <v>11.4</v>
      </c>
      <c r="AD6" s="3"/>
      <c r="AE6" s="3">
        <f>AB6*15</f>
        <v>85.5</v>
      </c>
      <c r="AF6" s="3">
        <f>AC6*4+AE6*4</f>
        <v>387.6</v>
      </c>
    </row>
    <row r="7" spans="2:32" ht="27.95" customHeight="1">
      <c r="B7" s="24">
        <v>24</v>
      </c>
      <c r="C7" s="712"/>
      <c r="D7" s="520" t="s">
        <v>658</v>
      </c>
      <c r="E7" s="520" t="s">
        <v>659</v>
      </c>
      <c r="F7" s="520">
        <v>20</v>
      </c>
      <c r="G7" s="523" t="s">
        <v>559</v>
      </c>
      <c r="H7" s="519" t="s">
        <v>556</v>
      </c>
      <c r="I7" s="523">
        <v>20</v>
      </c>
      <c r="J7" s="523" t="s">
        <v>441</v>
      </c>
      <c r="K7" s="576"/>
      <c r="L7" s="523">
        <v>30</v>
      </c>
      <c r="M7" s="523" t="s">
        <v>604</v>
      </c>
      <c r="N7" s="576"/>
      <c r="O7" s="523">
        <v>10</v>
      </c>
      <c r="P7" s="521"/>
      <c r="Q7" s="521"/>
      <c r="R7" s="521"/>
      <c r="S7" s="520" t="s">
        <v>552</v>
      </c>
      <c r="T7" s="521"/>
      <c r="U7" s="521">
        <v>1</v>
      </c>
      <c r="V7" s="706"/>
      <c r="W7" s="146" t="s">
        <v>9</v>
      </c>
      <c r="X7" s="91" t="s">
        <v>24</v>
      </c>
      <c r="Y7" s="152">
        <f>AB8</f>
        <v>2</v>
      </c>
      <c r="Z7" s="2"/>
      <c r="AA7" s="30" t="s">
        <v>25</v>
      </c>
      <c r="AB7" s="3">
        <v>2.2000000000000002</v>
      </c>
      <c r="AC7" s="31">
        <f>AB7*7</f>
        <v>15.400000000000002</v>
      </c>
      <c r="AD7" s="3">
        <f>AB7*5</f>
        <v>11</v>
      </c>
      <c r="AE7" s="3" t="s">
        <v>26</v>
      </c>
      <c r="AF7" s="32">
        <f>AC7*4+AD7*9</f>
        <v>160.60000000000002</v>
      </c>
    </row>
    <row r="8" spans="2:32" ht="27.95" customHeight="1">
      <c r="B8" s="24" t="s">
        <v>10</v>
      </c>
      <c r="C8" s="712"/>
      <c r="D8" s="520"/>
      <c r="E8" s="520"/>
      <c r="F8" s="520"/>
      <c r="G8" s="523" t="s">
        <v>560</v>
      </c>
      <c r="H8" s="542"/>
      <c r="I8" s="523">
        <v>20</v>
      </c>
      <c r="J8" s="523" t="s">
        <v>406</v>
      </c>
      <c r="K8" s="523"/>
      <c r="L8" s="523">
        <v>20</v>
      </c>
      <c r="M8" s="523"/>
      <c r="N8" s="523"/>
      <c r="O8" s="523"/>
      <c r="P8" s="521"/>
      <c r="Q8" s="528"/>
      <c r="R8" s="521"/>
      <c r="S8" s="520"/>
      <c r="T8" s="528"/>
      <c r="U8" s="521"/>
      <c r="V8" s="706"/>
      <c r="W8" s="144">
        <f>(Y6*5)+(Y8*5)+(Y10*8)</f>
        <v>24</v>
      </c>
      <c r="X8" s="91" t="s">
        <v>27</v>
      </c>
      <c r="Y8" s="152">
        <v>2.5</v>
      </c>
      <c r="Z8" s="10"/>
      <c r="AA8" s="2" t="s">
        <v>28</v>
      </c>
      <c r="AB8" s="3">
        <v>2</v>
      </c>
      <c r="AC8" s="3">
        <f>AB8*1</f>
        <v>2</v>
      </c>
      <c r="AD8" s="3" t="s">
        <v>26</v>
      </c>
      <c r="AE8" s="3">
        <f>AB8*5</f>
        <v>10</v>
      </c>
      <c r="AF8" s="3">
        <f>AC8*4+AE8*4</f>
        <v>48</v>
      </c>
    </row>
    <row r="9" spans="2:32" ht="27.95" customHeight="1">
      <c r="B9" s="720" t="s">
        <v>34</v>
      </c>
      <c r="C9" s="712"/>
      <c r="D9" s="520"/>
      <c r="E9" s="520"/>
      <c r="F9" s="520"/>
      <c r="G9" s="523"/>
      <c r="H9" s="542"/>
      <c r="I9" s="523"/>
      <c r="J9" s="523"/>
      <c r="K9" s="523"/>
      <c r="L9" s="523"/>
      <c r="M9" s="523"/>
      <c r="N9" s="523"/>
      <c r="O9" s="523"/>
      <c r="P9" s="519"/>
      <c r="Q9" s="521"/>
      <c r="R9" s="523"/>
      <c r="S9" s="520"/>
      <c r="T9" s="528"/>
      <c r="U9" s="521"/>
      <c r="V9" s="706"/>
      <c r="W9" s="146" t="s">
        <v>11</v>
      </c>
      <c r="X9" s="91" t="s">
        <v>30</v>
      </c>
      <c r="Y9" s="152">
        <f>AB10</f>
        <v>0</v>
      </c>
      <c r="Z9" s="2"/>
      <c r="AA9" s="2" t="s">
        <v>31</v>
      </c>
      <c r="AB9" s="69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>
      <c r="B10" s="720"/>
      <c r="C10" s="712"/>
      <c r="D10" s="520"/>
      <c r="E10" s="520"/>
      <c r="F10" s="520"/>
      <c r="G10" s="519"/>
      <c r="H10" s="525"/>
      <c r="I10" s="519"/>
      <c r="J10" s="523"/>
      <c r="K10" s="523"/>
      <c r="L10" s="523"/>
      <c r="M10" s="523"/>
      <c r="N10" s="523"/>
      <c r="O10" s="523"/>
      <c r="P10" s="521"/>
      <c r="Q10" s="528"/>
      <c r="R10" s="521"/>
      <c r="S10" s="520"/>
      <c r="T10" s="528"/>
      <c r="U10" s="521"/>
      <c r="V10" s="706"/>
      <c r="W10" s="144">
        <f>(Y5*2)+(Y6*7)+(Y7*1)+(Y10*8)</f>
        <v>30.299999999999997</v>
      </c>
      <c r="X10" s="136" t="s">
        <v>39</v>
      </c>
      <c r="Y10" s="152">
        <v>0</v>
      </c>
      <c r="Z10" s="10"/>
      <c r="AA10" s="2" t="s">
        <v>32</v>
      </c>
      <c r="AE10" s="2">
        <f>AB10*15</f>
        <v>0</v>
      </c>
    </row>
    <row r="11" spans="2:32" ht="27.95" customHeight="1">
      <c r="B11" s="34" t="s">
        <v>33</v>
      </c>
      <c r="C11" s="35"/>
      <c r="D11" s="321"/>
      <c r="E11" s="324"/>
      <c r="F11" s="25"/>
      <c r="G11" s="320"/>
      <c r="H11" s="329"/>
      <c r="I11" s="253"/>
      <c r="J11" s="518"/>
      <c r="K11" s="268"/>
      <c r="L11" s="267"/>
      <c r="M11" s="350"/>
      <c r="N11" s="324"/>
      <c r="O11" s="258"/>
      <c r="P11" s="334"/>
      <c r="Q11" s="33"/>
      <c r="R11" s="26"/>
      <c r="S11" s="334"/>
      <c r="T11" s="33"/>
      <c r="U11" s="26"/>
      <c r="V11" s="706"/>
      <c r="W11" s="146" t="s">
        <v>12</v>
      </c>
      <c r="X11" s="98"/>
      <c r="Y11" s="152"/>
      <c r="Z11" s="2"/>
      <c r="AC11" s="2">
        <f>SUM(AC6:AC10)</f>
        <v>28.800000000000004</v>
      </c>
      <c r="AD11" s="2">
        <f>SUM(AD6:AD10)</f>
        <v>23.5</v>
      </c>
      <c r="AE11" s="2">
        <f>SUM(AE6:AE10)</f>
        <v>95.5</v>
      </c>
      <c r="AF11" s="2">
        <f>AC11*4+AD11*9+AE11*4</f>
        <v>708.7</v>
      </c>
    </row>
    <row r="12" spans="2:32" ht="27.95" customHeight="1">
      <c r="B12" s="36"/>
      <c r="C12" s="37"/>
      <c r="D12" s="324"/>
      <c r="E12" s="324"/>
      <c r="F12" s="26"/>
      <c r="G12" s="330"/>
      <c r="H12" s="331"/>
      <c r="I12" s="256"/>
      <c r="J12" s="322"/>
      <c r="K12" s="323"/>
      <c r="L12" s="267"/>
      <c r="M12" s="334"/>
      <c r="N12" s="324"/>
      <c r="O12" s="257"/>
      <c r="P12" s="334"/>
      <c r="Q12" s="33"/>
      <c r="R12" s="26"/>
      <c r="S12" s="334"/>
      <c r="T12" s="33"/>
      <c r="U12" s="26"/>
      <c r="V12" s="707"/>
      <c r="W12" s="144">
        <f>(W6*4)+(W8*9)+(W10*4)</f>
        <v>743.2</v>
      </c>
      <c r="X12" s="102"/>
      <c r="Y12" s="599"/>
      <c r="Z12" s="10"/>
      <c r="AC12" s="38">
        <f>AC11*4/AF11</f>
        <v>0.16255114999294484</v>
      </c>
      <c r="AD12" s="38">
        <f>AD11*9/AF11</f>
        <v>0.29843375194017213</v>
      </c>
      <c r="AE12" s="38">
        <f>AE11*4/AF11</f>
        <v>0.53901509806688297</v>
      </c>
    </row>
    <row r="13" spans="2:32" s="23" customFormat="1" ht="42" customHeight="1">
      <c r="B13" s="83">
        <v>6</v>
      </c>
      <c r="C13" s="712"/>
      <c r="D13" s="338" t="str">
        <f>'113.6月菜單'!E34</f>
        <v>紫米飯</v>
      </c>
      <c r="E13" s="338" t="s">
        <v>77</v>
      </c>
      <c r="F13" s="22" t="s">
        <v>15</v>
      </c>
      <c r="G13" s="338" t="str">
        <f>'113.6月菜單'!E35</f>
        <v>泰式打拋豬</v>
      </c>
      <c r="H13" s="338" t="s">
        <v>397</v>
      </c>
      <c r="I13" s="22" t="s">
        <v>15</v>
      </c>
      <c r="J13" s="338" t="str">
        <f>'113.6月菜單'!E36</f>
        <v>五更腸旺</v>
      </c>
      <c r="K13" s="338" t="s">
        <v>449</v>
      </c>
      <c r="L13" s="22" t="s">
        <v>15</v>
      </c>
      <c r="M13" s="338" t="str">
        <f>'113.6月菜單'!E37</f>
        <v>BBQ翅小腿</v>
      </c>
      <c r="N13" s="338" t="s">
        <v>88</v>
      </c>
      <c r="O13" s="22" t="s">
        <v>15</v>
      </c>
      <c r="P13" s="338" t="str">
        <f>'113.6月菜單'!E38</f>
        <v>淺色蔬菜</v>
      </c>
      <c r="Q13" s="21" t="s">
        <v>41</v>
      </c>
      <c r="R13" s="22" t="s">
        <v>15</v>
      </c>
      <c r="S13" s="338" t="str">
        <f>'113.6月菜單'!E39</f>
        <v>消暑綠豆湯</v>
      </c>
      <c r="T13" s="21" t="s">
        <v>16</v>
      </c>
      <c r="U13" s="22" t="s">
        <v>15</v>
      </c>
      <c r="V13" s="705"/>
      <c r="W13" s="142" t="s">
        <v>7</v>
      </c>
      <c r="X13" s="85" t="s">
        <v>17</v>
      </c>
      <c r="Y13" s="152">
        <f>AB14</f>
        <v>6</v>
      </c>
      <c r="Z13" s="2"/>
      <c r="AA13" s="2"/>
      <c r="AB13" s="3"/>
      <c r="AC13" s="2" t="s">
        <v>18</v>
      </c>
      <c r="AD13" s="2" t="s">
        <v>19</v>
      </c>
      <c r="AE13" s="2" t="s">
        <v>20</v>
      </c>
      <c r="AF13" s="2" t="s">
        <v>21</v>
      </c>
    </row>
    <row r="14" spans="2:32" ht="27.95" customHeight="1">
      <c r="B14" s="24" t="s">
        <v>8</v>
      </c>
      <c r="C14" s="712"/>
      <c r="D14" s="320" t="s">
        <v>71</v>
      </c>
      <c r="E14" s="322"/>
      <c r="F14" s="322">
        <v>80</v>
      </c>
      <c r="G14" s="322" t="s">
        <v>642</v>
      </c>
      <c r="H14" s="322"/>
      <c r="I14" s="322">
        <v>30</v>
      </c>
      <c r="J14" s="320" t="s">
        <v>641</v>
      </c>
      <c r="K14" s="442"/>
      <c r="L14" s="436">
        <v>20</v>
      </c>
      <c r="M14" s="322" t="s">
        <v>538</v>
      </c>
      <c r="N14" s="347"/>
      <c r="O14" s="322">
        <v>30</v>
      </c>
      <c r="P14" s="322" t="str">
        <f>P13</f>
        <v>淺色蔬菜</v>
      </c>
      <c r="Q14" s="320"/>
      <c r="R14" s="320">
        <v>100</v>
      </c>
      <c r="S14" s="320" t="s">
        <v>549</v>
      </c>
      <c r="T14" s="593"/>
      <c r="U14" s="320">
        <v>5</v>
      </c>
      <c r="V14" s="706"/>
      <c r="W14" s="144">
        <f>(Y13*15)+(Y15*5)+(Y17*15)+(Y18*12)</f>
        <v>100</v>
      </c>
      <c r="X14" s="88" t="s">
        <v>22</v>
      </c>
      <c r="Y14" s="152">
        <v>2.1</v>
      </c>
      <c r="Z14" s="10"/>
      <c r="AA14" s="19" t="s">
        <v>23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>
      <c r="B15" s="24">
        <v>25</v>
      </c>
      <c r="C15" s="712"/>
      <c r="D15" s="322" t="s">
        <v>78</v>
      </c>
      <c r="E15" s="322"/>
      <c r="F15" s="322">
        <v>40</v>
      </c>
      <c r="G15" s="322" t="s">
        <v>406</v>
      </c>
      <c r="H15" s="322"/>
      <c r="I15" s="322">
        <v>20</v>
      </c>
      <c r="J15" s="321" t="s">
        <v>638</v>
      </c>
      <c r="K15" s="594"/>
      <c r="L15" s="595">
        <v>15</v>
      </c>
      <c r="M15" s="322"/>
      <c r="N15" s="347"/>
      <c r="O15" s="322"/>
      <c r="P15" s="334"/>
      <c r="Q15" s="334"/>
      <c r="R15" s="334"/>
      <c r="S15" s="320"/>
      <c r="T15" s="327"/>
      <c r="U15" s="320"/>
      <c r="V15" s="706"/>
      <c r="W15" s="146" t="s">
        <v>9</v>
      </c>
      <c r="X15" s="91" t="s">
        <v>24</v>
      </c>
      <c r="Y15" s="152">
        <v>2</v>
      </c>
      <c r="Z15" s="2"/>
      <c r="AA15" s="30" t="s">
        <v>25</v>
      </c>
      <c r="AB15" s="3">
        <v>2.1</v>
      </c>
      <c r="AC15" s="31">
        <f>AB15*7</f>
        <v>14.700000000000001</v>
      </c>
      <c r="AD15" s="3">
        <f>AB15*5</f>
        <v>10.5</v>
      </c>
      <c r="AE15" s="3" t="s">
        <v>26</v>
      </c>
      <c r="AF15" s="32">
        <f>AC15*4+AD15*9</f>
        <v>153.30000000000001</v>
      </c>
    </row>
    <row r="16" spans="2:32" ht="27.95" customHeight="1">
      <c r="B16" s="24" t="s">
        <v>10</v>
      </c>
      <c r="C16" s="712"/>
      <c r="D16" s="324"/>
      <c r="E16" s="324"/>
      <c r="F16" s="334"/>
      <c r="G16" s="322" t="s">
        <v>403</v>
      </c>
      <c r="H16" s="320"/>
      <c r="I16" s="320">
        <v>20</v>
      </c>
      <c r="J16" s="320" t="s">
        <v>639</v>
      </c>
      <c r="K16" s="442"/>
      <c r="L16" s="596">
        <v>30</v>
      </c>
      <c r="M16" s="530"/>
      <c r="N16" s="322"/>
      <c r="O16" s="322"/>
      <c r="P16" s="334"/>
      <c r="Q16" s="324"/>
      <c r="R16" s="334"/>
      <c r="S16" s="320"/>
      <c r="T16" s="327"/>
      <c r="U16" s="320"/>
      <c r="V16" s="706"/>
      <c r="W16" s="144">
        <f>(Y14*5)+(Y16*5)+(Y18*8)</f>
        <v>23</v>
      </c>
      <c r="X16" s="91" t="s">
        <v>27</v>
      </c>
      <c r="Y16" s="152">
        <v>2.5</v>
      </c>
      <c r="Z16" s="10"/>
      <c r="AA16" s="2" t="s">
        <v>28</v>
      </c>
      <c r="AB16" s="3">
        <v>2</v>
      </c>
      <c r="AC16" s="3">
        <f>AB16*1</f>
        <v>2</v>
      </c>
      <c r="AD16" s="3" t="s">
        <v>26</v>
      </c>
      <c r="AE16" s="3">
        <f>AB16*5</f>
        <v>10</v>
      </c>
      <c r="AF16" s="3">
        <f>AC16*4+AE16*4</f>
        <v>48</v>
      </c>
    </row>
    <row r="17" spans="2:32" ht="27.95" customHeight="1">
      <c r="B17" s="720" t="s">
        <v>35</v>
      </c>
      <c r="C17" s="712"/>
      <c r="D17" s="324"/>
      <c r="E17" s="324"/>
      <c r="F17" s="334"/>
      <c r="G17" s="322" t="s">
        <v>443</v>
      </c>
      <c r="H17" s="323"/>
      <c r="I17" s="322">
        <v>30</v>
      </c>
      <c r="J17" s="320"/>
      <c r="K17" s="597"/>
      <c r="L17" s="596"/>
      <c r="M17" s="322"/>
      <c r="N17" s="347"/>
      <c r="O17" s="322"/>
      <c r="P17" s="334"/>
      <c r="Q17" s="324"/>
      <c r="R17" s="334"/>
      <c r="S17" s="321"/>
      <c r="T17" s="324"/>
      <c r="U17" s="334"/>
      <c r="V17" s="706"/>
      <c r="W17" s="146" t="s">
        <v>11</v>
      </c>
      <c r="X17" s="91" t="s">
        <v>30</v>
      </c>
      <c r="Y17" s="152">
        <f>AB18</f>
        <v>0</v>
      </c>
      <c r="Z17" s="2"/>
      <c r="AA17" s="2" t="s">
        <v>31</v>
      </c>
      <c r="AB17" s="69">
        <v>2.4</v>
      </c>
      <c r="AC17" s="3"/>
      <c r="AD17" s="3">
        <f>AB17*5</f>
        <v>12</v>
      </c>
      <c r="AE17" s="3" t="s">
        <v>26</v>
      </c>
      <c r="AF17" s="3">
        <f>AD17*9</f>
        <v>108</v>
      </c>
    </row>
    <row r="18" spans="2:32" ht="27.95" customHeight="1">
      <c r="B18" s="720"/>
      <c r="C18" s="712"/>
      <c r="D18" s="324"/>
      <c r="E18" s="324"/>
      <c r="F18" s="334"/>
      <c r="G18" s="322"/>
      <c r="H18" s="320"/>
      <c r="I18" s="322"/>
      <c r="J18" s="350"/>
      <c r="K18" s="597"/>
      <c r="L18" s="596"/>
      <c r="M18" s="322"/>
      <c r="N18" s="322"/>
      <c r="O18" s="322"/>
      <c r="P18" s="334"/>
      <c r="Q18" s="324"/>
      <c r="R18" s="334"/>
      <c r="S18" s="320"/>
      <c r="T18" s="323"/>
      <c r="U18" s="322"/>
      <c r="V18" s="706"/>
      <c r="W18" s="144">
        <f>(Y13*2)+(Y14*7)+(Y15*1)+(Y18*8)</f>
        <v>28.700000000000003</v>
      </c>
      <c r="X18" s="136" t="s">
        <v>39</v>
      </c>
      <c r="Y18" s="152">
        <v>0</v>
      </c>
      <c r="Z18" s="10"/>
      <c r="AA18" s="2" t="s">
        <v>32</v>
      </c>
      <c r="AE18" s="2">
        <f>AB18*15</f>
        <v>0</v>
      </c>
    </row>
    <row r="19" spans="2:32" ht="27.95" customHeight="1">
      <c r="B19" s="34" t="s">
        <v>33</v>
      </c>
      <c r="C19" s="35"/>
      <c r="D19" s="324"/>
      <c r="E19" s="324"/>
      <c r="F19" s="26"/>
      <c r="G19" s="334"/>
      <c r="H19" s="324"/>
      <c r="I19" s="26"/>
      <c r="J19" s="350"/>
      <c r="K19" s="329"/>
      <c r="L19" s="250"/>
      <c r="M19" s="322"/>
      <c r="N19" s="324"/>
      <c r="O19" s="267"/>
      <c r="P19" s="334"/>
      <c r="Q19" s="33"/>
      <c r="R19" s="26"/>
      <c r="S19" s="322"/>
      <c r="T19" s="262"/>
      <c r="U19" s="260"/>
      <c r="V19" s="706"/>
      <c r="W19" s="146" t="s">
        <v>12</v>
      </c>
      <c r="X19" s="98"/>
      <c r="Y19" s="152"/>
      <c r="Z19" s="2"/>
      <c r="AC19" s="2">
        <f>SUM(AC14:AC18)</f>
        <v>28.700000000000003</v>
      </c>
      <c r="AD19" s="2">
        <f>SUM(AD14:AD18)</f>
        <v>22.5</v>
      </c>
      <c r="AE19" s="2">
        <f>SUM(AE14:AE18)</f>
        <v>100</v>
      </c>
      <c r="AF19" s="2">
        <f>AC19*4+AD19*9+AE19*4</f>
        <v>717.3</v>
      </c>
    </row>
    <row r="20" spans="2:32" ht="27.95" customHeight="1">
      <c r="B20" s="36"/>
      <c r="C20" s="37"/>
      <c r="D20" s="324"/>
      <c r="E20" s="324"/>
      <c r="F20" s="26"/>
      <c r="G20" s="334"/>
      <c r="H20" s="324"/>
      <c r="I20" s="26"/>
      <c r="J20" s="330"/>
      <c r="K20" s="331"/>
      <c r="L20" s="251"/>
      <c r="M20" s="322"/>
      <c r="N20" s="324"/>
      <c r="O20" s="267"/>
      <c r="P20" s="334"/>
      <c r="Q20" s="33"/>
      <c r="R20" s="26"/>
      <c r="S20" s="322"/>
      <c r="T20" s="262"/>
      <c r="U20" s="260"/>
      <c r="V20" s="707"/>
      <c r="W20" s="144">
        <f>(W14*4)+(W16*9)+(W18*4)</f>
        <v>721.8</v>
      </c>
      <c r="X20" s="102"/>
      <c r="Y20" s="599"/>
      <c r="Z20" s="10"/>
      <c r="AC20" s="38">
        <f>AC19*4/AF19</f>
        <v>0.16004461173846371</v>
      </c>
      <c r="AD20" s="38">
        <f>AD19*9/AF19</f>
        <v>0.2823086574654956</v>
      </c>
      <c r="AE20" s="38">
        <f>AE19*4/AF19</f>
        <v>0.55764673079604077</v>
      </c>
    </row>
    <row r="21" spans="2:32" s="23" customFormat="1" ht="42" customHeight="1">
      <c r="B21" s="83">
        <v>6</v>
      </c>
      <c r="C21" s="712"/>
      <c r="D21" s="338" t="str">
        <f>'113.6月菜單'!I34</f>
        <v>白米飯</v>
      </c>
      <c r="E21" s="338" t="s">
        <v>77</v>
      </c>
      <c r="F21" s="598" t="s">
        <v>15</v>
      </c>
      <c r="G21" s="338" t="str">
        <f>'113.6月菜單'!I35</f>
        <v>拿波里炸雞翅(炸)</v>
      </c>
      <c r="H21" s="338" t="s">
        <v>93</v>
      </c>
      <c r="I21" s="598" t="s">
        <v>15</v>
      </c>
      <c r="J21" s="338" t="str">
        <f>'113.6月菜單'!I36</f>
        <v>烤番薯地瓜條(加)</v>
      </c>
      <c r="K21" s="338" t="s">
        <v>614</v>
      </c>
      <c r="L21" s="598" t="s">
        <v>15</v>
      </c>
      <c r="M21" s="338" t="str">
        <f>'113.6月菜單'!I37</f>
        <v>花生沙嗲肉絲</v>
      </c>
      <c r="N21" s="338" t="s">
        <v>456</v>
      </c>
      <c r="O21" s="598" t="s">
        <v>15</v>
      </c>
      <c r="P21" s="338" t="str">
        <f>'113.6月菜單'!I38</f>
        <v>深色蔬菜</v>
      </c>
      <c r="Q21" s="338" t="s">
        <v>41</v>
      </c>
      <c r="R21" s="598" t="s">
        <v>15</v>
      </c>
      <c r="S21" s="351" t="str">
        <f>'113.6月菜單'!I39</f>
        <v>菜頭湯</v>
      </c>
      <c r="T21" s="338" t="s">
        <v>16</v>
      </c>
      <c r="U21" s="598" t="s">
        <v>15</v>
      </c>
      <c r="V21" s="693"/>
      <c r="W21" s="142" t="s">
        <v>7</v>
      </c>
      <c r="X21" s="85" t="s">
        <v>17</v>
      </c>
      <c r="Y21" s="120">
        <v>6</v>
      </c>
      <c r="Z21" s="2"/>
      <c r="AA21" s="2"/>
      <c r="AB21" s="3"/>
      <c r="AC21" s="2" t="s">
        <v>18</v>
      </c>
      <c r="AD21" s="2" t="s">
        <v>19</v>
      </c>
      <c r="AE21" s="2" t="s">
        <v>20</v>
      </c>
      <c r="AF21" s="2" t="s">
        <v>21</v>
      </c>
    </row>
    <row r="22" spans="2:32" s="42" customFormat="1" ht="27.75" customHeight="1">
      <c r="B22" s="40" t="s">
        <v>8</v>
      </c>
      <c r="C22" s="712"/>
      <c r="D22" s="320" t="s">
        <v>71</v>
      </c>
      <c r="E22" s="321"/>
      <c r="F22" s="334">
        <v>110</v>
      </c>
      <c r="G22" s="320" t="s">
        <v>527</v>
      </c>
      <c r="H22" s="327"/>
      <c r="I22" s="320">
        <v>45</v>
      </c>
      <c r="J22" s="320" t="s">
        <v>612</v>
      </c>
      <c r="K22" s="327" t="s">
        <v>613</v>
      </c>
      <c r="L22" s="320">
        <v>30</v>
      </c>
      <c r="M22" s="320" t="s">
        <v>409</v>
      </c>
      <c r="N22" s="327"/>
      <c r="O22" s="320">
        <v>30</v>
      </c>
      <c r="P22" s="322" t="str">
        <f>P21</f>
        <v>深色蔬菜</v>
      </c>
      <c r="Q22" s="327"/>
      <c r="R22" s="320">
        <v>110</v>
      </c>
      <c r="S22" s="321" t="s">
        <v>553</v>
      </c>
      <c r="T22" s="334"/>
      <c r="U22" s="334">
        <v>20</v>
      </c>
      <c r="V22" s="694"/>
      <c r="W22" s="144">
        <f>(Y21*15)+(Y23*5)+(Y25*15)+(Y26*12)</f>
        <v>99.5</v>
      </c>
      <c r="X22" s="88" t="s">
        <v>22</v>
      </c>
      <c r="Y22" s="120">
        <v>2.1</v>
      </c>
      <c r="Z22" s="41"/>
      <c r="AA22" s="19" t="s">
        <v>23</v>
      </c>
      <c r="AB22" s="69">
        <v>5.7</v>
      </c>
      <c r="AC22" s="3">
        <f>AB22*2</f>
        <v>11.4</v>
      </c>
      <c r="AD22" s="3"/>
      <c r="AE22" s="3">
        <f>AB22*15</f>
        <v>85.5</v>
      </c>
      <c r="AF22" s="3">
        <f>AC22*4+AE22*4</f>
        <v>387.6</v>
      </c>
    </row>
    <row r="23" spans="2:32" s="42" customFormat="1" ht="27.95" customHeight="1">
      <c r="B23" s="40">
        <v>26</v>
      </c>
      <c r="C23" s="712"/>
      <c r="D23" s="322"/>
      <c r="E23" s="320"/>
      <c r="F23" s="322"/>
      <c r="G23" s="320"/>
      <c r="H23" s="328"/>
      <c r="I23" s="320"/>
      <c r="J23" s="320"/>
      <c r="K23" s="442"/>
      <c r="L23" s="596"/>
      <c r="M23" s="320" t="s">
        <v>625</v>
      </c>
      <c r="N23" s="327"/>
      <c r="O23" s="320">
        <v>20</v>
      </c>
      <c r="P23" s="320"/>
      <c r="Q23" s="327"/>
      <c r="R23" s="320"/>
      <c r="S23" s="320" t="s">
        <v>90</v>
      </c>
      <c r="T23" s="327"/>
      <c r="U23" s="320">
        <v>20</v>
      </c>
      <c r="V23" s="694"/>
      <c r="W23" s="146" t="s">
        <v>9</v>
      </c>
      <c r="X23" s="91" t="s">
        <v>24</v>
      </c>
      <c r="Y23" s="120">
        <v>1.9</v>
      </c>
      <c r="Z23" s="43"/>
      <c r="AA23" s="30" t="s">
        <v>25</v>
      </c>
      <c r="AB23" s="69">
        <v>2.7</v>
      </c>
      <c r="AC23" s="31">
        <f>AB23*7</f>
        <v>18.900000000000002</v>
      </c>
      <c r="AD23" s="3">
        <f>AB23*5</f>
        <v>13.5</v>
      </c>
      <c r="AE23" s="3" t="s">
        <v>26</v>
      </c>
      <c r="AF23" s="32">
        <f>AC23*4+AD23*9</f>
        <v>197.10000000000002</v>
      </c>
    </row>
    <row r="24" spans="2:32" s="42" customFormat="1" ht="27.95" customHeight="1">
      <c r="B24" s="40" t="s">
        <v>10</v>
      </c>
      <c r="C24" s="712"/>
      <c r="D24" s="322"/>
      <c r="E24" s="320"/>
      <c r="F24" s="322"/>
      <c r="G24" s="320"/>
      <c r="H24" s="327"/>
      <c r="I24" s="320"/>
      <c r="J24" s="320"/>
      <c r="K24" s="327"/>
      <c r="L24" s="320"/>
      <c r="M24" s="320" t="s">
        <v>626</v>
      </c>
      <c r="N24" s="323"/>
      <c r="O24" s="322">
        <v>20</v>
      </c>
      <c r="P24" s="320"/>
      <c r="Q24" s="327"/>
      <c r="R24" s="320"/>
      <c r="S24" s="320"/>
      <c r="T24" s="327"/>
      <c r="U24" s="320"/>
      <c r="V24" s="694"/>
      <c r="W24" s="144">
        <f>(Y22*5)+(Y24*5)+(Y26*8)</f>
        <v>25.5</v>
      </c>
      <c r="X24" s="91" t="s">
        <v>27</v>
      </c>
      <c r="Y24" s="120">
        <v>3</v>
      </c>
      <c r="Z24" s="41"/>
      <c r="AA24" s="2" t="s">
        <v>28</v>
      </c>
      <c r="AB24" s="69">
        <v>2</v>
      </c>
      <c r="AC24" s="3">
        <f>AB24*1</f>
        <v>2</v>
      </c>
      <c r="AD24" s="3" t="s">
        <v>26</v>
      </c>
      <c r="AE24" s="3">
        <f>AB24*5</f>
        <v>10</v>
      </c>
      <c r="AF24" s="3">
        <f>AC24*4+AE24*4</f>
        <v>48</v>
      </c>
    </row>
    <row r="25" spans="2:32" s="42" customFormat="1" ht="27.95" customHeight="1">
      <c r="B25" s="721" t="s">
        <v>36</v>
      </c>
      <c r="C25" s="712"/>
      <c r="D25" s="320"/>
      <c r="E25" s="320"/>
      <c r="F25" s="320"/>
      <c r="G25" s="320"/>
      <c r="H25" s="327"/>
      <c r="I25" s="320"/>
      <c r="J25" s="320"/>
      <c r="K25" s="327"/>
      <c r="L25" s="320"/>
      <c r="M25" s="320" t="s">
        <v>627</v>
      </c>
      <c r="N25" s="323"/>
      <c r="O25" s="322" t="s">
        <v>628</v>
      </c>
      <c r="P25" s="320"/>
      <c r="Q25" s="327"/>
      <c r="R25" s="320"/>
      <c r="S25" s="320"/>
      <c r="T25" s="327"/>
      <c r="U25" s="320"/>
      <c r="V25" s="694"/>
      <c r="W25" s="146" t="s">
        <v>11</v>
      </c>
      <c r="X25" s="91" t="s">
        <v>30</v>
      </c>
      <c r="Y25" s="120">
        <f>AB26</f>
        <v>0</v>
      </c>
      <c r="Z25" s="43"/>
      <c r="AA25" s="2" t="s">
        <v>31</v>
      </c>
      <c r="AB25" s="69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42" customFormat="1" ht="27.95" customHeight="1">
      <c r="B26" s="721"/>
      <c r="C26" s="712"/>
      <c r="D26" s="334"/>
      <c r="E26" s="324"/>
      <c r="F26" s="334"/>
      <c r="G26" s="341"/>
      <c r="H26" s="324"/>
      <c r="I26" s="594"/>
      <c r="J26" s="342"/>
      <c r="K26" s="323"/>
      <c r="L26" s="322"/>
      <c r="M26" s="343"/>
      <c r="N26" s="344"/>
      <c r="O26" s="334"/>
      <c r="P26" s="320"/>
      <c r="Q26" s="320"/>
      <c r="R26" s="320"/>
      <c r="S26" s="334"/>
      <c r="T26" s="324"/>
      <c r="U26" s="334"/>
      <c r="V26" s="694"/>
      <c r="W26" s="144">
        <f>(Y21*2)+(Y22*7)+(Y23*1)+(Y26*8)</f>
        <v>28.6</v>
      </c>
      <c r="X26" s="136" t="s">
        <v>39</v>
      </c>
      <c r="Y26" s="120">
        <v>0</v>
      </c>
      <c r="Z26" s="41"/>
      <c r="AA26" s="2" t="s">
        <v>32</v>
      </c>
      <c r="AB26" s="3"/>
      <c r="AC26" s="2"/>
      <c r="AD26" s="2"/>
      <c r="AE26" s="2">
        <f>AB26*15</f>
        <v>0</v>
      </c>
      <c r="AF26" s="2"/>
    </row>
    <row r="27" spans="2:32" s="42" customFormat="1" ht="27.95" customHeight="1">
      <c r="B27" s="34" t="s">
        <v>33</v>
      </c>
      <c r="C27" s="44"/>
      <c r="D27" s="334"/>
      <c r="E27" s="324"/>
      <c r="F27" s="334"/>
      <c r="G27" s="334"/>
      <c r="H27" s="324"/>
      <c r="I27" s="594"/>
      <c r="J27" s="343"/>
      <c r="K27" s="344"/>
      <c r="L27" s="334"/>
      <c r="M27" s="343"/>
      <c r="N27" s="344"/>
      <c r="O27" s="334"/>
      <c r="P27" s="320"/>
      <c r="Q27" s="323"/>
      <c r="R27" s="322"/>
      <c r="S27" s="334"/>
      <c r="T27" s="324"/>
      <c r="U27" s="334"/>
      <c r="V27" s="694"/>
      <c r="W27" s="146" t="s">
        <v>12</v>
      </c>
      <c r="X27" s="98"/>
      <c r="Y27" s="120"/>
      <c r="Z27" s="43"/>
      <c r="AA27" s="2"/>
      <c r="AB27" s="3"/>
      <c r="AC27" s="2">
        <f>SUM(AC22:AC26)</f>
        <v>32.300000000000004</v>
      </c>
      <c r="AD27" s="2">
        <f>SUM(AD22:AD26)</f>
        <v>26</v>
      </c>
      <c r="AE27" s="2">
        <f>SUM(AE22:AE26)</f>
        <v>95.5</v>
      </c>
      <c r="AF27" s="2">
        <f>AC27*4+AD27*9+AE27*4</f>
        <v>745.2</v>
      </c>
    </row>
    <row r="28" spans="2:32" s="42" customFormat="1" ht="27.95" customHeight="1" thickBot="1">
      <c r="B28" s="45"/>
      <c r="C28" s="46"/>
      <c r="D28" s="324"/>
      <c r="E28" s="324"/>
      <c r="F28" s="26"/>
      <c r="G28" s="334"/>
      <c r="H28" s="324"/>
      <c r="I28" s="140"/>
      <c r="J28" s="345"/>
      <c r="K28" s="344"/>
      <c r="L28" s="26"/>
      <c r="M28" s="345"/>
      <c r="N28" s="344"/>
      <c r="O28" s="26"/>
      <c r="P28" s="334"/>
      <c r="Q28" s="33"/>
      <c r="R28" s="26"/>
      <c r="S28" s="334"/>
      <c r="T28" s="33"/>
      <c r="U28" s="26"/>
      <c r="V28" s="695"/>
      <c r="W28" s="144">
        <f>(W22*4)+(W24*9)+(W26*4)</f>
        <v>741.9</v>
      </c>
      <c r="X28" s="95"/>
      <c r="Y28" s="120"/>
      <c r="Z28" s="41"/>
      <c r="AA28" s="43"/>
      <c r="AB28" s="47"/>
      <c r="AC28" s="38">
        <f>AC27*4/AF27</f>
        <v>0.17337627482555021</v>
      </c>
      <c r="AD28" s="38">
        <f>AD27*9/AF27</f>
        <v>0.3140096618357488</v>
      </c>
      <c r="AE28" s="38">
        <f>AE27*4/AF27</f>
        <v>0.51261406333870096</v>
      </c>
      <c r="AF28" s="43"/>
    </row>
    <row r="29" spans="2:32" s="23" customFormat="1" ht="42" customHeight="1">
      <c r="B29" s="83">
        <v>6</v>
      </c>
      <c r="C29" s="722"/>
      <c r="D29" s="410" t="str">
        <f>'113.6月菜單'!M34</f>
        <v>地瓜飯</v>
      </c>
      <c r="E29" s="338" t="s">
        <v>77</v>
      </c>
      <c r="F29" s="248" t="s">
        <v>15</v>
      </c>
      <c r="G29" s="410" t="str">
        <f>'113.6月菜單'!M35</f>
        <v>馬鈴薯燉肉</v>
      </c>
      <c r="H29" s="410" t="s">
        <v>557</v>
      </c>
      <c r="I29" s="248" t="s">
        <v>15</v>
      </c>
      <c r="J29" s="411" t="str">
        <f>'113.6月菜單'!M36</f>
        <v>青花起司玉米炒蛋</v>
      </c>
      <c r="K29" s="338" t="s">
        <v>684</v>
      </c>
      <c r="L29" s="248" t="s">
        <v>15</v>
      </c>
      <c r="M29" s="410" t="str">
        <f>'113.6月菜單'!M37</f>
        <v>小瓜佐豆腐(豆)</v>
      </c>
      <c r="N29" s="338" t="s">
        <v>16</v>
      </c>
      <c r="O29" s="248" t="s">
        <v>15</v>
      </c>
      <c r="P29" s="410" t="str">
        <f>'113.6月菜單'!M38</f>
        <v>淺色蔬菜</v>
      </c>
      <c r="Q29" s="247" t="s">
        <v>41</v>
      </c>
      <c r="R29" s="248" t="s">
        <v>15</v>
      </c>
      <c r="S29" s="410" t="str">
        <f>'113.6月菜單'!M39</f>
        <v>榨菜肉絲湯(醃)</v>
      </c>
      <c r="T29" s="247" t="s">
        <v>16</v>
      </c>
      <c r="U29" s="248" t="s">
        <v>15</v>
      </c>
      <c r="V29" s="705"/>
      <c r="W29" s="142" t="s">
        <v>7</v>
      </c>
      <c r="X29" s="85" t="s">
        <v>17</v>
      </c>
      <c r="Y29" s="119">
        <v>5.9</v>
      </c>
      <c r="Z29" s="2"/>
      <c r="AA29" s="2"/>
      <c r="AB29" s="3"/>
      <c r="AC29" s="2" t="s">
        <v>18</v>
      </c>
      <c r="AD29" s="2" t="s">
        <v>19</v>
      </c>
      <c r="AE29" s="2" t="s">
        <v>20</v>
      </c>
      <c r="AF29" s="2" t="s">
        <v>21</v>
      </c>
    </row>
    <row r="30" spans="2:32" ht="27.95" customHeight="1">
      <c r="B30" s="40" t="s">
        <v>8</v>
      </c>
      <c r="C30" s="723"/>
      <c r="D30" s="348" t="s">
        <v>387</v>
      </c>
      <c r="E30" s="348"/>
      <c r="F30" s="412">
        <v>90</v>
      </c>
      <c r="G30" s="322" t="s">
        <v>416</v>
      </c>
      <c r="H30" s="318"/>
      <c r="I30" s="318">
        <v>40</v>
      </c>
      <c r="J30" s="267" t="s">
        <v>377</v>
      </c>
      <c r="K30" s="263"/>
      <c r="L30" s="267">
        <v>25</v>
      </c>
      <c r="M30" s="412" t="s">
        <v>605</v>
      </c>
      <c r="N30" s="412"/>
      <c r="O30" s="412">
        <v>30</v>
      </c>
      <c r="P30" s="412" t="str">
        <f>P29</f>
        <v>淺色蔬菜</v>
      </c>
      <c r="Q30" s="412"/>
      <c r="R30" s="412">
        <v>100</v>
      </c>
      <c r="S30" s="318" t="s">
        <v>640</v>
      </c>
      <c r="T30" s="318"/>
      <c r="U30" s="318">
        <v>10</v>
      </c>
      <c r="V30" s="706"/>
      <c r="W30" s="144">
        <f>(Y29*15)+(Y31*5)+(Y33*15)+(Y34*12)</f>
        <v>102.1</v>
      </c>
      <c r="X30" s="88" t="s">
        <v>22</v>
      </c>
      <c r="Y30" s="120">
        <v>2.2999999999999998</v>
      </c>
      <c r="Z30" s="10"/>
      <c r="AA30" s="19" t="s">
        <v>23</v>
      </c>
      <c r="AB30" s="3">
        <v>0</v>
      </c>
      <c r="AC30" s="3">
        <f>AB30*2</f>
        <v>0</v>
      </c>
      <c r="AD30" s="3"/>
      <c r="AE30" s="3">
        <f>AB30*15</f>
        <v>0</v>
      </c>
      <c r="AF30" s="3">
        <f>AC30*4+AE30*4</f>
        <v>0</v>
      </c>
    </row>
    <row r="31" spans="2:32" ht="27.95" customHeight="1">
      <c r="B31" s="40">
        <v>27</v>
      </c>
      <c r="C31" s="723"/>
      <c r="D31" s="348" t="s">
        <v>388</v>
      </c>
      <c r="E31" s="348"/>
      <c r="F31" s="412">
        <v>55</v>
      </c>
      <c r="G31" s="263" t="s">
        <v>528</v>
      </c>
      <c r="H31" s="263"/>
      <c r="I31" s="263">
        <v>30</v>
      </c>
      <c r="J31" s="267" t="s">
        <v>663</v>
      </c>
      <c r="K31" s="263"/>
      <c r="L31" s="267">
        <v>10</v>
      </c>
      <c r="M31" s="412" t="s">
        <v>607</v>
      </c>
      <c r="N31" s="412"/>
      <c r="O31" s="412">
        <v>30</v>
      </c>
      <c r="P31" s="348"/>
      <c r="Q31" s="413"/>
      <c r="R31" s="412"/>
      <c r="S31" s="318" t="s">
        <v>577</v>
      </c>
      <c r="T31" s="318" t="s">
        <v>578</v>
      </c>
      <c r="U31" s="318">
        <v>10</v>
      </c>
      <c r="V31" s="706"/>
      <c r="W31" s="146" t="s">
        <v>9</v>
      </c>
      <c r="X31" s="91" t="s">
        <v>24</v>
      </c>
      <c r="Y31" s="120">
        <v>2</v>
      </c>
      <c r="Z31" s="2"/>
      <c r="AA31" s="30" t="s">
        <v>25</v>
      </c>
      <c r="AB31" s="3">
        <v>0</v>
      </c>
      <c r="AC31" s="31">
        <f>AB31*7</f>
        <v>0</v>
      </c>
      <c r="AD31" s="3">
        <f>AB31*5</f>
        <v>0</v>
      </c>
      <c r="AE31" s="3" t="s">
        <v>26</v>
      </c>
      <c r="AF31" s="32">
        <f>AC31*4+AD31*9</f>
        <v>0</v>
      </c>
    </row>
    <row r="32" spans="2:32" ht="27.95" customHeight="1">
      <c r="B32" s="40" t="s">
        <v>10</v>
      </c>
      <c r="C32" s="723"/>
      <c r="D32" s="414"/>
      <c r="E32" s="414"/>
      <c r="F32" s="412"/>
      <c r="G32" s="267" t="s">
        <v>510</v>
      </c>
      <c r="H32" s="517"/>
      <c r="I32" s="263">
        <v>20</v>
      </c>
      <c r="J32" s="267" t="s">
        <v>664</v>
      </c>
      <c r="K32" s="263"/>
      <c r="L32" s="267">
        <v>10</v>
      </c>
      <c r="M32" s="412"/>
      <c r="N32" s="412"/>
      <c r="O32" s="412"/>
      <c r="P32" s="348"/>
      <c r="Q32" s="413"/>
      <c r="R32" s="412"/>
      <c r="S32" s="348"/>
      <c r="T32" s="413"/>
      <c r="U32" s="412"/>
      <c r="V32" s="706"/>
      <c r="W32" s="144">
        <f>(Y30*5)+(Y32*5)+(Y34*8)</f>
        <v>26.9</v>
      </c>
      <c r="X32" s="91" t="s">
        <v>27</v>
      </c>
      <c r="Y32" s="120">
        <v>2.6</v>
      </c>
      <c r="Z32" s="10"/>
      <c r="AA32" s="2" t="s">
        <v>28</v>
      </c>
      <c r="AB32" s="3">
        <v>0</v>
      </c>
      <c r="AC32" s="3">
        <f>AB32*1</f>
        <v>0</v>
      </c>
      <c r="AD32" s="3" t="s">
        <v>26</v>
      </c>
      <c r="AE32" s="3">
        <f>AB32*5</f>
        <v>0</v>
      </c>
      <c r="AF32" s="3">
        <f>AC32*4+AE32*4</f>
        <v>0</v>
      </c>
    </row>
    <row r="33" spans="2:32" ht="27.95" customHeight="1">
      <c r="B33" s="721" t="s">
        <v>389</v>
      </c>
      <c r="C33" s="723"/>
      <c r="D33" s="414"/>
      <c r="E33" s="414"/>
      <c r="F33" s="412"/>
      <c r="G33" s="348"/>
      <c r="H33" s="414"/>
      <c r="I33" s="412"/>
      <c r="J33" s="267" t="s">
        <v>696</v>
      </c>
      <c r="K33" s="259"/>
      <c r="L33" s="267">
        <v>30</v>
      </c>
      <c r="M33" s="412"/>
      <c r="N33" s="415"/>
      <c r="O33" s="412"/>
      <c r="P33" s="348"/>
      <c r="Q33" s="413"/>
      <c r="R33" s="412"/>
      <c r="S33" s="348"/>
      <c r="T33" s="412"/>
      <c r="U33" s="412"/>
      <c r="V33" s="706"/>
      <c r="W33" s="146" t="s">
        <v>11</v>
      </c>
      <c r="X33" s="91" t="s">
        <v>30</v>
      </c>
      <c r="Y33" s="120">
        <f>AB34</f>
        <v>0</v>
      </c>
      <c r="Z33" s="2"/>
      <c r="AA33" s="2" t="s">
        <v>31</v>
      </c>
      <c r="AB33" s="3">
        <v>0</v>
      </c>
      <c r="AC33" s="3"/>
      <c r="AD33" s="3">
        <f>AB33*5</f>
        <v>0</v>
      </c>
      <c r="AE33" s="3" t="s">
        <v>26</v>
      </c>
      <c r="AF33" s="3">
        <f>AD33*9</f>
        <v>0</v>
      </c>
    </row>
    <row r="34" spans="2:32" ht="27.95" customHeight="1">
      <c r="B34" s="721"/>
      <c r="C34" s="724"/>
      <c r="D34" s="414"/>
      <c r="E34" s="414"/>
      <c r="F34" s="412"/>
      <c r="G34" s="348"/>
      <c r="H34" s="414"/>
      <c r="I34" s="412"/>
      <c r="J34" s="267"/>
      <c r="K34" s="517"/>
      <c r="L34" s="267"/>
      <c r="M34" s="348"/>
      <c r="N34" s="414"/>
      <c r="O34" s="412"/>
      <c r="P34" s="348"/>
      <c r="Q34" s="413"/>
      <c r="R34" s="412"/>
      <c r="S34" s="348"/>
      <c r="T34" s="413"/>
      <c r="U34" s="412"/>
      <c r="V34" s="706"/>
      <c r="W34" s="144">
        <f>(Y29*2)+(Y30*7)+(Y31*1)+(Y34*8)</f>
        <v>32.299999999999997</v>
      </c>
      <c r="X34" s="136" t="s">
        <v>39</v>
      </c>
      <c r="Y34" s="120">
        <v>0.3</v>
      </c>
      <c r="Z34" s="10"/>
      <c r="AA34" s="2" t="s">
        <v>32</v>
      </c>
      <c r="AB34" s="3">
        <v>0</v>
      </c>
      <c r="AE34" s="2">
        <f>AB34*15</f>
        <v>0</v>
      </c>
    </row>
    <row r="35" spans="2:32" ht="27.95" customHeight="1">
      <c r="B35" s="416" t="s">
        <v>33</v>
      </c>
      <c r="C35" s="417"/>
      <c r="D35" s="414"/>
      <c r="E35" s="414"/>
      <c r="F35" s="412"/>
      <c r="G35" s="348"/>
      <c r="H35" s="414"/>
      <c r="I35" s="412"/>
      <c r="J35" s="519"/>
      <c r="K35" s="525"/>
      <c r="L35" s="519"/>
      <c r="M35" s="348"/>
      <c r="N35" s="414"/>
      <c r="O35" s="412"/>
      <c r="P35" s="348"/>
      <c r="Q35" s="413"/>
      <c r="R35" s="412"/>
      <c r="S35" s="348"/>
      <c r="T35" s="412"/>
      <c r="U35" s="412"/>
      <c r="V35" s="706"/>
      <c r="W35" s="146" t="s">
        <v>12</v>
      </c>
      <c r="X35" s="98"/>
      <c r="Y35" s="120"/>
      <c r="Z35" s="2"/>
      <c r="AC35" s="2">
        <f>SUM(AC30:AC34)</f>
        <v>0</v>
      </c>
      <c r="AD35" s="2">
        <f>SUM(AD30:AD34)</f>
        <v>0</v>
      </c>
      <c r="AE35" s="2">
        <f>SUM(AE30:AE34)</f>
        <v>0</v>
      </c>
      <c r="AF35" s="2">
        <f>AC35*4+AD35*9+AE35*4</f>
        <v>0</v>
      </c>
    </row>
    <row r="36" spans="2:32" ht="27.95" customHeight="1">
      <c r="B36" s="418"/>
      <c r="C36" s="419"/>
      <c r="D36" s="414"/>
      <c r="E36" s="414"/>
      <c r="F36" s="412"/>
      <c r="G36" s="348"/>
      <c r="H36" s="414"/>
      <c r="I36" s="412"/>
      <c r="J36" s="348"/>
      <c r="K36" s="414"/>
      <c r="L36" s="412"/>
      <c r="M36" s="348"/>
      <c r="N36" s="414"/>
      <c r="O36" s="412"/>
      <c r="P36" s="348"/>
      <c r="Q36" s="413"/>
      <c r="R36" s="412"/>
      <c r="S36" s="348"/>
      <c r="T36" s="413"/>
      <c r="U36" s="412"/>
      <c r="V36" s="707"/>
      <c r="W36" s="144">
        <f>(W30*4)+(W32*9)+(W34*4)</f>
        <v>779.7</v>
      </c>
      <c r="X36" s="95"/>
      <c r="Y36" s="120"/>
      <c r="Z36" s="10"/>
      <c r="AC36" s="38" t="e">
        <f>AC35*4/AF35</f>
        <v>#DIV/0!</v>
      </c>
      <c r="AD36" s="38" t="e">
        <f>AD35*9/AF35</f>
        <v>#DIV/0!</v>
      </c>
      <c r="AE36" s="38" t="e">
        <f>AE35*4/AF35</f>
        <v>#DIV/0!</v>
      </c>
    </row>
    <row r="37" spans="2:32" s="23" customFormat="1" ht="42" customHeight="1">
      <c r="B37" s="83">
        <v>6</v>
      </c>
      <c r="C37" s="725"/>
      <c r="D37" s="410" t="str">
        <f>'113.6月菜單'!Q34</f>
        <v>肉絲炒飯</v>
      </c>
      <c r="E37" s="410" t="s">
        <v>445</v>
      </c>
      <c r="F37" s="248" t="s">
        <v>15</v>
      </c>
      <c r="G37" s="410" t="str">
        <f>'113.6月菜單'!Q35</f>
        <v>生鮮水產品-三杯魷魚(海)</v>
      </c>
      <c r="H37" s="846" t="s">
        <v>803</v>
      </c>
      <c r="I37" s="248" t="s">
        <v>15</v>
      </c>
      <c r="J37" s="410" t="str">
        <f>'113.6月菜單'!Q36</f>
        <v>小鮮肉包(冷)</v>
      </c>
      <c r="K37" s="410" t="s">
        <v>530</v>
      </c>
      <c r="L37" s="248" t="s">
        <v>15</v>
      </c>
      <c r="M37" s="410" t="str">
        <f>'113.6月菜單'!Q37</f>
        <v>酥炸鮮菇(炸)</v>
      </c>
      <c r="N37" s="410" t="s">
        <v>446</v>
      </c>
      <c r="O37" s="248" t="s">
        <v>15</v>
      </c>
      <c r="P37" s="247" t="str">
        <f>'113.6月菜單'!Q38</f>
        <v>深色蔬菜</v>
      </c>
      <c r="Q37" s="247" t="s">
        <v>41</v>
      </c>
      <c r="R37" s="248" t="s">
        <v>15</v>
      </c>
      <c r="S37" s="410" t="str">
        <f>'113.6月菜單'!Q39</f>
        <v>味噌豆腐湯(豆)</v>
      </c>
      <c r="T37" s="247" t="s">
        <v>16</v>
      </c>
      <c r="U37" s="248" t="s">
        <v>15</v>
      </c>
      <c r="V37" s="705"/>
      <c r="W37" s="142" t="s">
        <v>7</v>
      </c>
      <c r="X37" s="143" t="s">
        <v>17</v>
      </c>
      <c r="Y37" s="119">
        <v>5.9</v>
      </c>
      <c r="Z37" s="2"/>
      <c r="AA37" s="2"/>
      <c r="AB37" s="3"/>
      <c r="AC37" s="2" t="s">
        <v>18</v>
      </c>
      <c r="AD37" s="2" t="s">
        <v>19</v>
      </c>
      <c r="AE37" s="2" t="s">
        <v>20</v>
      </c>
      <c r="AF37" s="2" t="s">
        <v>21</v>
      </c>
    </row>
    <row r="38" spans="2:32" ht="27.95" customHeight="1">
      <c r="B38" s="40" t="s">
        <v>8</v>
      </c>
      <c r="C38" s="723"/>
      <c r="D38" s="266" t="s">
        <v>98</v>
      </c>
      <c r="E38" s="266"/>
      <c r="F38" s="263">
        <v>100</v>
      </c>
      <c r="G38" s="263" t="s">
        <v>608</v>
      </c>
      <c r="H38" s="263" t="s">
        <v>402</v>
      </c>
      <c r="I38" s="263">
        <v>60</v>
      </c>
      <c r="J38" s="412" t="s">
        <v>661</v>
      </c>
      <c r="K38" s="412" t="s">
        <v>662</v>
      </c>
      <c r="L38" s="412">
        <v>25</v>
      </c>
      <c r="M38" s="412" t="s">
        <v>419</v>
      </c>
      <c r="N38" s="412"/>
      <c r="O38" s="412">
        <v>30</v>
      </c>
      <c r="P38" s="412" t="str">
        <f>P37</f>
        <v>深色蔬菜</v>
      </c>
      <c r="Q38" s="412"/>
      <c r="R38" s="412">
        <v>110</v>
      </c>
      <c r="S38" s="348" t="s">
        <v>579</v>
      </c>
      <c r="T38" s="412" t="s">
        <v>580</v>
      </c>
      <c r="U38" s="412">
        <v>20</v>
      </c>
      <c r="V38" s="706"/>
      <c r="W38" s="144">
        <f>(Y37*15)+(Y39*5)+(Y41*15)+(Y42*12)</f>
        <v>98.5</v>
      </c>
      <c r="X38" s="145" t="s">
        <v>22</v>
      </c>
      <c r="Y38" s="120">
        <v>2.1</v>
      </c>
      <c r="Z38" s="10"/>
      <c r="AA38" s="19" t="s">
        <v>23</v>
      </c>
      <c r="AB38" s="3">
        <v>0</v>
      </c>
      <c r="AC38" s="3">
        <f>AB38*2</f>
        <v>0</v>
      </c>
      <c r="AD38" s="3"/>
      <c r="AE38" s="3">
        <f>AB38*15</f>
        <v>0</v>
      </c>
      <c r="AF38" s="3">
        <f>AC38*4+AE38*4</f>
        <v>0</v>
      </c>
    </row>
    <row r="39" spans="2:32" ht="27.95" customHeight="1">
      <c r="B39" s="40">
        <v>28</v>
      </c>
      <c r="C39" s="723"/>
      <c r="D39" s="266" t="s">
        <v>405</v>
      </c>
      <c r="E39" s="266"/>
      <c r="F39" s="263">
        <v>10</v>
      </c>
      <c r="G39" s="263" t="s">
        <v>609</v>
      </c>
      <c r="H39" s="263"/>
      <c r="I39" s="263">
        <v>20</v>
      </c>
      <c r="J39" s="412"/>
      <c r="K39" s="412"/>
      <c r="L39" s="412"/>
      <c r="M39" s="412"/>
      <c r="N39" s="412"/>
      <c r="O39" s="412"/>
      <c r="P39" s="348"/>
      <c r="Q39" s="412"/>
      <c r="R39" s="412"/>
      <c r="S39" s="412" t="s">
        <v>581</v>
      </c>
      <c r="T39" s="412"/>
      <c r="U39" s="412" t="s">
        <v>582</v>
      </c>
      <c r="V39" s="706"/>
      <c r="W39" s="146" t="s">
        <v>9</v>
      </c>
      <c r="X39" s="147" t="s">
        <v>24</v>
      </c>
      <c r="Y39" s="120">
        <v>2</v>
      </c>
      <c r="Z39" s="2"/>
      <c r="AA39" s="30" t="s">
        <v>25</v>
      </c>
      <c r="AB39" s="3">
        <v>0</v>
      </c>
      <c r="AC39" s="31">
        <f>AB39*7</f>
        <v>0</v>
      </c>
      <c r="AD39" s="3">
        <f>AB39*5</f>
        <v>0</v>
      </c>
      <c r="AE39" s="3" t="s">
        <v>26</v>
      </c>
      <c r="AF39" s="32">
        <f>AC39*4+AD39*9</f>
        <v>0</v>
      </c>
    </row>
    <row r="40" spans="2:32" ht="27.95" customHeight="1">
      <c r="B40" s="40" t="s">
        <v>10</v>
      </c>
      <c r="C40" s="723"/>
      <c r="D40" s="266" t="s">
        <v>406</v>
      </c>
      <c r="E40" s="266"/>
      <c r="F40" s="263">
        <v>10</v>
      </c>
      <c r="G40" s="263" t="s">
        <v>529</v>
      </c>
      <c r="H40" s="263"/>
      <c r="I40" s="263">
        <v>20</v>
      </c>
      <c r="J40" s="412"/>
      <c r="K40" s="413"/>
      <c r="L40" s="412"/>
      <c r="M40" s="412"/>
      <c r="N40" s="413"/>
      <c r="O40" s="412"/>
      <c r="P40" s="348"/>
      <c r="Q40" s="412"/>
      <c r="R40" s="412"/>
      <c r="S40" s="348"/>
      <c r="T40" s="412"/>
      <c r="U40" s="412"/>
      <c r="V40" s="706"/>
      <c r="W40" s="144">
        <f>(Y38*5)+(Y40*5)+(Y42*8)</f>
        <v>24</v>
      </c>
      <c r="X40" s="147" t="s">
        <v>27</v>
      </c>
      <c r="Y40" s="120">
        <v>2.7</v>
      </c>
      <c r="Z40" s="10"/>
      <c r="AA40" s="2" t="s">
        <v>28</v>
      </c>
      <c r="AB40" s="3">
        <v>0</v>
      </c>
      <c r="AC40" s="3">
        <f>AB40*1</f>
        <v>0</v>
      </c>
      <c r="AD40" s="3" t="s">
        <v>26</v>
      </c>
      <c r="AE40" s="3">
        <f>AB40*5</f>
        <v>0</v>
      </c>
      <c r="AF40" s="3">
        <f>AC40*4+AE40*4</f>
        <v>0</v>
      </c>
    </row>
    <row r="41" spans="2:32" ht="27.95" customHeight="1">
      <c r="B41" s="721" t="s">
        <v>444</v>
      </c>
      <c r="C41" s="723"/>
      <c r="D41" s="266" t="s">
        <v>409</v>
      </c>
      <c r="E41" s="266"/>
      <c r="F41" s="263">
        <v>10</v>
      </c>
      <c r="G41" s="267" t="s">
        <v>506</v>
      </c>
      <c r="H41" s="517"/>
      <c r="I41" s="263">
        <v>10</v>
      </c>
      <c r="J41" s="412"/>
      <c r="K41" s="413"/>
      <c r="L41" s="412"/>
      <c r="M41" s="412"/>
      <c r="N41" s="413"/>
      <c r="O41" s="412"/>
      <c r="P41" s="412"/>
      <c r="Q41" s="412"/>
      <c r="R41" s="412"/>
      <c r="S41" s="412"/>
      <c r="T41" s="412"/>
      <c r="U41" s="412"/>
      <c r="V41" s="706"/>
      <c r="W41" s="146" t="s">
        <v>11</v>
      </c>
      <c r="X41" s="147" t="s">
        <v>30</v>
      </c>
      <c r="Y41" s="120">
        <v>0</v>
      </c>
      <c r="Z41" s="2"/>
      <c r="AA41" s="2" t="s">
        <v>31</v>
      </c>
      <c r="AB41" s="3">
        <v>0</v>
      </c>
      <c r="AC41" s="3"/>
      <c r="AD41" s="3">
        <f>AB41*5</f>
        <v>0</v>
      </c>
      <c r="AE41" s="3" t="s">
        <v>26</v>
      </c>
      <c r="AF41" s="3">
        <f>AD41*9</f>
        <v>0</v>
      </c>
    </row>
    <row r="42" spans="2:32" ht="27.95" customHeight="1">
      <c r="B42" s="721"/>
      <c r="C42" s="724"/>
      <c r="D42" s="266"/>
      <c r="E42" s="266"/>
      <c r="F42" s="263"/>
      <c r="G42" s="267"/>
      <c r="H42" s="269"/>
      <c r="I42" s="267"/>
      <c r="J42" s="421"/>
      <c r="K42" s="415"/>
      <c r="L42" s="412"/>
      <c r="M42" s="421"/>
      <c r="N42" s="422"/>
      <c r="O42" s="412"/>
      <c r="P42" s="412"/>
      <c r="Q42" s="413"/>
      <c r="R42" s="412"/>
      <c r="S42" s="412"/>
      <c r="T42" s="413"/>
      <c r="U42" s="412"/>
      <c r="V42" s="706"/>
      <c r="W42" s="144">
        <f>(Y37*2)+(Y38*7)+(Y39*1)+(Y42*8)</f>
        <v>28.5</v>
      </c>
      <c r="X42" s="148" t="s">
        <v>39</v>
      </c>
      <c r="Y42" s="120">
        <v>0</v>
      </c>
      <c r="Z42" s="10"/>
      <c r="AA42" s="2" t="s">
        <v>32</v>
      </c>
      <c r="AE42" s="2">
        <f>AB42*15</f>
        <v>0</v>
      </c>
    </row>
    <row r="43" spans="2:32" ht="27.95" customHeight="1">
      <c r="B43" s="416" t="s">
        <v>33</v>
      </c>
      <c r="C43" s="417"/>
      <c r="D43" s="348"/>
      <c r="E43" s="414"/>
      <c r="F43" s="412"/>
      <c r="G43" s="348"/>
      <c r="H43" s="414"/>
      <c r="I43" s="420"/>
      <c r="J43" s="423"/>
      <c r="K43" s="414"/>
      <c r="L43" s="412"/>
      <c r="M43" s="423"/>
      <c r="N43" s="424"/>
      <c r="O43" s="412"/>
      <c r="P43" s="412"/>
      <c r="Q43" s="413"/>
      <c r="R43" s="412"/>
      <c r="S43" s="412"/>
      <c r="T43" s="413"/>
      <c r="U43" s="412"/>
      <c r="V43" s="706"/>
      <c r="W43" s="146" t="s">
        <v>12</v>
      </c>
      <c r="X43" s="149"/>
      <c r="Y43" s="120"/>
      <c r="Z43" s="2"/>
      <c r="AC43" s="2">
        <f>SUM(AC38:AC42)</f>
        <v>0</v>
      </c>
      <c r="AD43" s="2">
        <f>SUM(AD38:AD42)</f>
        <v>0</v>
      </c>
      <c r="AE43" s="2">
        <f>SUM(AE38:AE42)</f>
        <v>0</v>
      </c>
      <c r="AF43" s="2">
        <f>AC43*4+AD43*9+AE43*4</f>
        <v>0</v>
      </c>
    </row>
    <row r="44" spans="2:32" ht="27.95" customHeight="1" thickBot="1">
      <c r="B44" s="425"/>
      <c r="C44" s="419"/>
      <c r="D44" s="426"/>
      <c r="E44" s="427"/>
      <c r="F44" s="428"/>
      <c r="G44" s="429"/>
      <c r="H44" s="427"/>
      <c r="I44" s="428"/>
      <c r="J44" s="348"/>
      <c r="K44" s="414"/>
      <c r="L44" s="412"/>
      <c r="M44" s="348"/>
      <c r="N44" s="427"/>
      <c r="O44" s="428"/>
      <c r="P44" s="428"/>
      <c r="Q44" s="430"/>
      <c r="R44" s="428"/>
      <c r="S44" s="428"/>
      <c r="T44" s="430"/>
      <c r="U44" s="428"/>
      <c r="V44" s="707"/>
      <c r="W44" s="144">
        <f>(W38*4)+(W40*9)+(W42*4)</f>
        <v>724</v>
      </c>
      <c r="X44" s="153"/>
      <c r="Y44" s="124"/>
      <c r="Z44" s="10"/>
      <c r="AC44" s="38" t="e">
        <f>AC43*4/AF43</f>
        <v>#DIV/0!</v>
      </c>
      <c r="AD44" s="38" t="e">
        <f>AD43*9/AF43</f>
        <v>#DIV/0!</v>
      </c>
      <c r="AE44" s="38" t="e">
        <f>AE43*4/AF43</f>
        <v>#DIV/0!</v>
      </c>
    </row>
    <row r="45" spans="2:32" ht="21.75" customHeight="1">
      <c r="C45" s="2"/>
      <c r="J45" s="726"/>
      <c r="K45" s="726"/>
      <c r="L45" s="726"/>
      <c r="M45" s="726"/>
      <c r="N45" s="726"/>
      <c r="O45" s="726"/>
      <c r="P45" s="726"/>
      <c r="Q45" s="726"/>
      <c r="R45" s="726"/>
      <c r="S45" s="726"/>
      <c r="T45" s="726"/>
      <c r="U45" s="726"/>
      <c r="V45" s="726"/>
      <c r="W45" s="726"/>
      <c r="X45" s="726"/>
      <c r="Y45" s="726"/>
      <c r="Z45" s="50"/>
    </row>
    <row r="46" spans="2:32">
      <c r="B46" s="3"/>
      <c r="D46" s="710"/>
      <c r="E46" s="710"/>
      <c r="F46" s="711"/>
      <c r="G46" s="711"/>
      <c r="H46" s="51"/>
      <c r="I46" s="2"/>
      <c r="J46" s="2"/>
      <c r="K46" s="51"/>
      <c r="L46" s="2"/>
      <c r="N46" s="51"/>
      <c r="O46" s="2"/>
      <c r="Q46" s="51"/>
      <c r="R46" s="2"/>
      <c r="T46" s="51"/>
      <c r="U46" s="2"/>
      <c r="V46" s="52"/>
      <c r="Y46" s="54"/>
    </row>
    <row r="47" spans="2:32">
      <c r="Y47" s="54"/>
    </row>
    <row r="48" spans="2:32">
      <c r="Y48" s="54"/>
    </row>
    <row r="49" spans="25:25">
      <c r="Y49" s="54"/>
    </row>
    <row r="50" spans="25:25">
      <c r="Y50" s="54"/>
    </row>
    <row r="51" spans="25:25">
      <c r="Y51" s="54"/>
    </row>
    <row r="52" spans="25:25">
      <c r="Y52" s="54"/>
    </row>
  </sheetData>
  <mergeCells count="20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  <mergeCell ref="R2:Z2"/>
  </mergeCells>
  <phoneticPr fontId="19" type="noConversion"/>
  <pageMargins left="1.28" right="0.17" top="0.18" bottom="0.17" header="0.5" footer="0.23"/>
  <pageSetup paperSize="9" scale="4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21"/>
  <sheetViews>
    <sheetView view="pageBreakPreview" zoomScale="20" zoomScaleNormal="20" zoomScaleSheetLayoutView="20" workbookViewId="0">
      <selection activeCell="AI26" sqref="AI26:AL26"/>
    </sheetView>
  </sheetViews>
  <sheetFormatPr defaultColWidth="9" defaultRowHeight="16.5"/>
  <cols>
    <col min="1" max="3" width="25.625" style="165" customWidth="1"/>
    <col min="4" max="4" width="33" style="165" customWidth="1"/>
    <col min="5" max="7" width="25.625" style="165" customWidth="1"/>
    <col min="8" max="8" width="36" style="165" customWidth="1"/>
    <col min="9" max="11" width="25.625" style="165" customWidth="1"/>
    <col min="12" max="12" width="30.75" style="165" customWidth="1"/>
    <col min="13" max="15" width="25.625" style="165" customWidth="1"/>
    <col min="16" max="16" width="31.125" style="165" customWidth="1"/>
    <col min="17" max="19" width="25.625" style="165" customWidth="1"/>
    <col min="20" max="20" width="33" style="165" customWidth="1"/>
    <col min="21" max="16384" width="9" style="165"/>
  </cols>
  <sheetData>
    <row r="1" spans="1:28" ht="39" customHeight="1">
      <c r="A1" s="793" t="s">
        <v>105</v>
      </c>
      <c r="B1" s="793"/>
      <c r="C1" s="793"/>
      <c r="D1" s="793"/>
      <c r="E1" s="793"/>
      <c r="F1" s="793"/>
      <c r="G1" s="793"/>
      <c r="H1" s="793"/>
      <c r="O1" s="795" t="s">
        <v>68</v>
      </c>
      <c r="P1" s="795"/>
      <c r="Q1" s="796"/>
      <c r="R1" s="796"/>
      <c r="U1" s="166"/>
      <c r="V1" s="166"/>
    </row>
    <row r="2" spans="1:28" ht="34.5" customHeight="1">
      <c r="A2" s="793"/>
      <c r="B2" s="793"/>
      <c r="C2" s="793"/>
      <c r="D2" s="793"/>
      <c r="E2" s="793"/>
      <c r="F2" s="793"/>
      <c r="G2" s="793"/>
      <c r="H2" s="793"/>
      <c r="O2" s="797" t="s">
        <v>52</v>
      </c>
      <c r="P2" s="797"/>
      <c r="Q2" s="315"/>
      <c r="R2" s="315"/>
      <c r="U2" s="166"/>
      <c r="V2" s="166"/>
    </row>
    <row r="3" spans="1:28" ht="21" customHeight="1" thickBot="1">
      <c r="A3" s="794"/>
      <c r="B3" s="794"/>
      <c r="C3" s="794"/>
      <c r="D3" s="794"/>
      <c r="E3" s="794"/>
      <c r="F3" s="794"/>
      <c r="G3" s="794"/>
      <c r="H3" s="794"/>
      <c r="O3" s="798"/>
      <c r="P3" s="798"/>
      <c r="Q3" s="272"/>
      <c r="R3" s="272"/>
      <c r="U3" s="166"/>
      <c r="V3" s="166"/>
    </row>
    <row r="4" spans="1:28" s="167" customFormat="1" ht="60" customHeight="1" thickBot="1">
      <c r="A4" s="760" t="s">
        <v>226</v>
      </c>
      <c r="B4" s="761"/>
      <c r="C4" s="761"/>
      <c r="D4" s="762"/>
      <c r="E4" s="757" t="s">
        <v>255</v>
      </c>
      <c r="F4" s="758"/>
      <c r="G4" s="758"/>
      <c r="H4" s="759"/>
      <c r="I4" s="760" t="s">
        <v>227</v>
      </c>
      <c r="J4" s="761"/>
      <c r="K4" s="761"/>
      <c r="L4" s="762"/>
      <c r="M4" s="757" t="s">
        <v>228</v>
      </c>
      <c r="N4" s="758"/>
      <c r="O4" s="758"/>
      <c r="P4" s="759"/>
      <c r="Q4" s="757" t="s">
        <v>229</v>
      </c>
      <c r="R4" s="758"/>
      <c r="S4" s="758"/>
      <c r="T4" s="759"/>
      <c r="U4" s="166"/>
      <c r="V4" s="166"/>
    </row>
    <row r="5" spans="1:28" s="168" customFormat="1" ht="57.95" customHeight="1">
      <c r="A5" s="751" t="s">
        <v>75</v>
      </c>
      <c r="B5" s="752"/>
      <c r="C5" s="752"/>
      <c r="D5" s="753"/>
      <c r="E5" s="751" t="s">
        <v>76</v>
      </c>
      <c r="F5" s="752"/>
      <c r="G5" s="752"/>
      <c r="H5" s="753"/>
      <c r="I5" s="751" t="s">
        <v>75</v>
      </c>
      <c r="J5" s="752"/>
      <c r="K5" s="752"/>
      <c r="L5" s="753"/>
      <c r="M5" s="751" t="s">
        <v>112</v>
      </c>
      <c r="N5" s="752"/>
      <c r="O5" s="752"/>
      <c r="P5" s="753"/>
      <c r="Q5" s="751" t="s">
        <v>244</v>
      </c>
      <c r="R5" s="752"/>
      <c r="S5" s="752"/>
      <c r="T5" s="753"/>
      <c r="U5" s="166"/>
      <c r="V5" s="166"/>
    </row>
    <row r="6" spans="1:28" s="168" customFormat="1" ht="57.95" customHeight="1">
      <c r="A6" s="748" t="s">
        <v>338</v>
      </c>
      <c r="B6" s="749"/>
      <c r="C6" s="749"/>
      <c r="D6" s="750"/>
      <c r="E6" s="748" t="s">
        <v>200</v>
      </c>
      <c r="F6" s="749"/>
      <c r="G6" s="749"/>
      <c r="H6" s="750"/>
      <c r="I6" s="741" t="s">
        <v>245</v>
      </c>
      <c r="J6" s="742"/>
      <c r="K6" s="742"/>
      <c r="L6" s="743"/>
      <c r="M6" s="741" t="s">
        <v>115</v>
      </c>
      <c r="N6" s="742"/>
      <c r="O6" s="742"/>
      <c r="P6" s="743"/>
      <c r="Q6" s="748" t="s">
        <v>84</v>
      </c>
      <c r="R6" s="749"/>
      <c r="S6" s="749"/>
      <c r="T6" s="750"/>
      <c r="U6" s="166"/>
      <c r="V6" s="166"/>
    </row>
    <row r="7" spans="1:28" s="169" customFormat="1" ht="57.95" customHeight="1">
      <c r="A7" s="741" t="s">
        <v>82</v>
      </c>
      <c r="B7" s="742"/>
      <c r="C7" s="742"/>
      <c r="D7" s="743"/>
      <c r="E7" s="741" t="s">
        <v>230</v>
      </c>
      <c r="F7" s="742"/>
      <c r="G7" s="742"/>
      <c r="H7" s="743"/>
      <c r="I7" s="741" t="s">
        <v>246</v>
      </c>
      <c r="J7" s="742"/>
      <c r="K7" s="742"/>
      <c r="L7" s="743"/>
      <c r="M7" s="741" t="s">
        <v>121</v>
      </c>
      <c r="N7" s="742"/>
      <c r="O7" s="742"/>
      <c r="P7" s="743"/>
      <c r="Q7" s="741" t="s">
        <v>248</v>
      </c>
      <c r="R7" s="742"/>
      <c r="S7" s="742"/>
      <c r="T7" s="743"/>
      <c r="U7" s="166"/>
      <c r="V7" s="166"/>
    </row>
    <row r="8" spans="1:28" s="169" customFormat="1" ht="57.95" customHeight="1">
      <c r="A8" s="741" t="s">
        <v>250</v>
      </c>
      <c r="B8" s="742"/>
      <c r="C8" s="742"/>
      <c r="D8" s="743"/>
      <c r="E8" s="741" t="s">
        <v>247</v>
      </c>
      <c r="F8" s="742"/>
      <c r="G8" s="742"/>
      <c r="H8" s="743"/>
      <c r="I8" s="741" t="s">
        <v>238</v>
      </c>
      <c r="J8" s="742"/>
      <c r="K8" s="742"/>
      <c r="L8" s="743"/>
      <c r="M8" s="741" t="s">
        <v>256</v>
      </c>
      <c r="N8" s="742"/>
      <c r="O8" s="742"/>
      <c r="P8" s="743"/>
      <c r="Q8" s="655" t="s">
        <v>249</v>
      </c>
      <c r="R8" s="656"/>
      <c r="S8" s="656"/>
      <c r="T8" s="657"/>
      <c r="U8" s="166"/>
      <c r="V8" s="166"/>
    </row>
    <row r="9" spans="1:28" s="169" customFormat="1" ht="61.5" customHeight="1">
      <c r="A9" s="655" t="s">
        <v>349</v>
      </c>
      <c r="B9" s="656"/>
      <c r="C9" s="656"/>
      <c r="D9" s="657"/>
      <c r="E9" s="655" t="s">
        <v>350</v>
      </c>
      <c r="F9" s="656"/>
      <c r="G9" s="656"/>
      <c r="H9" s="657"/>
      <c r="I9" s="655" t="s">
        <v>213</v>
      </c>
      <c r="J9" s="656"/>
      <c r="K9" s="656"/>
      <c r="L9" s="657"/>
      <c r="M9" s="655" t="s">
        <v>351</v>
      </c>
      <c r="N9" s="656"/>
      <c r="O9" s="656"/>
      <c r="P9" s="657"/>
      <c r="Q9" s="741" t="s">
        <v>231</v>
      </c>
      <c r="R9" s="742"/>
      <c r="S9" s="742"/>
      <c r="T9" s="743"/>
      <c r="U9" s="166"/>
      <c r="V9" s="166"/>
    </row>
    <row r="10" spans="1:28" s="169" customFormat="1" ht="57.95" customHeight="1" thickBot="1">
      <c r="A10" s="738" t="s">
        <v>323</v>
      </c>
      <c r="B10" s="739"/>
      <c r="C10" s="739"/>
      <c r="D10" s="740"/>
      <c r="E10" s="738" t="s">
        <v>127</v>
      </c>
      <c r="F10" s="739"/>
      <c r="G10" s="739"/>
      <c r="H10" s="740"/>
      <c r="I10" s="738" t="s">
        <v>257</v>
      </c>
      <c r="J10" s="739"/>
      <c r="K10" s="739"/>
      <c r="L10" s="740"/>
      <c r="M10" s="738" t="s">
        <v>258</v>
      </c>
      <c r="N10" s="739"/>
      <c r="O10" s="739"/>
      <c r="P10" s="740"/>
      <c r="Q10" s="738" t="s">
        <v>259</v>
      </c>
      <c r="R10" s="739"/>
      <c r="S10" s="739"/>
      <c r="T10" s="740"/>
      <c r="U10" s="166"/>
      <c r="V10" s="166"/>
    </row>
    <row r="11" spans="1:28" s="170" customFormat="1" ht="31.5" hidden="1" customHeight="1" thickBot="1">
      <c r="A11" s="784"/>
      <c r="B11" s="785"/>
      <c r="C11" s="785"/>
      <c r="D11" s="786"/>
      <c r="E11" s="787"/>
      <c r="F11" s="788"/>
      <c r="G11" s="788"/>
      <c r="H11" s="789"/>
      <c r="I11" s="784"/>
      <c r="J11" s="785"/>
      <c r="K11" s="785"/>
      <c r="L11" s="786"/>
      <c r="M11" s="784"/>
      <c r="N11" s="785"/>
      <c r="O11" s="785"/>
      <c r="P11" s="786"/>
      <c r="Q11" s="784"/>
      <c r="R11" s="785"/>
      <c r="S11" s="785"/>
      <c r="T11" s="786"/>
      <c r="U11" s="166"/>
      <c r="V11" s="166"/>
    </row>
    <row r="12" spans="1:28" s="170" customFormat="1" ht="25.5" customHeight="1" thickBot="1">
      <c r="A12" s="273" t="s">
        <v>129</v>
      </c>
      <c r="B12" s="274" t="e">
        <f>#REF!</f>
        <v>#REF!</v>
      </c>
      <c r="C12" s="274" t="s">
        <v>9</v>
      </c>
      <c r="D12" s="276" t="e">
        <f>#REF!</f>
        <v>#REF!</v>
      </c>
      <c r="E12" s="281" t="s">
        <v>129</v>
      </c>
      <c r="F12" s="274" t="e">
        <f>#REF!</f>
        <v>#REF!</v>
      </c>
      <c r="G12" s="274" t="s">
        <v>9</v>
      </c>
      <c r="H12" s="276" t="e">
        <f>#REF!</f>
        <v>#REF!</v>
      </c>
      <c r="I12" s="273" t="s">
        <v>129</v>
      </c>
      <c r="J12" s="274" t="e">
        <f>#REF!</f>
        <v>#REF!</v>
      </c>
      <c r="K12" s="274" t="s">
        <v>9</v>
      </c>
      <c r="L12" s="276" t="e">
        <f>#REF!</f>
        <v>#REF!</v>
      </c>
      <c r="M12" s="273" t="s">
        <v>129</v>
      </c>
      <c r="N12" s="274" t="e">
        <f>#REF!</f>
        <v>#REF!</v>
      </c>
      <c r="O12" s="274" t="s">
        <v>9</v>
      </c>
      <c r="P12" s="276" t="e">
        <f>#REF!</f>
        <v>#REF!</v>
      </c>
      <c r="Q12" s="282" t="s">
        <v>129</v>
      </c>
      <c r="R12" s="283" t="e">
        <f>#REF!</f>
        <v>#REF!</v>
      </c>
      <c r="S12" s="283" t="s">
        <v>9</v>
      </c>
      <c r="T12" s="284" t="e">
        <f>#REF!</f>
        <v>#REF!</v>
      </c>
      <c r="U12" s="166"/>
      <c r="V12" s="166"/>
    </row>
    <row r="13" spans="1:28" s="170" customFormat="1" ht="30.75" customHeight="1" thickBot="1">
      <c r="A13" s="275" t="s">
        <v>7</v>
      </c>
      <c r="B13" s="270" t="e">
        <f>#REF!</f>
        <v>#REF!</v>
      </c>
      <c r="C13" s="270" t="s">
        <v>11</v>
      </c>
      <c r="D13" s="271" t="e">
        <f>#REF!</f>
        <v>#REF!</v>
      </c>
      <c r="E13" s="285" t="s">
        <v>53</v>
      </c>
      <c r="F13" s="270" t="e">
        <f>#REF!</f>
        <v>#REF!</v>
      </c>
      <c r="G13" s="270" t="s">
        <v>262</v>
      </c>
      <c r="H13" s="271" t="e">
        <f>#REF!</f>
        <v>#REF!</v>
      </c>
      <c r="I13" s="275" t="s">
        <v>53</v>
      </c>
      <c r="J13" s="270" t="e">
        <f>#REF!</f>
        <v>#REF!</v>
      </c>
      <c r="K13" s="270" t="s">
        <v>11</v>
      </c>
      <c r="L13" s="271" t="e">
        <f>#REF!</f>
        <v>#REF!</v>
      </c>
      <c r="M13" s="275" t="s">
        <v>53</v>
      </c>
      <c r="N13" s="270" t="e">
        <f>#REF!</f>
        <v>#REF!</v>
      </c>
      <c r="O13" s="270" t="s">
        <v>11</v>
      </c>
      <c r="P13" s="271" t="e">
        <f>#REF!</f>
        <v>#REF!</v>
      </c>
      <c r="Q13" s="286" t="s">
        <v>53</v>
      </c>
      <c r="R13" s="287" t="e">
        <f>#REF!</f>
        <v>#REF!</v>
      </c>
      <c r="S13" s="287" t="s">
        <v>11</v>
      </c>
      <c r="T13" s="288" t="e">
        <f>#REF!</f>
        <v>#REF!</v>
      </c>
      <c r="U13" s="166"/>
      <c r="V13" s="166"/>
    </row>
    <row r="14" spans="1:28" s="171" customFormat="1" ht="60" customHeight="1" thickBot="1">
      <c r="A14" s="790" t="s">
        <v>303</v>
      </c>
      <c r="B14" s="791"/>
      <c r="C14" s="791"/>
      <c r="D14" s="792"/>
      <c r="E14" s="757" t="s">
        <v>304</v>
      </c>
      <c r="F14" s="758"/>
      <c r="G14" s="758"/>
      <c r="H14" s="759"/>
      <c r="I14" s="760" t="s">
        <v>305</v>
      </c>
      <c r="J14" s="761"/>
      <c r="K14" s="761"/>
      <c r="L14" s="762"/>
      <c r="M14" s="757" t="s">
        <v>306</v>
      </c>
      <c r="N14" s="758"/>
      <c r="O14" s="758"/>
      <c r="P14" s="759"/>
      <c r="Q14" s="760" t="s">
        <v>307</v>
      </c>
      <c r="R14" s="761"/>
      <c r="S14" s="761"/>
      <c r="T14" s="762"/>
      <c r="U14" s="166"/>
      <c r="V14" s="166"/>
      <c r="AB14" s="171" t="s">
        <v>26</v>
      </c>
    </row>
    <row r="15" spans="1:28" s="169" customFormat="1" ht="57.95" customHeight="1">
      <c r="A15" s="751" t="s">
        <v>75</v>
      </c>
      <c r="B15" s="752"/>
      <c r="C15" s="752"/>
      <c r="D15" s="753"/>
      <c r="E15" s="751" t="s">
        <v>308</v>
      </c>
      <c r="F15" s="752"/>
      <c r="G15" s="752"/>
      <c r="H15" s="753"/>
      <c r="I15" s="751" t="s">
        <v>75</v>
      </c>
      <c r="J15" s="752"/>
      <c r="K15" s="752"/>
      <c r="L15" s="753"/>
      <c r="M15" s="751" t="s">
        <v>112</v>
      </c>
      <c r="N15" s="752"/>
      <c r="O15" s="752"/>
      <c r="P15" s="753"/>
      <c r="Q15" s="751" t="s">
        <v>309</v>
      </c>
      <c r="R15" s="752"/>
      <c r="S15" s="752"/>
      <c r="T15" s="753"/>
      <c r="U15" s="166"/>
      <c r="V15" s="166"/>
    </row>
    <row r="16" spans="1:28" s="169" customFormat="1" ht="57.95" customHeight="1">
      <c r="A16" s="741" t="s">
        <v>343</v>
      </c>
      <c r="B16" s="742"/>
      <c r="C16" s="742"/>
      <c r="D16" s="743"/>
      <c r="E16" s="741" t="s">
        <v>346</v>
      </c>
      <c r="F16" s="742"/>
      <c r="G16" s="742"/>
      <c r="H16" s="743"/>
      <c r="I16" s="741" t="s">
        <v>310</v>
      </c>
      <c r="J16" s="742"/>
      <c r="K16" s="742"/>
      <c r="L16" s="743"/>
      <c r="M16" s="741" t="s">
        <v>352</v>
      </c>
      <c r="N16" s="742"/>
      <c r="O16" s="742"/>
      <c r="P16" s="743"/>
      <c r="Q16" s="741" t="s">
        <v>311</v>
      </c>
      <c r="R16" s="742"/>
      <c r="S16" s="742"/>
      <c r="T16" s="743"/>
      <c r="U16" s="166"/>
      <c r="V16" s="166"/>
    </row>
    <row r="17" spans="1:49" s="169" customFormat="1" ht="57.95" customHeight="1">
      <c r="A17" s="741" t="s">
        <v>344</v>
      </c>
      <c r="B17" s="742"/>
      <c r="C17" s="742"/>
      <c r="D17" s="743"/>
      <c r="E17" s="741" t="s">
        <v>347</v>
      </c>
      <c r="F17" s="742"/>
      <c r="G17" s="742"/>
      <c r="H17" s="743"/>
      <c r="I17" s="741" t="s">
        <v>312</v>
      </c>
      <c r="J17" s="742"/>
      <c r="K17" s="742"/>
      <c r="L17" s="743"/>
      <c r="M17" s="741" t="s">
        <v>313</v>
      </c>
      <c r="N17" s="742"/>
      <c r="O17" s="742"/>
      <c r="P17" s="743"/>
      <c r="Q17" s="748" t="s">
        <v>339</v>
      </c>
      <c r="R17" s="749"/>
      <c r="S17" s="749"/>
      <c r="T17" s="750"/>
      <c r="U17" s="166"/>
      <c r="V17" s="166"/>
    </row>
    <row r="18" spans="1:49" s="169" customFormat="1" ht="57.95" customHeight="1">
      <c r="A18" s="741" t="s">
        <v>345</v>
      </c>
      <c r="B18" s="742"/>
      <c r="C18" s="742"/>
      <c r="D18" s="743"/>
      <c r="E18" s="655" t="s">
        <v>348</v>
      </c>
      <c r="F18" s="656"/>
      <c r="G18" s="656"/>
      <c r="H18" s="657"/>
      <c r="I18" s="741" t="s">
        <v>314</v>
      </c>
      <c r="J18" s="742"/>
      <c r="K18" s="742"/>
      <c r="L18" s="743"/>
      <c r="M18" s="741" t="s">
        <v>315</v>
      </c>
      <c r="N18" s="742"/>
      <c r="O18" s="742"/>
      <c r="P18" s="743"/>
      <c r="Q18" s="748" t="s">
        <v>340</v>
      </c>
      <c r="R18" s="749"/>
      <c r="S18" s="749"/>
      <c r="T18" s="750"/>
    </row>
    <row r="19" spans="1:49" s="169" customFormat="1" ht="57.95" customHeight="1">
      <c r="A19" s="655" t="s">
        <v>316</v>
      </c>
      <c r="B19" s="656"/>
      <c r="C19" s="656"/>
      <c r="D19" s="657"/>
      <c r="E19" s="655" t="s">
        <v>123</v>
      </c>
      <c r="F19" s="656"/>
      <c r="G19" s="656"/>
      <c r="H19" s="657"/>
      <c r="I19" s="655" t="s">
        <v>80</v>
      </c>
      <c r="J19" s="656"/>
      <c r="K19" s="656"/>
      <c r="L19" s="657"/>
      <c r="M19" s="655" t="s">
        <v>155</v>
      </c>
      <c r="N19" s="656"/>
      <c r="O19" s="656"/>
      <c r="P19" s="657"/>
      <c r="Q19" s="655" t="s">
        <v>87</v>
      </c>
      <c r="R19" s="656"/>
      <c r="S19" s="656"/>
      <c r="T19" s="657"/>
    </row>
    <row r="20" spans="1:49" s="169" customFormat="1" ht="57.95" customHeight="1">
      <c r="A20" s="738" t="s">
        <v>317</v>
      </c>
      <c r="B20" s="739"/>
      <c r="C20" s="739"/>
      <c r="D20" s="740"/>
      <c r="E20" s="738" t="s">
        <v>159</v>
      </c>
      <c r="F20" s="739"/>
      <c r="G20" s="739"/>
      <c r="H20" s="740"/>
      <c r="I20" s="738" t="s">
        <v>318</v>
      </c>
      <c r="J20" s="739"/>
      <c r="K20" s="739"/>
      <c r="L20" s="740"/>
      <c r="M20" s="738" t="s">
        <v>321</v>
      </c>
      <c r="N20" s="739"/>
      <c r="O20" s="739"/>
      <c r="P20" s="740"/>
      <c r="Q20" s="738" t="s">
        <v>320</v>
      </c>
      <c r="R20" s="739"/>
      <c r="S20" s="739"/>
      <c r="T20" s="740"/>
    </row>
    <row r="21" spans="1:49" s="170" customFormat="1" ht="1.5" customHeight="1" thickBot="1">
      <c r="A21" s="289" t="s">
        <v>129</v>
      </c>
      <c r="B21" s="290"/>
      <c r="C21" s="290" t="s">
        <v>9</v>
      </c>
      <c r="D21" s="291" t="e">
        <f>#REF!</f>
        <v>#REF!</v>
      </c>
      <c r="E21" s="772"/>
      <c r="F21" s="773"/>
      <c r="G21" s="773"/>
      <c r="H21" s="774"/>
      <c r="I21" s="775"/>
      <c r="J21" s="776"/>
      <c r="K21" s="776"/>
      <c r="L21" s="777"/>
      <c r="M21" s="775"/>
      <c r="N21" s="776"/>
      <c r="O21" s="776"/>
      <c r="P21" s="777"/>
      <c r="Q21" s="781" t="s">
        <v>162</v>
      </c>
      <c r="R21" s="782"/>
      <c r="S21" s="782"/>
      <c r="T21" s="783"/>
      <c r="U21" s="169"/>
      <c r="V21" s="169"/>
      <c r="W21" s="169"/>
      <c r="X21" s="169"/>
      <c r="Y21" s="169"/>
    </row>
    <row r="22" spans="1:49" s="170" customFormat="1" ht="29.25" customHeight="1">
      <c r="A22" s="289" t="s">
        <v>129</v>
      </c>
      <c r="B22" s="290">
        <f>第一週明細!W12</f>
        <v>721.8</v>
      </c>
      <c r="C22" s="290" t="s">
        <v>9</v>
      </c>
      <c r="D22" s="291">
        <f>第一週明細!W8</f>
        <v>23</v>
      </c>
      <c r="E22" s="292" t="s">
        <v>129</v>
      </c>
      <c r="F22" s="173">
        <f>第一週明細!W20</f>
        <v>714.5</v>
      </c>
      <c r="G22" s="173" t="s">
        <v>9</v>
      </c>
      <c r="H22" s="174">
        <f>第一週明細!W16</f>
        <v>22.5</v>
      </c>
      <c r="I22" s="172" t="s">
        <v>129</v>
      </c>
      <c r="J22" s="173">
        <f>第一週明細!W28</f>
        <v>738.1</v>
      </c>
      <c r="K22" s="173" t="s">
        <v>9</v>
      </c>
      <c r="L22" s="174">
        <f>第一週明細!W24</f>
        <v>24.5</v>
      </c>
      <c r="M22" s="172" t="s">
        <v>129</v>
      </c>
      <c r="N22" s="173">
        <f>第一週明細!W36</f>
        <v>734.2</v>
      </c>
      <c r="O22" s="173" t="s">
        <v>9</v>
      </c>
      <c r="P22" s="174">
        <f>第一週明細!W32</f>
        <v>25</v>
      </c>
      <c r="Q22" s="172" t="s">
        <v>129</v>
      </c>
      <c r="R22" s="173">
        <f>第一週明細!W44</f>
        <v>707.7</v>
      </c>
      <c r="S22" s="173" t="s">
        <v>9</v>
      </c>
      <c r="T22" s="174">
        <f>第一週明細!W40</f>
        <v>22.5</v>
      </c>
      <c r="U22" s="166"/>
      <c r="V22" s="166"/>
    </row>
    <row r="23" spans="1:49" s="170" customFormat="1" ht="39.75" customHeight="1" thickBot="1">
      <c r="A23" s="293" t="s">
        <v>53</v>
      </c>
      <c r="B23" s="271">
        <f>第一週明細!W6</f>
        <v>100</v>
      </c>
      <c r="C23" s="270" t="s">
        <v>11</v>
      </c>
      <c r="D23" s="271">
        <f>第一週明細!W10</f>
        <v>28.700000000000003</v>
      </c>
      <c r="E23" s="294" t="s">
        <v>53</v>
      </c>
      <c r="F23" s="175">
        <f>第一週明細!W14</f>
        <v>100</v>
      </c>
      <c r="G23" s="175" t="s">
        <v>11</v>
      </c>
      <c r="H23" s="176">
        <f>第一週明細!W18</f>
        <v>28</v>
      </c>
      <c r="I23" s="294" t="s">
        <v>53</v>
      </c>
      <c r="J23" s="175">
        <f>第一週明細!W22</f>
        <v>100</v>
      </c>
      <c r="K23" s="175" t="s">
        <v>11</v>
      </c>
      <c r="L23" s="175">
        <f>第一週明細!W26</f>
        <v>29.400000000000002</v>
      </c>
      <c r="M23" s="175" t="s">
        <v>53</v>
      </c>
      <c r="N23" s="175">
        <f>第一週明細!W30</f>
        <v>97.5</v>
      </c>
      <c r="O23" s="175" t="s">
        <v>11</v>
      </c>
      <c r="P23" s="176">
        <f>第一週明細!W34</f>
        <v>29.799999999999997</v>
      </c>
      <c r="Q23" s="294" t="s">
        <v>53</v>
      </c>
      <c r="R23" s="175">
        <f>第一週明細!W38</f>
        <v>98.5</v>
      </c>
      <c r="S23" s="175" t="s">
        <v>11</v>
      </c>
      <c r="T23" s="176">
        <f>第一週明細!W42</f>
        <v>27.8</v>
      </c>
      <c r="U23" s="166"/>
      <c r="V23" s="166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</row>
    <row r="24" spans="1:49" s="171" customFormat="1" ht="52.5" customHeight="1" thickBot="1">
      <c r="A24" s="757" t="s">
        <v>264</v>
      </c>
      <c r="B24" s="758"/>
      <c r="C24" s="758"/>
      <c r="D24" s="759"/>
      <c r="E24" s="760" t="s">
        <v>265</v>
      </c>
      <c r="F24" s="761"/>
      <c r="G24" s="761"/>
      <c r="H24" s="762"/>
      <c r="I24" s="760" t="s">
        <v>266</v>
      </c>
      <c r="J24" s="761"/>
      <c r="K24" s="761"/>
      <c r="L24" s="762"/>
      <c r="M24" s="757" t="s">
        <v>267</v>
      </c>
      <c r="N24" s="758"/>
      <c r="O24" s="758"/>
      <c r="P24" s="759"/>
      <c r="Q24" s="760" t="s">
        <v>268</v>
      </c>
      <c r="R24" s="761"/>
      <c r="S24" s="761"/>
      <c r="T24" s="762"/>
      <c r="U24" s="166"/>
      <c r="V24" s="166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</row>
    <row r="25" spans="1:49" s="169" customFormat="1" ht="57.95" customHeight="1">
      <c r="A25" s="751" t="s">
        <v>75</v>
      </c>
      <c r="B25" s="752"/>
      <c r="C25" s="752"/>
      <c r="D25" s="753"/>
      <c r="E25" s="751" t="s">
        <v>270</v>
      </c>
      <c r="F25" s="752"/>
      <c r="G25" s="752"/>
      <c r="H25" s="753"/>
      <c r="I25" s="751" t="s">
        <v>75</v>
      </c>
      <c r="J25" s="752"/>
      <c r="K25" s="752"/>
      <c r="L25" s="753"/>
      <c r="M25" s="680" t="s">
        <v>112</v>
      </c>
      <c r="N25" s="681"/>
      <c r="O25" s="681"/>
      <c r="P25" s="682"/>
      <c r="Q25" s="778" t="s">
        <v>355</v>
      </c>
      <c r="R25" s="779"/>
      <c r="S25" s="779"/>
      <c r="T25" s="780"/>
      <c r="U25" s="166"/>
      <c r="V25" s="166"/>
      <c r="Z25" s="229"/>
      <c r="AA25" s="229"/>
      <c r="AB25" s="229"/>
      <c r="AC25" s="229"/>
      <c r="AD25" s="229"/>
      <c r="AE25" s="737"/>
      <c r="AF25" s="747"/>
      <c r="AG25" s="747"/>
      <c r="AH25" s="747"/>
      <c r="AI25" s="737"/>
      <c r="AJ25" s="747"/>
      <c r="AK25" s="747"/>
      <c r="AL25" s="747"/>
    </row>
    <row r="26" spans="1:49" s="169" customFormat="1" ht="57.95" customHeight="1">
      <c r="A26" s="748" t="s">
        <v>173</v>
      </c>
      <c r="B26" s="749"/>
      <c r="C26" s="749"/>
      <c r="D26" s="750"/>
      <c r="E26" s="741" t="s">
        <v>272</v>
      </c>
      <c r="F26" s="742"/>
      <c r="G26" s="742"/>
      <c r="H26" s="743"/>
      <c r="I26" s="655" t="s">
        <v>273</v>
      </c>
      <c r="J26" s="656"/>
      <c r="K26" s="656"/>
      <c r="L26" s="657"/>
      <c r="M26" s="741" t="s">
        <v>274</v>
      </c>
      <c r="N26" s="742"/>
      <c r="O26" s="742"/>
      <c r="P26" s="743"/>
      <c r="Q26" s="748" t="s">
        <v>356</v>
      </c>
      <c r="R26" s="749"/>
      <c r="S26" s="749"/>
      <c r="T26" s="750"/>
      <c r="U26" s="166"/>
      <c r="V26" s="166"/>
      <c r="Z26" s="229"/>
      <c r="AA26" s="229"/>
      <c r="AB26" s="229"/>
      <c r="AC26" s="229"/>
      <c r="AD26" s="229"/>
      <c r="AE26" s="737"/>
      <c r="AF26" s="737"/>
      <c r="AG26" s="737"/>
      <c r="AH26" s="737"/>
      <c r="AI26" s="737"/>
      <c r="AJ26" s="737"/>
      <c r="AK26" s="737"/>
      <c r="AL26" s="737"/>
    </row>
    <row r="27" spans="1:49" s="169" customFormat="1" ht="57.95" customHeight="1">
      <c r="A27" s="741" t="s">
        <v>319</v>
      </c>
      <c r="B27" s="742"/>
      <c r="C27" s="742"/>
      <c r="D27" s="743"/>
      <c r="E27" s="655" t="s">
        <v>275</v>
      </c>
      <c r="F27" s="656"/>
      <c r="G27" s="656"/>
      <c r="H27" s="657"/>
      <c r="I27" s="748" t="s">
        <v>341</v>
      </c>
      <c r="J27" s="749"/>
      <c r="K27" s="749"/>
      <c r="L27" s="750"/>
      <c r="M27" s="741" t="s">
        <v>276</v>
      </c>
      <c r="N27" s="742"/>
      <c r="O27" s="742"/>
      <c r="P27" s="743"/>
      <c r="Q27" s="655" t="s">
        <v>277</v>
      </c>
      <c r="R27" s="656"/>
      <c r="S27" s="656"/>
      <c r="T27" s="657"/>
      <c r="U27" s="166"/>
      <c r="V27" s="166"/>
      <c r="Z27" s="229"/>
      <c r="AA27" s="228"/>
      <c r="AB27" s="228"/>
      <c r="AC27" s="228"/>
      <c r="AD27" s="228"/>
      <c r="AE27" s="737"/>
      <c r="AF27" s="747"/>
      <c r="AG27" s="747"/>
      <c r="AH27" s="747"/>
      <c r="AI27" s="737"/>
      <c r="AJ27" s="737"/>
      <c r="AK27" s="737"/>
      <c r="AL27" s="737"/>
    </row>
    <row r="28" spans="1:49" s="169" customFormat="1" ht="57.95" customHeight="1">
      <c r="A28" s="741" t="s">
        <v>278</v>
      </c>
      <c r="B28" s="742"/>
      <c r="C28" s="742"/>
      <c r="D28" s="743"/>
      <c r="E28" s="655" t="s">
        <v>333</v>
      </c>
      <c r="F28" s="656"/>
      <c r="G28" s="656"/>
      <c r="H28" s="657"/>
      <c r="I28" s="655" t="s">
        <v>334</v>
      </c>
      <c r="J28" s="656"/>
      <c r="K28" s="656"/>
      <c r="L28" s="657"/>
      <c r="M28" s="741" t="s">
        <v>279</v>
      </c>
      <c r="N28" s="742"/>
      <c r="O28" s="742"/>
      <c r="P28" s="743"/>
      <c r="Q28" s="741" t="s">
        <v>280</v>
      </c>
      <c r="R28" s="742"/>
      <c r="S28" s="742"/>
      <c r="T28" s="743"/>
      <c r="U28" s="166"/>
      <c r="V28" s="166"/>
      <c r="Z28" s="229"/>
      <c r="AA28" s="229"/>
      <c r="AB28" s="229"/>
      <c r="AC28" s="229"/>
      <c r="AD28" s="229"/>
      <c r="AE28" s="737"/>
      <c r="AF28" s="747"/>
      <c r="AG28" s="747"/>
      <c r="AH28" s="747"/>
      <c r="AI28" s="737"/>
      <c r="AJ28" s="737"/>
      <c r="AK28" s="737"/>
      <c r="AL28" s="737"/>
    </row>
    <row r="29" spans="1:49" s="169" customFormat="1" ht="57.95" customHeight="1">
      <c r="A29" s="655" t="s">
        <v>96</v>
      </c>
      <c r="B29" s="656"/>
      <c r="C29" s="656"/>
      <c r="D29" s="657"/>
      <c r="E29" s="655" t="s">
        <v>79</v>
      </c>
      <c r="F29" s="656"/>
      <c r="G29" s="656"/>
      <c r="H29" s="657"/>
      <c r="I29" s="655" t="s">
        <v>80</v>
      </c>
      <c r="J29" s="656"/>
      <c r="K29" s="656"/>
      <c r="L29" s="657"/>
      <c r="M29" s="655" t="s">
        <v>125</v>
      </c>
      <c r="N29" s="656"/>
      <c r="O29" s="656"/>
      <c r="P29" s="657"/>
      <c r="Q29" s="655" t="s">
        <v>332</v>
      </c>
      <c r="R29" s="656"/>
      <c r="S29" s="656"/>
      <c r="T29" s="657"/>
      <c r="U29" s="166"/>
      <c r="V29" s="166"/>
      <c r="Z29" s="229"/>
      <c r="AA29" s="229"/>
      <c r="AB29" s="229"/>
      <c r="AC29" s="229"/>
      <c r="AD29" s="229"/>
      <c r="AE29" s="737"/>
      <c r="AF29" s="737"/>
      <c r="AG29" s="737"/>
      <c r="AH29" s="737"/>
      <c r="AI29" s="737"/>
      <c r="AJ29" s="737"/>
      <c r="AK29" s="737"/>
      <c r="AL29" s="737"/>
      <c r="AM29" s="229"/>
      <c r="AN29" s="229"/>
      <c r="AO29" s="229"/>
      <c r="AP29" s="229"/>
      <c r="AQ29" s="229"/>
      <c r="AR29" s="229"/>
      <c r="AS29" s="229"/>
      <c r="AT29" s="229"/>
      <c r="AU29" s="229"/>
      <c r="AV29" s="229"/>
      <c r="AW29" s="229"/>
    </row>
    <row r="30" spans="1:49" s="169" customFormat="1" ht="57.95" customHeight="1">
      <c r="A30" s="738" t="s">
        <v>322</v>
      </c>
      <c r="B30" s="739"/>
      <c r="C30" s="739"/>
      <c r="D30" s="740"/>
      <c r="E30" s="748" t="s">
        <v>353</v>
      </c>
      <c r="F30" s="749"/>
      <c r="G30" s="749"/>
      <c r="H30" s="750"/>
      <c r="I30" s="748" t="s">
        <v>354</v>
      </c>
      <c r="J30" s="749"/>
      <c r="K30" s="749"/>
      <c r="L30" s="750"/>
      <c r="M30" s="687" t="s">
        <v>342</v>
      </c>
      <c r="N30" s="688"/>
      <c r="O30" s="688"/>
      <c r="P30" s="689"/>
      <c r="Q30" s="738" t="s">
        <v>324</v>
      </c>
      <c r="R30" s="739"/>
      <c r="S30" s="739"/>
      <c r="T30" s="740"/>
      <c r="U30" s="166"/>
      <c r="V30" s="166"/>
      <c r="Z30" s="229"/>
      <c r="AA30" s="229"/>
      <c r="AB30" s="229"/>
      <c r="AC30" s="229"/>
      <c r="AD30" s="229"/>
      <c r="AE30" s="737"/>
      <c r="AF30" s="737"/>
      <c r="AG30" s="737"/>
      <c r="AH30" s="737"/>
      <c r="AI30" s="737"/>
      <c r="AJ30" s="737"/>
      <c r="AK30" s="737"/>
      <c r="AL30" s="737"/>
      <c r="AM30" s="229"/>
      <c r="AN30" s="229"/>
      <c r="AO30" s="229"/>
      <c r="AP30" s="229"/>
      <c r="AQ30" s="229"/>
      <c r="AR30" s="229"/>
      <c r="AS30" s="229"/>
      <c r="AT30" s="229"/>
      <c r="AU30" s="229"/>
      <c r="AV30" s="229"/>
      <c r="AW30" s="229"/>
    </row>
    <row r="31" spans="1:49" s="170" customFormat="1" ht="2.25" customHeight="1" thickBot="1">
      <c r="A31" s="772"/>
      <c r="B31" s="773"/>
      <c r="C31" s="773"/>
      <c r="D31" s="774"/>
      <c r="E31" s="775"/>
      <c r="F31" s="776"/>
      <c r="G31" s="776"/>
      <c r="H31" s="777"/>
      <c r="I31" s="775"/>
      <c r="J31" s="776"/>
      <c r="K31" s="776"/>
      <c r="L31" s="777"/>
      <c r="M31" s="775"/>
      <c r="N31" s="776"/>
      <c r="O31" s="776"/>
      <c r="P31" s="777"/>
      <c r="Q31" s="775"/>
      <c r="R31" s="776"/>
      <c r="S31" s="776"/>
      <c r="T31" s="777"/>
      <c r="U31" s="166"/>
      <c r="V31" s="166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</row>
    <row r="32" spans="1:49" s="170" customFormat="1" ht="25.5" customHeight="1">
      <c r="A32" s="172" t="s">
        <v>129</v>
      </c>
      <c r="B32" s="173">
        <f>第二週明細!W12</f>
        <v>0</v>
      </c>
      <c r="C32" s="173" t="s">
        <v>9</v>
      </c>
      <c r="D32" s="295">
        <f>第二週明細!W8</f>
        <v>0</v>
      </c>
      <c r="E32" s="172" t="s">
        <v>129</v>
      </c>
      <c r="F32" s="173">
        <f>第二週明細!W20</f>
        <v>725.1</v>
      </c>
      <c r="G32" s="173" t="s">
        <v>9</v>
      </c>
      <c r="H32" s="174">
        <f>第二週明細!W16</f>
        <v>23.5</v>
      </c>
      <c r="I32" s="172" t="s">
        <v>129</v>
      </c>
      <c r="J32" s="173">
        <f>第二週明細!W28</f>
        <v>734</v>
      </c>
      <c r="K32" s="173" t="s">
        <v>9</v>
      </c>
      <c r="L32" s="174">
        <f>第二週明細!W24</f>
        <v>24</v>
      </c>
      <c r="M32" s="172" t="s">
        <v>129</v>
      </c>
      <c r="N32" s="173">
        <v>735</v>
      </c>
      <c r="O32" s="173" t="s">
        <v>9</v>
      </c>
      <c r="P32" s="174" t="s">
        <v>283</v>
      </c>
      <c r="Q32" s="172" t="s">
        <v>129</v>
      </c>
      <c r="R32" s="173">
        <f>第二週明細!W44</f>
        <v>745.3</v>
      </c>
      <c r="S32" s="173" t="s">
        <v>9</v>
      </c>
      <c r="T32" s="174">
        <f>第二週明細!W40</f>
        <v>26.5</v>
      </c>
      <c r="U32" s="166"/>
      <c r="V32" s="166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</row>
    <row r="33" spans="1:49" s="170" customFormat="1" ht="28.5" customHeight="1" thickBot="1">
      <c r="A33" s="296" t="s">
        <v>53</v>
      </c>
      <c r="B33" s="176">
        <f>第二週明細!W6</f>
        <v>0</v>
      </c>
      <c r="C33" s="175" t="s">
        <v>11</v>
      </c>
      <c r="D33" s="176">
        <f>第二週明細!W10</f>
        <v>0</v>
      </c>
      <c r="E33" s="294" t="s">
        <v>53</v>
      </c>
      <c r="F33" s="175">
        <f>第二週明細!W14</f>
        <v>98.5</v>
      </c>
      <c r="G33" s="175" t="s">
        <v>11</v>
      </c>
      <c r="H33" s="176">
        <f>第二週明細!W18</f>
        <v>29.9</v>
      </c>
      <c r="I33" s="294" t="s">
        <v>53</v>
      </c>
      <c r="J33" s="175">
        <f>第二週明細!W22</f>
        <v>99.5</v>
      </c>
      <c r="K33" s="175" t="s">
        <v>11</v>
      </c>
      <c r="L33" s="176">
        <f>第二週明細!W26</f>
        <v>29.999999999999996</v>
      </c>
      <c r="M33" s="294" t="s">
        <v>53</v>
      </c>
      <c r="N33" s="175">
        <v>103</v>
      </c>
      <c r="O33" s="175" t="s">
        <v>11</v>
      </c>
      <c r="P33" s="176" t="s">
        <v>284</v>
      </c>
      <c r="Q33" s="294" t="s">
        <v>53</v>
      </c>
      <c r="R33" s="175">
        <f>第二週明細!W38</f>
        <v>97</v>
      </c>
      <c r="S33" s="175" t="s">
        <v>11</v>
      </c>
      <c r="T33" s="176">
        <f>第二週明細!W42</f>
        <v>29.699999999999996</v>
      </c>
      <c r="U33" s="166"/>
      <c r="V33" s="166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</row>
    <row r="34" spans="1:49" s="171" customFormat="1" ht="60" customHeight="1" thickBot="1">
      <c r="A34" s="757" t="s">
        <v>285</v>
      </c>
      <c r="B34" s="758"/>
      <c r="C34" s="758"/>
      <c r="D34" s="759"/>
      <c r="E34" s="760" t="s">
        <v>362</v>
      </c>
      <c r="F34" s="761"/>
      <c r="G34" s="761"/>
      <c r="H34" s="762"/>
      <c r="I34" s="760" t="s">
        <v>286</v>
      </c>
      <c r="J34" s="761"/>
      <c r="K34" s="761"/>
      <c r="L34" s="762"/>
      <c r="M34" s="760" t="s">
        <v>330</v>
      </c>
      <c r="N34" s="761"/>
      <c r="O34" s="761"/>
      <c r="P34" s="762"/>
      <c r="Q34" s="757" t="s">
        <v>331</v>
      </c>
      <c r="R34" s="758"/>
      <c r="S34" s="758"/>
      <c r="T34" s="759"/>
      <c r="U34" s="166"/>
      <c r="V34" s="166"/>
      <c r="Z34" s="228"/>
      <c r="AA34" s="228"/>
      <c r="AB34" s="737"/>
      <c r="AC34" s="747"/>
      <c r="AD34" s="747"/>
      <c r="AE34" s="747"/>
      <c r="AF34" s="228"/>
      <c r="AG34" s="228"/>
      <c r="AH34" s="737"/>
      <c r="AI34" s="747"/>
      <c r="AJ34" s="747"/>
      <c r="AK34" s="747"/>
      <c r="AL34" s="228"/>
      <c r="AM34" s="228"/>
      <c r="AN34" s="228"/>
      <c r="AO34" s="228"/>
      <c r="AP34" s="228"/>
      <c r="AQ34" s="228"/>
      <c r="AR34" s="228"/>
      <c r="AS34" s="228"/>
      <c r="AT34" s="228"/>
      <c r="AU34" s="228"/>
      <c r="AV34" s="228"/>
      <c r="AW34" s="228"/>
    </row>
    <row r="35" spans="1:49" s="169" customFormat="1" ht="57.95" customHeight="1">
      <c r="A35" s="751" t="s">
        <v>75</v>
      </c>
      <c r="B35" s="752"/>
      <c r="C35" s="752"/>
      <c r="D35" s="753"/>
      <c r="E35" s="751" t="s">
        <v>287</v>
      </c>
      <c r="F35" s="752"/>
      <c r="G35" s="752"/>
      <c r="H35" s="753"/>
      <c r="I35" s="751" t="s">
        <v>75</v>
      </c>
      <c r="J35" s="752"/>
      <c r="K35" s="752"/>
      <c r="L35" s="753"/>
      <c r="M35" s="680"/>
      <c r="N35" s="681"/>
      <c r="O35" s="681"/>
      <c r="P35" s="682"/>
      <c r="Q35" s="769" t="s">
        <v>75</v>
      </c>
      <c r="R35" s="770"/>
      <c r="S35" s="770"/>
      <c r="T35" s="771"/>
      <c r="U35" s="166"/>
      <c r="V35" s="166"/>
      <c r="Z35" s="229"/>
      <c r="AA35" s="229"/>
      <c r="AB35" s="737"/>
      <c r="AC35" s="737"/>
      <c r="AD35" s="737"/>
      <c r="AE35" s="737"/>
      <c r="AF35" s="229"/>
      <c r="AG35" s="229"/>
      <c r="AH35" s="737"/>
      <c r="AI35" s="737"/>
      <c r="AJ35" s="737"/>
      <c r="AK35" s="737"/>
      <c r="AL35" s="229"/>
      <c r="AM35" s="229"/>
      <c r="AN35" s="229"/>
      <c r="AO35" s="229"/>
      <c r="AP35" s="229"/>
      <c r="AQ35" s="229"/>
      <c r="AR35" s="229"/>
      <c r="AS35" s="229"/>
      <c r="AT35" s="229"/>
      <c r="AU35" s="229"/>
      <c r="AV35" s="229"/>
      <c r="AW35" s="229"/>
    </row>
    <row r="36" spans="1:49" s="169" customFormat="1" ht="57.95" customHeight="1">
      <c r="A36" s="655" t="s">
        <v>288</v>
      </c>
      <c r="B36" s="656"/>
      <c r="C36" s="656"/>
      <c r="D36" s="657"/>
      <c r="E36" s="748" t="s">
        <v>363</v>
      </c>
      <c r="F36" s="749"/>
      <c r="G36" s="749"/>
      <c r="H36" s="750"/>
      <c r="I36" s="741" t="s">
        <v>336</v>
      </c>
      <c r="J36" s="742"/>
      <c r="K36" s="742"/>
      <c r="L36" s="743"/>
      <c r="M36" s="655"/>
      <c r="N36" s="656"/>
      <c r="O36" s="656"/>
      <c r="P36" s="657"/>
      <c r="Q36" s="766" t="s">
        <v>289</v>
      </c>
      <c r="R36" s="767"/>
      <c r="S36" s="767"/>
      <c r="T36" s="768"/>
      <c r="U36" s="166"/>
      <c r="V36" s="166"/>
      <c r="Z36" s="229"/>
      <c r="AA36" s="229"/>
      <c r="AB36" s="737"/>
      <c r="AC36" s="747"/>
      <c r="AD36" s="747"/>
      <c r="AE36" s="747"/>
      <c r="AF36" s="229"/>
      <c r="AG36" s="229"/>
      <c r="AH36" s="737"/>
      <c r="AI36" s="737"/>
      <c r="AJ36" s="737"/>
      <c r="AK36" s="737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</row>
    <row r="37" spans="1:49" s="169" customFormat="1" ht="57.95" customHeight="1">
      <c r="A37" s="741" t="s">
        <v>290</v>
      </c>
      <c r="B37" s="742"/>
      <c r="C37" s="742"/>
      <c r="D37" s="743"/>
      <c r="E37" s="741" t="s">
        <v>291</v>
      </c>
      <c r="F37" s="742"/>
      <c r="G37" s="742"/>
      <c r="H37" s="743"/>
      <c r="I37" s="741" t="s">
        <v>143</v>
      </c>
      <c r="J37" s="742"/>
      <c r="K37" s="742"/>
      <c r="L37" s="743"/>
      <c r="M37" s="655" t="s">
        <v>335</v>
      </c>
      <c r="N37" s="656"/>
      <c r="O37" s="656"/>
      <c r="P37" s="657"/>
      <c r="Q37" s="767" t="s">
        <v>357</v>
      </c>
      <c r="R37" s="767"/>
      <c r="S37" s="767"/>
      <c r="T37" s="767"/>
      <c r="U37" s="166"/>
      <c r="V37" s="166"/>
      <c r="Z37" s="229"/>
      <c r="AA37" s="229"/>
      <c r="AB37" s="737"/>
      <c r="AC37" s="747"/>
      <c r="AD37" s="747"/>
      <c r="AE37" s="747"/>
      <c r="AF37" s="229"/>
      <c r="AG37" s="229"/>
      <c r="AH37" s="737"/>
      <c r="AI37" s="737"/>
      <c r="AJ37" s="737"/>
      <c r="AK37" s="737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</row>
    <row r="38" spans="1:49" s="169" customFormat="1" ht="57.95" customHeight="1">
      <c r="A38" s="655" t="s">
        <v>292</v>
      </c>
      <c r="B38" s="656"/>
      <c r="C38" s="656"/>
      <c r="D38" s="657"/>
      <c r="E38" s="741" t="s">
        <v>237</v>
      </c>
      <c r="F38" s="742"/>
      <c r="G38" s="742"/>
      <c r="H38" s="743"/>
      <c r="I38" s="741" t="s">
        <v>337</v>
      </c>
      <c r="J38" s="742"/>
      <c r="K38" s="742"/>
      <c r="L38" s="743"/>
      <c r="M38" s="655"/>
      <c r="N38" s="656"/>
      <c r="O38" s="656"/>
      <c r="P38" s="657"/>
      <c r="Q38" s="766" t="s">
        <v>148</v>
      </c>
      <c r="R38" s="767"/>
      <c r="S38" s="767"/>
      <c r="T38" s="768"/>
      <c r="U38" s="166"/>
      <c r="V38" s="166"/>
      <c r="Z38" s="229"/>
      <c r="AA38" s="229"/>
      <c r="AB38" s="737"/>
      <c r="AC38" s="737"/>
      <c r="AD38" s="737"/>
      <c r="AE38" s="737"/>
      <c r="AF38" s="229"/>
      <c r="AG38" s="229"/>
      <c r="AH38" s="737"/>
      <c r="AI38" s="737"/>
      <c r="AJ38" s="737"/>
      <c r="AK38" s="737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</row>
    <row r="39" spans="1:49" s="169" customFormat="1" ht="57.95" customHeight="1">
      <c r="A39" s="741" t="s">
        <v>281</v>
      </c>
      <c r="B39" s="742"/>
      <c r="C39" s="742"/>
      <c r="D39" s="743"/>
      <c r="E39" s="741" t="s">
        <v>293</v>
      </c>
      <c r="F39" s="742"/>
      <c r="G39" s="742"/>
      <c r="H39" s="743"/>
      <c r="I39" s="741" t="s">
        <v>282</v>
      </c>
      <c r="J39" s="742"/>
      <c r="K39" s="742"/>
      <c r="L39" s="743"/>
      <c r="M39" s="655"/>
      <c r="N39" s="656"/>
      <c r="O39" s="656"/>
      <c r="P39" s="657"/>
      <c r="Q39" s="766" t="s">
        <v>155</v>
      </c>
      <c r="R39" s="767"/>
      <c r="S39" s="767"/>
      <c r="T39" s="768"/>
      <c r="U39" s="166"/>
      <c r="V39" s="166"/>
      <c r="Z39" s="229"/>
      <c r="AA39" s="229"/>
      <c r="AB39" s="737"/>
      <c r="AC39" s="737"/>
      <c r="AD39" s="737"/>
      <c r="AE39" s="737"/>
      <c r="AF39" s="229"/>
      <c r="AG39" s="229"/>
      <c r="AH39" s="737"/>
      <c r="AI39" s="737"/>
      <c r="AJ39" s="737"/>
      <c r="AK39" s="737"/>
      <c r="AL39" s="229"/>
      <c r="AM39" s="229"/>
      <c r="AN39" s="229"/>
      <c r="AO39" s="229"/>
      <c r="AP39" s="229"/>
      <c r="AQ39" s="229"/>
      <c r="AR39" s="229"/>
      <c r="AS39" s="229"/>
      <c r="AT39" s="229"/>
      <c r="AU39" s="229"/>
      <c r="AV39" s="229"/>
      <c r="AW39" s="229"/>
    </row>
    <row r="40" spans="1:49" s="169" customFormat="1" ht="57.95" customHeight="1">
      <c r="A40" s="738" t="s">
        <v>294</v>
      </c>
      <c r="B40" s="739"/>
      <c r="C40" s="739"/>
      <c r="D40" s="740"/>
      <c r="E40" s="738" t="s">
        <v>295</v>
      </c>
      <c r="F40" s="739"/>
      <c r="G40" s="739"/>
      <c r="H40" s="740"/>
      <c r="I40" s="738" t="s">
        <v>296</v>
      </c>
      <c r="J40" s="739"/>
      <c r="K40" s="739"/>
      <c r="L40" s="740"/>
      <c r="M40" s="687"/>
      <c r="N40" s="688"/>
      <c r="O40" s="688"/>
      <c r="P40" s="689"/>
      <c r="Q40" s="763" t="s">
        <v>127</v>
      </c>
      <c r="R40" s="764"/>
      <c r="S40" s="764"/>
      <c r="T40" s="765"/>
      <c r="U40" s="166"/>
      <c r="V40" s="166"/>
      <c r="Z40" s="229"/>
      <c r="AA40" s="229"/>
      <c r="AB40" s="737"/>
      <c r="AC40" s="737"/>
      <c r="AD40" s="737"/>
      <c r="AE40" s="737"/>
      <c r="AF40" s="229"/>
      <c r="AG40" s="229"/>
      <c r="AH40" s="737"/>
      <c r="AI40" s="737"/>
      <c r="AJ40" s="737"/>
      <c r="AK40" s="737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</row>
    <row r="41" spans="1:49" s="170" customFormat="1" ht="25.5" customHeight="1" thickBot="1">
      <c r="A41" s="172" t="s">
        <v>129</v>
      </c>
      <c r="B41" s="173">
        <f>第三周明細!W12</f>
        <v>722.5</v>
      </c>
      <c r="C41" s="173" t="s">
        <v>9</v>
      </c>
      <c r="D41" s="174">
        <f>第三周明細!W8</f>
        <v>24.1</v>
      </c>
      <c r="E41" s="172" t="s">
        <v>129</v>
      </c>
      <c r="F41" s="173">
        <f>第三周明細!W20</f>
        <v>712.7</v>
      </c>
      <c r="G41" s="173" t="s">
        <v>9</v>
      </c>
      <c r="H41" s="174">
        <f>第三周明細!W16</f>
        <v>23.5</v>
      </c>
      <c r="I41" s="172" t="s">
        <v>129</v>
      </c>
      <c r="J41" s="173">
        <f>第三周明細!W28</f>
        <v>717.7</v>
      </c>
      <c r="K41" s="173" t="s">
        <v>9</v>
      </c>
      <c r="L41" s="174">
        <f>第三周明細!W24</f>
        <v>24.5</v>
      </c>
      <c r="M41" s="218" t="s">
        <v>129</v>
      </c>
      <c r="N41" s="219">
        <f>第三周明細!W36</f>
        <v>741.59999999999991</v>
      </c>
      <c r="O41" s="208" t="s">
        <v>297</v>
      </c>
      <c r="P41" s="173">
        <f>第三周明細!W32</f>
        <v>27.599999999999998</v>
      </c>
      <c r="Q41" s="177" t="s">
        <v>129</v>
      </c>
      <c r="R41" s="178">
        <f>第三周明細!W44</f>
        <v>732.1</v>
      </c>
      <c r="S41" s="178" t="s">
        <v>9</v>
      </c>
      <c r="T41" s="179">
        <f>第三周明細!W40</f>
        <v>26.5</v>
      </c>
      <c r="U41" s="166"/>
      <c r="V41" s="166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</row>
    <row r="42" spans="1:49" s="170" customFormat="1" ht="24.75" customHeight="1" thickBot="1">
      <c r="A42" s="294" t="s">
        <v>53</v>
      </c>
      <c r="B42" s="175">
        <f>第三周明細!W6</f>
        <v>97.4</v>
      </c>
      <c r="C42" s="175" t="s">
        <v>11</v>
      </c>
      <c r="D42" s="176">
        <f>第三周明細!W10</f>
        <v>29</v>
      </c>
      <c r="E42" s="175" t="s">
        <v>53</v>
      </c>
      <c r="F42" s="175">
        <f>第三周明細!W14</f>
        <v>97</v>
      </c>
      <c r="G42" s="175" t="s">
        <v>11</v>
      </c>
      <c r="H42" s="176">
        <f>第三周明細!W18</f>
        <v>28.3</v>
      </c>
      <c r="I42" s="294" t="s">
        <v>7</v>
      </c>
      <c r="J42" s="175">
        <f>第三周明細!W22</f>
        <v>95.5</v>
      </c>
      <c r="K42" s="175" t="s">
        <v>11</v>
      </c>
      <c r="L42" s="176">
        <f>第三周明細!W26</f>
        <v>28.800000000000004</v>
      </c>
      <c r="M42" s="312" t="s">
        <v>7</v>
      </c>
      <c r="N42" s="313">
        <f>第三周明細!W30</f>
        <v>94</v>
      </c>
      <c r="O42" s="313" t="s">
        <v>11</v>
      </c>
      <c r="P42" s="299">
        <f>第三周明細!W34</f>
        <v>29.299999999999997</v>
      </c>
      <c r="Q42" s="297" t="s">
        <v>7</v>
      </c>
      <c r="R42" s="298">
        <f>第三周明細!W38</f>
        <v>96</v>
      </c>
      <c r="S42" s="298" t="s">
        <v>11</v>
      </c>
      <c r="T42" s="299">
        <f>第三周明細!W42</f>
        <v>27.400000000000002</v>
      </c>
      <c r="U42" s="166"/>
      <c r="V42" s="166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</row>
    <row r="43" spans="1:49" s="171" customFormat="1" ht="52.5" customHeight="1" thickBot="1">
      <c r="A43" s="757" t="s">
        <v>361</v>
      </c>
      <c r="B43" s="758"/>
      <c r="C43" s="758"/>
      <c r="D43" s="759"/>
      <c r="E43" s="757" t="s">
        <v>298</v>
      </c>
      <c r="F43" s="758"/>
      <c r="G43" s="758"/>
      <c r="H43" s="759"/>
      <c r="I43" s="760"/>
      <c r="J43" s="761"/>
      <c r="K43" s="761"/>
      <c r="L43" s="762"/>
      <c r="M43" s="684"/>
      <c r="N43" s="685"/>
      <c r="O43" s="685"/>
      <c r="P43" s="686"/>
      <c r="Q43" s="760"/>
      <c r="R43" s="761"/>
      <c r="S43" s="761"/>
      <c r="T43" s="762"/>
      <c r="U43" s="166"/>
      <c r="V43" s="166"/>
      <c r="Z43" s="228"/>
      <c r="AA43" s="228"/>
      <c r="AB43" s="737"/>
      <c r="AC43" s="747"/>
      <c r="AD43" s="747"/>
      <c r="AE43" s="747"/>
      <c r="AF43" s="228"/>
      <c r="AG43" s="228"/>
      <c r="AH43" s="737"/>
      <c r="AI43" s="747"/>
      <c r="AJ43" s="747"/>
      <c r="AK43" s="747"/>
      <c r="AL43" s="228"/>
      <c r="AM43" s="228"/>
      <c r="AN43" s="228"/>
      <c r="AO43" s="228"/>
      <c r="AP43" s="228"/>
      <c r="AQ43" s="228"/>
      <c r="AR43" s="228"/>
      <c r="AS43" s="228"/>
      <c r="AT43" s="228"/>
      <c r="AU43" s="228"/>
      <c r="AV43" s="228"/>
      <c r="AW43" s="228"/>
    </row>
    <row r="44" spans="1:49" s="169" customFormat="1" ht="57.95" customHeight="1">
      <c r="A44" s="751" t="s">
        <v>75</v>
      </c>
      <c r="B44" s="752"/>
      <c r="C44" s="752"/>
      <c r="D44" s="753"/>
      <c r="E44" s="751" t="s">
        <v>299</v>
      </c>
      <c r="F44" s="752"/>
      <c r="G44" s="752"/>
      <c r="H44" s="753"/>
      <c r="I44" s="751"/>
      <c r="J44" s="752"/>
      <c r="K44" s="752"/>
      <c r="L44" s="753"/>
      <c r="M44" s="680"/>
      <c r="N44" s="681"/>
      <c r="O44" s="681"/>
      <c r="P44" s="682"/>
      <c r="Q44" s="754" t="s">
        <v>326</v>
      </c>
      <c r="R44" s="755"/>
      <c r="S44" s="755"/>
      <c r="T44" s="756"/>
      <c r="U44" s="166"/>
      <c r="V44" s="166"/>
      <c r="Z44" s="229"/>
      <c r="AA44" s="229"/>
      <c r="AB44" s="737"/>
      <c r="AC44" s="737"/>
      <c r="AD44" s="737"/>
      <c r="AE44" s="737"/>
      <c r="AF44" s="229"/>
      <c r="AG44" s="229"/>
      <c r="AH44" s="737"/>
      <c r="AI44" s="737"/>
      <c r="AJ44" s="737"/>
      <c r="AK44" s="737"/>
      <c r="AL44" s="229"/>
      <c r="AM44" s="229"/>
      <c r="AN44" s="229"/>
      <c r="AO44" s="229"/>
      <c r="AP44" s="229"/>
      <c r="AQ44" s="229"/>
      <c r="AR44" s="229"/>
      <c r="AS44" s="229"/>
      <c r="AT44" s="229"/>
      <c r="AU44" s="229"/>
      <c r="AV44" s="229"/>
      <c r="AW44" s="229"/>
    </row>
    <row r="45" spans="1:49" s="169" customFormat="1" ht="57.95" customHeight="1">
      <c r="A45" s="748" t="s">
        <v>359</v>
      </c>
      <c r="B45" s="749"/>
      <c r="C45" s="749"/>
      <c r="D45" s="750"/>
      <c r="E45" s="741" t="s">
        <v>236</v>
      </c>
      <c r="F45" s="742"/>
      <c r="G45" s="742"/>
      <c r="H45" s="743"/>
      <c r="I45" s="741"/>
      <c r="J45" s="742"/>
      <c r="K45" s="742"/>
      <c r="L45" s="743"/>
      <c r="M45" s="655"/>
      <c r="N45" s="656"/>
      <c r="O45" s="656"/>
      <c r="P45" s="657"/>
      <c r="Q45" s="744" t="s">
        <v>327</v>
      </c>
      <c r="R45" s="745"/>
      <c r="S45" s="745"/>
      <c r="T45" s="746"/>
      <c r="U45" s="166"/>
      <c r="V45" s="166"/>
      <c r="Z45" s="229"/>
      <c r="AA45" s="229"/>
      <c r="AB45" s="737"/>
      <c r="AC45" s="747"/>
      <c r="AD45" s="747"/>
      <c r="AE45" s="747"/>
      <c r="AF45" s="229"/>
      <c r="AG45" s="229"/>
      <c r="AH45" s="737"/>
      <c r="AI45" s="737"/>
      <c r="AJ45" s="737"/>
      <c r="AK45" s="737"/>
      <c r="AL45" s="229"/>
      <c r="AM45" s="229"/>
      <c r="AN45" s="229"/>
      <c r="AO45" s="229"/>
      <c r="AP45" s="229"/>
      <c r="AQ45" s="229"/>
      <c r="AR45" s="229"/>
      <c r="AS45" s="229"/>
      <c r="AT45" s="229"/>
      <c r="AU45" s="229"/>
      <c r="AV45" s="229"/>
      <c r="AW45" s="229"/>
    </row>
    <row r="46" spans="1:49" s="169" customFormat="1" ht="57.95" customHeight="1">
      <c r="A46" s="741" t="s">
        <v>300</v>
      </c>
      <c r="B46" s="742"/>
      <c r="C46" s="742"/>
      <c r="D46" s="743"/>
      <c r="E46" s="741" t="s">
        <v>325</v>
      </c>
      <c r="F46" s="742"/>
      <c r="G46" s="742"/>
      <c r="H46" s="743"/>
      <c r="I46" s="741"/>
      <c r="J46" s="742"/>
      <c r="K46" s="742"/>
      <c r="L46" s="743"/>
      <c r="M46" s="655"/>
      <c r="N46" s="656"/>
      <c r="O46" s="656"/>
      <c r="P46" s="657"/>
      <c r="Q46" s="744" t="s">
        <v>328</v>
      </c>
      <c r="R46" s="745"/>
      <c r="S46" s="745"/>
      <c r="T46" s="746"/>
      <c r="U46" s="166"/>
      <c r="V46" s="166"/>
      <c r="Z46" s="229"/>
      <c r="AA46" s="229"/>
      <c r="AB46" s="737"/>
      <c r="AC46" s="747"/>
      <c r="AD46" s="747"/>
      <c r="AE46" s="747"/>
      <c r="AF46" s="229"/>
      <c r="AG46" s="229"/>
      <c r="AH46" s="737"/>
      <c r="AI46" s="737"/>
      <c r="AJ46" s="737"/>
      <c r="AK46" s="737"/>
      <c r="AL46" s="229"/>
      <c r="AM46" s="229"/>
      <c r="AN46" s="229"/>
      <c r="AO46" s="229"/>
      <c r="AP46" s="229"/>
      <c r="AQ46" s="229"/>
      <c r="AR46" s="229"/>
      <c r="AS46" s="229"/>
      <c r="AT46" s="229"/>
      <c r="AU46" s="229"/>
      <c r="AV46" s="229"/>
      <c r="AW46" s="229"/>
    </row>
    <row r="47" spans="1:49" s="169" customFormat="1" ht="57.95" customHeight="1">
      <c r="A47" s="741" t="s">
        <v>210</v>
      </c>
      <c r="B47" s="742"/>
      <c r="C47" s="742"/>
      <c r="D47" s="743"/>
      <c r="E47" s="741" t="s">
        <v>301</v>
      </c>
      <c r="F47" s="742"/>
      <c r="G47" s="742"/>
      <c r="H47" s="743"/>
      <c r="I47" s="741"/>
      <c r="J47" s="742"/>
      <c r="K47" s="742"/>
      <c r="L47" s="743"/>
      <c r="M47" s="655"/>
      <c r="N47" s="656"/>
      <c r="O47" s="656"/>
      <c r="P47" s="657"/>
      <c r="Q47" s="744" t="s">
        <v>329</v>
      </c>
      <c r="R47" s="745"/>
      <c r="S47" s="745"/>
      <c r="T47" s="746"/>
      <c r="U47" s="166"/>
      <c r="V47" s="166"/>
      <c r="Z47" s="229"/>
      <c r="AA47" s="229"/>
      <c r="AB47" s="737"/>
      <c r="AC47" s="737"/>
      <c r="AD47" s="737"/>
      <c r="AE47" s="737"/>
      <c r="AF47" s="229"/>
      <c r="AG47" s="229"/>
      <c r="AH47" s="737"/>
      <c r="AI47" s="737"/>
      <c r="AJ47" s="737"/>
      <c r="AK47" s="737"/>
      <c r="AL47" s="229"/>
      <c r="AM47" s="229"/>
      <c r="AN47" s="229"/>
      <c r="AO47" s="229"/>
      <c r="AP47" s="229"/>
      <c r="AQ47" s="229"/>
      <c r="AR47" s="229"/>
      <c r="AS47" s="229"/>
      <c r="AT47" s="229"/>
      <c r="AU47" s="229"/>
      <c r="AV47" s="229"/>
      <c r="AW47" s="229"/>
    </row>
    <row r="48" spans="1:49" s="169" customFormat="1" ht="57.95" customHeight="1">
      <c r="A48" s="741" t="s">
        <v>302</v>
      </c>
      <c r="B48" s="742"/>
      <c r="C48" s="742"/>
      <c r="D48" s="743"/>
      <c r="E48" s="741" t="s">
        <v>281</v>
      </c>
      <c r="F48" s="742"/>
      <c r="G48" s="742"/>
      <c r="H48" s="743"/>
      <c r="I48" s="741"/>
      <c r="J48" s="742"/>
      <c r="K48" s="742"/>
      <c r="L48" s="743"/>
      <c r="M48" s="655"/>
      <c r="N48" s="656"/>
      <c r="O48" s="656"/>
      <c r="P48" s="657"/>
      <c r="Q48" s="741"/>
      <c r="R48" s="742"/>
      <c r="S48" s="742"/>
      <c r="T48" s="743"/>
      <c r="U48" s="166"/>
      <c r="V48" s="166"/>
      <c r="Z48" s="229"/>
      <c r="AA48" s="229"/>
      <c r="AB48" s="737"/>
      <c r="AC48" s="737"/>
      <c r="AD48" s="737"/>
      <c r="AE48" s="737"/>
      <c r="AF48" s="229"/>
      <c r="AG48" s="229"/>
      <c r="AH48" s="737"/>
      <c r="AI48" s="737"/>
      <c r="AJ48" s="737"/>
      <c r="AK48" s="737"/>
      <c r="AL48" s="229"/>
      <c r="AM48" s="229"/>
      <c r="AN48" s="229"/>
      <c r="AO48" s="229"/>
      <c r="AP48" s="229"/>
      <c r="AQ48" s="229"/>
      <c r="AR48" s="229"/>
      <c r="AS48" s="229"/>
      <c r="AT48" s="229"/>
      <c r="AU48" s="229"/>
      <c r="AV48" s="229"/>
      <c r="AW48" s="229"/>
    </row>
    <row r="49" spans="1:49" s="169" customFormat="1" ht="57.95" customHeight="1">
      <c r="A49" s="738" t="s">
        <v>358</v>
      </c>
      <c r="B49" s="739"/>
      <c r="C49" s="739"/>
      <c r="D49" s="740"/>
      <c r="E49" s="738" t="s">
        <v>364</v>
      </c>
      <c r="F49" s="739"/>
      <c r="G49" s="739"/>
      <c r="H49" s="740"/>
      <c r="I49" s="738"/>
      <c r="J49" s="739"/>
      <c r="K49" s="739"/>
      <c r="L49" s="740"/>
      <c r="M49" s="687"/>
      <c r="N49" s="688"/>
      <c r="O49" s="688"/>
      <c r="P49" s="689"/>
      <c r="Q49" s="738"/>
      <c r="R49" s="739"/>
      <c r="S49" s="739"/>
      <c r="T49" s="740"/>
      <c r="U49" s="166"/>
      <c r="V49" s="166"/>
      <c r="Z49" s="229"/>
      <c r="AA49" s="229"/>
      <c r="AB49" s="737"/>
      <c r="AC49" s="737"/>
      <c r="AD49" s="737"/>
      <c r="AE49" s="737"/>
      <c r="AF49" s="229"/>
      <c r="AG49" s="229"/>
      <c r="AH49" s="737"/>
      <c r="AI49" s="737"/>
      <c r="AJ49" s="737"/>
      <c r="AK49" s="737"/>
      <c r="AL49" s="229"/>
      <c r="AM49" s="229"/>
      <c r="AN49" s="229"/>
      <c r="AO49" s="229"/>
      <c r="AP49" s="229"/>
      <c r="AQ49" s="229"/>
      <c r="AR49" s="229"/>
      <c r="AS49" s="229"/>
      <c r="AT49" s="229"/>
      <c r="AU49" s="229"/>
      <c r="AV49" s="229"/>
      <c r="AW49" s="229"/>
    </row>
    <row r="50" spans="1:49" s="170" customFormat="1" ht="25.5" customHeight="1" thickBot="1">
      <c r="A50" s="172" t="s">
        <v>129</v>
      </c>
      <c r="B50" s="173">
        <f>第三周明細!W22</f>
        <v>95.5</v>
      </c>
      <c r="C50" s="173" t="s">
        <v>9</v>
      </c>
      <c r="D50" s="174">
        <f>第三周明細!W18</f>
        <v>28.3</v>
      </c>
      <c r="E50" s="172" t="s">
        <v>129</v>
      </c>
      <c r="F50" s="173">
        <f>第三周明細!W30</f>
        <v>94</v>
      </c>
      <c r="G50" s="173" t="s">
        <v>9</v>
      </c>
      <c r="H50" s="174">
        <f>第三周明細!W26</f>
        <v>28.800000000000004</v>
      </c>
      <c r="I50" s="172" t="s">
        <v>129</v>
      </c>
      <c r="J50" s="173">
        <f>第三周明細!W38</f>
        <v>96</v>
      </c>
      <c r="K50" s="173" t="s">
        <v>9</v>
      </c>
      <c r="L50" s="174">
        <f>第三周明細!W34</f>
        <v>29.299999999999997</v>
      </c>
      <c r="M50" s="177" t="s">
        <v>129</v>
      </c>
      <c r="N50" s="178">
        <f>第三周明細!W46</f>
        <v>0</v>
      </c>
      <c r="O50" s="173" t="s">
        <v>297</v>
      </c>
      <c r="P50" s="173">
        <f>第三周明細!W42</f>
        <v>27.400000000000002</v>
      </c>
      <c r="Q50" s="177" t="s">
        <v>129</v>
      </c>
      <c r="R50" s="178">
        <f>第三周明細!W54</f>
        <v>0</v>
      </c>
      <c r="S50" s="178" t="s">
        <v>9</v>
      </c>
      <c r="T50" s="179">
        <f>第三周明細!W50</f>
        <v>0</v>
      </c>
      <c r="U50" s="166"/>
      <c r="V50" s="166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</row>
    <row r="51" spans="1:49" s="170" customFormat="1" ht="24.75" customHeight="1" thickBot="1">
      <c r="A51" s="294" t="s">
        <v>53</v>
      </c>
      <c r="B51" s="175">
        <f>第三周明細!W16</f>
        <v>23.5</v>
      </c>
      <c r="C51" s="175" t="s">
        <v>11</v>
      </c>
      <c r="D51" s="176">
        <f>第三周明細!W20</f>
        <v>712.7</v>
      </c>
      <c r="E51" s="175" t="s">
        <v>53</v>
      </c>
      <c r="F51" s="175">
        <f>第三周明細!W24</f>
        <v>24.5</v>
      </c>
      <c r="G51" s="175" t="s">
        <v>11</v>
      </c>
      <c r="H51" s="176">
        <f>第三周明細!W28</f>
        <v>717.7</v>
      </c>
      <c r="I51" s="294" t="s">
        <v>7</v>
      </c>
      <c r="J51" s="175">
        <f>第三周明細!W32</f>
        <v>27.599999999999998</v>
      </c>
      <c r="K51" s="175" t="s">
        <v>11</v>
      </c>
      <c r="L51" s="176">
        <f>第三周明細!W36</f>
        <v>741.59999999999991</v>
      </c>
      <c r="M51" s="297" t="s">
        <v>7</v>
      </c>
      <c r="N51" s="298">
        <f>第三周明細!W40</f>
        <v>26.5</v>
      </c>
      <c r="O51" s="298" t="s">
        <v>11</v>
      </c>
      <c r="P51" s="299">
        <f>第三周明細!W44</f>
        <v>732.1</v>
      </c>
      <c r="Q51" s="297" t="s">
        <v>7</v>
      </c>
      <c r="R51" s="298">
        <f>第三周明細!W48</f>
        <v>0</v>
      </c>
      <c r="S51" s="298" t="s">
        <v>11</v>
      </c>
      <c r="T51" s="299">
        <f>第三周明細!W52</f>
        <v>0</v>
      </c>
      <c r="U51" s="166"/>
      <c r="V51" s="166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</row>
    <row r="52" spans="1:49" ht="24.75" customHeight="1">
      <c r="A52" s="300"/>
      <c r="B52" s="300"/>
      <c r="C52" s="300"/>
      <c r="D52" s="300"/>
      <c r="E52" s="300"/>
      <c r="F52" s="300"/>
      <c r="G52" s="300"/>
      <c r="H52" s="300"/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166"/>
      <c r="V52" s="166"/>
      <c r="Z52" s="272"/>
      <c r="AA52" s="272"/>
      <c r="AB52" s="272"/>
      <c r="AC52" s="272"/>
      <c r="AD52" s="272"/>
      <c r="AE52" s="272"/>
      <c r="AF52" s="272"/>
      <c r="AG52" s="272"/>
      <c r="AH52" s="272"/>
      <c r="AI52" s="272"/>
      <c r="AJ52" s="272"/>
      <c r="AK52" s="272"/>
      <c r="AL52" s="272"/>
      <c r="AM52" s="272"/>
      <c r="AN52" s="272"/>
      <c r="AO52" s="272"/>
      <c r="AP52" s="272"/>
      <c r="AQ52" s="272"/>
      <c r="AR52" s="272"/>
      <c r="AS52" s="272"/>
      <c r="AT52" s="272"/>
      <c r="AU52" s="272"/>
      <c r="AV52" s="272"/>
      <c r="AW52" s="272"/>
    </row>
    <row r="53" spans="1:49" ht="45.75" hidden="1" customHeight="1">
      <c r="A53" s="727"/>
      <c r="B53" s="728"/>
      <c r="C53" s="728"/>
      <c r="D53" s="729"/>
      <c r="E53" s="300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166"/>
      <c r="V53" s="166"/>
      <c r="Z53" s="272"/>
      <c r="AA53" s="272"/>
      <c r="AB53" s="272"/>
      <c r="AC53" s="272"/>
      <c r="AD53" s="272"/>
      <c r="AE53" s="272"/>
      <c r="AF53" s="272"/>
      <c r="AG53" s="272"/>
      <c r="AH53" s="272"/>
      <c r="AI53" s="272"/>
      <c r="AJ53" s="272"/>
      <c r="AK53" s="272"/>
      <c r="AL53" s="272"/>
      <c r="AM53" s="272"/>
      <c r="AN53" s="272"/>
      <c r="AO53" s="272"/>
      <c r="AP53" s="272"/>
      <c r="AQ53" s="272"/>
      <c r="AR53" s="272"/>
      <c r="AS53" s="272"/>
      <c r="AT53" s="272"/>
      <c r="AU53" s="272"/>
      <c r="AV53" s="272"/>
      <c r="AW53" s="272"/>
    </row>
    <row r="54" spans="1:49" ht="45.75" hidden="1" customHeight="1">
      <c r="A54" s="730"/>
      <c r="B54" s="731"/>
      <c r="C54" s="731"/>
      <c r="D54" s="732"/>
      <c r="E54" s="300"/>
      <c r="F54" s="300"/>
      <c r="G54" s="300"/>
      <c r="H54" s="300"/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166"/>
      <c r="V54" s="166"/>
      <c r="Z54" s="272"/>
      <c r="AA54" s="272"/>
      <c r="AB54" s="272"/>
      <c r="AC54" s="272"/>
      <c r="AD54" s="272"/>
      <c r="AE54" s="272"/>
      <c r="AF54" s="272"/>
      <c r="AG54" s="272"/>
      <c r="AH54" s="272"/>
      <c r="AI54" s="272"/>
      <c r="AJ54" s="272"/>
      <c r="AK54" s="272"/>
      <c r="AL54" s="272"/>
      <c r="AM54" s="272"/>
      <c r="AN54" s="272"/>
      <c r="AO54" s="272"/>
      <c r="AP54" s="272"/>
      <c r="AQ54" s="272"/>
      <c r="AR54" s="272"/>
      <c r="AS54" s="272"/>
      <c r="AT54" s="272"/>
      <c r="AU54" s="272"/>
      <c r="AV54" s="272"/>
      <c r="AW54" s="272"/>
    </row>
    <row r="55" spans="1:49" ht="45.75" hidden="1" customHeight="1">
      <c r="A55" s="730"/>
      <c r="B55" s="731"/>
      <c r="C55" s="731"/>
      <c r="D55" s="732"/>
      <c r="E55" s="300"/>
      <c r="F55" s="300"/>
      <c r="G55" s="300"/>
      <c r="H55" s="300"/>
      <c r="I55" s="300"/>
      <c r="J55" s="300"/>
      <c r="K55" s="300"/>
      <c r="L55" s="300"/>
      <c r="M55" s="300"/>
      <c r="N55" s="300"/>
      <c r="O55" s="300"/>
      <c r="P55" s="300"/>
      <c r="Q55" s="300"/>
      <c r="R55" s="300"/>
      <c r="S55" s="300"/>
      <c r="T55" s="300"/>
      <c r="U55" s="166"/>
      <c r="V55" s="166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</row>
    <row r="56" spans="1:49" ht="45.75" hidden="1" customHeight="1">
      <c r="A56" s="730"/>
      <c r="B56" s="731"/>
      <c r="C56" s="731"/>
      <c r="D56" s="732"/>
      <c r="E56" s="300"/>
      <c r="F56" s="300"/>
      <c r="G56" s="300"/>
      <c r="H56" s="300"/>
      <c r="I56" s="300"/>
      <c r="J56" s="300"/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166"/>
      <c r="V56" s="166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</row>
    <row r="57" spans="1:49" ht="46.5" hidden="1" customHeight="1" thickBot="1">
      <c r="A57" s="733"/>
      <c r="B57" s="734"/>
      <c r="C57" s="734"/>
      <c r="D57" s="735"/>
      <c r="E57" s="300"/>
      <c r="F57" s="300"/>
      <c r="G57" s="300"/>
      <c r="H57" s="300"/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166"/>
      <c r="V57" s="166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</row>
    <row r="58" spans="1:49" ht="25.5" hidden="1" customHeight="1">
      <c r="A58" s="301"/>
      <c r="B58" s="302"/>
      <c r="C58" s="303"/>
      <c r="D58" s="304"/>
      <c r="E58" s="300"/>
      <c r="F58" s="300"/>
      <c r="G58" s="300"/>
      <c r="H58" s="300"/>
      <c r="I58" s="300"/>
      <c r="J58" s="300"/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166"/>
      <c r="V58" s="166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</row>
    <row r="59" spans="1:49" ht="26.25" hidden="1" customHeight="1" thickBot="1">
      <c r="A59" s="305"/>
      <c r="B59" s="306"/>
      <c r="C59" s="307"/>
      <c r="D59" s="308"/>
      <c r="E59" s="300"/>
      <c r="F59" s="300"/>
      <c r="G59" s="300"/>
      <c r="H59" s="300"/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0"/>
      <c r="U59" s="166"/>
      <c r="V59" s="166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</row>
    <row r="60" spans="1:49" ht="16.5" hidden="1" customHeight="1">
      <c r="A60" s="300"/>
      <c r="B60" s="300"/>
      <c r="C60" s="300"/>
      <c r="D60" s="300"/>
      <c r="E60" s="300"/>
      <c r="F60" s="300"/>
      <c r="G60" s="300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166"/>
      <c r="V60" s="166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</row>
    <row r="61" spans="1:49">
      <c r="A61" s="300"/>
      <c r="B61" s="300"/>
      <c r="C61" s="300"/>
      <c r="D61" s="300"/>
      <c r="E61" s="300"/>
      <c r="F61" s="300"/>
      <c r="G61" s="300"/>
      <c r="H61" s="300"/>
      <c r="I61" s="300"/>
      <c r="J61" s="300"/>
      <c r="K61" s="300"/>
      <c r="L61" s="300"/>
      <c r="M61" s="300"/>
      <c r="N61" s="300"/>
      <c r="O61" s="300"/>
      <c r="P61" s="300"/>
      <c r="Q61" s="300"/>
      <c r="R61" s="300"/>
      <c r="S61" s="300"/>
      <c r="T61" s="300"/>
      <c r="U61" s="166"/>
      <c r="V61" s="166"/>
      <c r="Z61" s="272"/>
      <c r="AA61" s="272"/>
      <c r="AB61" s="272"/>
      <c r="AC61" s="272"/>
      <c r="AD61" s="272"/>
      <c r="AE61" s="272"/>
      <c r="AF61" s="272"/>
      <c r="AG61" s="272"/>
      <c r="AH61" s="272"/>
      <c r="AI61" s="272"/>
      <c r="AJ61" s="272"/>
      <c r="AK61" s="272"/>
      <c r="AL61" s="272"/>
      <c r="AM61" s="272"/>
      <c r="AN61" s="272"/>
      <c r="AO61" s="272"/>
      <c r="AP61" s="272"/>
      <c r="AQ61" s="272"/>
      <c r="AR61" s="272"/>
      <c r="AS61" s="272"/>
      <c r="AT61" s="272"/>
      <c r="AU61" s="272"/>
      <c r="AV61" s="272"/>
      <c r="AW61" s="272"/>
    </row>
    <row r="62" spans="1:49">
      <c r="A62" s="300"/>
      <c r="B62" s="300"/>
      <c r="C62" s="300"/>
      <c r="D62" s="300"/>
      <c r="E62" s="300"/>
      <c r="F62" s="300"/>
      <c r="G62" s="300"/>
      <c r="H62" s="300"/>
      <c r="I62" s="300"/>
      <c r="J62" s="300"/>
      <c r="K62" s="300"/>
      <c r="L62" s="300"/>
      <c r="M62" s="300"/>
      <c r="N62" s="300"/>
      <c r="O62" s="300"/>
      <c r="P62" s="300"/>
      <c r="Q62" s="300"/>
      <c r="R62" s="300"/>
      <c r="S62" s="300"/>
      <c r="T62" s="300"/>
      <c r="U62" s="166"/>
      <c r="V62" s="166"/>
      <c r="Z62" s="272"/>
      <c r="AA62" s="272"/>
      <c r="AB62" s="272"/>
      <c r="AC62" s="272"/>
      <c r="AD62" s="272"/>
      <c r="AE62" s="272"/>
      <c r="AF62" s="272"/>
      <c r="AG62" s="272"/>
      <c r="AH62" s="272"/>
      <c r="AI62" s="272"/>
      <c r="AJ62" s="272"/>
      <c r="AK62" s="272"/>
      <c r="AL62" s="272"/>
      <c r="AM62" s="272"/>
      <c r="AN62" s="272"/>
      <c r="AO62" s="272"/>
      <c r="AP62" s="272"/>
      <c r="AQ62" s="272"/>
      <c r="AR62" s="272"/>
      <c r="AS62" s="272"/>
      <c r="AT62" s="272"/>
      <c r="AU62" s="272"/>
      <c r="AV62" s="272"/>
      <c r="AW62" s="272"/>
    </row>
    <row r="63" spans="1:49">
      <c r="A63" s="300"/>
      <c r="B63" s="300"/>
      <c r="C63" s="300"/>
      <c r="D63" s="300"/>
      <c r="E63" s="300"/>
      <c r="F63" s="300"/>
      <c r="G63" s="300"/>
      <c r="H63" s="300"/>
      <c r="I63" s="309"/>
      <c r="J63" s="309"/>
      <c r="K63" s="300"/>
      <c r="L63" s="300"/>
      <c r="M63" s="300"/>
      <c r="N63" s="300"/>
      <c r="O63" s="300"/>
      <c r="P63" s="300"/>
      <c r="Q63" s="300"/>
      <c r="R63" s="300"/>
      <c r="S63" s="300"/>
      <c r="T63" s="300"/>
      <c r="U63" s="166"/>
      <c r="V63" s="166"/>
      <c r="Z63" s="272"/>
      <c r="AA63" s="272"/>
      <c r="AB63" s="272"/>
      <c r="AC63" s="272"/>
      <c r="AD63" s="272"/>
      <c r="AE63" s="272"/>
      <c r="AF63" s="272"/>
      <c r="AG63" s="272"/>
      <c r="AH63" s="272"/>
      <c r="AI63" s="272"/>
      <c r="AJ63" s="272"/>
      <c r="AK63" s="272"/>
      <c r="AL63" s="272"/>
      <c r="AM63" s="272"/>
      <c r="AN63" s="272"/>
      <c r="AO63" s="272"/>
      <c r="AP63" s="272"/>
      <c r="AQ63" s="272"/>
      <c r="AR63" s="272"/>
      <c r="AS63" s="272"/>
      <c r="AT63" s="272"/>
      <c r="AU63" s="272"/>
      <c r="AV63" s="272"/>
      <c r="AW63" s="272"/>
    </row>
    <row r="64" spans="1:49">
      <c r="A64" s="300"/>
      <c r="B64" s="300"/>
      <c r="C64" s="736"/>
      <c r="D64" s="736"/>
      <c r="E64" s="736"/>
      <c r="F64" s="736"/>
      <c r="G64" s="736"/>
      <c r="H64" s="736"/>
      <c r="I64" s="736"/>
      <c r="J64" s="736"/>
      <c r="K64" s="736"/>
      <c r="L64" s="736"/>
      <c r="M64" s="736"/>
      <c r="N64" s="300"/>
      <c r="O64" s="300"/>
      <c r="P64" s="300"/>
      <c r="Q64" s="300"/>
      <c r="R64" s="300"/>
      <c r="S64" s="300"/>
      <c r="T64" s="300"/>
      <c r="U64" s="166"/>
      <c r="V64" s="166"/>
      <c r="Z64" s="272"/>
      <c r="AA64" s="272"/>
      <c r="AB64" s="272"/>
      <c r="AC64" s="272"/>
      <c r="AD64" s="272"/>
      <c r="AE64" s="272"/>
      <c r="AF64" s="272"/>
      <c r="AG64" s="272"/>
      <c r="AH64" s="272"/>
      <c r="AI64" s="272"/>
      <c r="AJ64" s="272"/>
      <c r="AK64" s="272"/>
      <c r="AL64" s="272"/>
      <c r="AM64" s="272"/>
      <c r="AN64" s="272"/>
      <c r="AO64" s="272"/>
      <c r="AP64" s="272"/>
      <c r="AQ64" s="272"/>
      <c r="AR64" s="272"/>
      <c r="AS64" s="272"/>
      <c r="AT64" s="272"/>
      <c r="AU64" s="272"/>
      <c r="AV64" s="272"/>
      <c r="AW64" s="272"/>
    </row>
    <row r="65" spans="1:49">
      <c r="A65" s="300"/>
      <c r="B65" s="300"/>
      <c r="C65" s="736"/>
      <c r="D65" s="736"/>
      <c r="E65" s="736"/>
      <c r="F65" s="736"/>
      <c r="G65" s="736"/>
      <c r="H65" s="736"/>
      <c r="I65" s="736"/>
      <c r="J65" s="736"/>
      <c r="K65" s="736"/>
      <c r="L65" s="736"/>
      <c r="M65" s="736"/>
      <c r="N65" s="300"/>
      <c r="O65" s="300"/>
      <c r="P65" s="300"/>
      <c r="Q65" s="300"/>
      <c r="R65" s="300"/>
      <c r="S65" s="300"/>
      <c r="T65" s="300"/>
      <c r="U65" s="166"/>
      <c r="V65" s="166"/>
      <c r="Z65" s="272"/>
      <c r="AA65" s="272"/>
      <c r="AB65" s="272"/>
      <c r="AC65" s="272"/>
      <c r="AD65" s="272"/>
      <c r="AE65" s="272"/>
      <c r="AF65" s="272"/>
      <c r="AG65" s="272"/>
      <c r="AH65" s="272"/>
      <c r="AI65" s="272"/>
      <c r="AJ65" s="272"/>
      <c r="AK65" s="272"/>
      <c r="AL65" s="272"/>
      <c r="AM65" s="272"/>
      <c r="AN65" s="272"/>
      <c r="AO65" s="272"/>
      <c r="AP65" s="272"/>
      <c r="AQ65" s="272"/>
      <c r="AR65" s="272"/>
      <c r="AS65" s="272"/>
      <c r="AT65" s="272"/>
      <c r="AU65" s="272"/>
      <c r="AV65" s="272"/>
      <c r="AW65" s="272"/>
    </row>
    <row r="66" spans="1:49">
      <c r="A66" s="300"/>
      <c r="B66" s="300"/>
      <c r="C66" s="736"/>
      <c r="D66" s="736"/>
      <c r="E66" s="736"/>
      <c r="F66" s="736"/>
      <c r="G66" s="736"/>
      <c r="H66" s="736"/>
      <c r="I66" s="736"/>
      <c r="J66" s="736"/>
      <c r="K66" s="736"/>
      <c r="L66" s="736"/>
      <c r="M66" s="736"/>
      <c r="N66" s="300"/>
      <c r="O66" s="300"/>
      <c r="P66" s="300"/>
      <c r="Q66" s="300"/>
      <c r="R66" s="300"/>
      <c r="S66" s="300"/>
      <c r="T66" s="300"/>
      <c r="U66" s="166"/>
      <c r="V66" s="166"/>
      <c r="Z66" s="272"/>
      <c r="AA66" s="272"/>
      <c r="AB66" s="272"/>
      <c r="AC66" s="272"/>
      <c r="AD66" s="272"/>
      <c r="AE66" s="272"/>
      <c r="AF66" s="272"/>
      <c r="AG66" s="272"/>
      <c r="AH66" s="272"/>
      <c r="AI66" s="272"/>
      <c r="AJ66" s="272"/>
      <c r="AK66" s="272"/>
      <c r="AL66" s="272"/>
      <c r="AM66" s="272"/>
      <c r="AN66" s="272"/>
      <c r="AO66" s="272"/>
      <c r="AP66" s="272"/>
      <c r="AQ66" s="272"/>
      <c r="AR66" s="272"/>
      <c r="AS66" s="272"/>
      <c r="AT66" s="272"/>
      <c r="AU66" s="272"/>
      <c r="AV66" s="272"/>
      <c r="AW66" s="272"/>
    </row>
    <row r="67" spans="1:49">
      <c r="A67" s="300"/>
      <c r="B67" s="300"/>
      <c r="C67" s="736"/>
      <c r="D67" s="736"/>
      <c r="E67" s="736"/>
      <c r="F67" s="736"/>
      <c r="G67" s="736"/>
      <c r="H67" s="736"/>
      <c r="I67" s="736"/>
      <c r="J67" s="736"/>
      <c r="K67" s="736"/>
      <c r="L67" s="736"/>
      <c r="M67" s="736"/>
      <c r="N67" s="300"/>
      <c r="O67" s="300"/>
      <c r="P67" s="300"/>
      <c r="Q67" s="300"/>
      <c r="R67" s="300"/>
      <c r="S67" s="300"/>
      <c r="T67" s="300"/>
      <c r="U67" s="166"/>
      <c r="V67" s="166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272"/>
      <c r="AL67" s="272"/>
      <c r="AM67" s="272"/>
      <c r="AN67" s="272"/>
      <c r="AO67" s="272"/>
      <c r="AP67" s="272"/>
      <c r="AQ67" s="272"/>
      <c r="AR67" s="272"/>
      <c r="AS67" s="272"/>
      <c r="AT67" s="272"/>
      <c r="AU67" s="272"/>
      <c r="AV67" s="272"/>
      <c r="AW67" s="272"/>
    </row>
    <row r="68" spans="1:49">
      <c r="A68" s="300"/>
      <c r="B68" s="300"/>
      <c r="C68" s="736"/>
      <c r="D68" s="736"/>
      <c r="E68" s="736"/>
      <c r="F68" s="736"/>
      <c r="G68" s="736"/>
      <c r="H68" s="736"/>
      <c r="I68" s="736"/>
      <c r="J68" s="736"/>
      <c r="K68" s="736"/>
      <c r="L68" s="736"/>
      <c r="M68" s="736"/>
      <c r="N68" s="300"/>
      <c r="O68" s="300"/>
      <c r="P68" s="300"/>
      <c r="Q68" s="300"/>
      <c r="R68" s="300"/>
      <c r="S68" s="300"/>
      <c r="T68" s="300"/>
      <c r="U68" s="166"/>
      <c r="V68" s="166"/>
      <c r="Z68" s="272"/>
      <c r="AA68" s="272"/>
      <c r="AB68" s="272"/>
      <c r="AC68" s="272"/>
      <c r="AD68" s="272"/>
      <c r="AE68" s="272"/>
      <c r="AF68" s="272"/>
      <c r="AG68" s="272"/>
      <c r="AH68" s="272"/>
      <c r="AI68" s="272"/>
      <c r="AJ68" s="272"/>
      <c r="AK68" s="272"/>
      <c r="AL68" s="272"/>
      <c r="AM68" s="272"/>
      <c r="AN68" s="272"/>
      <c r="AO68" s="272"/>
      <c r="AP68" s="272"/>
      <c r="AQ68" s="272"/>
      <c r="AR68" s="272"/>
      <c r="AS68" s="272"/>
      <c r="AT68" s="272"/>
      <c r="AU68" s="272"/>
      <c r="AV68" s="272"/>
      <c r="AW68" s="272"/>
    </row>
    <row r="69" spans="1:49">
      <c r="A69" s="300"/>
      <c r="B69" s="300"/>
      <c r="C69" s="736"/>
      <c r="D69" s="736"/>
      <c r="E69" s="736"/>
      <c r="F69" s="736"/>
      <c r="G69" s="736"/>
      <c r="H69" s="736"/>
      <c r="I69" s="736"/>
      <c r="J69" s="736"/>
      <c r="K69" s="736"/>
      <c r="L69" s="736"/>
      <c r="M69" s="736"/>
      <c r="N69" s="300"/>
      <c r="O69" s="300"/>
      <c r="P69" s="300"/>
      <c r="Q69" s="300"/>
      <c r="R69" s="300"/>
      <c r="S69" s="300"/>
      <c r="T69" s="300"/>
      <c r="U69" s="166"/>
      <c r="V69" s="166"/>
      <c r="Z69" s="272"/>
      <c r="AA69" s="272"/>
      <c r="AB69" s="272"/>
      <c r="AC69" s="272"/>
      <c r="AD69" s="272"/>
      <c r="AE69" s="272"/>
      <c r="AF69" s="272"/>
      <c r="AG69" s="272"/>
      <c r="AH69" s="272"/>
      <c r="AI69" s="272"/>
      <c r="AJ69" s="272"/>
      <c r="AK69" s="272"/>
      <c r="AL69" s="272"/>
      <c r="AM69" s="272"/>
      <c r="AN69" s="272"/>
      <c r="AO69" s="272"/>
      <c r="AP69" s="272"/>
      <c r="AQ69" s="272"/>
      <c r="AR69" s="272"/>
      <c r="AS69" s="272"/>
      <c r="AT69" s="272"/>
      <c r="AU69" s="272"/>
      <c r="AV69" s="272"/>
      <c r="AW69" s="272"/>
    </row>
    <row r="70" spans="1:49">
      <c r="A70" s="300"/>
      <c r="B70" s="300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166"/>
      <c r="V70" s="166"/>
    </row>
    <row r="71" spans="1:49">
      <c r="A71" s="300"/>
      <c r="B71" s="300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166"/>
      <c r="V71" s="166"/>
    </row>
    <row r="72" spans="1:49">
      <c r="A72" s="300"/>
      <c r="B72" s="300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166"/>
      <c r="V72" s="166"/>
    </row>
    <row r="73" spans="1:49">
      <c r="A73" s="300"/>
      <c r="B73" s="300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166"/>
      <c r="V73" s="166"/>
    </row>
    <row r="74" spans="1:49">
      <c r="A74" s="300"/>
      <c r="B74" s="300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166"/>
      <c r="V74" s="166"/>
    </row>
    <row r="75" spans="1:49">
      <c r="A75" s="300"/>
      <c r="B75" s="300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166"/>
      <c r="V75" s="166"/>
    </row>
    <row r="76" spans="1:49">
      <c r="A76" s="300"/>
      <c r="B76" s="300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10"/>
      <c r="O76" s="310"/>
      <c r="P76" s="310"/>
      <c r="Q76" s="310"/>
      <c r="R76" s="310"/>
      <c r="S76" s="310"/>
      <c r="T76" s="300"/>
    </row>
    <row r="77" spans="1:49">
      <c r="A77" s="300"/>
      <c r="B77" s="300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10"/>
      <c r="O77" s="310"/>
      <c r="P77" s="310"/>
      <c r="Q77" s="310"/>
      <c r="R77" s="310"/>
      <c r="S77" s="310"/>
      <c r="T77" s="300"/>
    </row>
    <row r="78" spans="1:49">
      <c r="A78" s="300"/>
      <c r="B78" s="300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10"/>
      <c r="O78" s="310"/>
      <c r="P78" s="310"/>
      <c r="Q78" s="310"/>
      <c r="R78" s="310"/>
      <c r="S78" s="310"/>
      <c r="T78" s="300"/>
    </row>
    <row r="79" spans="1:49">
      <c r="A79" s="300"/>
      <c r="B79" s="300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10"/>
      <c r="O79" s="310"/>
      <c r="P79" s="310"/>
      <c r="Q79" s="310"/>
      <c r="R79" s="310"/>
      <c r="S79" s="310"/>
      <c r="T79" s="300"/>
    </row>
    <row r="80" spans="1:49">
      <c r="A80" s="300"/>
      <c r="B80" s="300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10"/>
      <c r="O80" s="310"/>
      <c r="P80" s="310"/>
      <c r="Q80" s="310"/>
      <c r="R80" s="310"/>
      <c r="S80" s="310"/>
      <c r="T80" s="300"/>
    </row>
    <row r="81" spans="1:22">
      <c r="A81" s="300"/>
      <c r="B81" s="300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10"/>
      <c r="O81" s="310"/>
      <c r="P81" s="310"/>
      <c r="Q81" s="310"/>
      <c r="R81" s="310"/>
      <c r="S81" s="310"/>
      <c r="T81" s="300"/>
    </row>
    <row r="82" spans="1:22">
      <c r="A82" s="300"/>
      <c r="B82" s="300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10"/>
      <c r="O82" s="310"/>
      <c r="P82" s="310"/>
      <c r="Q82" s="310"/>
      <c r="R82" s="310"/>
      <c r="S82" s="310"/>
      <c r="T82" s="300"/>
    </row>
    <row r="83" spans="1:22">
      <c r="A83" s="300"/>
      <c r="B83" s="300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10"/>
      <c r="O83" s="310"/>
      <c r="P83" s="310"/>
      <c r="Q83" s="310"/>
      <c r="R83" s="310"/>
      <c r="S83" s="310"/>
      <c r="T83" s="300"/>
    </row>
    <row r="84" spans="1:22">
      <c r="A84" s="300"/>
      <c r="B84" s="300"/>
      <c r="C84" s="300"/>
      <c r="D84" s="300"/>
      <c r="E84" s="300"/>
      <c r="F84" s="300"/>
      <c r="G84" s="300"/>
      <c r="H84" s="300"/>
      <c r="I84" s="300"/>
      <c r="J84" s="300"/>
      <c r="K84" s="300"/>
      <c r="L84" s="300"/>
      <c r="M84" s="300"/>
      <c r="N84" s="310"/>
      <c r="O84" s="310"/>
      <c r="P84" s="310"/>
      <c r="Q84" s="310"/>
      <c r="R84" s="310"/>
      <c r="S84" s="310"/>
      <c r="T84" s="300"/>
    </row>
    <row r="85" spans="1:22">
      <c r="A85" s="300"/>
      <c r="B85" s="300"/>
      <c r="C85" s="300"/>
      <c r="D85" s="300"/>
      <c r="E85" s="300"/>
      <c r="F85" s="300"/>
      <c r="G85" s="300"/>
      <c r="H85" s="300"/>
      <c r="I85" s="300"/>
      <c r="J85" s="300"/>
      <c r="K85" s="300"/>
      <c r="L85" s="300"/>
      <c r="M85" s="300"/>
      <c r="N85" s="310"/>
      <c r="O85" s="310"/>
      <c r="P85" s="310"/>
      <c r="Q85" s="310"/>
      <c r="R85" s="310"/>
      <c r="S85" s="310"/>
      <c r="T85" s="300"/>
    </row>
    <row r="86" spans="1:22">
      <c r="A86" s="300"/>
      <c r="B86" s="300"/>
      <c r="C86" s="300"/>
      <c r="D86" s="300"/>
      <c r="E86" s="300"/>
      <c r="F86" s="300"/>
      <c r="G86" s="300"/>
      <c r="H86" s="300"/>
      <c r="I86" s="300"/>
      <c r="J86" s="300"/>
      <c r="K86" s="300"/>
      <c r="L86" s="300"/>
      <c r="M86" s="300"/>
      <c r="N86" s="310"/>
      <c r="O86" s="310"/>
      <c r="P86" s="310"/>
      <c r="Q86" s="310"/>
      <c r="R86" s="310"/>
      <c r="S86" s="310"/>
      <c r="T86" s="300"/>
    </row>
    <row r="87" spans="1:22">
      <c r="A87" s="300"/>
      <c r="B87" s="300"/>
      <c r="C87" s="300"/>
      <c r="D87" s="300"/>
      <c r="E87" s="300"/>
      <c r="F87" s="300"/>
      <c r="G87" s="300"/>
      <c r="H87" s="300"/>
      <c r="I87" s="300"/>
      <c r="J87" s="300"/>
      <c r="K87" s="300"/>
      <c r="L87" s="300"/>
      <c r="M87" s="300"/>
      <c r="N87" s="310"/>
      <c r="O87" s="310"/>
      <c r="P87" s="310"/>
      <c r="Q87" s="310"/>
      <c r="R87" s="310"/>
      <c r="S87" s="310"/>
      <c r="T87" s="300"/>
    </row>
    <row r="88" spans="1:22">
      <c r="A88" s="300"/>
      <c r="B88" s="300"/>
      <c r="C88" s="300"/>
      <c r="D88" s="300"/>
      <c r="E88" s="300"/>
      <c r="F88" s="300"/>
      <c r="G88" s="300"/>
      <c r="H88" s="300"/>
      <c r="I88" s="300"/>
      <c r="J88" s="300"/>
      <c r="K88" s="300"/>
      <c r="L88" s="300"/>
      <c r="M88" s="300"/>
      <c r="N88" s="310"/>
      <c r="O88" s="310"/>
      <c r="P88" s="310"/>
      <c r="Q88" s="310"/>
      <c r="R88" s="310"/>
      <c r="S88" s="310"/>
      <c r="T88" s="300"/>
    </row>
    <row r="89" spans="1:22">
      <c r="A89" s="300"/>
      <c r="B89" s="300"/>
      <c r="C89" s="300"/>
      <c r="D89" s="300"/>
      <c r="E89" s="300"/>
      <c r="F89" s="300"/>
      <c r="G89" s="300"/>
      <c r="H89" s="300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166"/>
      <c r="V89" s="166"/>
    </row>
    <row r="90" spans="1:22">
      <c r="A90" s="300"/>
      <c r="B90" s="300"/>
      <c r="C90" s="300"/>
      <c r="D90" s="300"/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166"/>
      <c r="V90" s="166"/>
    </row>
    <row r="91" spans="1:22">
      <c r="A91" s="300"/>
      <c r="B91" s="300"/>
      <c r="C91" s="300"/>
      <c r="D91" s="300"/>
      <c r="E91" s="300"/>
      <c r="F91" s="300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166"/>
      <c r="V91" s="166"/>
    </row>
    <row r="92" spans="1:22">
      <c r="A92" s="300"/>
      <c r="B92" s="300"/>
      <c r="C92" s="300"/>
      <c r="D92" s="300"/>
      <c r="E92" s="300"/>
      <c r="F92" s="300"/>
      <c r="G92" s="300"/>
      <c r="H92" s="300"/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166"/>
      <c r="V92" s="166"/>
    </row>
    <row r="93" spans="1:22">
      <c r="A93" s="300"/>
      <c r="B93" s="300"/>
      <c r="C93" s="300"/>
      <c r="D93" s="300"/>
      <c r="E93" s="300"/>
      <c r="F93" s="300"/>
      <c r="G93" s="300"/>
      <c r="H93" s="300"/>
      <c r="I93" s="300"/>
      <c r="J93" s="300"/>
      <c r="K93" s="300"/>
      <c r="L93" s="300"/>
      <c r="M93" s="300"/>
      <c r="N93" s="300"/>
      <c r="O93" s="300"/>
      <c r="P93" s="300"/>
      <c r="Q93" s="300"/>
      <c r="R93" s="300"/>
      <c r="S93" s="300"/>
      <c r="T93" s="300"/>
      <c r="U93" s="166"/>
      <c r="V93" s="166"/>
    </row>
    <row r="94" spans="1:22">
      <c r="A94" s="300"/>
      <c r="B94" s="300"/>
      <c r="C94" s="300"/>
      <c r="D94" s="300"/>
      <c r="E94" s="300"/>
      <c r="F94" s="300"/>
      <c r="G94" s="300"/>
      <c r="H94" s="300"/>
      <c r="I94" s="300"/>
      <c r="J94" s="300"/>
      <c r="K94" s="300"/>
      <c r="L94" s="300"/>
      <c r="M94" s="300"/>
      <c r="N94" s="300"/>
      <c r="O94" s="300"/>
      <c r="P94" s="300"/>
      <c r="Q94" s="300"/>
      <c r="R94" s="300"/>
      <c r="S94" s="300"/>
      <c r="T94" s="300"/>
      <c r="U94" s="166"/>
      <c r="V94" s="166"/>
    </row>
    <row r="95" spans="1:22">
      <c r="A95" s="300"/>
      <c r="B95" s="300"/>
      <c r="C95" s="300"/>
      <c r="D95" s="300"/>
      <c r="E95" s="300"/>
      <c r="F95" s="300"/>
      <c r="G95" s="300"/>
      <c r="H95" s="300"/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166"/>
      <c r="V95" s="166"/>
    </row>
    <row r="96" spans="1:22">
      <c r="A96" s="300"/>
      <c r="B96" s="300"/>
      <c r="C96" s="300"/>
      <c r="D96" s="300"/>
      <c r="E96" s="300"/>
      <c r="F96" s="300"/>
      <c r="G96" s="300"/>
      <c r="H96" s="300"/>
      <c r="I96" s="300"/>
      <c r="J96" s="300"/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166"/>
      <c r="V96" s="166"/>
    </row>
    <row r="97" spans="1:22">
      <c r="A97" s="300"/>
      <c r="B97" s="300"/>
      <c r="C97" s="300"/>
      <c r="D97" s="300"/>
      <c r="E97" s="300"/>
      <c r="F97" s="300"/>
      <c r="G97" s="300"/>
      <c r="H97" s="300"/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166"/>
      <c r="V97" s="166"/>
    </row>
    <row r="98" spans="1:22">
      <c r="A98" s="300"/>
      <c r="B98" s="300"/>
      <c r="C98" s="300"/>
      <c r="D98" s="300"/>
      <c r="E98" s="300"/>
      <c r="F98" s="300"/>
      <c r="G98" s="300"/>
      <c r="H98" s="300"/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166"/>
      <c r="V98" s="166"/>
    </row>
    <row r="99" spans="1:22">
      <c r="A99" s="300"/>
      <c r="B99" s="300"/>
      <c r="C99" s="300"/>
      <c r="D99" s="300"/>
      <c r="E99" s="300"/>
      <c r="F99" s="300"/>
      <c r="G99" s="300"/>
      <c r="H99" s="300"/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166"/>
      <c r="V99" s="166"/>
    </row>
    <row r="100" spans="1:22">
      <c r="A100" s="300"/>
      <c r="B100" s="300"/>
      <c r="C100" s="300"/>
      <c r="D100" s="300"/>
      <c r="E100" s="300"/>
      <c r="F100" s="300"/>
      <c r="G100" s="300"/>
      <c r="H100" s="300"/>
      <c r="I100" s="300"/>
      <c r="J100" s="300"/>
      <c r="K100" s="300"/>
      <c r="L100" s="300"/>
      <c r="M100" s="300"/>
      <c r="N100" s="300"/>
      <c r="O100" s="300"/>
      <c r="P100" s="300"/>
      <c r="Q100" s="300"/>
      <c r="R100" s="300"/>
      <c r="S100" s="300"/>
      <c r="T100" s="300"/>
      <c r="U100" s="166"/>
      <c r="V100" s="166"/>
    </row>
    <row r="101" spans="1:22">
      <c r="A101" s="300"/>
      <c r="B101" s="300"/>
      <c r="C101" s="300"/>
      <c r="D101" s="300"/>
      <c r="E101" s="300"/>
      <c r="F101" s="300"/>
      <c r="G101" s="300"/>
      <c r="H101" s="300"/>
      <c r="I101" s="300"/>
      <c r="J101" s="300"/>
      <c r="K101" s="300"/>
      <c r="L101" s="300"/>
      <c r="M101" s="300"/>
      <c r="N101" s="300"/>
      <c r="O101" s="300"/>
      <c r="P101" s="300"/>
      <c r="Q101" s="300"/>
      <c r="R101" s="300"/>
      <c r="S101" s="300"/>
      <c r="T101" s="300"/>
      <c r="U101" s="166"/>
      <c r="V101" s="166"/>
    </row>
    <row r="102" spans="1:22">
      <c r="A102" s="300"/>
      <c r="B102" s="300"/>
      <c r="C102" s="300"/>
      <c r="D102" s="300"/>
      <c r="E102" s="300"/>
      <c r="F102" s="300"/>
      <c r="G102" s="300"/>
      <c r="H102" s="300"/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300"/>
      <c r="U102" s="166"/>
      <c r="V102" s="166"/>
    </row>
    <row r="103" spans="1:22">
      <c r="A103" s="300"/>
      <c r="B103" s="300"/>
      <c r="C103" s="300"/>
      <c r="D103" s="300"/>
      <c r="E103" s="300"/>
      <c r="F103" s="300"/>
      <c r="G103" s="300"/>
      <c r="H103" s="300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166"/>
      <c r="V103" s="166"/>
    </row>
    <row r="104" spans="1:22">
      <c r="A104" s="300"/>
      <c r="B104" s="300"/>
      <c r="C104" s="300"/>
      <c r="D104" s="300"/>
      <c r="E104" s="300"/>
      <c r="F104" s="300"/>
      <c r="G104" s="300"/>
      <c r="H104" s="300"/>
      <c r="I104" s="300"/>
      <c r="J104" s="300"/>
      <c r="K104" s="300"/>
      <c r="L104" s="300"/>
      <c r="M104" s="300"/>
      <c r="N104" s="300"/>
      <c r="O104" s="300"/>
      <c r="P104" s="300"/>
      <c r="Q104" s="300"/>
      <c r="R104" s="300"/>
      <c r="S104" s="300"/>
      <c r="T104" s="300"/>
      <c r="U104" s="166"/>
      <c r="V104" s="166"/>
    </row>
    <row r="105" spans="1:22">
      <c r="A105" s="300"/>
      <c r="B105" s="300"/>
      <c r="C105" s="300"/>
      <c r="D105" s="300"/>
      <c r="E105" s="300"/>
      <c r="F105" s="300"/>
      <c r="G105" s="300"/>
      <c r="H105" s="300"/>
      <c r="I105" s="300"/>
      <c r="J105" s="300"/>
      <c r="K105" s="300"/>
      <c r="L105" s="300"/>
      <c r="M105" s="300"/>
      <c r="N105" s="300"/>
      <c r="O105" s="300"/>
      <c r="P105" s="300"/>
      <c r="Q105" s="300"/>
      <c r="R105" s="300"/>
      <c r="S105" s="300"/>
      <c r="T105" s="300"/>
      <c r="U105" s="166"/>
      <c r="V105" s="166"/>
    </row>
    <row r="106" spans="1:22">
      <c r="A106" s="300"/>
      <c r="B106" s="300"/>
      <c r="C106" s="300"/>
      <c r="D106" s="300"/>
      <c r="E106" s="300"/>
      <c r="F106" s="300"/>
      <c r="G106" s="300"/>
      <c r="H106" s="300"/>
      <c r="I106" s="300"/>
      <c r="J106" s="300"/>
      <c r="K106" s="300"/>
      <c r="L106" s="300"/>
      <c r="M106" s="300"/>
      <c r="N106" s="300"/>
      <c r="O106" s="300"/>
      <c r="P106" s="300"/>
      <c r="Q106" s="300"/>
      <c r="R106" s="300"/>
      <c r="S106" s="300"/>
      <c r="T106" s="300"/>
      <c r="U106" s="166"/>
      <c r="V106" s="166"/>
    </row>
    <row r="107" spans="1:22">
      <c r="A107" s="300"/>
      <c r="B107" s="300"/>
      <c r="C107" s="300"/>
      <c r="D107" s="300"/>
      <c r="E107" s="300"/>
      <c r="F107" s="300"/>
      <c r="G107" s="300"/>
      <c r="H107" s="300"/>
      <c r="I107" s="300"/>
      <c r="J107" s="300"/>
      <c r="K107" s="300"/>
      <c r="L107" s="300"/>
      <c r="M107" s="300"/>
      <c r="N107" s="300"/>
      <c r="O107" s="300"/>
      <c r="P107" s="300"/>
      <c r="Q107" s="300"/>
      <c r="R107" s="300"/>
      <c r="S107" s="300"/>
      <c r="T107" s="300"/>
      <c r="U107" s="166"/>
      <c r="V107" s="166"/>
    </row>
    <row r="108" spans="1:22">
      <c r="A108" s="300"/>
      <c r="B108" s="300"/>
      <c r="C108" s="300"/>
      <c r="D108" s="300"/>
      <c r="E108" s="300"/>
      <c r="F108" s="300"/>
      <c r="G108" s="300"/>
      <c r="H108" s="300"/>
      <c r="I108" s="300"/>
      <c r="J108" s="300"/>
      <c r="K108" s="300"/>
      <c r="L108" s="300"/>
      <c r="M108" s="300"/>
      <c r="N108" s="300"/>
      <c r="O108" s="300"/>
      <c r="P108" s="300"/>
      <c r="Q108" s="300"/>
      <c r="R108" s="300"/>
      <c r="S108" s="300"/>
      <c r="T108" s="300"/>
      <c r="U108" s="166"/>
      <c r="V108" s="166"/>
    </row>
    <row r="109" spans="1:22">
      <c r="A109" s="300"/>
      <c r="B109" s="300"/>
      <c r="C109" s="300"/>
      <c r="D109" s="300"/>
      <c r="E109" s="300"/>
      <c r="F109" s="300"/>
      <c r="G109" s="300"/>
      <c r="H109" s="300"/>
      <c r="I109" s="300"/>
      <c r="J109" s="300"/>
      <c r="K109" s="300"/>
      <c r="L109" s="300"/>
      <c r="M109" s="300"/>
      <c r="N109" s="300"/>
      <c r="O109" s="300"/>
      <c r="P109" s="300"/>
      <c r="Q109" s="300"/>
      <c r="R109" s="300"/>
      <c r="S109" s="300"/>
      <c r="T109" s="300"/>
      <c r="U109" s="166"/>
      <c r="V109" s="166"/>
    </row>
    <row r="110" spans="1:22">
      <c r="A110" s="300"/>
      <c r="B110" s="300"/>
      <c r="C110" s="300"/>
      <c r="D110" s="300"/>
      <c r="E110" s="300"/>
      <c r="F110" s="300"/>
      <c r="G110" s="300"/>
      <c r="H110" s="300"/>
      <c r="I110" s="300"/>
      <c r="J110" s="300"/>
      <c r="K110" s="300"/>
      <c r="L110" s="300"/>
      <c r="M110" s="300"/>
      <c r="N110" s="300"/>
      <c r="O110" s="300"/>
      <c r="P110" s="300"/>
      <c r="Q110" s="300"/>
      <c r="R110" s="300"/>
      <c r="S110" s="300"/>
      <c r="T110" s="300"/>
      <c r="U110" s="166"/>
      <c r="V110" s="166"/>
    </row>
    <row r="111" spans="1:22">
      <c r="A111" s="300"/>
      <c r="B111" s="300"/>
      <c r="C111" s="300"/>
      <c r="D111" s="300"/>
      <c r="E111" s="300"/>
      <c r="F111" s="300"/>
      <c r="G111" s="300"/>
      <c r="H111" s="300"/>
      <c r="I111" s="300"/>
      <c r="J111" s="300"/>
      <c r="K111" s="300"/>
      <c r="L111" s="300"/>
      <c r="M111" s="300"/>
      <c r="N111" s="300"/>
      <c r="O111" s="300"/>
      <c r="P111" s="300"/>
      <c r="Q111" s="300"/>
      <c r="R111" s="300"/>
      <c r="S111" s="300"/>
      <c r="T111" s="300"/>
      <c r="U111" s="166"/>
      <c r="V111" s="166"/>
    </row>
    <row r="112" spans="1:22">
      <c r="A112" s="300"/>
      <c r="B112" s="300"/>
      <c r="C112" s="300"/>
      <c r="D112" s="300"/>
      <c r="E112" s="300"/>
      <c r="F112" s="300"/>
      <c r="G112" s="300"/>
      <c r="H112" s="300"/>
      <c r="I112" s="300"/>
      <c r="J112" s="300"/>
      <c r="K112" s="300"/>
      <c r="L112" s="300"/>
      <c r="M112" s="300"/>
      <c r="N112" s="300"/>
      <c r="O112" s="300"/>
      <c r="P112" s="300"/>
      <c r="Q112" s="300"/>
      <c r="R112" s="300"/>
      <c r="S112" s="300"/>
      <c r="T112" s="300"/>
      <c r="U112" s="166"/>
      <c r="V112" s="166"/>
    </row>
    <row r="113" spans="1:22">
      <c r="A113" s="300"/>
      <c r="B113" s="300"/>
      <c r="C113" s="300"/>
      <c r="D113" s="300"/>
      <c r="E113" s="300"/>
      <c r="F113" s="300"/>
      <c r="G113" s="300"/>
      <c r="H113" s="300"/>
      <c r="I113" s="300"/>
      <c r="J113" s="300"/>
      <c r="K113" s="300"/>
      <c r="L113" s="300"/>
      <c r="M113" s="300"/>
      <c r="N113" s="300"/>
      <c r="O113" s="300"/>
      <c r="P113" s="300"/>
      <c r="Q113" s="300"/>
      <c r="R113" s="300"/>
      <c r="S113" s="300"/>
      <c r="T113" s="300"/>
      <c r="U113" s="166"/>
      <c r="V113" s="166"/>
    </row>
    <row r="114" spans="1:22">
      <c r="A114" s="300"/>
      <c r="B114" s="300"/>
      <c r="C114" s="300"/>
      <c r="D114" s="300"/>
      <c r="E114" s="300"/>
      <c r="F114" s="300"/>
      <c r="G114" s="300"/>
      <c r="H114" s="300"/>
      <c r="I114" s="300"/>
      <c r="J114" s="300"/>
      <c r="K114" s="300"/>
      <c r="L114" s="300"/>
      <c r="M114" s="300"/>
      <c r="N114" s="300"/>
      <c r="O114" s="300"/>
      <c r="P114" s="300"/>
      <c r="Q114" s="300"/>
      <c r="R114" s="300"/>
      <c r="S114" s="300"/>
      <c r="T114" s="300"/>
      <c r="U114" s="166"/>
      <c r="V114" s="166"/>
    </row>
    <row r="115" spans="1:22">
      <c r="A115" s="300"/>
      <c r="B115" s="300"/>
      <c r="C115" s="300"/>
      <c r="D115" s="300"/>
      <c r="E115" s="300"/>
      <c r="F115" s="300"/>
      <c r="G115" s="300"/>
      <c r="H115" s="300"/>
      <c r="I115" s="300"/>
      <c r="J115" s="300"/>
      <c r="K115" s="300"/>
      <c r="L115" s="300"/>
      <c r="M115" s="300"/>
      <c r="N115" s="300"/>
      <c r="O115" s="300"/>
      <c r="P115" s="300"/>
      <c r="Q115" s="300"/>
      <c r="R115" s="300"/>
      <c r="S115" s="300"/>
      <c r="T115" s="300"/>
      <c r="U115" s="166"/>
      <c r="V115" s="166"/>
    </row>
    <row r="116" spans="1:22">
      <c r="A116" s="300"/>
      <c r="B116" s="300"/>
      <c r="C116" s="300"/>
      <c r="D116" s="300"/>
      <c r="E116" s="300"/>
      <c r="F116" s="300"/>
      <c r="G116" s="300"/>
      <c r="H116" s="300"/>
      <c r="I116" s="300"/>
      <c r="J116" s="300"/>
      <c r="K116" s="300"/>
      <c r="L116" s="300"/>
      <c r="M116" s="300"/>
      <c r="N116" s="300"/>
      <c r="O116" s="300"/>
      <c r="P116" s="300"/>
      <c r="Q116" s="300"/>
      <c r="R116" s="300"/>
      <c r="S116" s="300"/>
      <c r="T116" s="300"/>
      <c r="U116" s="166"/>
      <c r="V116" s="166"/>
    </row>
    <row r="117" spans="1:22">
      <c r="A117" s="300"/>
      <c r="B117" s="300"/>
      <c r="C117" s="300"/>
      <c r="D117" s="300"/>
      <c r="E117" s="300"/>
      <c r="F117" s="300"/>
      <c r="G117" s="300"/>
      <c r="H117" s="300"/>
      <c r="I117" s="300"/>
      <c r="J117" s="300"/>
      <c r="K117" s="300"/>
      <c r="L117" s="300"/>
      <c r="M117" s="300"/>
      <c r="N117" s="300"/>
      <c r="O117" s="300"/>
      <c r="P117" s="300"/>
      <c r="Q117" s="300"/>
      <c r="R117" s="300"/>
      <c r="S117" s="300"/>
      <c r="T117" s="300"/>
      <c r="U117" s="166"/>
      <c r="V117" s="166"/>
    </row>
    <row r="118" spans="1:22">
      <c r="A118" s="300"/>
      <c r="B118" s="300"/>
      <c r="C118" s="300"/>
      <c r="D118" s="300"/>
      <c r="E118" s="300"/>
      <c r="F118" s="300"/>
      <c r="G118" s="300"/>
      <c r="H118" s="300"/>
      <c r="I118" s="300"/>
      <c r="J118" s="300"/>
      <c r="K118" s="300"/>
      <c r="L118" s="300"/>
      <c r="M118" s="300"/>
      <c r="N118" s="300"/>
      <c r="O118" s="300"/>
      <c r="P118" s="300"/>
      <c r="Q118" s="300"/>
      <c r="R118" s="300"/>
      <c r="S118" s="300"/>
      <c r="T118" s="300"/>
      <c r="U118" s="166"/>
      <c r="V118" s="166"/>
    </row>
    <row r="119" spans="1:22">
      <c r="A119" s="300"/>
      <c r="B119" s="300"/>
      <c r="C119" s="300"/>
      <c r="D119" s="300"/>
      <c r="E119" s="300"/>
      <c r="F119" s="300"/>
      <c r="G119" s="300"/>
      <c r="H119" s="300"/>
      <c r="I119" s="300"/>
      <c r="J119" s="300"/>
      <c r="K119" s="300"/>
      <c r="L119" s="300"/>
      <c r="M119" s="300"/>
      <c r="N119" s="300"/>
      <c r="O119" s="300"/>
      <c r="P119" s="300"/>
      <c r="Q119" s="300"/>
      <c r="R119" s="300"/>
      <c r="S119" s="300"/>
      <c r="T119" s="300"/>
      <c r="U119" s="166"/>
      <c r="V119" s="166"/>
    </row>
    <row r="120" spans="1:22">
      <c r="A120" s="300"/>
      <c r="B120" s="300"/>
      <c r="C120" s="300"/>
      <c r="D120" s="300"/>
      <c r="E120" s="300"/>
      <c r="F120" s="300"/>
      <c r="G120" s="300"/>
      <c r="H120" s="300"/>
      <c r="I120" s="300"/>
      <c r="J120" s="300"/>
      <c r="K120" s="300"/>
      <c r="L120" s="300"/>
      <c r="M120" s="300"/>
      <c r="N120" s="300"/>
      <c r="O120" s="300"/>
      <c r="P120" s="300"/>
      <c r="Q120" s="300"/>
      <c r="R120" s="300"/>
      <c r="S120" s="300"/>
      <c r="T120" s="300"/>
      <c r="U120" s="166"/>
      <c r="V120" s="166"/>
    </row>
    <row r="121" spans="1:22">
      <c r="A121" s="300"/>
      <c r="B121" s="300"/>
      <c r="C121" s="300"/>
      <c r="D121" s="300"/>
      <c r="E121" s="300"/>
      <c r="F121" s="300"/>
      <c r="G121" s="300"/>
      <c r="H121" s="300"/>
      <c r="I121" s="300"/>
      <c r="J121" s="300"/>
      <c r="K121" s="300"/>
      <c r="L121" s="300"/>
      <c r="M121" s="300"/>
      <c r="N121" s="300"/>
      <c r="O121" s="300"/>
      <c r="P121" s="300"/>
      <c r="Q121" s="300"/>
      <c r="R121" s="300"/>
      <c r="S121" s="300"/>
      <c r="T121" s="300"/>
      <c r="U121" s="166"/>
      <c r="V121" s="166"/>
    </row>
    <row r="122" spans="1:22">
      <c r="A122" s="300"/>
      <c r="B122" s="300"/>
      <c r="C122" s="300"/>
      <c r="D122" s="300"/>
      <c r="E122" s="300"/>
      <c r="F122" s="300"/>
      <c r="G122" s="300"/>
      <c r="H122" s="300"/>
      <c r="I122" s="300"/>
      <c r="J122" s="300"/>
      <c r="K122" s="300"/>
      <c r="L122" s="300"/>
      <c r="M122" s="300"/>
      <c r="N122" s="300"/>
      <c r="O122" s="300"/>
      <c r="P122" s="300"/>
      <c r="Q122" s="300"/>
      <c r="R122" s="300"/>
      <c r="S122" s="300"/>
      <c r="T122" s="300"/>
      <c r="U122" s="166"/>
      <c r="V122" s="166"/>
    </row>
    <row r="123" spans="1:22">
      <c r="A123" s="300"/>
      <c r="B123" s="300"/>
      <c r="C123" s="300"/>
      <c r="D123" s="300"/>
      <c r="E123" s="300"/>
      <c r="F123" s="300"/>
      <c r="G123" s="300"/>
      <c r="H123" s="300"/>
      <c r="I123" s="300"/>
      <c r="J123" s="300"/>
      <c r="K123" s="300"/>
      <c r="L123" s="300"/>
      <c r="M123" s="300"/>
      <c r="N123" s="300"/>
      <c r="O123" s="300"/>
      <c r="P123" s="300"/>
      <c r="Q123" s="300"/>
      <c r="R123" s="300"/>
      <c r="S123" s="300"/>
      <c r="T123" s="300"/>
      <c r="U123" s="166"/>
      <c r="V123" s="166"/>
    </row>
    <row r="124" spans="1:22">
      <c r="A124" s="300"/>
      <c r="B124" s="300"/>
      <c r="C124" s="300"/>
      <c r="D124" s="300"/>
      <c r="E124" s="300"/>
      <c r="F124" s="300"/>
      <c r="G124" s="300"/>
      <c r="H124" s="300"/>
      <c r="I124" s="300"/>
      <c r="J124" s="300"/>
      <c r="K124" s="300"/>
      <c r="L124" s="300"/>
      <c r="M124" s="300"/>
      <c r="N124" s="300"/>
      <c r="O124" s="300"/>
      <c r="P124" s="300"/>
      <c r="Q124" s="300"/>
      <c r="R124" s="300"/>
      <c r="S124" s="300"/>
      <c r="T124" s="300"/>
      <c r="U124" s="166"/>
      <c r="V124" s="166"/>
    </row>
    <row r="125" spans="1:22">
      <c r="A125" s="300"/>
      <c r="B125" s="300"/>
      <c r="C125" s="300"/>
      <c r="D125" s="300"/>
      <c r="E125" s="300"/>
      <c r="F125" s="300"/>
      <c r="G125" s="300"/>
      <c r="H125" s="300"/>
      <c r="I125" s="300"/>
      <c r="J125" s="300"/>
      <c r="K125" s="300"/>
      <c r="L125" s="300"/>
      <c r="M125" s="300"/>
      <c r="N125" s="300"/>
      <c r="O125" s="300"/>
      <c r="P125" s="300"/>
      <c r="Q125" s="300"/>
      <c r="R125" s="300"/>
      <c r="S125" s="300"/>
      <c r="T125" s="300"/>
      <c r="U125" s="166"/>
      <c r="V125" s="166"/>
    </row>
    <row r="126" spans="1:22">
      <c r="A126" s="300"/>
      <c r="B126" s="300"/>
      <c r="C126" s="300"/>
      <c r="D126" s="300"/>
      <c r="E126" s="300"/>
      <c r="F126" s="300"/>
      <c r="G126" s="300"/>
      <c r="H126" s="300"/>
      <c r="I126" s="300"/>
      <c r="J126" s="300"/>
      <c r="K126" s="300"/>
      <c r="L126" s="300"/>
      <c r="M126" s="300"/>
      <c r="N126" s="300"/>
      <c r="O126" s="300"/>
      <c r="P126" s="300"/>
      <c r="Q126" s="300"/>
      <c r="R126" s="300"/>
      <c r="S126" s="300"/>
      <c r="T126" s="300"/>
      <c r="U126" s="166"/>
      <c r="V126" s="166"/>
    </row>
    <row r="127" spans="1:22">
      <c r="A127" s="300"/>
      <c r="B127" s="300"/>
      <c r="C127" s="300"/>
      <c r="D127" s="300"/>
      <c r="E127" s="300"/>
      <c r="F127" s="300"/>
      <c r="G127" s="300"/>
      <c r="H127" s="300"/>
      <c r="I127" s="300"/>
      <c r="J127" s="300"/>
      <c r="K127" s="300"/>
      <c r="L127" s="300"/>
      <c r="M127" s="300"/>
      <c r="N127" s="300"/>
      <c r="O127" s="300"/>
      <c r="P127" s="300"/>
      <c r="Q127" s="300"/>
      <c r="R127" s="300"/>
      <c r="S127" s="300"/>
      <c r="T127" s="300"/>
      <c r="U127" s="166"/>
      <c r="V127" s="166"/>
    </row>
    <row r="128" spans="1:22">
      <c r="A128" s="300"/>
      <c r="B128" s="300"/>
      <c r="C128" s="300"/>
      <c r="D128" s="300"/>
      <c r="E128" s="300"/>
      <c r="F128" s="300"/>
      <c r="G128" s="300"/>
      <c r="H128" s="300"/>
      <c r="I128" s="300"/>
      <c r="J128" s="300"/>
      <c r="K128" s="300"/>
      <c r="L128" s="300"/>
      <c r="M128" s="300"/>
      <c r="N128" s="300"/>
      <c r="O128" s="300"/>
      <c r="P128" s="300"/>
      <c r="Q128" s="300"/>
      <c r="R128" s="300"/>
      <c r="S128" s="300"/>
      <c r="T128" s="300"/>
      <c r="U128" s="166"/>
      <c r="V128" s="166"/>
    </row>
    <row r="129" spans="1:22">
      <c r="A129" s="300"/>
      <c r="B129" s="300"/>
      <c r="C129" s="300"/>
      <c r="D129" s="300"/>
      <c r="E129" s="300"/>
      <c r="F129" s="300"/>
      <c r="G129" s="300"/>
      <c r="H129" s="300"/>
      <c r="I129" s="300"/>
      <c r="J129" s="300"/>
      <c r="K129" s="300"/>
      <c r="L129" s="300"/>
      <c r="M129" s="300"/>
      <c r="N129" s="300"/>
      <c r="O129" s="300"/>
      <c r="P129" s="300"/>
      <c r="Q129" s="300"/>
      <c r="R129" s="300"/>
      <c r="S129" s="300"/>
      <c r="T129" s="300"/>
      <c r="U129" s="166"/>
      <c r="V129" s="166"/>
    </row>
    <row r="130" spans="1:22">
      <c r="A130" s="300"/>
      <c r="B130" s="300"/>
      <c r="C130" s="300"/>
      <c r="D130" s="300"/>
      <c r="E130" s="300"/>
      <c r="F130" s="300"/>
      <c r="G130" s="300"/>
      <c r="H130" s="300"/>
      <c r="I130" s="300"/>
      <c r="J130" s="300"/>
      <c r="K130" s="300"/>
      <c r="L130" s="300"/>
      <c r="M130" s="300"/>
      <c r="N130" s="300"/>
      <c r="O130" s="300"/>
      <c r="P130" s="300"/>
      <c r="Q130" s="300"/>
      <c r="R130" s="300"/>
      <c r="S130" s="300"/>
      <c r="T130" s="300"/>
      <c r="U130" s="166"/>
      <c r="V130" s="166"/>
    </row>
    <row r="131" spans="1:22">
      <c r="A131" s="300"/>
      <c r="B131" s="300"/>
      <c r="C131" s="300"/>
      <c r="D131" s="300"/>
      <c r="E131" s="300"/>
      <c r="F131" s="300"/>
      <c r="G131" s="300"/>
      <c r="H131" s="300"/>
      <c r="I131" s="300"/>
      <c r="J131" s="300"/>
      <c r="K131" s="300"/>
      <c r="L131" s="300"/>
      <c r="M131" s="300"/>
      <c r="N131" s="300"/>
      <c r="O131" s="300"/>
      <c r="P131" s="300"/>
      <c r="Q131" s="300"/>
      <c r="R131" s="300"/>
      <c r="S131" s="300"/>
      <c r="T131" s="300"/>
      <c r="U131" s="166"/>
      <c r="V131" s="166"/>
    </row>
    <row r="132" spans="1:22">
      <c r="A132" s="300"/>
      <c r="B132" s="300"/>
      <c r="C132" s="300"/>
      <c r="D132" s="300"/>
      <c r="E132" s="300"/>
      <c r="F132" s="300"/>
      <c r="G132" s="300"/>
      <c r="H132" s="300"/>
      <c r="I132" s="300"/>
      <c r="J132" s="300"/>
      <c r="K132" s="300"/>
      <c r="L132" s="300"/>
      <c r="M132" s="300"/>
      <c r="N132" s="300"/>
      <c r="O132" s="300"/>
      <c r="P132" s="300"/>
      <c r="Q132" s="300"/>
      <c r="R132" s="300"/>
      <c r="S132" s="300"/>
      <c r="T132" s="300"/>
      <c r="U132" s="166"/>
      <c r="V132" s="166"/>
    </row>
    <row r="133" spans="1:22">
      <c r="A133" s="300"/>
      <c r="B133" s="300"/>
      <c r="C133" s="300"/>
      <c r="D133" s="300"/>
      <c r="E133" s="300"/>
      <c r="F133" s="300"/>
      <c r="G133" s="300"/>
      <c r="H133" s="300"/>
      <c r="I133" s="300"/>
      <c r="J133" s="300"/>
      <c r="K133" s="300"/>
      <c r="L133" s="300"/>
      <c r="M133" s="300"/>
      <c r="N133" s="300"/>
      <c r="O133" s="300"/>
      <c r="P133" s="300"/>
      <c r="Q133" s="300"/>
      <c r="R133" s="300"/>
      <c r="S133" s="300"/>
      <c r="T133" s="300"/>
      <c r="U133" s="166"/>
      <c r="V133" s="166"/>
    </row>
    <row r="134" spans="1:22">
      <c r="A134" s="300"/>
      <c r="B134" s="300"/>
      <c r="C134" s="300"/>
      <c r="D134" s="300"/>
      <c r="E134" s="300"/>
      <c r="F134" s="300"/>
      <c r="G134" s="300"/>
      <c r="H134" s="300"/>
      <c r="I134" s="300"/>
      <c r="J134" s="300"/>
      <c r="K134" s="300"/>
      <c r="L134" s="300"/>
      <c r="M134" s="300"/>
      <c r="N134" s="300"/>
      <c r="O134" s="300"/>
      <c r="P134" s="300"/>
      <c r="Q134" s="300"/>
      <c r="R134" s="300"/>
      <c r="S134" s="300"/>
      <c r="T134" s="300"/>
      <c r="U134" s="166"/>
      <c r="V134" s="166"/>
    </row>
    <row r="135" spans="1:22">
      <c r="A135" s="300"/>
      <c r="B135" s="300"/>
      <c r="C135" s="300"/>
      <c r="D135" s="300"/>
      <c r="E135" s="300"/>
      <c r="F135" s="300"/>
      <c r="G135" s="300"/>
      <c r="H135" s="300"/>
      <c r="I135" s="300"/>
      <c r="J135" s="300"/>
      <c r="K135" s="300"/>
      <c r="L135" s="300"/>
      <c r="M135" s="300"/>
      <c r="N135" s="300"/>
      <c r="O135" s="300"/>
      <c r="P135" s="300"/>
      <c r="Q135" s="300"/>
      <c r="R135" s="300"/>
      <c r="S135" s="300"/>
      <c r="T135" s="300"/>
      <c r="U135" s="166"/>
      <c r="V135" s="166"/>
    </row>
    <row r="136" spans="1:22">
      <c r="A136" s="300"/>
      <c r="B136" s="300"/>
      <c r="C136" s="300"/>
      <c r="D136" s="300"/>
      <c r="E136" s="300"/>
      <c r="F136" s="300"/>
      <c r="G136" s="300"/>
      <c r="H136" s="300"/>
      <c r="I136" s="300"/>
      <c r="J136" s="300"/>
      <c r="K136" s="300"/>
      <c r="L136" s="300"/>
      <c r="M136" s="300"/>
      <c r="N136" s="300"/>
      <c r="O136" s="300"/>
      <c r="P136" s="300"/>
      <c r="Q136" s="300"/>
      <c r="R136" s="300"/>
      <c r="S136" s="300"/>
      <c r="T136" s="300"/>
      <c r="U136" s="166"/>
      <c r="V136" s="166"/>
    </row>
    <row r="137" spans="1:22">
      <c r="A137" s="300"/>
      <c r="B137" s="300"/>
      <c r="C137" s="300"/>
      <c r="D137" s="300"/>
      <c r="E137" s="300"/>
      <c r="F137" s="300"/>
      <c r="G137" s="300"/>
      <c r="H137" s="300"/>
      <c r="I137" s="300"/>
      <c r="J137" s="300"/>
      <c r="K137" s="300"/>
      <c r="L137" s="300"/>
      <c r="M137" s="300"/>
      <c r="N137" s="300"/>
      <c r="O137" s="300"/>
      <c r="P137" s="300"/>
      <c r="Q137" s="300"/>
      <c r="R137" s="300"/>
      <c r="S137" s="300"/>
      <c r="T137" s="300"/>
      <c r="U137" s="166"/>
      <c r="V137" s="166"/>
    </row>
    <row r="138" spans="1:22">
      <c r="A138" s="300"/>
      <c r="B138" s="300"/>
      <c r="C138" s="300"/>
      <c r="D138" s="300"/>
      <c r="E138" s="300"/>
      <c r="F138" s="300"/>
      <c r="G138" s="300"/>
      <c r="H138" s="300"/>
      <c r="I138" s="300"/>
      <c r="J138" s="300"/>
      <c r="K138" s="300"/>
      <c r="L138" s="300"/>
      <c r="M138" s="300"/>
      <c r="N138" s="300"/>
      <c r="O138" s="300"/>
      <c r="P138" s="300"/>
      <c r="Q138" s="300"/>
      <c r="R138" s="300"/>
      <c r="S138" s="300"/>
      <c r="T138" s="300"/>
      <c r="U138" s="166"/>
      <c r="V138" s="166"/>
    </row>
    <row r="139" spans="1:22">
      <c r="A139" s="300"/>
      <c r="B139" s="300"/>
      <c r="C139" s="300"/>
      <c r="D139" s="300"/>
      <c r="E139" s="300"/>
      <c r="F139" s="300"/>
      <c r="G139" s="300"/>
      <c r="H139" s="300"/>
      <c r="I139" s="300"/>
      <c r="J139" s="300"/>
      <c r="K139" s="300"/>
      <c r="L139" s="300"/>
      <c r="M139" s="300"/>
      <c r="N139" s="300"/>
      <c r="O139" s="300"/>
      <c r="P139" s="300"/>
      <c r="Q139" s="300"/>
      <c r="R139" s="300"/>
      <c r="S139" s="300"/>
      <c r="T139" s="300"/>
      <c r="U139" s="166"/>
      <c r="V139" s="166"/>
    </row>
    <row r="140" spans="1:22">
      <c r="A140" s="300"/>
      <c r="B140" s="300"/>
      <c r="C140" s="300"/>
      <c r="D140" s="300"/>
      <c r="E140" s="300"/>
      <c r="F140" s="300"/>
      <c r="G140" s="300"/>
      <c r="H140" s="300"/>
      <c r="I140" s="300"/>
      <c r="J140" s="300"/>
      <c r="K140" s="300"/>
      <c r="L140" s="300"/>
      <c r="M140" s="300"/>
      <c r="N140" s="300"/>
      <c r="O140" s="300"/>
      <c r="P140" s="300"/>
      <c r="Q140" s="300"/>
      <c r="R140" s="300"/>
      <c r="S140" s="300"/>
      <c r="T140" s="300"/>
      <c r="U140" s="166"/>
      <c r="V140" s="166"/>
    </row>
    <row r="141" spans="1:22">
      <c r="A141" s="300"/>
      <c r="B141" s="300"/>
      <c r="C141" s="300"/>
      <c r="D141" s="300"/>
      <c r="E141" s="300"/>
      <c r="F141" s="300"/>
      <c r="G141" s="300"/>
      <c r="H141" s="300"/>
      <c r="I141" s="300"/>
      <c r="J141" s="300"/>
      <c r="K141" s="300"/>
      <c r="L141" s="300"/>
      <c r="M141" s="300"/>
      <c r="N141" s="300"/>
      <c r="O141" s="300"/>
      <c r="P141" s="300"/>
      <c r="Q141" s="300"/>
      <c r="R141" s="300"/>
      <c r="S141" s="300"/>
      <c r="T141" s="300"/>
      <c r="U141" s="166"/>
      <c r="V141" s="166"/>
    </row>
    <row r="142" spans="1:22">
      <c r="A142" s="300"/>
      <c r="B142" s="300"/>
      <c r="C142" s="300"/>
      <c r="D142" s="300"/>
      <c r="E142" s="300"/>
      <c r="F142" s="300"/>
      <c r="G142" s="300"/>
      <c r="H142" s="300"/>
      <c r="I142" s="300"/>
      <c r="J142" s="300"/>
      <c r="K142" s="300"/>
      <c r="L142" s="300"/>
      <c r="M142" s="300"/>
      <c r="N142" s="300"/>
      <c r="O142" s="300"/>
      <c r="P142" s="300"/>
      <c r="Q142" s="300"/>
      <c r="R142" s="300"/>
      <c r="S142" s="300"/>
      <c r="T142" s="300"/>
      <c r="U142" s="166"/>
      <c r="V142" s="166"/>
    </row>
    <row r="143" spans="1:22">
      <c r="A143" s="300"/>
      <c r="B143" s="300"/>
      <c r="C143" s="300"/>
      <c r="D143" s="300"/>
      <c r="E143" s="300"/>
      <c r="F143" s="300"/>
      <c r="G143" s="300"/>
      <c r="H143" s="300"/>
      <c r="I143" s="300"/>
      <c r="J143" s="300"/>
      <c r="K143" s="300"/>
      <c r="L143" s="300"/>
      <c r="M143" s="300"/>
      <c r="N143" s="300"/>
      <c r="O143" s="300"/>
      <c r="P143" s="300"/>
      <c r="Q143" s="300"/>
      <c r="R143" s="300"/>
      <c r="S143" s="300"/>
      <c r="T143" s="300"/>
      <c r="U143" s="166"/>
      <c r="V143" s="166"/>
    </row>
    <row r="144" spans="1:22">
      <c r="A144" s="300"/>
      <c r="B144" s="300"/>
      <c r="C144" s="300"/>
      <c r="D144" s="300"/>
      <c r="E144" s="300"/>
      <c r="F144" s="300"/>
      <c r="G144" s="300"/>
      <c r="H144" s="300"/>
      <c r="I144" s="300"/>
      <c r="J144" s="300"/>
      <c r="K144" s="300"/>
      <c r="L144" s="300"/>
      <c r="M144" s="300"/>
      <c r="N144" s="300"/>
      <c r="O144" s="300"/>
      <c r="P144" s="300"/>
      <c r="Q144" s="300"/>
      <c r="R144" s="300"/>
      <c r="S144" s="300"/>
      <c r="T144" s="300"/>
      <c r="U144" s="166"/>
      <c r="V144" s="166"/>
    </row>
    <row r="145" spans="1:22">
      <c r="A145" s="300"/>
      <c r="B145" s="300"/>
      <c r="C145" s="300"/>
      <c r="D145" s="300"/>
      <c r="E145" s="300"/>
      <c r="F145" s="300"/>
      <c r="G145" s="300"/>
      <c r="H145" s="300"/>
      <c r="I145" s="300"/>
      <c r="J145" s="300"/>
      <c r="K145" s="300"/>
      <c r="L145" s="300"/>
      <c r="M145" s="300"/>
      <c r="N145" s="300"/>
      <c r="O145" s="300"/>
      <c r="P145" s="300"/>
      <c r="Q145" s="300"/>
      <c r="R145" s="300"/>
      <c r="S145" s="300"/>
      <c r="T145" s="300"/>
      <c r="U145" s="166"/>
      <c r="V145" s="166"/>
    </row>
    <row r="146" spans="1:22">
      <c r="A146" s="300"/>
      <c r="B146" s="300"/>
      <c r="C146" s="300"/>
      <c r="D146" s="300"/>
      <c r="E146" s="300"/>
      <c r="F146" s="300"/>
      <c r="G146" s="300"/>
      <c r="H146" s="300"/>
      <c r="I146" s="300"/>
      <c r="J146" s="300"/>
      <c r="K146" s="300"/>
      <c r="L146" s="300"/>
      <c r="M146" s="300"/>
      <c r="N146" s="300"/>
      <c r="O146" s="300"/>
      <c r="P146" s="300"/>
      <c r="Q146" s="300"/>
      <c r="R146" s="300"/>
      <c r="S146" s="300"/>
      <c r="T146" s="300"/>
      <c r="U146" s="166"/>
      <c r="V146" s="166"/>
    </row>
    <row r="147" spans="1:22">
      <c r="A147" s="300"/>
      <c r="B147" s="300"/>
      <c r="C147" s="300"/>
      <c r="D147" s="300"/>
      <c r="E147" s="300"/>
      <c r="F147" s="300"/>
      <c r="G147" s="300"/>
      <c r="H147" s="300"/>
      <c r="I147" s="300"/>
      <c r="J147" s="300"/>
      <c r="K147" s="300"/>
      <c r="L147" s="300"/>
      <c r="M147" s="300"/>
      <c r="N147" s="300"/>
      <c r="O147" s="300"/>
      <c r="P147" s="300"/>
      <c r="Q147" s="300"/>
      <c r="R147" s="300"/>
      <c r="S147" s="300"/>
      <c r="T147" s="300"/>
      <c r="U147" s="166"/>
      <c r="V147" s="166"/>
    </row>
    <row r="148" spans="1:22">
      <c r="A148" s="300"/>
      <c r="B148" s="300"/>
      <c r="C148" s="300"/>
      <c r="D148" s="300"/>
      <c r="E148" s="300"/>
      <c r="F148" s="300"/>
      <c r="G148" s="300"/>
      <c r="H148" s="300"/>
      <c r="I148" s="300"/>
      <c r="J148" s="300"/>
      <c r="K148" s="300"/>
      <c r="L148" s="300"/>
      <c r="M148" s="300"/>
      <c r="N148" s="300"/>
      <c r="O148" s="300"/>
      <c r="P148" s="300"/>
      <c r="Q148" s="300"/>
      <c r="R148" s="300"/>
      <c r="S148" s="300"/>
      <c r="T148" s="300"/>
      <c r="U148" s="166"/>
      <c r="V148" s="166"/>
    </row>
    <row r="149" spans="1:22">
      <c r="A149" s="300"/>
      <c r="B149" s="300"/>
      <c r="C149" s="300"/>
      <c r="D149" s="300"/>
      <c r="E149" s="300"/>
      <c r="F149" s="300"/>
      <c r="G149" s="300"/>
      <c r="H149" s="300"/>
      <c r="I149" s="300"/>
      <c r="J149" s="300"/>
      <c r="K149" s="300"/>
      <c r="L149" s="300"/>
      <c r="M149" s="300"/>
      <c r="N149" s="300"/>
      <c r="O149" s="300"/>
      <c r="P149" s="300"/>
      <c r="Q149" s="300"/>
      <c r="R149" s="300"/>
      <c r="S149" s="300"/>
      <c r="T149" s="300"/>
      <c r="U149" s="166"/>
      <c r="V149" s="166"/>
    </row>
    <row r="150" spans="1:22">
      <c r="A150" s="300"/>
      <c r="B150" s="300"/>
      <c r="C150" s="300"/>
      <c r="D150" s="300"/>
      <c r="E150" s="300"/>
      <c r="F150" s="300"/>
      <c r="G150" s="300"/>
      <c r="H150" s="300"/>
      <c r="I150" s="300"/>
      <c r="J150" s="300"/>
      <c r="K150" s="300"/>
      <c r="L150" s="300"/>
      <c r="M150" s="300"/>
      <c r="N150" s="300"/>
      <c r="O150" s="300"/>
      <c r="P150" s="300"/>
      <c r="Q150" s="300"/>
      <c r="R150" s="300"/>
      <c r="S150" s="300"/>
      <c r="T150" s="300"/>
      <c r="U150" s="166"/>
      <c r="V150" s="166"/>
    </row>
    <row r="151" spans="1:22">
      <c r="A151" s="300"/>
      <c r="B151" s="300"/>
      <c r="C151" s="300"/>
      <c r="D151" s="300"/>
      <c r="E151" s="300"/>
      <c r="F151" s="300"/>
      <c r="G151" s="300"/>
      <c r="H151" s="300"/>
      <c r="I151" s="300"/>
      <c r="J151" s="300"/>
      <c r="K151" s="300"/>
      <c r="L151" s="300"/>
      <c r="M151" s="300"/>
      <c r="N151" s="300"/>
      <c r="O151" s="300"/>
      <c r="P151" s="300"/>
      <c r="Q151" s="300"/>
      <c r="R151" s="300"/>
      <c r="S151" s="300"/>
      <c r="T151" s="300"/>
      <c r="U151" s="166"/>
      <c r="V151" s="166"/>
    </row>
    <row r="152" spans="1:22">
      <c r="A152" s="300"/>
      <c r="B152" s="300"/>
      <c r="C152" s="300"/>
      <c r="D152" s="300"/>
      <c r="E152" s="300"/>
      <c r="F152" s="300"/>
      <c r="G152" s="300"/>
      <c r="H152" s="300"/>
      <c r="I152" s="300"/>
      <c r="J152" s="300"/>
      <c r="K152" s="300"/>
      <c r="L152" s="300"/>
      <c r="M152" s="300"/>
      <c r="N152" s="300"/>
      <c r="O152" s="300"/>
      <c r="P152" s="300"/>
      <c r="Q152" s="300"/>
      <c r="R152" s="300"/>
      <c r="S152" s="300"/>
      <c r="T152" s="300"/>
      <c r="U152" s="166"/>
      <c r="V152" s="166"/>
    </row>
    <row r="153" spans="1:22">
      <c r="A153" s="300"/>
      <c r="B153" s="300"/>
      <c r="C153" s="300"/>
      <c r="D153" s="300"/>
      <c r="E153" s="300"/>
      <c r="F153" s="300"/>
      <c r="G153" s="300"/>
      <c r="H153" s="300"/>
      <c r="I153" s="300"/>
      <c r="J153" s="300"/>
      <c r="K153" s="300"/>
      <c r="L153" s="300"/>
      <c r="M153" s="300"/>
      <c r="N153" s="300"/>
      <c r="O153" s="300"/>
      <c r="P153" s="300"/>
      <c r="Q153" s="300"/>
      <c r="R153" s="300"/>
      <c r="S153" s="300"/>
      <c r="T153" s="300"/>
      <c r="U153" s="166"/>
      <c r="V153" s="166"/>
    </row>
    <row r="154" spans="1:22">
      <c r="A154" s="300"/>
      <c r="B154" s="300"/>
      <c r="C154" s="300"/>
      <c r="D154" s="300"/>
      <c r="E154" s="300"/>
      <c r="F154" s="300"/>
      <c r="G154" s="300"/>
      <c r="H154" s="300"/>
      <c r="I154" s="300"/>
      <c r="J154" s="300"/>
      <c r="K154" s="300"/>
      <c r="L154" s="300"/>
      <c r="M154" s="300"/>
      <c r="N154" s="300"/>
      <c r="O154" s="300"/>
      <c r="P154" s="300"/>
      <c r="Q154" s="300"/>
      <c r="R154" s="300"/>
      <c r="S154" s="300"/>
      <c r="T154" s="300"/>
      <c r="U154" s="166"/>
      <c r="V154" s="166"/>
    </row>
    <row r="155" spans="1:22">
      <c r="A155" s="300"/>
      <c r="B155" s="300"/>
      <c r="C155" s="300"/>
      <c r="D155" s="300"/>
      <c r="E155" s="300"/>
      <c r="F155" s="300"/>
      <c r="G155" s="300"/>
      <c r="H155" s="300"/>
      <c r="I155" s="300"/>
      <c r="J155" s="300"/>
      <c r="K155" s="300"/>
      <c r="L155" s="300"/>
      <c r="M155" s="300"/>
      <c r="N155" s="300"/>
      <c r="O155" s="300"/>
      <c r="P155" s="300"/>
      <c r="Q155" s="300"/>
      <c r="R155" s="300"/>
      <c r="S155" s="300"/>
      <c r="T155" s="300"/>
      <c r="U155" s="166"/>
      <c r="V155" s="166"/>
    </row>
    <row r="156" spans="1:22">
      <c r="A156" s="300"/>
      <c r="B156" s="300"/>
      <c r="C156" s="300"/>
      <c r="D156" s="300"/>
      <c r="E156" s="300"/>
      <c r="F156" s="300"/>
      <c r="G156" s="300"/>
      <c r="H156" s="300"/>
      <c r="I156" s="300"/>
      <c r="J156" s="300"/>
      <c r="K156" s="300"/>
      <c r="L156" s="300"/>
      <c r="M156" s="300"/>
      <c r="N156" s="300"/>
      <c r="O156" s="300"/>
      <c r="P156" s="300"/>
      <c r="Q156" s="300"/>
      <c r="R156" s="300"/>
      <c r="S156" s="300"/>
      <c r="T156" s="300"/>
      <c r="U156" s="166"/>
      <c r="V156" s="166"/>
    </row>
    <row r="157" spans="1:22">
      <c r="A157" s="300"/>
      <c r="B157" s="300"/>
      <c r="C157" s="300"/>
      <c r="D157" s="300"/>
      <c r="E157" s="300"/>
      <c r="F157" s="300"/>
      <c r="G157" s="300"/>
      <c r="H157" s="300"/>
      <c r="I157" s="300"/>
      <c r="J157" s="300"/>
      <c r="K157" s="300"/>
      <c r="L157" s="300"/>
      <c r="M157" s="300"/>
      <c r="N157" s="300"/>
      <c r="O157" s="300"/>
      <c r="P157" s="300"/>
      <c r="Q157" s="300"/>
      <c r="R157" s="300"/>
      <c r="S157" s="300"/>
      <c r="T157" s="300"/>
      <c r="U157" s="166"/>
      <c r="V157" s="166"/>
    </row>
    <row r="158" spans="1:22">
      <c r="A158" s="300"/>
      <c r="B158" s="300"/>
      <c r="C158" s="300"/>
      <c r="D158" s="300"/>
      <c r="E158" s="300"/>
      <c r="F158" s="300"/>
      <c r="G158" s="300"/>
      <c r="H158" s="300"/>
      <c r="I158" s="300"/>
      <c r="J158" s="300"/>
      <c r="K158" s="300"/>
      <c r="L158" s="300"/>
      <c r="M158" s="300"/>
      <c r="N158" s="300"/>
      <c r="O158" s="300"/>
      <c r="P158" s="300"/>
      <c r="Q158" s="300"/>
      <c r="R158" s="300"/>
      <c r="S158" s="300"/>
      <c r="T158" s="300"/>
      <c r="U158" s="166"/>
      <c r="V158" s="166"/>
    </row>
    <row r="159" spans="1:22">
      <c r="A159" s="300"/>
      <c r="B159" s="300"/>
      <c r="C159" s="300"/>
      <c r="D159" s="300"/>
      <c r="E159" s="300"/>
      <c r="F159" s="300"/>
      <c r="G159" s="300"/>
      <c r="H159" s="300"/>
      <c r="I159" s="300"/>
      <c r="J159" s="300"/>
      <c r="K159" s="300"/>
      <c r="L159" s="300"/>
      <c r="M159" s="300"/>
      <c r="N159" s="300"/>
      <c r="O159" s="300"/>
      <c r="P159" s="300"/>
      <c r="Q159" s="300"/>
      <c r="R159" s="300"/>
      <c r="S159" s="300"/>
      <c r="T159" s="300"/>
      <c r="U159" s="166"/>
      <c r="V159" s="166"/>
    </row>
    <row r="160" spans="1:22">
      <c r="A160" s="300"/>
      <c r="B160" s="300"/>
      <c r="C160" s="300"/>
      <c r="D160" s="300"/>
      <c r="E160" s="300"/>
      <c r="F160" s="300"/>
      <c r="G160" s="300"/>
      <c r="H160" s="300"/>
      <c r="I160" s="300"/>
      <c r="J160" s="300"/>
      <c r="K160" s="300"/>
      <c r="L160" s="300"/>
      <c r="M160" s="300"/>
      <c r="N160" s="300"/>
      <c r="O160" s="300"/>
      <c r="P160" s="300"/>
      <c r="Q160" s="300"/>
      <c r="R160" s="300"/>
      <c r="S160" s="300"/>
      <c r="T160" s="300"/>
      <c r="U160" s="166"/>
      <c r="V160" s="166"/>
    </row>
    <row r="161" spans="1:22">
      <c r="A161" s="300"/>
      <c r="B161" s="300"/>
      <c r="C161" s="300"/>
      <c r="D161" s="300"/>
      <c r="E161" s="300"/>
      <c r="F161" s="300"/>
      <c r="G161" s="300"/>
      <c r="H161" s="300"/>
      <c r="I161" s="300"/>
      <c r="J161" s="300"/>
      <c r="K161" s="300"/>
      <c r="L161" s="300"/>
      <c r="M161" s="300"/>
      <c r="N161" s="300"/>
      <c r="O161" s="300"/>
      <c r="P161" s="300"/>
      <c r="Q161" s="300"/>
      <c r="R161" s="300"/>
      <c r="S161" s="300"/>
      <c r="T161" s="300"/>
      <c r="U161" s="166"/>
      <c r="V161" s="166"/>
    </row>
    <row r="162" spans="1:22">
      <c r="A162" s="300"/>
      <c r="B162" s="300"/>
      <c r="C162" s="300"/>
      <c r="D162" s="300"/>
      <c r="E162" s="300"/>
      <c r="F162" s="300"/>
      <c r="G162" s="300"/>
      <c r="H162" s="300"/>
      <c r="I162" s="300"/>
      <c r="J162" s="300"/>
      <c r="K162" s="300"/>
      <c r="L162" s="300"/>
      <c r="M162" s="300"/>
      <c r="N162" s="300"/>
      <c r="O162" s="300"/>
      <c r="P162" s="300"/>
      <c r="Q162" s="300"/>
      <c r="R162" s="300"/>
      <c r="S162" s="300"/>
      <c r="T162" s="300"/>
      <c r="U162" s="166"/>
      <c r="V162" s="166"/>
    </row>
    <row r="163" spans="1:22">
      <c r="A163" s="300"/>
      <c r="B163" s="300"/>
      <c r="C163" s="300"/>
      <c r="D163" s="300"/>
      <c r="E163" s="300"/>
      <c r="F163" s="300"/>
      <c r="G163" s="300"/>
      <c r="H163" s="300"/>
      <c r="I163" s="300"/>
      <c r="J163" s="300"/>
      <c r="K163" s="300"/>
      <c r="L163" s="300"/>
      <c r="M163" s="300"/>
      <c r="N163" s="300"/>
      <c r="O163" s="300"/>
      <c r="P163" s="300"/>
      <c r="Q163" s="300"/>
      <c r="R163" s="300"/>
      <c r="S163" s="300"/>
      <c r="T163" s="300"/>
      <c r="U163" s="166"/>
      <c r="V163" s="166"/>
    </row>
    <row r="164" spans="1:22">
      <c r="A164" s="300"/>
      <c r="B164" s="300"/>
      <c r="C164" s="300"/>
      <c r="D164" s="300"/>
      <c r="E164" s="300"/>
      <c r="F164" s="300"/>
      <c r="G164" s="300"/>
      <c r="H164" s="300"/>
      <c r="I164" s="300"/>
      <c r="J164" s="300"/>
      <c r="K164" s="300"/>
      <c r="L164" s="300"/>
      <c r="M164" s="300"/>
      <c r="N164" s="300"/>
      <c r="O164" s="300"/>
      <c r="P164" s="300"/>
      <c r="Q164" s="300"/>
      <c r="R164" s="300"/>
      <c r="S164" s="300"/>
      <c r="T164" s="300"/>
      <c r="U164" s="166"/>
      <c r="V164" s="166"/>
    </row>
    <row r="165" spans="1:22">
      <c r="A165" s="300"/>
      <c r="B165" s="300"/>
      <c r="C165" s="300"/>
      <c r="D165" s="300"/>
      <c r="E165" s="300"/>
      <c r="F165" s="300"/>
      <c r="G165" s="300"/>
      <c r="H165" s="300"/>
      <c r="I165" s="300"/>
      <c r="J165" s="300"/>
      <c r="K165" s="300"/>
      <c r="L165" s="300"/>
      <c r="M165" s="300"/>
      <c r="N165" s="300"/>
      <c r="O165" s="300"/>
      <c r="P165" s="300"/>
      <c r="Q165" s="300"/>
      <c r="R165" s="300"/>
      <c r="S165" s="300"/>
      <c r="T165" s="300"/>
      <c r="U165" s="166"/>
      <c r="V165" s="166"/>
    </row>
    <row r="166" spans="1:22">
      <c r="A166" s="300"/>
      <c r="B166" s="300"/>
      <c r="C166" s="300"/>
      <c r="D166" s="300"/>
      <c r="E166" s="300"/>
      <c r="F166" s="300"/>
      <c r="G166" s="300"/>
      <c r="H166" s="300"/>
      <c r="I166" s="300"/>
      <c r="J166" s="300"/>
      <c r="K166" s="300"/>
      <c r="L166" s="300"/>
      <c r="M166" s="300"/>
      <c r="N166" s="300"/>
      <c r="O166" s="300"/>
      <c r="P166" s="300"/>
      <c r="Q166" s="300"/>
      <c r="R166" s="300"/>
      <c r="S166" s="300"/>
      <c r="T166" s="300"/>
      <c r="U166" s="166"/>
      <c r="V166" s="166"/>
    </row>
    <row r="167" spans="1:22">
      <c r="A167" s="300"/>
      <c r="B167" s="300"/>
      <c r="C167" s="300"/>
      <c r="D167" s="300"/>
      <c r="E167" s="300"/>
      <c r="F167" s="300"/>
      <c r="G167" s="300"/>
      <c r="H167" s="300"/>
      <c r="I167" s="300"/>
      <c r="J167" s="300"/>
      <c r="K167" s="300"/>
      <c r="L167" s="300"/>
      <c r="M167" s="300"/>
      <c r="N167" s="300"/>
      <c r="O167" s="300"/>
      <c r="P167" s="300"/>
      <c r="Q167" s="300"/>
      <c r="R167" s="300"/>
      <c r="S167" s="300"/>
      <c r="T167" s="300"/>
      <c r="U167" s="166"/>
      <c r="V167" s="166"/>
    </row>
    <row r="168" spans="1:22">
      <c r="A168" s="300"/>
      <c r="B168" s="300"/>
      <c r="C168" s="300"/>
      <c r="D168" s="300"/>
      <c r="E168" s="300"/>
      <c r="F168" s="300"/>
      <c r="G168" s="300"/>
      <c r="H168" s="300"/>
      <c r="I168" s="300"/>
      <c r="J168" s="300"/>
      <c r="K168" s="300"/>
      <c r="L168" s="300"/>
      <c r="M168" s="300"/>
      <c r="N168" s="300"/>
      <c r="O168" s="300"/>
      <c r="P168" s="300"/>
      <c r="Q168" s="300"/>
      <c r="R168" s="300"/>
      <c r="S168" s="300"/>
      <c r="T168" s="300"/>
      <c r="U168" s="166"/>
      <c r="V168" s="166"/>
    </row>
    <row r="169" spans="1:22">
      <c r="A169" s="300"/>
      <c r="B169" s="300"/>
      <c r="C169" s="300"/>
      <c r="D169" s="300"/>
      <c r="E169" s="300"/>
      <c r="F169" s="300"/>
      <c r="G169" s="300"/>
      <c r="H169" s="300"/>
      <c r="I169" s="300"/>
      <c r="J169" s="300"/>
      <c r="K169" s="300"/>
      <c r="L169" s="300"/>
      <c r="M169" s="300"/>
      <c r="N169" s="300"/>
      <c r="O169" s="300"/>
      <c r="P169" s="300"/>
      <c r="Q169" s="300"/>
      <c r="R169" s="300"/>
      <c r="S169" s="300"/>
      <c r="T169" s="300"/>
      <c r="U169" s="166"/>
      <c r="V169" s="166"/>
    </row>
    <row r="170" spans="1:22">
      <c r="A170" s="300"/>
      <c r="B170" s="300"/>
      <c r="C170" s="300"/>
      <c r="D170" s="300"/>
      <c r="E170" s="300"/>
      <c r="F170" s="300"/>
      <c r="G170" s="300"/>
      <c r="H170" s="300"/>
      <c r="I170" s="300"/>
      <c r="J170" s="300"/>
      <c r="K170" s="300"/>
      <c r="L170" s="300"/>
      <c r="M170" s="300"/>
      <c r="N170" s="300"/>
      <c r="O170" s="300"/>
      <c r="P170" s="300"/>
      <c r="Q170" s="300"/>
      <c r="R170" s="300"/>
      <c r="S170" s="300"/>
      <c r="T170" s="300"/>
      <c r="U170" s="166"/>
      <c r="V170" s="166"/>
    </row>
    <row r="171" spans="1:22">
      <c r="A171" s="300"/>
      <c r="B171" s="300"/>
      <c r="C171" s="300"/>
      <c r="D171" s="300"/>
      <c r="E171" s="300"/>
      <c r="F171" s="300"/>
      <c r="G171" s="300"/>
      <c r="H171" s="300"/>
      <c r="I171" s="300"/>
      <c r="J171" s="300"/>
      <c r="K171" s="300"/>
      <c r="L171" s="300"/>
      <c r="M171" s="300"/>
      <c r="N171" s="300"/>
      <c r="O171" s="300"/>
      <c r="P171" s="300"/>
      <c r="Q171" s="300"/>
      <c r="R171" s="300"/>
      <c r="S171" s="300"/>
      <c r="T171" s="300"/>
      <c r="U171" s="166"/>
      <c r="V171" s="166"/>
    </row>
    <row r="172" spans="1:22">
      <c r="A172" s="300"/>
      <c r="B172" s="300"/>
      <c r="C172" s="300"/>
      <c r="D172" s="300"/>
      <c r="E172" s="300"/>
      <c r="F172" s="300"/>
      <c r="G172" s="300"/>
      <c r="H172" s="300"/>
      <c r="I172" s="300"/>
      <c r="J172" s="300"/>
      <c r="K172" s="300"/>
      <c r="L172" s="300"/>
      <c r="M172" s="300"/>
      <c r="N172" s="300"/>
      <c r="O172" s="300"/>
      <c r="P172" s="300"/>
      <c r="Q172" s="300"/>
      <c r="R172" s="300"/>
      <c r="S172" s="300"/>
      <c r="T172" s="300"/>
      <c r="U172" s="166"/>
      <c r="V172" s="166"/>
    </row>
    <row r="173" spans="1:22">
      <c r="A173" s="300"/>
      <c r="B173" s="300"/>
      <c r="C173" s="300"/>
      <c r="D173" s="300"/>
      <c r="E173" s="300"/>
      <c r="F173" s="300"/>
      <c r="G173" s="300"/>
      <c r="H173" s="300"/>
      <c r="I173" s="300"/>
      <c r="J173" s="300"/>
      <c r="K173" s="300"/>
      <c r="L173" s="300"/>
      <c r="M173" s="300"/>
      <c r="N173" s="300"/>
      <c r="O173" s="300"/>
      <c r="P173" s="300"/>
      <c r="Q173" s="300"/>
      <c r="R173" s="300"/>
      <c r="S173" s="300"/>
      <c r="T173" s="300"/>
      <c r="U173" s="166"/>
      <c r="V173" s="166"/>
    </row>
    <row r="174" spans="1:22">
      <c r="A174" s="300"/>
      <c r="B174" s="300"/>
      <c r="C174" s="300"/>
      <c r="D174" s="300"/>
      <c r="E174" s="300"/>
      <c r="F174" s="300"/>
      <c r="G174" s="300"/>
      <c r="H174" s="300"/>
      <c r="I174" s="300"/>
      <c r="J174" s="300"/>
      <c r="K174" s="300"/>
      <c r="L174" s="300"/>
      <c r="M174" s="300"/>
      <c r="N174" s="300"/>
      <c r="O174" s="300"/>
      <c r="P174" s="300"/>
      <c r="Q174" s="300"/>
      <c r="R174" s="300"/>
      <c r="S174" s="300"/>
      <c r="T174" s="300"/>
      <c r="U174" s="166"/>
      <c r="V174" s="166"/>
    </row>
    <row r="175" spans="1:22">
      <c r="A175" s="300"/>
      <c r="B175" s="300"/>
      <c r="C175" s="300"/>
      <c r="D175" s="300"/>
      <c r="E175" s="300"/>
      <c r="F175" s="300"/>
      <c r="G175" s="300"/>
      <c r="H175" s="300"/>
      <c r="I175" s="300"/>
      <c r="J175" s="300"/>
      <c r="K175" s="300"/>
      <c r="L175" s="300"/>
      <c r="M175" s="300"/>
      <c r="N175" s="300"/>
      <c r="O175" s="300"/>
      <c r="P175" s="300"/>
      <c r="Q175" s="300"/>
      <c r="R175" s="300"/>
      <c r="S175" s="300"/>
      <c r="T175" s="300"/>
      <c r="U175" s="166"/>
      <c r="V175" s="166"/>
    </row>
    <row r="176" spans="1:22">
      <c r="A176" s="300"/>
      <c r="B176" s="300"/>
      <c r="C176" s="300"/>
      <c r="D176" s="300"/>
      <c r="E176" s="300"/>
      <c r="F176" s="300"/>
      <c r="G176" s="300"/>
      <c r="H176" s="300"/>
      <c r="I176" s="300"/>
      <c r="J176" s="300"/>
      <c r="K176" s="300"/>
      <c r="L176" s="300"/>
      <c r="M176" s="300"/>
      <c r="N176" s="300"/>
      <c r="O176" s="300"/>
      <c r="P176" s="300"/>
      <c r="Q176" s="300"/>
      <c r="R176" s="300"/>
      <c r="S176" s="300"/>
      <c r="T176" s="300"/>
      <c r="U176" s="166"/>
      <c r="V176" s="166"/>
    </row>
    <row r="177" spans="1:22">
      <c r="A177" s="300"/>
      <c r="B177" s="300"/>
      <c r="C177" s="300"/>
      <c r="D177" s="300"/>
      <c r="E177" s="300"/>
      <c r="F177" s="300"/>
      <c r="G177" s="300"/>
      <c r="H177" s="300"/>
      <c r="I177" s="300"/>
      <c r="J177" s="300"/>
      <c r="K177" s="300"/>
      <c r="L177" s="300"/>
      <c r="M177" s="300"/>
      <c r="N177" s="300"/>
      <c r="O177" s="300"/>
      <c r="P177" s="300"/>
      <c r="Q177" s="300"/>
      <c r="R177" s="300"/>
      <c r="S177" s="300"/>
      <c r="T177" s="300"/>
      <c r="U177" s="166"/>
      <c r="V177" s="166"/>
    </row>
    <row r="178" spans="1:22">
      <c r="A178" s="300"/>
      <c r="B178" s="300"/>
      <c r="C178" s="300"/>
      <c r="D178" s="300"/>
      <c r="E178" s="300"/>
      <c r="F178" s="300"/>
      <c r="G178" s="300"/>
      <c r="H178" s="300"/>
      <c r="I178" s="300"/>
      <c r="J178" s="300"/>
      <c r="K178" s="300"/>
      <c r="L178" s="300"/>
      <c r="M178" s="300"/>
      <c r="N178" s="300"/>
      <c r="O178" s="300"/>
      <c r="P178" s="300"/>
      <c r="Q178" s="300"/>
      <c r="R178" s="300"/>
      <c r="S178" s="300"/>
      <c r="T178" s="300"/>
      <c r="U178" s="166"/>
      <c r="V178" s="166"/>
    </row>
    <row r="179" spans="1:22">
      <c r="A179" s="300"/>
      <c r="B179" s="300"/>
      <c r="C179" s="300"/>
      <c r="D179" s="300"/>
      <c r="E179" s="300"/>
      <c r="F179" s="300"/>
      <c r="G179" s="300"/>
      <c r="H179" s="300"/>
      <c r="I179" s="300"/>
      <c r="J179" s="300"/>
      <c r="K179" s="300"/>
      <c r="L179" s="300"/>
      <c r="M179" s="300"/>
      <c r="N179" s="300"/>
      <c r="O179" s="300"/>
      <c r="P179" s="300"/>
      <c r="Q179" s="300"/>
      <c r="R179" s="300"/>
      <c r="S179" s="300"/>
      <c r="T179" s="300"/>
      <c r="U179" s="166"/>
      <c r="V179" s="166"/>
    </row>
    <row r="180" spans="1:22">
      <c r="A180" s="300"/>
      <c r="B180" s="300"/>
      <c r="C180" s="300"/>
      <c r="D180" s="300"/>
      <c r="E180" s="300"/>
      <c r="F180" s="300"/>
      <c r="G180" s="300"/>
      <c r="H180" s="300"/>
      <c r="I180" s="300"/>
      <c r="J180" s="300"/>
      <c r="K180" s="300"/>
      <c r="L180" s="300"/>
      <c r="M180" s="300"/>
      <c r="N180" s="300"/>
      <c r="O180" s="300"/>
      <c r="P180" s="300"/>
      <c r="Q180" s="300"/>
      <c r="R180" s="300"/>
      <c r="S180" s="300"/>
      <c r="T180" s="300"/>
      <c r="U180" s="166"/>
      <c r="V180" s="166"/>
    </row>
    <row r="181" spans="1:22">
      <c r="A181" s="300"/>
      <c r="B181" s="300"/>
      <c r="C181" s="300"/>
      <c r="D181" s="300"/>
      <c r="E181" s="300"/>
      <c r="F181" s="300"/>
      <c r="G181" s="300"/>
      <c r="H181" s="300"/>
      <c r="I181" s="300"/>
      <c r="J181" s="300"/>
      <c r="K181" s="300"/>
      <c r="L181" s="300"/>
      <c r="M181" s="300"/>
      <c r="N181" s="300"/>
      <c r="O181" s="300"/>
      <c r="P181" s="300"/>
      <c r="Q181" s="300"/>
      <c r="R181" s="300"/>
      <c r="S181" s="300"/>
      <c r="T181" s="300"/>
      <c r="U181" s="166"/>
      <c r="V181" s="166"/>
    </row>
    <row r="182" spans="1:22">
      <c r="A182" s="300"/>
      <c r="B182" s="300"/>
      <c r="C182" s="300"/>
      <c r="D182" s="300"/>
      <c r="E182" s="300"/>
      <c r="F182" s="300"/>
      <c r="G182" s="300"/>
      <c r="H182" s="300"/>
      <c r="I182" s="300"/>
      <c r="J182" s="300"/>
      <c r="K182" s="300"/>
      <c r="L182" s="300"/>
      <c r="M182" s="300"/>
      <c r="N182" s="300"/>
      <c r="O182" s="300"/>
      <c r="P182" s="300"/>
      <c r="Q182" s="300"/>
      <c r="R182" s="300"/>
      <c r="S182" s="300"/>
      <c r="T182" s="300"/>
      <c r="U182" s="166"/>
      <c r="V182" s="166"/>
    </row>
    <row r="183" spans="1:22">
      <c r="A183" s="300"/>
      <c r="B183" s="300"/>
      <c r="C183" s="300"/>
      <c r="D183" s="300"/>
      <c r="E183" s="300"/>
      <c r="F183" s="300"/>
      <c r="G183" s="300"/>
      <c r="H183" s="300"/>
      <c r="I183" s="300"/>
      <c r="J183" s="300"/>
      <c r="K183" s="300"/>
      <c r="L183" s="300"/>
      <c r="M183" s="300"/>
      <c r="N183" s="300"/>
      <c r="O183" s="300"/>
      <c r="P183" s="300"/>
      <c r="Q183" s="300"/>
      <c r="R183" s="300"/>
      <c r="S183" s="300"/>
      <c r="T183" s="300"/>
      <c r="U183" s="166"/>
      <c r="V183" s="166"/>
    </row>
    <row r="184" spans="1:22">
      <c r="A184" s="300"/>
      <c r="B184" s="300"/>
      <c r="C184" s="300"/>
      <c r="D184" s="300"/>
      <c r="E184" s="300"/>
      <c r="F184" s="300"/>
      <c r="G184" s="300"/>
      <c r="H184" s="300"/>
      <c r="I184" s="300"/>
      <c r="J184" s="300"/>
      <c r="K184" s="300"/>
      <c r="L184" s="300"/>
      <c r="M184" s="300"/>
      <c r="N184" s="300"/>
      <c r="O184" s="300"/>
      <c r="P184" s="300"/>
      <c r="Q184" s="300"/>
      <c r="R184" s="300"/>
      <c r="S184" s="300"/>
      <c r="T184" s="300"/>
      <c r="U184" s="166"/>
      <c r="V184" s="166"/>
    </row>
    <row r="185" spans="1:22">
      <c r="A185" s="300"/>
      <c r="B185" s="300"/>
      <c r="C185" s="300"/>
      <c r="D185" s="300"/>
      <c r="E185" s="300"/>
      <c r="F185" s="300"/>
      <c r="G185" s="300"/>
      <c r="H185" s="300"/>
      <c r="I185" s="300"/>
      <c r="J185" s="300"/>
      <c r="K185" s="300"/>
      <c r="L185" s="300"/>
      <c r="M185" s="300"/>
      <c r="N185" s="300"/>
      <c r="O185" s="300"/>
      <c r="P185" s="300"/>
      <c r="Q185" s="300"/>
      <c r="R185" s="300"/>
      <c r="S185" s="300"/>
      <c r="T185" s="300"/>
      <c r="U185" s="166"/>
      <c r="V185" s="166"/>
    </row>
    <row r="186" spans="1:22">
      <c r="A186" s="300"/>
      <c r="B186" s="300"/>
      <c r="C186" s="300"/>
      <c r="D186" s="300"/>
      <c r="E186" s="300"/>
      <c r="F186" s="300"/>
      <c r="G186" s="300"/>
      <c r="H186" s="300"/>
      <c r="I186" s="300"/>
      <c r="J186" s="300"/>
      <c r="K186" s="300"/>
      <c r="L186" s="300"/>
      <c r="M186" s="300"/>
      <c r="N186" s="300"/>
      <c r="O186" s="300"/>
      <c r="P186" s="300"/>
      <c r="Q186" s="300"/>
      <c r="R186" s="300"/>
      <c r="S186" s="300"/>
      <c r="T186" s="300"/>
      <c r="U186" s="166"/>
      <c r="V186" s="166"/>
    </row>
    <row r="187" spans="1:22">
      <c r="A187" s="300"/>
      <c r="B187" s="300"/>
      <c r="C187" s="300"/>
      <c r="D187" s="300"/>
      <c r="E187" s="300"/>
      <c r="F187" s="300"/>
      <c r="G187" s="300"/>
      <c r="H187" s="300"/>
      <c r="I187" s="300"/>
      <c r="J187" s="300"/>
      <c r="K187" s="300"/>
      <c r="L187" s="300"/>
      <c r="M187" s="300"/>
      <c r="N187" s="300"/>
      <c r="O187" s="300"/>
      <c r="P187" s="300"/>
      <c r="Q187" s="300"/>
      <c r="R187" s="300"/>
      <c r="S187" s="300"/>
      <c r="T187" s="300"/>
      <c r="U187" s="166"/>
      <c r="V187" s="166"/>
    </row>
    <row r="188" spans="1:22">
      <c r="A188" s="300"/>
      <c r="B188" s="300"/>
      <c r="C188" s="300"/>
      <c r="D188" s="300"/>
      <c r="E188" s="300"/>
      <c r="F188" s="300"/>
      <c r="G188" s="300"/>
      <c r="H188" s="300"/>
      <c r="I188" s="300"/>
      <c r="J188" s="300"/>
      <c r="K188" s="300"/>
      <c r="L188" s="300"/>
      <c r="M188" s="300"/>
      <c r="N188" s="300"/>
      <c r="O188" s="300"/>
      <c r="P188" s="300"/>
      <c r="Q188" s="300"/>
      <c r="R188" s="300"/>
      <c r="S188" s="300"/>
      <c r="T188" s="300"/>
      <c r="U188" s="166"/>
      <c r="V188" s="166"/>
    </row>
    <row r="189" spans="1:22">
      <c r="A189" s="300"/>
      <c r="B189" s="300"/>
      <c r="C189" s="300"/>
      <c r="D189" s="300"/>
      <c r="E189" s="300"/>
      <c r="F189" s="300"/>
      <c r="G189" s="300"/>
      <c r="H189" s="300"/>
      <c r="I189" s="300"/>
      <c r="J189" s="300"/>
      <c r="K189" s="300"/>
      <c r="L189" s="300"/>
      <c r="M189" s="300"/>
      <c r="N189" s="300"/>
      <c r="O189" s="300"/>
      <c r="P189" s="300"/>
      <c r="Q189" s="300"/>
      <c r="R189" s="300"/>
      <c r="S189" s="300"/>
      <c r="T189" s="300"/>
      <c r="U189" s="166"/>
      <c r="V189" s="166"/>
    </row>
    <row r="190" spans="1:22">
      <c r="A190" s="300"/>
      <c r="B190" s="300"/>
      <c r="C190" s="300"/>
      <c r="D190" s="300"/>
      <c r="E190" s="300"/>
      <c r="F190" s="300"/>
      <c r="G190" s="300"/>
      <c r="H190" s="300"/>
      <c r="I190" s="300"/>
      <c r="J190" s="300"/>
      <c r="K190" s="300"/>
      <c r="L190" s="300"/>
      <c r="M190" s="300"/>
      <c r="N190" s="300"/>
      <c r="O190" s="300"/>
      <c r="P190" s="300"/>
      <c r="Q190" s="300"/>
      <c r="R190" s="300"/>
      <c r="S190" s="300"/>
      <c r="T190" s="300"/>
      <c r="U190" s="166"/>
      <c r="V190" s="166"/>
    </row>
    <row r="191" spans="1:22">
      <c r="A191" s="300"/>
      <c r="B191" s="300"/>
      <c r="C191" s="300"/>
      <c r="D191" s="300"/>
      <c r="E191" s="300"/>
      <c r="F191" s="300"/>
      <c r="G191" s="300"/>
      <c r="H191" s="300"/>
      <c r="I191" s="300"/>
      <c r="J191" s="300"/>
      <c r="K191" s="300"/>
      <c r="L191" s="300"/>
      <c r="M191" s="300"/>
      <c r="N191" s="300"/>
      <c r="O191" s="300"/>
      <c r="P191" s="300"/>
      <c r="Q191" s="300"/>
      <c r="R191" s="300"/>
      <c r="S191" s="300"/>
      <c r="T191" s="300"/>
      <c r="U191" s="166"/>
      <c r="V191" s="166"/>
    </row>
    <row r="192" spans="1:22">
      <c r="A192" s="300"/>
      <c r="B192" s="300"/>
      <c r="C192" s="300"/>
      <c r="D192" s="300"/>
      <c r="E192" s="300"/>
      <c r="F192" s="300"/>
      <c r="G192" s="300"/>
      <c r="H192" s="300"/>
      <c r="I192" s="300"/>
      <c r="J192" s="300"/>
      <c r="K192" s="300"/>
      <c r="L192" s="300"/>
      <c r="M192" s="300"/>
      <c r="N192" s="300"/>
      <c r="O192" s="300"/>
      <c r="P192" s="300"/>
      <c r="Q192" s="300"/>
      <c r="R192" s="300"/>
      <c r="S192" s="300"/>
      <c r="T192" s="300"/>
      <c r="U192" s="166"/>
      <c r="V192" s="166"/>
    </row>
    <row r="193" spans="1:22">
      <c r="A193" s="300"/>
      <c r="B193" s="300"/>
      <c r="C193" s="300"/>
      <c r="D193" s="300"/>
      <c r="E193" s="300"/>
      <c r="F193" s="300"/>
      <c r="G193" s="300"/>
      <c r="H193" s="300"/>
      <c r="I193" s="300"/>
      <c r="J193" s="300"/>
      <c r="K193" s="300"/>
      <c r="L193" s="300"/>
      <c r="M193" s="300"/>
      <c r="N193" s="300"/>
      <c r="O193" s="300"/>
      <c r="P193" s="300"/>
      <c r="Q193" s="300"/>
      <c r="R193" s="300"/>
      <c r="S193" s="300"/>
      <c r="T193" s="300"/>
      <c r="U193" s="166"/>
      <c r="V193" s="166"/>
    </row>
    <row r="194" spans="1:22">
      <c r="A194" s="300"/>
      <c r="B194" s="300"/>
      <c r="C194" s="300"/>
      <c r="D194" s="300"/>
      <c r="E194" s="300"/>
      <c r="F194" s="300"/>
      <c r="G194" s="300"/>
      <c r="H194" s="300"/>
      <c r="I194" s="300"/>
      <c r="J194" s="300"/>
      <c r="K194" s="300"/>
      <c r="L194" s="300"/>
      <c r="M194" s="300"/>
      <c r="N194" s="300"/>
      <c r="O194" s="300"/>
      <c r="P194" s="300"/>
      <c r="Q194" s="300"/>
      <c r="R194" s="300"/>
      <c r="S194" s="300"/>
      <c r="T194" s="300"/>
      <c r="U194" s="166"/>
      <c r="V194" s="166"/>
    </row>
    <row r="195" spans="1:22">
      <c r="A195" s="300"/>
      <c r="B195" s="300"/>
      <c r="C195" s="300"/>
      <c r="D195" s="300"/>
      <c r="E195" s="300"/>
      <c r="F195" s="300"/>
      <c r="G195" s="300"/>
      <c r="H195" s="300"/>
      <c r="I195" s="300"/>
      <c r="J195" s="300"/>
      <c r="K195" s="300"/>
      <c r="L195" s="300"/>
      <c r="M195" s="300"/>
      <c r="N195" s="300"/>
      <c r="O195" s="300"/>
      <c r="P195" s="300"/>
      <c r="Q195" s="300"/>
      <c r="R195" s="300"/>
      <c r="S195" s="300"/>
      <c r="T195" s="300"/>
      <c r="U195" s="166"/>
      <c r="V195" s="166"/>
    </row>
    <row r="196" spans="1:22">
      <c r="A196" s="300"/>
      <c r="B196" s="300"/>
      <c r="C196" s="300"/>
      <c r="D196" s="300"/>
      <c r="E196" s="300"/>
      <c r="F196" s="300"/>
      <c r="G196" s="300"/>
      <c r="H196" s="300"/>
      <c r="I196" s="300"/>
      <c r="J196" s="300"/>
      <c r="K196" s="300"/>
      <c r="L196" s="300"/>
      <c r="M196" s="300"/>
      <c r="N196" s="300"/>
      <c r="O196" s="300"/>
      <c r="P196" s="300"/>
      <c r="Q196" s="300"/>
      <c r="R196" s="300"/>
      <c r="S196" s="300"/>
      <c r="T196" s="300"/>
      <c r="U196" s="166"/>
      <c r="V196" s="166"/>
    </row>
    <row r="197" spans="1:22">
      <c r="A197" s="300"/>
      <c r="B197" s="300"/>
      <c r="C197" s="300"/>
      <c r="D197" s="300"/>
      <c r="E197" s="300"/>
      <c r="F197" s="300"/>
      <c r="G197" s="300"/>
      <c r="H197" s="300"/>
      <c r="I197" s="300"/>
      <c r="J197" s="300"/>
      <c r="K197" s="300"/>
      <c r="L197" s="300"/>
      <c r="M197" s="300"/>
      <c r="N197" s="300"/>
      <c r="O197" s="300"/>
      <c r="P197" s="300"/>
      <c r="Q197" s="300"/>
      <c r="R197" s="300"/>
      <c r="S197" s="300"/>
      <c r="T197" s="300"/>
      <c r="U197" s="166"/>
      <c r="V197" s="166"/>
    </row>
    <row r="198" spans="1:22">
      <c r="A198" s="300"/>
      <c r="B198" s="300"/>
      <c r="C198" s="300"/>
      <c r="D198" s="300"/>
      <c r="E198" s="300"/>
      <c r="F198" s="300"/>
      <c r="G198" s="300"/>
      <c r="H198" s="300"/>
      <c r="I198" s="300"/>
      <c r="J198" s="300"/>
      <c r="K198" s="300"/>
      <c r="L198" s="300"/>
      <c r="M198" s="300"/>
      <c r="N198" s="300"/>
      <c r="O198" s="300"/>
      <c r="P198" s="300"/>
      <c r="Q198" s="300"/>
      <c r="R198" s="300"/>
      <c r="S198" s="300"/>
      <c r="T198" s="300"/>
      <c r="U198" s="166"/>
      <c r="V198" s="166"/>
    </row>
    <row r="199" spans="1:22">
      <c r="A199" s="300"/>
      <c r="B199" s="300"/>
      <c r="C199" s="300"/>
      <c r="D199" s="300"/>
      <c r="E199" s="300"/>
      <c r="F199" s="300"/>
      <c r="G199" s="300"/>
      <c r="H199" s="300"/>
      <c r="I199" s="300"/>
      <c r="J199" s="300"/>
      <c r="K199" s="300"/>
      <c r="L199" s="300"/>
      <c r="M199" s="300"/>
      <c r="N199" s="300"/>
      <c r="O199" s="300"/>
      <c r="P199" s="300"/>
      <c r="Q199" s="300"/>
      <c r="R199" s="300"/>
      <c r="S199" s="300"/>
      <c r="T199" s="300"/>
      <c r="U199" s="166"/>
      <c r="V199" s="166"/>
    </row>
    <row r="200" spans="1:22">
      <c r="A200" s="300"/>
      <c r="B200" s="300"/>
      <c r="C200" s="300"/>
      <c r="D200" s="300"/>
      <c r="E200" s="300"/>
      <c r="F200" s="300"/>
      <c r="G200" s="300"/>
      <c r="H200" s="300"/>
      <c r="I200" s="300"/>
      <c r="J200" s="300"/>
      <c r="K200" s="300"/>
      <c r="L200" s="300"/>
      <c r="M200" s="300"/>
      <c r="N200" s="300"/>
      <c r="O200" s="300"/>
      <c r="P200" s="300"/>
      <c r="Q200" s="300"/>
      <c r="R200" s="300"/>
      <c r="S200" s="300"/>
      <c r="T200" s="300"/>
      <c r="U200" s="166"/>
      <c r="V200" s="166"/>
    </row>
    <row r="201" spans="1:22">
      <c r="A201" s="300"/>
      <c r="B201" s="300"/>
      <c r="C201" s="300"/>
      <c r="D201" s="300"/>
      <c r="E201" s="300"/>
      <c r="F201" s="300"/>
      <c r="G201" s="300"/>
      <c r="H201" s="300"/>
      <c r="I201" s="300"/>
      <c r="J201" s="300"/>
      <c r="K201" s="300"/>
      <c r="L201" s="300"/>
      <c r="M201" s="300"/>
      <c r="N201" s="300"/>
      <c r="O201" s="300"/>
      <c r="P201" s="300"/>
      <c r="Q201" s="300"/>
      <c r="R201" s="300"/>
      <c r="S201" s="300"/>
      <c r="T201" s="300"/>
      <c r="U201" s="166"/>
      <c r="V201" s="166"/>
    </row>
    <row r="202" spans="1:22">
      <c r="A202" s="300"/>
      <c r="B202" s="300"/>
      <c r="C202" s="300"/>
      <c r="D202" s="300"/>
      <c r="E202" s="300"/>
      <c r="F202" s="300"/>
      <c r="G202" s="300"/>
      <c r="H202" s="300"/>
      <c r="I202" s="300"/>
      <c r="J202" s="300"/>
      <c r="K202" s="300"/>
      <c r="L202" s="300"/>
      <c r="M202" s="300"/>
      <c r="N202" s="300"/>
      <c r="O202" s="300"/>
      <c r="P202" s="300"/>
      <c r="Q202" s="300"/>
      <c r="R202" s="300"/>
      <c r="S202" s="300"/>
      <c r="T202" s="300"/>
      <c r="U202" s="166"/>
      <c r="V202" s="166"/>
    </row>
    <row r="203" spans="1:22">
      <c r="A203" s="300"/>
      <c r="B203" s="300"/>
      <c r="C203" s="300"/>
      <c r="D203" s="300"/>
      <c r="E203" s="300"/>
      <c r="F203" s="300"/>
      <c r="G203" s="300"/>
      <c r="H203" s="300"/>
      <c r="I203" s="300"/>
      <c r="J203" s="300"/>
      <c r="K203" s="300"/>
      <c r="L203" s="300"/>
      <c r="M203" s="300"/>
      <c r="N203" s="300"/>
      <c r="O203" s="300"/>
      <c r="P203" s="300"/>
      <c r="Q203" s="300"/>
      <c r="R203" s="300"/>
      <c r="S203" s="300"/>
      <c r="T203" s="300"/>
      <c r="U203" s="166"/>
      <c r="V203" s="166"/>
    </row>
    <row r="204" spans="1:22">
      <c r="A204" s="300"/>
      <c r="B204" s="300"/>
      <c r="C204" s="300"/>
      <c r="D204" s="300"/>
      <c r="E204" s="300"/>
      <c r="F204" s="300"/>
      <c r="G204" s="300"/>
      <c r="H204" s="300"/>
      <c r="I204" s="300"/>
      <c r="J204" s="300"/>
      <c r="K204" s="300"/>
      <c r="L204" s="300"/>
      <c r="M204" s="300"/>
      <c r="N204" s="300"/>
      <c r="O204" s="300"/>
      <c r="P204" s="300"/>
      <c r="Q204" s="300"/>
      <c r="R204" s="300"/>
      <c r="S204" s="300"/>
      <c r="T204" s="300"/>
      <c r="U204" s="166"/>
      <c r="V204" s="166"/>
    </row>
    <row r="205" spans="1:22">
      <c r="A205" s="300"/>
      <c r="B205" s="300"/>
      <c r="C205" s="300"/>
      <c r="D205" s="300"/>
      <c r="E205" s="300"/>
      <c r="F205" s="300"/>
      <c r="G205" s="300"/>
      <c r="H205" s="300"/>
      <c r="I205" s="300"/>
      <c r="J205" s="300"/>
      <c r="K205" s="300"/>
      <c r="L205" s="300"/>
      <c r="M205" s="300"/>
      <c r="N205" s="300"/>
      <c r="O205" s="300"/>
      <c r="P205" s="300"/>
      <c r="Q205" s="300"/>
      <c r="R205" s="300"/>
      <c r="S205" s="300"/>
      <c r="T205" s="300"/>
      <c r="U205" s="166"/>
      <c r="V205" s="166"/>
    </row>
    <row r="206" spans="1:22">
      <c r="U206" s="166"/>
      <c r="V206" s="166"/>
    </row>
    <row r="207" spans="1:22">
      <c r="U207" s="166"/>
      <c r="V207" s="166"/>
    </row>
    <row r="208" spans="1:22">
      <c r="U208" s="166"/>
      <c r="V208" s="166"/>
    </row>
    <row r="209" spans="21:22">
      <c r="U209" s="166"/>
      <c r="V209" s="166"/>
    </row>
    <row r="210" spans="21:22">
      <c r="U210" s="166"/>
      <c r="V210" s="166"/>
    </row>
    <row r="211" spans="21:22">
      <c r="U211" s="166"/>
      <c r="V211" s="166"/>
    </row>
    <row r="212" spans="21:22">
      <c r="U212" s="166"/>
      <c r="V212" s="166"/>
    </row>
    <row r="213" spans="21:22">
      <c r="U213" s="166"/>
      <c r="V213" s="166"/>
    </row>
    <row r="214" spans="21:22">
      <c r="U214" s="166"/>
      <c r="V214" s="166"/>
    </row>
    <row r="215" spans="21:22">
      <c r="U215" s="166"/>
      <c r="V215" s="166"/>
    </row>
    <row r="216" spans="21:22">
      <c r="U216" s="166"/>
      <c r="V216" s="166"/>
    </row>
    <row r="217" spans="21:22">
      <c r="U217" s="166"/>
      <c r="V217" s="166"/>
    </row>
    <row r="218" spans="21:22">
      <c r="U218" s="166"/>
      <c r="V218" s="166"/>
    </row>
    <row r="219" spans="21:22">
      <c r="U219" s="166"/>
      <c r="V219" s="166"/>
    </row>
    <row r="220" spans="21:22">
      <c r="U220" s="166"/>
      <c r="V220" s="166"/>
    </row>
    <row r="221" spans="21:22">
      <c r="U221" s="166"/>
      <c r="V221" s="166"/>
    </row>
  </sheetData>
  <mergeCells count="240">
    <mergeCell ref="A1:H3"/>
    <mergeCell ref="O1:P1"/>
    <mergeCell ref="Q1:R1"/>
    <mergeCell ref="O2:P2"/>
    <mergeCell ref="O3:P3"/>
    <mergeCell ref="A4:D4"/>
    <mergeCell ref="E4:H4"/>
    <mergeCell ref="I4:L4"/>
    <mergeCell ref="M4:P4"/>
    <mergeCell ref="Q4:T4"/>
    <mergeCell ref="A5:D5"/>
    <mergeCell ref="E5:H5"/>
    <mergeCell ref="I5:L5"/>
    <mergeCell ref="M5:P5"/>
    <mergeCell ref="Q5:T5"/>
    <mergeCell ref="A6:D6"/>
    <mergeCell ref="E6:H6"/>
    <mergeCell ref="I6:L6"/>
    <mergeCell ref="M6:P6"/>
    <mergeCell ref="Q6:T6"/>
    <mergeCell ref="A7:D7"/>
    <mergeCell ref="E7:H7"/>
    <mergeCell ref="I7:L7"/>
    <mergeCell ref="M7:P7"/>
    <mergeCell ref="Q7:T7"/>
    <mergeCell ref="A8:D8"/>
    <mergeCell ref="E8:H8"/>
    <mergeCell ref="I8:L8"/>
    <mergeCell ref="M8:P8"/>
    <mergeCell ref="Q8:T8"/>
    <mergeCell ref="A9:D9"/>
    <mergeCell ref="E9:H9"/>
    <mergeCell ref="I9:L9"/>
    <mergeCell ref="M9:P9"/>
    <mergeCell ref="Q9:T9"/>
    <mergeCell ref="A10:D10"/>
    <mergeCell ref="E10:H10"/>
    <mergeCell ref="I10:L10"/>
    <mergeCell ref="M10:P10"/>
    <mergeCell ref="Q10:T10"/>
    <mergeCell ref="A11:D11"/>
    <mergeCell ref="E11:H11"/>
    <mergeCell ref="I11:L11"/>
    <mergeCell ref="M11:P11"/>
    <mergeCell ref="Q11:T11"/>
    <mergeCell ref="A14:D14"/>
    <mergeCell ref="E14:H14"/>
    <mergeCell ref="I14:L14"/>
    <mergeCell ref="M14:P14"/>
    <mergeCell ref="Q14:T14"/>
    <mergeCell ref="A15:D15"/>
    <mergeCell ref="E15:H15"/>
    <mergeCell ref="I15:L15"/>
    <mergeCell ref="M15:P15"/>
    <mergeCell ref="Q15:T15"/>
    <mergeCell ref="A16:D16"/>
    <mergeCell ref="E16:H16"/>
    <mergeCell ref="I16:L16"/>
    <mergeCell ref="M16:P16"/>
    <mergeCell ref="Q16:T16"/>
    <mergeCell ref="A17:D17"/>
    <mergeCell ref="E17:H17"/>
    <mergeCell ref="I17:L17"/>
    <mergeCell ref="M17:P17"/>
    <mergeCell ref="Q17:T17"/>
    <mergeCell ref="A18:D18"/>
    <mergeCell ref="E18:H18"/>
    <mergeCell ref="I18:L18"/>
    <mergeCell ref="M18:P18"/>
    <mergeCell ref="Q18:T18"/>
    <mergeCell ref="A19:D19"/>
    <mergeCell ref="E19:H19"/>
    <mergeCell ref="I19:L19"/>
    <mergeCell ref="M19:P19"/>
    <mergeCell ref="Q19:T19"/>
    <mergeCell ref="A20:D20"/>
    <mergeCell ref="E20:H20"/>
    <mergeCell ref="I20:L20"/>
    <mergeCell ref="M20:P20"/>
    <mergeCell ref="Q20:T20"/>
    <mergeCell ref="E21:H21"/>
    <mergeCell ref="I21:L21"/>
    <mergeCell ref="M21:P21"/>
    <mergeCell ref="Q21:T21"/>
    <mergeCell ref="A24:D24"/>
    <mergeCell ref="E24:H24"/>
    <mergeCell ref="I24:L24"/>
    <mergeCell ref="M24:P24"/>
    <mergeCell ref="Q24:T24"/>
    <mergeCell ref="AI25:AL25"/>
    <mergeCell ref="A26:D26"/>
    <mergeCell ref="E26:H26"/>
    <mergeCell ref="I26:L26"/>
    <mergeCell ref="M26:P26"/>
    <mergeCell ref="Q26:T26"/>
    <mergeCell ref="AE26:AH26"/>
    <mergeCell ref="AI26:AL26"/>
    <mergeCell ref="A25:D25"/>
    <mergeCell ref="E25:H25"/>
    <mergeCell ref="I25:L25"/>
    <mergeCell ref="M25:P25"/>
    <mergeCell ref="Q25:T25"/>
    <mergeCell ref="AE25:AH25"/>
    <mergeCell ref="AI27:AL27"/>
    <mergeCell ref="A28:D28"/>
    <mergeCell ref="E28:H28"/>
    <mergeCell ref="I28:L28"/>
    <mergeCell ref="M28:P28"/>
    <mergeCell ref="Q28:T28"/>
    <mergeCell ref="AE28:AH28"/>
    <mergeCell ref="AI28:AL28"/>
    <mergeCell ref="A27:D27"/>
    <mergeCell ref="E27:H27"/>
    <mergeCell ref="I27:L27"/>
    <mergeCell ref="M27:P27"/>
    <mergeCell ref="Q27:T27"/>
    <mergeCell ref="AE27:AH27"/>
    <mergeCell ref="AI29:AL29"/>
    <mergeCell ref="A30:D30"/>
    <mergeCell ref="E30:H30"/>
    <mergeCell ref="I30:L30"/>
    <mergeCell ref="M30:P30"/>
    <mergeCell ref="Q30:T30"/>
    <mergeCell ref="AE30:AH30"/>
    <mergeCell ref="AI30:AL30"/>
    <mergeCell ref="A29:D29"/>
    <mergeCell ref="E29:H29"/>
    <mergeCell ref="I29:L29"/>
    <mergeCell ref="M29:P29"/>
    <mergeCell ref="Q29:T29"/>
    <mergeCell ref="AE29:AH29"/>
    <mergeCell ref="A31:D31"/>
    <mergeCell ref="E31:H31"/>
    <mergeCell ref="I31:L31"/>
    <mergeCell ref="M31:P31"/>
    <mergeCell ref="Q31:T31"/>
    <mergeCell ref="A34:D34"/>
    <mergeCell ref="E34:H34"/>
    <mergeCell ref="I34:L34"/>
    <mergeCell ref="M34:P34"/>
    <mergeCell ref="Q34:T34"/>
    <mergeCell ref="AB34:AE34"/>
    <mergeCell ref="AH34:AK34"/>
    <mergeCell ref="A35:D35"/>
    <mergeCell ref="E35:H35"/>
    <mergeCell ref="I35:L35"/>
    <mergeCell ref="M35:P35"/>
    <mergeCell ref="Q35:T35"/>
    <mergeCell ref="AB35:AE35"/>
    <mergeCell ref="AH35:AK35"/>
    <mergeCell ref="AH36:AK36"/>
    <mergeCell ref="A37:D37"/>
    <mergeCell ref="E37:H37"/>
    <mergeCell ref="I37:L37"/>
    <mergeCell ref="M37:P37"/>
    <mergeCell ref="Q37:T37"/>
    <mergeCell ref="AB37:AE37"/>
    <mergeCell ref="AH37:AK37"/>
    <mergeCell ref="A36:D36"/>
    <mergeCell ref="E36:H36"/>
    <mergeCell ref="I36:L36"/>
    <mergeCell ref="M36:P36"/>
    <mergeCell ref="Q36:T36"/>
    <mergeCell ref="AB36:AE36"/>
    <mergeCell ref="AH38:AK38"/>
    <mergeCell ref="A39:D39"/>
    <mergeCell ref="E39:H39"/>
    <mergeCell ref="I39:L39"/>
    <mergeCell ref="M39:P39"/>
    <mergeCell ref="Q39:T39"/>
    <mergeCell ref="AB39:AE39"/>
    <mergeCell ref="AH39:AK39"/>
    <mergeCell ref="A38:D38"/>
    <mergeCell ref="E38:H38"/>
    <mergeCell ref="I38:L38"/>
    <mergeCell ref="M38:P38"/>
    <mergeCell ref="Q38:T38"/>
    <mergeCell ref="AB38:AE38"/>
    <mergeCell ref="AH40:AK40"/>
    <mergeCell ref="A43:D43"/>
    <mergeCell ref="E43:H43"/>
    <mergeCell ref="I43:L43"/>
    <mergeCell ref="M43:P43"/>
    <mergeCell ref="Q43:T43"/>
    <mergeCell ref="AB43:AE43"/>
    <mergeCell ref="AH43:AK43"/>
    <mergeCell ref="A40:D40"/>
    <mergeCell ref="E40:H40"/>
    <mergeCell ref="I40:L40"/>
    <mergeCell ref="M40:P40"/>
    <mergeCell ref="Q40:T40"/>
    <mergeCell ref="AB40:AE40"/>
    <mergeCell ref="AH44:AK44"/>
    <mergeCell ref="A45:D45"/>
    <mergeCell ref="E45:H45"/>
    <mergeCell ref="I45:L45"/>
    <mergeCell ref="M45:P45"/>
    <mergeCell ref="Q45:T45"/>
    <mergeCell ref="AB45:AE45"/>
    <mergeCell ref="AH45:AK45"/>
    <mergeCell ref="A44:D44"/>
    <mergeCell ref="E44:H44"/>
    <mergeCell ref="I44:L44"/>
    <mergeCell ref="M44:P44"/>
    <mergeCell ref="Q44:T44"/>
    <mergeCell ref="AB44:AE44"/>
    <mergeCell ref="AH46:AK46"/>
    <mergeCell ref="A47:D47"/>
    <mergeCell ref="E47:H47"/>
    <mergeCell ref="I47:L47"/>
    <mergeCell ref="M47:P47"/>
    <mergeCell ref="Q47:T47"/>
    <mergeCell ref="AB47:AE47"/>
    <mergeCell ref="AH47:AK47"/>
    <mergeCell ref="A46:D46"/>
    <mergeCell ref="E46:H46"/>
    <mergeCell ref="I46:L46"/>
    <mergeCell ref="M46:P46"/>
    <mergeCell ref="Q46:T46"/>
    <mergeCell ref="AB46:AE46"/>
    <mergeCell ref="A53:D53"/>
    <mergeCell ref="A54:D54"/>
    <mergeCell ref="A55:D55"/>
    <mergeCell ref="A56:D56"/>
    <mergeCell ref="A57:D57"/>
    <mergeCell ref="C64:M69"/>
    <mergeCell ref="AH48:AK48"/>
    <mergeCell ref="A49:D49"/>
    <mergeCell ref="E49:H49"/>
    <mergeCell ref="I49:L49"/>
    <mergeCell ref="M49:P49"/>
    <mergeCell ref="Q49:T49"/>
    <mergeCell ref="AB49:AE49"/>
    <mergeCell ref="AH49:AK49"/>
    <mergeCell ref="A48:D48"/>
    <mergeCell ref="E48:H48"/>
    <mergeCell ref="I48:L48"/>
    <mergeCell ref="M48:P48"/>
    <mergeCell ref="Q48:T48"/>
    <mergeCell ref="AB48:AE48"/>
  </mergeCells>
  <phoneticPr fontId="19" type="noConversion"/>
  <pageMargins left="0.43307086614173229" right="0" top="0" bottom="0" header="0.31496062992125984" footer="0.31496062992125984"/>
  <pageSetup paperSize="9" scale="25" fitToWidth="0" orientation="landscape" r:id="rId1"/>
  <headerFooter alignWithMargins="0"/>
  <rowBreaks count="1" manualBreakCount="1">
    <brk id="51" max="2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13"/>
  <sheetViews>
    <sheetView zoomScale="20" zoomScaleNormal="20" workbookViewId="0">
      <selection activeCell="I17" sqref="I17:L17"/>
    </sheetView>
  </sheetViews>
  <sheetFormatPr defaultColWidth="9" defaultRowHeight="15.75"/>
  <cols>
    <col min="1" max="20" width="32.625" style="180" customWidth="1"/>
    <col min="21" max="16384" width="9" style="180"/>
  </cols>
  <sheetData>
    <row r="1" spans="1:28" ht="51.75" customHeight="1">
      <c r="A1" s="808" t="s">
        <v>225</v>
      </c>
      <c r="B1" s="808"/>
      <c r="C1" s="808"/>
      <c r="D1" s="808"/>
      <c r="E1" s="808"/>
      <c r="F1" s="808"/>
      <c r="G1" s="808"/>
      <c r="H1" s="808"/>
      <c r="O1" s="810" t="s">
        <v>106</v>
      </c>
      <c r="P1" s="810"/>
      <c r="Q1" s="811"/>
      <c r="R1" s="811"/>
      <c r="U1" s="182"/>
      <c r="V1" s="182"/>
    </row>
    <row r="2" spans="1:28" ht="51.75" customHeight="1">
      <c r="A2" s="808"/>
      <c r="B2" s="808"/>
      <c r="C2" s="808"/>
      <c r="D2" s="808"/>
      <c r="E2" s="808"/>
      <c r="F2" s="808"/>
      <c r="G2" s="808"/>
      <c r="H2" s="808"/>
      <c r="O2" s="810" t="s">
        <v>107</v>
      </c>
      <c r="P2" s="810"/>
      <c r="Q2" s="181"/>
      <c r="R2" s="181"/>
      <c r="U2" s="182"/>
      <c r="V2" s="182"/>
    </row>
    <row r="3" spans="1:28" ht="206.25" customHeight="1" thickBot="1">
      <c r="A3" s="809"/>
      <c r="B3" s="809"/>
      <c r="C3" s="809"/>
      <c r="D3" s="809"/>
      <c r="E3" s="809"/>
      <c r="F3" s="809"/>
      <c r="G3" s="809"/>
      <c r="H3" s="809"/>
      <c r="O3" s="812"/>
      <c r="P3" s="812"/>
      <c r="Q3" s="183"/>
      <c r="R3" s="183"/>
      <c r="U3" s="182"/>
      <c r="V3" s="182"/>
    </row>
    <row r="4" spans="1:28" s="225" customFormat="1" ht="75" customHeight="1" thickBot="1">
      <c r="A4" s="813" t="s">
        <v>73</v>
      </c>
      <c r="B4" s="814"/>
      <c r="C4" s="814"/>
      <c r="D4" s="815"/>
      <c r="E4" s="813" t="s">
        <v>74</v>
      </c>
      <c r="F4" s="814"/>
      <c r="G4" s="814"/>
      <c r="H4" s="815"/>
      <c r="I4" s="813" t="s">
        <v>108</v>
      </c>
      <c r="J4" s="814"/>
      <c r="K4" s="814"/>
      <c r="L4" s="815"/>
      <c r="M4" s="813" t="s">
        <v>109</v>
      </c>
      <c r="N4" s="814"/>
      <c r="O4" s="814"/>
      <c r="P4" s="815"/>
      <c r="Q4" s="813" t="s">
        <v>110</v>
      </c>
      <c r="R4" s="814"/>
      <c r="S4" s="814"/>
      <c r="T4" s="815"/>
      <c r="U4" s="224"/>
      <c r="V4" s="224"/>
    </row>
    <row r="5" spans="1:28" s="225" customFormat="1" ht="75" customHeight="1">
      <c r="A5" s="799" t="s">
        <v>75</v>
      </c>
      <c r="B5" s="800"/>
      <c r="C5" s="800"/>
      <c r="D5" s="801"/>
      <c r="E5" s="802" t="s">
        <v>76</v>
      </c>
      <c r="F5" s="803"/>
      <c r="G5" s="803"/>
      <c r="H5" s="804"/>
      <c r="I5" s="799" t="s">
        <v>111</v>
      </c>
      <c r="J5" s="800"/>
      <c r="K5" s="800"/>
      <c r="L5" s="801"/>
      <c r="M5" s="799" t="s">
        <v>112</v>
      </c>
      <c r="N5" s="800"/>
      <c r="O5" s="800"/>
      <c r="P5" s="801"/>
      <c r="Q5" s="805" t="s">
        <v>113</v>
      </c>
      <c r="R5" s="806"/>
      <c r="S5" s="806"/>
      <c r="T5" s="807"/>
      <c r="U5" s="224"/>
      <c r="V5" s="224"/>
    </row>
    <row r="6" spans="1:28" s="225" customFormat="1" ht="75" customHeight="1">
      <c r="A6" s="805" t="s">
        <v>84</v>
      </c>
      <c r="B6" s="806"/>
      <c r="C6" s="806"/>
      <c r="D6" s="807"/>
      <c r="E6" s="805" t="s">
        <v>81</v>
      </c>
      <c r="F6" s="806"/>
      <c r="G6" s="806"/>
      <c r="H6" s="807"/>
      <c r="I6" s="805" t="s">
        <v>114</v>
      </c>
      <c r="J6" s="806"/>
      <c r="K6" s="806"/>
      <c r="L6" s="807"/>
      <c r="M6" s="805" t="s">
        <v>115</v>
      </c>
      <c r="N6" s="806"/>
      <c r="O6" s="806"/>
      <c r="P6" s="807"/>
      <c r="Q6" s="805" t="s">
        <v>116</v>
      </c>
      <c r="R6" s="806"/>
      <c r="S6" s="806"/>
      <c r="T6" s="807"/>
      <c r="U6" s="224"/>
      <c r="V6" s="224"/>
    </row>
    <row r="7" spans="1:28" s="226" customFormat="1" ht="75" customHeight="1">
      <c r="A7" s="805" t="s">
        <v>82</v>
      </c>
      <c r="B7" s="806"/>
      <c r="C7" s="806"/>
      <c r="D7" s="807"/>
      <c r="E7" s="805" t="s">
        <v>83</v>
      </c>
      <c r="F7" s="806"/>
      <c r="G7" s="806"/>
      <c r="H7" s="807"/>
      <c r="I7" s="805" t="s">
        <v>117</v>
      </c>
      <c r="J7" s="806"/>
      <c r="K7" s="806"/>
      <c r="L7" s="807"/>
      <c r="M7" s="805" t="s">
        <v>118</v>
      </c>
      <c r="N7" s="806"/>
      <c r="O7" s="806"/>
      <c r="P7" s="807"/>
      <c r="Q7" s="805" t="s">
        <v>119</v>
      </c>
      <c r="R7" s="806"/>
      <c r="S7" s="806"/>
      <c r="T7" s="807"/>
      <c r="U7" s="224"/>
      <c r="V7" s="224"/>
    </row>
    <row r="8" spans="1:28" s="226" customFormat="1" ht="75" customHeight="1">
      <c r="A8" s="805" t="s">
        <v>91</v>
      </c>
      <c r="B8" s="806"/>
      <c r="C8" s="806"/>
      <c r="D8" s="807"/>
      <c r="E8" s="805" t="s">
        <v>86</v>
      </c>
      <c r="F8" s="806"/>
      <c r="G8" s="806"/>
      <c r="H8" s="807"/>
      <c r="I8" s="805" t="s">
        <v>120</v>
      </c>
      <c r="J8" s="806"/>
      <c r="K8" s="806"/>
      <c r="L8" s="807"/>
      <c r="M8" s="805" t="s">
        <v>121</v>
      </c>
      <c r="N8" s="806"/>
      <c r="O8" s="806"/>
      <c r="P8" s="807"/>
      <c r="Q8" s="805" t="s">
        <v>122</v>
      </c>
      <c r="R8" s="806"/>
      <c r="S8" s="806"/>
      <c r="T8" s="807"/>
      <c r="U8" s="224"/>
      <c r="V8" s="224"/>
    </row>
    <row r="9" spans="1:28" s="226" customFormat="1" ht="75" customHeight="1">
      <c r="A9" s="805" t="s">
        <v>80</v>
      </c>
      <c r="B9" s="806"/>
      <c r="C9" s="806"/>
      <c r="D9" s="807"/>
      <c r="E9" s="805" t="s">
        <v>79</v>
      </c>
      <c r="F9" s="806"/>
      <c r="G9" s="806"/>
      <c r="H9" s="807"/>
      <c r="I9" s="805" t="s">
        <v>123</v>
      </c>
      <c r="J9" s="806"/>
      <c r="K9" s="806"/>
      <c r="L9" s="807"/>
      <c r="M9" s="805" t="s">
        <v>124</v>
      </c>
      <c r="N9" s="806"/>
      <c r="O9" s="806"/>
      <c r="P9" s="807"/>
      <c r="Q9" s="805" t="s">
        <v>125</v>
      </c>
      <c r="R9" s="806"/>
      <c r="S9" s="806"/>
      <c r="T9" s="807"/>
      <c r="U9" s="224"/>
      <c r="V9" s="224"/>
    </row>
    <row r="10" spans="1:28" s="226" customFormat="1" ht="75" customHeight="1" thickBot="1">
      <c r="A10" s="816" t="s">
        <v>85</v>
      </c>
      <c r="B10" s="817"/>
      <c r="C10" s="817"/>
      <c r="D10" s="818"/>
      <c r="E10" s="805" t="s">
        <v>104</v>
      </c>
      <c r="F10" s="806"/>
      <c r="G10" s="806"/>
      <c r="H10" s="807"/>
      <c r="I10" s="816" t="s">
        <v>126</v>
      </c>
      <c r="J10" s="817"/>
      <c r="K10" s="817"/>
      <c r="L10" s="818"/>
      <c r="M10" s="819" t="s">
        <v>127</v>
      </c>
      <c r="N10" s="820"/>
      <c r="O10" s="820"/>
      <c r="P10" s="821"/>
      <c r="Q10" s="805" t="s">
        <v>128</v>
      </c>
      <c r="R10" s="806"/>
      <c r="S10" s="806"/>
      <c r="T10" s="807"/>
      <c r="U10" s="224"/>
      <c r="V10" s="224"/>
    </row>
    <row r="11" spans="1:28" s="185" customFormat="1" ht="31.5" hidden="1" customHeight="1">
      <c r="A11" s="822"/>
      <c r="B11" s="823"/>
      <c r="C11" s="823"/>
      <c r="D11" s="824"/>
      <c r="E11" s="825"/>
      <c r="F11" s="826"/>
      <c r="G11" s="826"/>
      <c r="H11" s="827"/>
      <c r="I11" s="828"/>
      <c r="J11" s="829"/>
      <c r="K11" s="829"/>
      <c r="L11" s="830"/>
      <c r="M11" s="831"/>
      <c r="N11" s="832"/>
      <c r="O11" s="832"/>
      <c r="P11" s="833"/>
      <c r="Q11" s="828"/>
      <c r="R11" s="829"/>
      <c r="S11" s="829"/>
      <c r="T11" s="830"/>
      <c r="U11" s="182"/>
      <c r="V11" s="182"/>
    </row>
    <row r="12" spans="1:28" s="185" customFormat="1" ht="25.5" customHeight="1">
      <c r="A12" s="186" t="s">
        <v>129</v>
      </c>
      <c r="B12" s="187" t="e">
        <f>#REF!</f>
        <v>#REF!</v>
      </c>
      <c r="C12" s="187" t="s">
        <v>9</v>
      </c>
      <c r="D12" s="188" t="e">
        <f>#REF!</f>
        <v>#REF!</v>
      </c>
      <c r="E12" s="189" t="s">
        <v>129</v>
      </c>
      <c r="F12" s="190" t="e">
        <f>#REF!</f>
        <v>#REF!</v>
      </c>
      <c r="G12" s="190" t="s">
        <v>9</v>
      </c>
      <c r="H12" s="191" t="e">
        <f>#REF!</f>
        <v>#REF!</v>
      </c>
      <c r="I12" s="189" t="s">
        <v>129</v>
      </c>
      <c r="J12" s="192" t="e">
        <f>#REF!</f>
        <v>#REF!</v>
      </c>
      <c r="K12" s="190" t="s">
        <v>9</v>
      </c>
      <c r="L12" s="193" t="e">
        <f>#REF!</f>
        <v>#REF!</v>
      </c>
      <c r="M12" s="194" t="s">
        <v>129</v>
      </c>
      <c r="N12" s="195" t="e">
        <f>#REF!</f>
        <v>#REF!</v>
      </c>
      <c r="O12" s="196" t="s">
        <v>9</v>
      </c>
      <c r="P12" s="197" t="e">
        <f>#REF!</f>
        <v>#REF!</v>
      </c>
      <c r="Q12" s="189" t="s">
        <v>129</v>
      </c>
      <c r="R12" s="192" t="e">
        <f>#REF!</f>
        <v>#REF!</v>
      </c>
      <c r="S12" s="190" t="s">
        <v>9</v>
      </c>
      <c r="T12" s="193" t="e">
        <f>#REF!</f>
        <v>#REF!</v>
      </c>
      <c r="U12" s="182"/>
      <c r="V12" s="182"/>
    </row>
    <row r="13" spans="1:28" s="185" customFormat="1" ht="30.75" customHeight="1" thickBot="1">
      <c r="A13" s="198" t="s">
        <v>7</v>
      </c>
      <c r="B13" s="199" t="e">
        <f>#REF!</f>
        <v>#REF!</v>
      </c>
      <c r="C13" s="199" t="s">
        <v>11</v>
      </c>
      <c r="D13" s="200" t="e">
        <f>#REF!</f>
        <v>#REF!</v>
      </c>
      <c r="E13" s="159" t="s">
        <v>130</v>
      </c>
      <c r="F13" s="160" t="e">
        <f>#REF!</f>
        <v>#REF!</v>
      </c>
      <c r="G13" s="160" t="s">
        <v>131</v>
      </c>
      <c r="H13" s="161" t="e">
        <f>#REF!</f>
        <v>#REF!</v>
      </c>
      <c r="I13" s="159" t="s">
        <v>130</v>
      </c>
      <c r="J13" s="160" t="e">
        <f>#REF!</f>
        <v>#REF!</v>
      </c>
      <c r="K13" s="160" t="s">
        <v>11</v>
      </c>
      <c r="L13" s="200" t="e">
        <f>#REF!</f>
        <v>#REF!</v>
      </c>
      <c r="M13" s="201" t="s">
        <v>130</v>
      </c>
      <c r="N13" s="202" t="e">
        <f>#REF!</f>
        <v>#REF!</v>
      </c>
      <c r="O13" s="162" t="s">
        <v>11</v>
      </c>
      <c r="P13" s="163" t="e">
        <f>#REF!</f>
        <v>#REF!</v>
      </c>
      <c r="Q13" s="198" t="s">
        <v>130</v>
      </c>
      <c r="R13" s="199" t="e">
        <f>#REF!</f>
        <v>#REF!</v>
      </c>
      <c r="S13" s="199" t="s">
        <v>11</v>
      </c>
      <c r="T13" s="200" t="e">
        <f>#REF!</f>
        <v>#REF!</v>
      </c>
      <c r="U13" s="182"/>
      <c r="V13" s="182"/>
    </row>
    <row r="14" spans="1:28" s="226" customFormat="1" ht="75" customHeight="1" thickBot="1">
      <c r="A14" s="813" t="s">
        <v>132</v>
      </c>
      <c r="B14" s="814"/>
      <c r="C14" s="814"/>
      <c r="D14" s="815"/>
      <c r="E14" s="813" t="s">
        <v>133</v>
      </c>
      <c r="F14" s="814"/>
      <c r="G14" s="814"/>
      <c r="H14" s="815"/>
      <c r="I14" s="813" t="s">
        <v>134</v>
      </c>
      <c r="J14" s="814"/>
      <c r="K14" s="814"/>
      <c r="L14" s="815"/>
      <c r="M14" s="813" t="s">
        <v>135</v>
      </c>
      <c r="N14" s="814"/>
      <c r="O14" s="814"/>
      <c r="P14" s="815"/>
      <c r="Q14" s="813" t="s">
        <v>136</v>
      </c>
      <c r="R14" s="814"/>
      <c r="S14" s="814"/>
      <c r="T14" s="815"/>
      <c r="U14" s="224"/>
      <c r="V14" s="224"/>
      <c r="AB14" s="226" t="s">
        <v>137</v>
      </c>
    </row>
    <row r="15" spans="1:28" s="226" customFormat="1" ht="75" customHeight="1">
      <c r="A15" s="805" t="s">
        <v>111</v>
      </c>
      <c r="B15" s="806"/>
      <c r="C15" s="806"/>
      <c r="D15" s="807"/>
      <c r="E15" s="799" t="s">
        <v>138</v>
      </c>
      <c r="F15" s="800"/>
      <c r="G15" s="800"/>
      <c r="H15" s="801"/>
      <c r="I15" s="799" t="s">
        <v>111</v>
      </c>
      <c r="J15" s="800"/>
      <c r="K15" s="800"/>
      <c r="L15" s="801"/>
      <c r="M15" s="799" t="s">
        <v>112</v>
      </c>
      <c r="N15" s="800"/>
      <c r="O15" s="800"/>
      <c r="P15" s="801"/>
      <c r="Q15" s="805" t="s">
        <v>139</v>
      </c>
      <c r="R15" s="806"/>
      <c r="S15" s="806"/>
      <c r="T15" s="807"/>
      <c r="U15" s="224"/>
      <c r="V15" s="224"/>
    </row>
    <row r="16" spans="1:28" s="226" customFormat="1" ht="75" customHeight="1">
      <c r="A16" s="805" t="s">
        <v>140</v>
      </c>
      <c r="B16" s="806"/>
      <c r="C16" s="806"/>
      <c r="D16" s="807"/>
      <c r="E16" s="805" t="s">
        <v>141</v>
      </c>
      <c r="F16" s="806"/>
      <c r="G16" s="806"/>
      <c r="H16" s="807"/>
      <c r="I16" s="805" t="s">
        <v>142</v>
      </c>
      <c r="J16" s="806"/>
      <c r="K16" s="806"/>
      <c r="L16" s="807"/>
      <c r="M16" s="805" t="s">
        <v>143</v>
      </c>
      <c r="N16" s="806"/>
      <c r="O16" s="806"/>
      <c r="P16" s="807"/>
      <c r="Q16" s="805" t="s">
        <v>144</v>
      </c>
      <c r="R16" s="806"/>
      <c r="S16" s="806"/>
      <c r="T16" s="807"/>
      <c r="U16" s="224"/>
      <c r="V16" s="224"/>
    </row>
    <row r="17" spans="1:25" s="226" customFormat="1" ht="75" customHeight="1">
      <c r="A17" s="805" t="s">
        <v>145</v>
      </c>
      <c r="B17" s="806"/>
      <c r="C17" s="806"/>
      <c r="D17" s="807"/>
      <c r="E17" s="805" t="s">
        <v>146</v>
      </c>
      <c r="F17" s="806"/>
      <c r="G17" s="806"/>
      <c r="H17" s="807"/>
      <c r="I17" s="805" t="s">
        <v>147</v>
      </c>
      <c r="J17" s="806"/>
      <c r="K17" s="806"/>
      <c r="L17" s="807"/>
      <c r="M17" s="805" t="s">
        <v>148</v>
      </c>
      <c r="N17" s="806"/>
      <c r="O17" s="806"/>
      <c r="P17" s="807"/>
      <c r="Q17" s="805" t="s">
        <v>149</v>
      </c>
      <c r="R17" s="806"/>
      <c r="S17" s="806"/>
      <c r="T17" s="807"/>
      <c r="U17" s="224"/>
      <c r="V17" s="224"/>
    </row>
    <row r="18" spans="1:25" s="226" customFormat="1" ht="75" customHeight="1">
      <c r="A18" s="805" t="s">
        <v>150</v>
      </c>
      <c r="B18" s="806"/>
      <c r="C18" s="806"/>
      <c r="D18" s="807"/>
      <c r="E18" s="805" t="s">
        <v>151</v>
      </c>
      <c r="F18" s="806"/>
      <c r="G18" s="806"/>
      <c r="H18" s="807"/>
      <c r="I18" s="805" t="s">
        <v>152</v>
      </c>
      <c r="J18" s="806"/>
      <c r="K18" s="806"/>
      <c r="L18" s="807"/>
      <c r="M18" s="805" t="s">
        <v>153</v>
      </c>
      <c r="N18" s="806"/>
      <c r="O18" s="806"/>
      <c r="P18" s="807"/>
      <c r="Q18" s="805" t="s">
        <v>154</v>
      </c>
      <c r="R18" s="806"/>
      <c r="S18" s="806"/>
      <c r="T18" s="807"/>
    </row>
    <row r="19" spans="1:25" s="226" customFormat="1" ht="75" customHeight="1">
      <c r="A19" s="805" t="s">
        <v>123</v>
      </c>
      <c r="B19" s="806"/>
      <c r="C19" s="806"/>
      <c r="D19" s="807"/>
      <c r="E19" s="805" t="s">
        <v>155</v>
      </c>
      <c r="F19" s="806"/>
      <c r="G19" s="806"/>
      <c r="H19" s="807"/>
      <c r="I19" s="805" t="s">
        <v>156</v>
      </c>
      <c r="J19" s="806"/>
      <c r="K19" s="806"/>
      <c r="L19" s="807"/>
      <c r="M19" s="805" t="s">
        <v>124</v>
      </c>
      <c r="N19" s="806"/>
      <c r="O19" s="806"/>
      <c r="P19" s="807"/>
      <c r="Q19" s="805" t="s">
        <v>157</v>
      </c>
      <c r="R19" s="806"/>
      <c r="S19" s="806"/>
      <c r="T19" s="807"/>
    </row>
    <row r="20" spans="1:25" s="226" customFormat="1" ht="75" customHeight="1" thickBot="1">
      <c r="A20" s="805" t="s">
        <v>158</v>
      </c>
      <c r="B20" s="806"/>
      <c r="C20" s="806"/>
      <c r="D20" s="807"/>
      <c r="E20" s="805" t="s">
        <v>159</v>
      </c>
      <c r="F20" s="806"/>
      <c r="G20" s="806"/>
      <c r="H20" s="807"/>
      <c r="I20" s="805" t="s">
        <v>126</v>
      </c>
      <c r="J20" s="806"/>
      <c r="K20" s="806"/>
      <c r="L20" s="807"/>
      <c r="M20" s="816" t="s">
        <v>160</v>
      </c>
      <c r="N20" s="817"/>
      <c r="O20" s="817"/>
      <c r="P20" s="818"/>
      <c r="Q20" s="816" t="s">
        <v>161</v>
      </c>
      <c r="R20" s="817"/>
      <c r="S20" s="817"/>
      <c r="T20" s="818"/>
    </row>
    <row r="21" spans="1:25" s="185" customFormat="1" ht="1.5" customHeight="1" thickBot="1">
      <c r="A21" s="186" t="s">
        <v>129</v>
      </c>
      <c r="B21" s="187"/>
      <c r="C21" s="187" t="s">
        <v>9</v>
      </c>
      <c r="D21" s="188" t="e">
        <f>#REF!</f>
        <v>#REF!</v>
      </c>
      <c r="E21" s="834"/>
      <c r="F21" s="835"/>
      <c r="G21" s="835"/>
      <c r="H21" s="836"/>
      <c r="I21" s="837"/>
      <c r="J21" s="838"/>
      <c r="K21" s="838"/>
      <c r="L21" s="839"/>
      <c r="M21" s="840"/>
      <c r="N21" s="841"/>
      <c r="O21" s="841"/>
      <c r="P21" s="842"/>
      <c r="Q21" s="843" t="s">
        <v>162</v>
      </c>
      <c r="R21" s="844"/>
      <c r="S21" s="844"/>
      <c r="T21" s="845"/>
      <c r="U21" s="184"/>
      <c r="V21" s="184"/>
      <c r="W21" s="184"/>
      <c r="X21" s="184"/>
      <c r="Y21" s="184"/>
    </row>
    <row r="22" spans="1:25" s="185" customFormat="1" ht="29.25" customHeight="1">
      <c r="A22" s="186" t="s">
        <v>129</v>
      </c>
      <c r="B22" s="187">
        <f>第一週明細!W12</f>
        <v>721.8</v>
      </c>
      <c r="C22" s="187" t="s">
        <v>9</v>
      </c>
      <c r="D22" s="188">
        <f>第一週明細!W8</f>
        <v>23</v>
      </c>
      <c r="E22" s="203" t="s">
        <v>129</v>
      </c>
      <c r="F22" s="204">
        <f>第一週明細!W20</f>
        <v>714.5</v>
      </c>
      <c r="G22" s="204" t="s">
        <v>9</v>
      </c>
      <c r="H22" s="205">
        <f>第一週明細!W16</f>
        <v>22.5</v>
      </c>
      <c r="I22" s="206" t="s">
        <v>129</v>
      </c>
      <c r="J22" s="204">
        <f>第一週明細!W28</f>
        <v>738.1</v>
      </c>
      <c r="K22" s="204" t="s">
        <v>9</v>
      </c>
      <c r="L22" s="205">
        <f>第一週明細!W24</f>
        <v>24.5</v>
      </c>
      <c r="M22" s="207" t="s">
        <v>129</v>
      </c>
      <c r="N22" s="208">
        <f>第一週明細!W36</f>
        <v>734.2</v>
      </c>
      <c r="O22" s="208" t="s">
        <v>9</v>
      </c>
      <c r="P22" s="209">
        <f>第一週明細!W32</f>
        <v>25</v>
      </c>
      <c r="Q22" s="206" t="s">
        <v>129</v>
      </c>
      <c r="R22" s="204">
        <f>第一週明細!W44</f>
        <v>707.7</v>
      </c>
      <c r="S22" s="204" t="s">
        <v>9</v>
      </c>
      <c r="T22" s="205">
        <f>第一週明細!W40</f>
        <v>22.5</v>
      </c>
      <c r="U22" s="182"/>
      <c r="V22" s="182"/>
    </row>
    <row r="23" spans="1:25" s="185" customFormat="1" ht="28.5" customHeight="1" thickBot="1">
      <c r="A23" s="210" t="s">
        <v>130</v>
      </c>
      <c r="B23" s="200">
        <f>第一週明細!W6</f>
        <v>100</v>
      </c>
      <c r="C23" s="199" t="s">
        <v>11</v>
      </c>
      <c r="D23" s="200">
        <f>第一週明細!W10</f>
        <v>28.700000000000003</v>
      </c>
      <c r="E23" s="211" t="s">
        <v>130</v>
      </c>
      <c r="F23" s="212">
        <f>第一週明細!W14</f>
        <v>100</v>
      </c>
      <c r="G23" s="212" t="s">
        <v>11</v>
      </c>
      <c r="H23" s="213">
        <f>第一週明細!W18</f>
        <v>28</v>
      </c>
      <c r="I23" s="211" t="s">
        <v>130</v>
      </c>
      <c r="J23" s="212">
        <f>第一週明細!W22</f>
        <v>100</v>
      </c>
      <c r="K23" s="212" t="s">
        <v>11</v>
      </c>
      <c r="L23" s="212">
        <f>第一週明細!W26</f>
        <v>29.400000000000002</v>
      </c>
      <c r="M23" s="212" t="s">
        <v>130</v>
      </c>
      <c r="N23" s="212">
        <f>第一週明細!W30</f>
        <v>97.5</v>
      </c>
      <c r="O23" s="214" t="s">
        <v>11</v>
      </c>
      <c r="P23" s="215">
        <f>第一週明細!W34</f>
        <v>29.799999999999997</v>
      </c>
      <c r="Q23" s="211" t="s">
        <v>130</v>
      </c>
      <c r="R23" s="212">
        <f>第一週明細!W38</f>
        <v>98.5</v>
      </c>
      <c r="S23" s="212" t="s">
        <v>11</v>
      </c>
      <c r="T23" s="213">
        <f>第一週明細!W42</f>
        <v>27.8</v>
      </c>
      <c r="U23" s="182"/>
      <c r="V23" s="182"/>
    </row>
    <row r="24" spans="1:25" s="226" customFormat="1" ht="75" customHeight="1" thickBot="1">
      <c r="A24" s="813" t="s">
        <v>163</v>
      </c>
      <c r="B24" s="814"/>
      <c r="C24" s="814"/>
      <c r="D24" s="815"/>
      <c r="E24" s="813" t="s">
        <v>164</v>
      </c>
      <c r="F24" s="814"/>
      <c r="G24" s="814"/>
      <c r="H24" s="815"/>
      <c r="I24" s="813" t="s">
        <v>165</v>
      </c>
      <c r="J24" s="814"/>
      <c r="K24" s="814"/>
      <c r="L24" s="815"/>
      <c r="M24" s="813" t="s">
        <v>166</v>
      </c>
      <c r="N24" s="814"/>
      <c r="O24" s="814"/>
      <c r="P24" s="815"/>
      <c r="Q24" s="813" t="s">
        <v>167</v>
      </c>
      <c r="R24" s="814"/>
      <c r="S24" s="814"/>
      <c r="T24" s="815"/>
      <c r="U24" s="224"/>
      <c r="V24" s="224"/>
    </row>
    <row r="25" spans="1:25" s="226" customFormat="1" ht="75" customHeight="1">
      <c r="A25" s="799" t="s">
        <v>111</v>
      </c>
      <c r="B25" s="800"/>
      <c r="C25" s="800"/>
      <c r="D25" s="801"/>
      <c r="E25" s="805" t="s">
        <v>168</v>
      </c>
      <c r="F25" s="806"/>
      <c r="G25" s="806"/>
      <c r="H25" s="807"/>
      <c r="I25" s="799" t="s">
        <v>111</v>
      </c>
      <c r="J25" s="800"/>
      <c r="K25" s="800"/>
      <c r="L25" s="801"/>
      <c r="M25" s="799" t="s">
        <v>112</v>
      </c>
      <c r="N25" s="800"/>
      <c r="O25" s="800"/>
      <c r="P25" s="801"/>
      <c r="Q25" s="805" t="s">
        <v>169</v>
      </c>
      <c r="R25" s="806"/>
      <c r="S25" s="806"/>
      <c r="T25" s="807"/>
      <c r="U25" s="224"/>
      <c r="V25" s="224"/>
    </row>
    <row r="26" spans="1:25" s="226" customFormat="1" ht="75" customHeight="1">
      <c r="A26" s="805" t="s">
        <v>170</v>
      </c>
      <c r="B26" s="806"/>
      <c r="C26" s="806"/>
      <c r="D26" s="807"/>
      <c r="E26" s="805" t="s">
        <v>171</v>
      </c>
      <c r="F26" s="806"/>
      <c r="G26" s="806"/>
      <c r="H26" s="807"/>
      <c r="I26" s="805" t="s">
        <v>172</v>
      </c>
      <c r="J26" s="806"/>
      <c r="K26" s="806"/>
      <c r="L26" s="807"/>
      <c r="M26" s="805" t="s">
        <v>173</v>
      </c>
      <c r="N26" s="806"/>
      <c r="O26" s="806"/>
      <c r="P26" s="807"/>
      <c r="Q26" s="805" t="s">
        <v>174</v>
      </c>
      <c r="R26" s="806"/>
      <c r="S26" s="806"/>
      <c r="T26" s="807"/>
      <c r="U26" s="224"/>
      <c r="V26" s="224"/>
    </row>
    <row r="27" spans="1:25" s="226" customFormat="1" ht="75" customHeight="1">
      <c r="A27" s="805" t="s">
        <v>175</v>
      </c>
      <c r="B27" s="806"/>
      <c r="C27" s="806"/>
      <c r="D27" s="807"/>
      <c r="E27" s="805" t="s">
        <v>176</v>
      </c>
      <c r="F27" s="806"/>
      <c r="G27" s="806"/>
      <c r="H27" s="807"/>
      <c r="I27" s="805" t="s">
        <v>177</v>
      </c>
      <c r="J27" s="806"/>
      <c r="K27" s="806"/>
      <c r="L27" s="807"/>
      <c r="M27" s="805" t="s">
        <v>178</v>
      </c>
      <c r="N27" s="806"/>
      <c r="O27" s="806"/>
      <c r="P27" s="807"/>
      <c r="Q27" s="805" t="s">
        <v>179</v>
      </c>
      <c r="R27" s="806"/>
      <c r="S27" s="806"/>
      <c r="T27" s="807"/>
      <c r="U27" s="224"/>
      <c r="V27" s="224"/>
    </row>
    <row r="28" spans="1:25" s="226" customFormat="1" ht="75" customHeight="1">
      <c r="A28" s="805" t="s">
        <v>180</v>
      </c>
      <c r="B28" s="806"/>
      <c r="C28" s="806"/>
      <c r="D28" s="807"/>
      <c r="E28" s="805" t="s">
        <v>181</v>
      </c>
      <c r="F28" s="806"/>
      <c r="G28" s="806"/>
      <c r="H28" s="807"/>
      <c r="I28" s="805" t="s">
        <v>182</v>
      </c>
      <c r="J28" s="806"/>
      <c r="K28" s="806"/>
      <c r="L28" s="807"/>
      <c r="M28" s="805" t="s">
        <v>183</v>
      </c>
      <c r="N28" s="806"/>
      <c r="O28" s="806"/>
      <c r="P28" s="807"/>
      <c r="Q28" s="805" t="s">
        <v>184</v>
      </c>
      <c r="R28" s="806"/>
      <c r="S28" s="806"/>
      <c r="T28" s="807"/>
      <c r="U28" s="224"/>
      <c r="V28" s="224"/>
    </row>
    <row r="29" spans="1:25" s="226" customFormat="1" ht="75" customHeight="1">
      <c r="A29" s="805" t="s">
        <v>156</v>
      </c>
      <c r="B29" s="806"/>
      <c r="C29" s="806"/>
      <c r="D29" s="807"/>
      <c r="E29" s="805" t="s">
        <v>124</v>
      </c>
      <c r="F29" s="806"/>
      <c r="G29" s="806"/>
      <c r="H29" s="807"/>
      <c r="I29" s="805" t="s">
        <v>123</v>
      </c>
      <c r="J29" s="806"/>
      <c r="K29" s="806"/>
      <c r="L29" s="807"/>
      <c r="M29" s="805" t="s">
        <v>185</v>
      </c>
      <c r="N29" s="806"/>
      <c r="O29" s="806"/>
      <c r="P29" s="807"/>
      <c r="Q29" s="805" t="s">
        <v>125</v>
      </c>
      <c r="R29" s="806"/>
      <c r="S29" s="806"/>
      <c r="T29" s="807"/>
      <c r="U29" s="224"/>
      <c r="V29" s="224"/>
    </row>
    <row r="30" spans="1:25" s="226" customFormat="1" ht="75" customHeight="1" thickBot="1">
      <c r="A30" s="816" t="s">
        <v>127</v>
      </c>
      <c r="B30" s="817"/>
      <c r="C30" s="817"/>
      <c r="D30" s="818"/>
      <c r="E30" s="816" t="s">
        <v>186</v>
      </c>
      <c r="F30" s="817"/>
      <c r="G30" s="817"/>
      <c r="H30" s="818"/>
      <c r="I30" s="816" t="s">
        <v>187</v>
      </c>
      <c r="J30" s="817"/>
      <c r="K30" s="817"/>
      <c r="L30" s="818"/>
      <c r="M30" s="816" t="s">
        <v>161</v>
      </c>
      <c r="N30" s="817"/>
      <c r="O30" s="817"/>
      <c r="P30" s="818"/>
      <c r="Q30" s="816" t="s">
        <v>188</v>
      </c>
      <c r="R30" s="817"/>
      <c r="S30" s="817"/>
      <c r="T30" s="818"/>
      <c r="U30" s="224"/>
      <c r="V30" s="224"/>
    </row>
    <row r="31" spans="1:25" s="185" customFormat="1" ht="2.25" customHeight="1" thickBot="1">
      <c r="A31" s="834"/>
      <c r="B31" s="835"/>
      <c r="C31" s="835"/>
      <c r="D31" s="836"/>
      <c r="E31" s="837"/>
      <c r="F31" s="838"/>
      <c r="G31" s="838"/>
      <c r="H31" s="839"/>
      <c r="I31" s="837"/>
      <c r="J31" s="838"/>
      <c r="K31" s="838"/>
      <c r="L31" s="839"/>
      <c r="M31" s="837"/>
      <c r="N31" s="838"/>
      <c r="O31" s="838"/>
      <c r="P31" s="839"/>
      <c r="Q31" s="837"/>
      <c r="R31" s="838"/>
      <c r="S31" s="838"/>
      <c r="T31" s="839"/>
      <c r="U31" s="182"/>
      <c r="V31" s="182"/>
    </row>
    <row r="32" spans="1:25" s="185" customFormat="1" ht="25.5" customHeight="1">
      <c r="A32" s="206" t="s">
        <v>129</v>
      </c>
      <c r="B32" s="204">
        <f>第二週明細!W12</f>
        <v>0</v>
      </c>
      <c r="C32" s="204" t="s">
        <v>9</v>
      </c>
      <c r="D32" s="216">
        <f>第二週明細!W8</f>
        <v>0</v>
      </c>
      <c r="E32" s="206" t="s">
        <v>129</v>
      </c>
      <c r="F32" s="204">
        <f>第二週明細!W20</f>
        <v>725.1</v>
      </c>
      <c r="G32" s="204" t="s">
        <v>9</v>
      </c>
      <c r="H32" s="205">
        <f>第二週明細!W16</f>
        <v>23.5</v>
      </c>
      <c r="I32" s="206" t="s">
        <v>129</v>
      </c>
      <c r="J32" s="204">
        <f>第二週明細!W28</f>
        <v>734</v>
      </c>
      <c r="K32" s="204" t="s">
        <v>9</v>
      </c>
      <c r="L32" s="205">
        <f>第二週明細!W24</f>
        <v>24</v>
      </c>
      <c r="M32" s="206" t="s">
        <v>129</v>
      </c>
      <c r="N32" s="204">
        <v>735</v>
      </c>
      <c r="O32" s="204" t="s">
        <v>9</v>
      </c>
      <c r="P32" s="205" t="s">
        <v>189</v>
      </c>
      <c r="Q32" s="206" t="s">
        <v>129</v>
      </c>
      <c r="R32" s="204">
        <f>第二週明細!W44</f>
        <v>745.3</v>
      </c>
      <c r="S32" s="204" t="s">
        <v>9</v>
      </c>
      <c r="T32" s="205">
        <f>第二週明細!W40</f>
        <v>26.5</v>
      </c>
      <c r="U32" s="182"/>
      <c r="V32" s="182"/>
    </row>
    <row r="33" spans="1:22" s="185" customFormat="1" ht="28.5" customHeight="1" thickBot="1">
      <c r="A33" s="217" t="s">
        <v>130</v>
      </c>
      <c r="B33" s="213">
        <f>第二週明細!W6</f>
        <v>0</v>
      </c>
      <c r="C33" s="212" t="s">
        <v>11</v>
      </c>
      <c r="D33" s="213">
        <f>第二週明細!W10</f>
        <v>0</v>
      </c>
      <c r="E33" s="211" t="s">
        <v>130</v>
      </c>
      <c r="F33" s="212">
        <f>第二週明細!W14</f>
        <v>98.5</v>
      </c>
      <c r="G33" s="212" t="s">
        <v>11</v>
      </c>
      <c r="H33" s="213">
        <f>第二週明細!W18</f>
        <v>29.9</v>
      </c>
      <c r="I33" s="211" t="s">
        <v>130</v>
      </c>
      <c r="J33" s="212">
        <f>第二週明細!W22</f>
        <v>99.5</v>
      </c>
      <c r="K33" s="212" t="s">
        <v>11</v>
      </c>
      <c r="L33" s="213">
        <f>第二週明細!W26</f>
        <v>29.999999999999996</v>
      </c>
      <c r="M33" s="211" t="s">
        <v>130</v>
      </c>
      <c r="N33" s="212">
        <v>103</v>
      </c>
      <c r="O33" s="212" t="s">
        <v>11</v>
      </c>
      <c r="P33" s="213" t="s">
        <v>190</v>
      </c>
      <c r="Q33" s="211" t="s">
        <v>130</v>
      </c>
      <c r="R33" s="212">
        <f>第二週明細!W38</f>
        <v>97</v>
      </c>
      <c r="S33" s="212" t="s">
        <v>11</v>
      </c>
      <c r="T33" s="213">
        <f>第二週明細!W42</f>
        <v>29.699999999999996</v>
      </c>
      <c r="U33" s="182"/>
      <c r="V33" s="182"/>
    </row>
    <row r="34" spans="1:22" s="226" customFormat="1" ht="75" customHeight="1" thickBot="1">
      <c r="A34" s="813" t="s">
        <v>191</v>
      </c>
      <c r="B34" s="814"/>
      <c r="C34" s="814"/>
      <c r="D34" s="815"/>
      <c r="E34" s="813" t="s">
        <v>192</v>
      </c>
      <c r="F34" s="814"/>
      <c r="G34" s="814"/>
      <c r="H34" s="815"/>
      <c r="I34" s="813" t="s">
        <v>193</v>
      </c>
      <c r="J34" s="814"/>
      <c r="K34" s="814"/>
      <c r="L34" s="815"/>
      <c r="M34" s="813" t="s">
        <v>194</v>
      </c>
      <c r="N34" s="814"/>
      <c r="O34" s="814"/>
      <c r="P34" s="815"/>
      <c r="Q34" s="813" t="s">
        <v>195</v>
      </c>
      <c r="R34" s="814"/>
      <c r="S34" s="814"/>
      <c r="T34" s="815"/>
      <c r="U34" s="224"/>
      <c r="V34" s="224"/>
    </row>
    <row r="35" spans="1:22" s="226" customFormat="1" ht="75" customHeight="1">
      <c r="A35" s="799" t="s">
        <v>111</v>
      </c>
      <c r="B35" s="800"/>
      <c r="C35" s="800"/>
      <c r="D35" s="801"/>
      <c r="E35" s="805" t="s">
        <v>138</v>
      </c>
      <c r="F35" s="806"/>
      <c r="G35" s="806"/>
      <c r="H35" s="807"/>
      <c r="I35" s="799" t="s">
        <v>111</v>
      </c>
      <c r="J35" s="800"/>
      <c r="K35" s="800"/>
      <c r="L35" s="801"/>
      <c r="M35" s="799" t="s">
        <v>112</v>
      </c>
      <c r="N35" s="800"/>
      <c r="O35" s="800"/>
      <c r="P35" s="801"/>
      <c r="Q35" s="799" t="s">
        <v>196</v>
      </c>
      <c r="R35" s="800"/>
      <c r="S35" s="800"/>
      <c r="T35" s="801"/>
      <c r="U35" s="224"/>
      <c r="V35" s="224"/>
    </row>
    <row r="36" spans="1:22" s="226" customFormat="1" ht="75" customHeight="1">
      <c r="A36" s="805" t="s">
        <v>197</v>
      </c>
      <c r="B36" s="806"/>
      <c r="C36" s="806"/>
      <c r="D36" s="807"/>
      <c r="E36" s="805" t="s">
        <v>198</v>
      </c>
      <c r="F36" s="806"/>
      <c r="G36" s="806"/>
      <c r="H36" s="807"/>
      <c r="I36" s="805" t="s">
        <v>199</v>
      </c>
      <c r="J36" s="806"/>
      <c r="K36" s="806"/>
      <c r="L36" s="807"/>
      <c r="M36" s="805" t="s">
        <v>200</v>
      </c>
      <c r="N36" s="806"/>
      <c r="O36" s="806"/>
      <c r="P36" s="807"/>
      <c r="Q36" s="805" t="s">
        <v>201</v>
      </c>
      <c r="R36" s="806"/>
      <c r="S36" s="806"/>
      <c r="T36" s="807"/>
      <c r="U36" s="224"/>
      <c r="V36" s="224"/>
    </row>
    <row r="37" spans="1:22" s="226" customFormat="1" ht="75" customHeight="1">
      <c r="A37" s="805" t="s">
        <v>202</v>
      </c>
      <c r="B37" s="806"/>
      <c r="C37" s="806"/>
      <c r="D37" s="807"/>
      <c r="E37" s="805" t="s">
        <v>203</v>
      </c>
      <c r="F37" s="806"/>
      <c r="G37" s="806"/>
      <c r="H37" s="807"/>
      <c r="I37" s="805" t="s">
        <v>204</v>
      </c>
      <c r="J37" s="806"/>
      <c r="K37" s="806"/>
      <c r="L37" s="807"/>
      <c r="M37" s="805" t="s">
        <v>205</v>
      </c>
      <c r="N37" s="806"/>
      <c r="O37" s="806"/>
      <c r="P37" s="807"/>
      <c r="Q37" s="805" t="s">
        <v>206</v>
      </c>
      <c r="R37" s="806"/>
      <c r="S37" s="806"/>
      <c r="T37" s="807"/>
      <c r="U37" s="224"/>
      <c r="V37" s="224"/>
    </row>
    <row r="38" spans="1:22" s="226" customFormat="1" ht="75" customHeight="1">
      <c r="A38" s="802" t="s">
        <v>207</v>
      </c>
      <c r="B38" s="803"/>
      <c r="C38" s="803"/>
      <c r="D38" s="804"/>
      <c r="E38" s="805" t="s">
        <v>208</v>
      </c>
      <c r="F38" s="806"/>
      <c r="G38" s="806"/>
      <c r="H38" s="807"/>
      <c r="I38" s="802" t="s">
        <v>209</v>
      </c>
      <c r="J38" s="803"/>
      <c r="K38" s="803"/>
      <c r="L38" s="804"/>
      <c r="M38" s="805" t="s">
        <v>210</v>
      </c>
      <c r="N38" s="806"/>
      <c r="O38" s="806"/>
      <c r="P38" s="807"/>
      <c r="Q38" s="805" t="s">
        <v>211</v>
      </c>
      <c r="R38" s="806"/>
      <c r="S38" s="806"/>
      <c r="T38" s="807"/>
      <c r="U38" s="224"/>
      <c r="V38" s="224"/>
    </row>
    <row r="39" spans="1:22" s="226" customFormat="1" ht="75" customHeight="1">
      <c r="A39" s="805" t="s">
        <v>212</v>
      </c>
      <c r="B39" s="806"/>
      <c r="C39" s="806"/>
      <c r="D39" s="807"/>
      <c r="E39" s="805" t="s">
        <v>213</v>
      </c>
      <c r="F39" s="806"/>
      <c r="G39" s="806"/>
      <c r="H39" s="807"/>
      <c r="I39" s="805" t="s">
        <v>214</v>
      </c>
      <c r="J39" s="806"/>
      <c r="K39" s="806"/>
      <c r="L39" s="807"/>
      <c r="M39" s="805" t="s">
        <v>215</v>
      </c>
      <c r="N39" s="806"/>
      <c r="O39" s="806"/>
      <c r="P39" s="807"/>
      <c r="Q39" s="805" t="s">
        <v>216</v>
      </c>
      <c r="R39" s="806"/>
      <c r="S39" s="806"/>
      <c r="T39" s="807"/>
      <c r="U39" s="224"/>
      <c r="V39" s="224"/>
    </row>
    <row r="40" spans="1:22" s="226" customFormat="1" ht="75" customHeight="1" thickBot="1">
      <c r="A40" s="816" t="s">
        <v>217</v>
      </c>
      <c r="B40" s="817"/>
      <c r="C40" s="817"/>
      <c r="D40" s="818"/>
      <c r="E40" s="816" t="s">
        <v>218</v>
      </c>
      <c r="F40" s="817"/>
      <c r="G40" s="817"/>
      <c r="H40" s="818"/>
      <c r="I40" s="816" t="s">
        <v>219</v>
      </c>
      <c r="J40" s="817"/>
      <c r="K40" s="817"/>
      <c r="L40" s="818"/>
      <c r="M40" s="816" t="s">
        <v>220</v>
      </c>
      <c r="N40" s="817"/>
      <c r="O40" s="817"/>
      <c r="P40" s="818"/>
      <c r="Q40" s="805" t="s">
        <v>221</v>
      </c>
      <c r="R40" s="806"/>
      <c r="S40" s="806"/>
      <c r="T40" s="807"/>
      <c r="U40" s="224"/>
      <c r="V40" s="224"/>
    </row>
    <row r="41" spans="1:22" s="185" customFormat="1" ht="1.5" customHeight="1">
      <c r="A41" s="837"/>
      <c r="B41" s="838"/>
      <c r="C41" s="838"/>
      <c r="D41" s="839"/>
      <c r="E41" s="837"/>
      <c r="F41" s="838"/>
      <c r="G41" s="838"/>
      <c r="H41" s="839"/>
      <c r="I41" s="837"/>
      <c r="J41" s="838"/>
      <c r="K41" s="838"/>
      <c r="L41" s="839"/>
      <c r="M41" s="840"/>
      <c r="N41" s="841"/>
      <c r="O41" s="841"/>
      <c r="P41" s="842"/>
      <c r="Q41" s="840"/>
      <c r="R41" s="841"/>
      <c r="S41" s="841"/>
      <c r="T41" s="842"/>
      <c r="U41" s="182"/>
      <c r="V41" s="182"/>
    </row>
    <row r="42" spans="1:22" s="185" customFormat="1" ht="24" customHeight="1" thickBot="1">
      <c r="A42" s="206" t="s">
        <v>222</v>
      </c>
      <c r="B42" s="204">
        <f>第三周明細!W12</f>
        <v>722.5</v>
      </c>
      <c r="C42" s="204" t="s">
        <v>9</v>
      </c>
      <c r="D42" s="205">
        <f>第三周明細!W8</f>
        <v>24.1</v>
      </c>
      <c r="E42" s="206" t="s">
        <v>222</v>
      </c>
      <c r="F42" s="204">
        <f>第三周明細!W20</f>
        <v>712.7</v>
      </c>
      <c r="G42" s="204" t="s">
        <v>9</v>
      </c>
      <c r="H42" s="205">
        <f>第三周明細!W16</f>
        <v>23.5</v>
      </c>
      <c r="I42" s="206" t="s">
        <v>222</v>
      </c>
      <c r="J42" s="204">
        <f>第三周明細!W28</f>
        <v>717.7</v>
      </c>
      <c r="K42" s="204" t="s">
        <v>9</v>
      </c>
      <c r="L42" s="205">
        <f>第三周明細!W24</f>
        <v>24.5</v>
      </c>
      <c r="M42" s="218" t="s">
        <v>222</v>
      </c>
      <c r="N42" s="219">
        <f>第三周明細!W36</f>
        <v>741.59999999999991</v>
      </c>
      <c r="O42" s="204" t="s">
        <v>223</v>
      </c>
      <c r="P42" s="204">
        <f>第三周明細!W32</f>
        <v>27.599999999999998</v>
      </c>
      <c r="Q42" s="218" t="s">
        <v>222</v>
      </c>
      <c r="R42" s="219">
        <f>第三周明細!W44</f>
        <v>732.1</v>
      </c>
      <c r="S42" s="219" t="s">
        <v>9</v>
      </c>
      <c r="T42" s="220">
        <f>第三周明細!W40</f>
        <v>26.5</v>
      </c>
      <c r="U42" s="182"/>
      <c r="V42" s="182"/>
    </row>
    <row r="43" spans="1:22" s="185" customFormat="1" ht="24.75" customHeight="1" thickBot="1">
      <c r="A43" s="211" t="s">
        <v>224</v>
      </c>
      <c r="B43" s="212">
        <f>第三周明細!W6</f>
        <v>97.4</v>
      </c>
      <c r="C43" s="212" t="s">
        <v>11</v>
      </c>
      <c r="D43" s="213">
        <f>第三周明細!W10</f>
        <v>29</v>
      </c>
      <c r="E43" s="212" t="s">
        <v>224</v>
      </c>
      <c r="F43" s="212">
        <f>第三周明細!W14</f>
        <v>97</v>
      </c>
      <c r="G43" s="212" t="s">
        <v>11</v>
      </c>
      <c r="H43" s="213">
        <f>第三周明細!W18</f>
        <v>28.3</v>
      </c>
      <c r="I43" s="211" t="s">
        <v>7</v>
      </c>
      <c r="J43" s="212">
        <f>第三周明細!W22</f>
        <v>95.5</v>
      </c>
      <c r="K43" s="212" t="s">
        <v>11</v>
      </c>
      <c r="L43" s="213">
        <f>第三周明細!W26</f>
        <v>28.800000000000004</v>
      </c>
      <c r="M43" s="221" t="s">
        <v>7</v>
      </c>
      <c r="N43" s="222">
        <f>第三周明細!W30</f>
        <v>94</v>
      </c>
      <c r="O43" s="222" t="s">
        <v>11</v>
      </c>
      <c r="P43" s="223">
        <f>第三周明細!W34</f>
        <v>29.299999999999997</v>
      </c>
      <c r="Q43" s="221" t="s">
        <v>7</v>
      </c>
      <c r="R43" s="222">
        <f>第三周明細!W38</f>
        <v>96</v>
      </c>
      <c r="S43" s="222" t="s">
        <v>11</v>
      </c>
      <c r="T43" s="223">
        <f>第三周明細!W42</f>
        <v>27.400000000000002</v>
      </c>
      <c r="U43" s="182"/>
      <c r="V43" s="182"/>
    </row>
    <row r="44" spans="1:22" ht="24.75" customHeight="1"/>
    <row r="45" spans="1:22" ht="45.75" hidden="1" customHeight="1"/>
    <row r="46" spans="1:22" ht="45.75" hidden="1" customHeight="1"/>
    <row r="47" spans="1:22" ht="45.75" hidden="1" customHeight="1"/>
    <row r="48" spans="1:22" ht="45.75" hidden="1" customHeight="1"/>
    <row r="49" spans="21:22" ht="46.5" hidden="1" customHeight="1"/>
    <row r="50" spans="21:22" ht="25.5" hidden="1" customHeight="1"/>
    <row r="51" spans="21:22" ht="26.25" hidden="1" customHeight="1"/>
    <row r="52" spans="21:22" ht="16.5" hidden="1" customHeight="1"/>
    <row r="56" spans="21:22" ht="15.75" customHeight="1"/>
    <row r="57" spans="21:22" ht="15.75" customHeight="1"/>
    <row r="58" spans="21:22" ht="15.75" customHeight="1"/>
    <row r="59" spans="21:22" ht="15.75" customHeight="1"/>
    <row r="60" spans="21:22" ht="15.75" customHeight="1"/>
    <row r="61" spans="21:22" ht="15.75" customHeight="1"/>
    <row r="63" spans="21:22">
      <c r="U63" s="182"/>
      <c r="V63" s="182"/>
    </row>
    <row r="64" spans="21:22">
      <c r="U64" s="182"/>
      <c r="V64" s="182"/>
    </row>
    <row r="65" spans="14:22">
      <c r="U65" s="182"/>
      <c r="V65" s="182"/>
    </row>
    <row r="66" spans="14:22">
      <c r="U66" s="182"/>
      <c r="V66" s="182"/>
    </row>
    <row r="67" spans="14:22">
      <c r="U67" s="182"/>
      <c r="V67" s="182"/>
    </row>
    <row r="68" spans="14:22">
      <c r="N68" s="182"/>
      <c r="O68" s="182"/>
      <c r="P68" s="182"/>
      <c r="Q68" s="182"/>
      <c r="R68" s="182"/>
      <c r="S68" s="182"/>
    </row>
    <row r="69" spans="14:22">
      <c r="N69" s="182"/>
      <c r="O69" s="182"/>
      <c r="P69" s="182"/>
      <c r="Q69" s="182"/>
      <c r="R69" s="182"/>
      <c r="S69" s="182"/>
    </row>
    <row r="70" spans="14:22">
      <c r="N70" s="182"/>
      <c r="O70" s="182"/>
      <c r="P70" s="182"/>
      <c r="Q70" s="182"/>
      <c r="R70" s="182"/>
      <c r="S70" s="182"/>
    </row>
    <row r="71" spans="14:22">
      <c r="N71" s="182"/>
      <c r="O71" s="182"/>
      <c r="P71" s="182"/>
      <c r="Q71" s="182"/>
      <c r="R71" s="182"/>
      <c r="S71" s="182"/>
    </row>
    <row r="72" spans="14:22">
      <c r="N72" s="182"/>
      <c r="O72" s="182"/>
      <c r="P72" s="182"/>
      <c r="Q72" s="182"/>
      <c r="R72" s="182"/>
      <c r="S72" s="182"/>
    </row>
    <row r="73" spans="14:22">
      <c r="N73" s="182"/>
      <c r="O73" s="182"/>
      <c r="P73" s="182"/>
      <c r="Q73" s="182"/>
      <c r="R73" s="182"/>
      <c r="S73" s="182"/>
    </row>
    <row r="74" spans="14:22">
      <c r="N74" s="182"/>
      <c r="O74" s="182"/>
      <c r="P74" s="182"/>
      <c r="Q74" s="182"/>
      <c r="R74" s="182"/>
      <c r="S74" s="182"/>
    </row>
    <row r="75" spans="14:22">
      <c r="N75" s="182"/>
      <c r="O75" s="182"/>
      <c r="P75" s="182"/>
      <c r="Q75" s="182"/>
      <c r="R75" s="182"/>
      <c r="S75" s="182"/>
    </row>
    <row r="76" spans="14:22">
      <c r="N76" s="182"/>
      <c r="O76" s="182"/>
      <c r="P76" s="182"/>
      <c r="Q76" s="182"/>
      <c r="R76" s="182"/>
      <c r="S76" s="182"/>
    </row>
    <row r="77" spans="14:22">
      <c r="N77" s="182"/>
      <c r="O77" s="182"/>
      <c r="P77" s="182"/>
      <c r="Q77" s="182"/>
      <c r="R77" s="182"/>
      <c r="S77" s="182"/>
    </row>
    <row r="78" spans="14:22">
      <c r="N78" s="182"/>
      <c r="O78" s="182"/>
      <c r="P78" s="182"/>
      <c r="Q78" s="182"/>
      <c r="R78" s="182"/>
      <c r="S78" s="182"/>
    </row>
    <row r="79" spans="14:22">
      <c r="N79" s="182"/>
      <c r="O79" s="182"/>
      <c r="P79" s="182"/>
      <c r="Q79" s="182"/>
      <c r="R79" s="182"/>
      <c r="S79" s="182"/>
    </row>
    <row r="80" spans="14:22">
      <c r="N80" s="182"/>
      <c r="O80" s="182"/>
      <c r="P80" s="182"/>
      <c r="Q80" s="182"/>
      <c r="R80" s="182"/>
      <c r="S80" s="182"/>
    </row>
    <row r="81" spans="21:22">
      <c r="U81" s="182"/>
      <c r="V81" s="182"/>
    </row>
    <row r="82" spans="21:22">
      <c r="U82" s="182"/>
      <c r="V82" s="182"/>
    </row>
    <row r="83" spans="21:22">
      <c r="U83" s="182"/>
      <c r="V83" s="182"/>
    </row>
    <row r="84" spans="21:22">
      <c r="U84" s="182"/>
      <c r="V84" s="182"/>
    </row>
    <row r="85" spans="21:22">
      <c r="U85" s="182"/>
      <c r="V85" s="182"/>
    </row>
    <row r="86" spans="21:22">
      <c r="U86" s="182"/>
      <c r="V86" s="182"/>
    </row>
    <row r="87" spans="21:22">
      <c r="U87" s="182"/>
      <c r="V87" s="182"/>
    </row>
    <row r="88" spans="21:22">
      <c r="U88" s="182"/>
      <c r="V88" s="182"/>
    </row>
    <row r="89" spans="21:22">
      <c r="U89" s="182"/>
      <c r="V89" s="182"/>
    </row>
    <row r="90" spans="21:22">
      <c r="U90" s="182"/>
      <c r="V90" s="182"/>
    </row>
    <row r="91" spans="21:22">
      <c r="U91" s="182"/>
      <c r="V91" s="182"/>
    </row>
    <row r="92" spans="21:22">
      <c r="U92" s="182"/>
      <c r="V92" s="182"/>
    </row>
    <row r="93" spans="21:22">
      <c r="U93" s="182"/>
      <c r="V93" s="182"/>
    </row>
    <row r="94" spans="21:22">
      <c r="U94" s="182"/>
      <c r="V94" s="182"/>
    </row>
    <row r="95" spans="21:22">
      <c r="U95" s="182"/>
      <c r="V95" s="182"/>
    </row>
    <row r="96" spans="21:22">
      <c r="U96" s="182"/>
      <c r="V96" s="182"/>
    </row>
    <row r="97" spans="21:22">
      <c r="U97" s="182"/>
      <c r="V97" s="182"/>
    </row>
    <row r="98" spans="21:22">
      <c r="U98" s="182"/>
      <c r="V98" s="182"/>
    </row>
    <row r="99" spans="21:22">
      <c r="U99" s="182"/>
      <c r="V99" s="182"/>
    </row>
    <row r="100" spans="21:22">
      <c r="U100" s="182"/>
      <c r="V100" s="182"/>
    </row>
    <row r="101" spans="21:22">
      <c r="U101" s="182"/>
      <c r="V101" s="182"/>
    </row>
    <row r="102" spans="21:22">
      <c r="U102" s="182"/>
      <c r="V102" s="182"/>
    </row>
    <row r="103" spans="21:22">
      <c r="U103" s="182"/>
      <c r="V103" s="182"/>
    </row>
    <row r="104" spans="21:22">
      <c r="U104" s="182"/>
      <c r="V104" s="182"/>
    </row>
    <row r="105" spans="21:22">
      <c r="U105" s="182"/>
      <c r="V105" s="182"/>
    </row>
    <row r="106" spans="21:22">
      <c r="U106" s="182"/>
      <c r="V106" s="182"/>
    </row>
    <row r="107" spans="21:22">
      <c r="U107" s="182"/>
      <c r="V107" s="182"/>
    </row>
    <row r="108" spans="21:22">
      <c r="U108" s="182"/>
      <c r="V108" s="182"/>
    </row>
    <row r="109" spans="21:22">
      <c r="U109" s="182"/>
      <c r="V109" s="182"/>
    </row>
    <row r="110" spans="21:22">
      <c r="U110" s="182"/>
      <c r="V110" s="182"/>
    </row>
    <row r="111" spans="21:22">
      <c r="U111" s="182"/>
      <c r="V111" s="182"/>
    </row>
    <row r="112" spans="21:22">
      <c r="U112" s="182"/>
      <c r="V112" s="182"/>
    </row>
    <row r="113" spans="21:22">
      <c r="U113" s="182"/>
      <c r="V113" s="182"/>
    </row>
    <row r="114" spans="21:22">
      <c r="U114" s="182"/>
      <c r="V114" s="182"/>
    </row>
    <row r="115" spans="21:22">
      <c r="U115" s="182"/>
      <c r="V115" s="182"/>
    </row>
    <row r="116" spans="21:22">
      <c r="U116" s="182"/>
      <c r="V116" s="182"/>
    </row>
    <row r="117" spans="21:22">
      <c r="U117" s="182"/>
      <c r="V117" s="182"/>
    </row>
    <row r="118" spans="21:22">
      <c r="U118" s="182"/>
      <c r="V118" s="182"/>
    </row>
    <row r="119" spans="21:22">
      <c r="U119" s="182"/>
      <c r="V119" s="182"/>
    </row>
    <row r="120" spans="21:22">
      <c r="U120" s="182"/>
      <c r="V120" s="182"/>
    </row>
    <row r="121" spans="21:22">
      <c r="U121" s="182"/>
      <c r="V121" s="182"/>
    </row>
    <row r="122" spans="21:22">
      <c r="U122" s="182"/>
      <c r="V122" s="182"/>
    </row>
    <row r="123" spans="21:22">
      <c r="U123" s="182"/>
      <c r="V123" s="182"/>
    </row>
    <row r="124" spans="21:22">
      <c r="U124" s="182"/>
      <c r="V124" s="182"/>
    </row>
    <row r="125" spans="21:22">
      <c r="U125" s="182"/>
      <c r="V125" s="182"/>
    </row>
    <row r="126" spans="21:22">
      <c r="U126" s="182"/>
      <c r="V126" s="182"/>
    </row>
    <row r="127" spans="21:22">
      <c r="U127" s="182"/>
      <c r="V127" s="182"/>
    </row>
    <row r="128" spans="21:22">
      <c r="U128" s="182"/>
      <c r="V128" s="182"/>
    </row>
    <row r="129" spans="21:22">
      <c r="U129" s="182"/>
      <c r="V129" s="182"/>
    </row>
    <row r="130" spans="21:22">
      <c r="U130" s="182"/>
      <c r="V130" s="182"/>
    </row>
    <row r="131" spans="21:22">
      <c r="U131" s="182"/>
      <c r="V131" s="182"/>
    </row>
    <row r="132" spans="21:22">
      <c r="U132" s="182"/>
      <c r="V132" s="182"/>
    </row>
    <row r="133" spans="21:22">
      <c r="U133" s="182"/>
      <c r="V133" s="182"/>
    </row>
    <row r="134" spans="21:22">
      <c r="U134" s="182"/>
      <c r="V134" s="182"/>
    </row>
    <row r="135" spans="21:22">
      <c r="U135" s="182"/>
      <c r="V135" s="182"/>
    </row>
    <row r="136" spans="21:22">
      <c r="U136" s="182"/>
      <c r="V136" s="182"/>
    </row>
    <row r="137" spans="21:22">
      <c r="U137" s="182"/>
      <c r="V137" s="182"/>
    </row>
    <row r="138" spans="21:22">
      <c r="U138" s="182"/>
      <c r="V138" s="182"/>
    </row>
    <row r="139" spans="21:22">
      <c r="U139" s="182"/>
      <c r="V139" s="182"/>
    </row>
    <row r="140" spans="21:22">
      <c r="U140" s="182"/>
      <c r="V140" s="182"/>
    </row>
    <row r="141" spans="21:22">
      <c r="U141" s="182"/>
      <c r="V141" s="182"/>
    </row>
    <row r="142" spans="21:22">
      <c r="U142" s="182"/>
      <c r="V142" s="182"/>
    </row>
    <row r="143" spans="21:22">
      <c r="U143" s="182"/>
      <c r="V143" s="182"/>
    </row>
    <row r="144" spans="21:22">
      <c r="U144" s="182"/>
      <c r="V144" s="182"/>
    </row>
    <row r="145" spans="21:22">
      <c r="U145" s="182"/>
      <c r="V145" s="182"/>
    </row>
    <row r="146" spans="21:22">
      <c r="U146" s="182"/>
      <c r="V146" s="182"/>
    </row>
    <row r="147" spans="21:22">
      <c r="U147" s="182"/>
      <c r="V147" s="182"/>
    </row>
    <row r="148" spans="21:22">
      <c r="U148" s="182"/>
      <c r="V148" s="182"/>
    </row>
    <row r="149" spans="21:22">
      <c r="U149" s="182"/>
      <c r="V149" s="182"/>
    </row>
    <row r="150" spans="21:22">
      <c r="U150" s="182"/>
      <c r="V150" s="182"/>
    </row>
    <row r="151" spans="21:22">
      <c r="U151" s="182"/>
      <c r="V151" s="182"/>
    </row>
    <row r="152" spans="21:22">
      <c r="U152" s="182"/>
      <c r="V152" s="182"/>
    </row>
    <row r="153" spans="21:22">
      <c r="U153" s="182"/>
      <c r="V153" s="182"/>
    </row>
    <row r="154" spans="21:22">
      <c r="U154" s="182"/>
      <c r="V154" s="182"/>
    </row>
    <row r="155" spans="21:22">
      <c r="U155" s="182"/>
      <c r="V155" s="182"/>
    </row>
    <row r="156" spans="21:22">
      <c r="U156" s="182"/>
      <c r="V156" s="182"/>
    </row>
    <row r="157" spans="21:22">
      <c r="U157" s="182"/>
      <c r="V157" s="182"/>
    </row>
    <row r="158" spans="21:22">
      <c r="U158" s="182"/>
      <c r="V158" s="182"/>
    </row>
    <row r="159" spans="21:22">
      <c r="U159" s="182"/>
      <c r="V159" s="182"/>
    </row>
    <row r="160" spans="21:22">
      <c r="U160" s="182"/>
      <c r="V160" s="182"/>
    </row>
    <row r="161" spans="21:22">
      <c r="U161" s="182"/>
      <c r="V161" s="182"/>
    </row>
    <row r="162" spans="21:22">
      <c r="U162" s="182"/>
      <c r="V162" s="182"/>
    </row>
    <row r="163" spans="21:22">
      <c r="U163" s="182"/>
      <c r="V163" s="182"/>
    </row>
    <row r="164" spans="21:22">
      <c r="U164" s="182"/>
      <c r="V164" s="182"/>
    </row>
    <row r="165" spans="21:22">
      <c r="U165" s="182"/>
      <c r="V165" s="182"/>
    </row>
    <row r="166" spans="21:22">
      <c r="U166" s="182"/>
      <c r="V166" s="182"/>
    </row>
    <row r="167" spans="21:22">
      <c r="U167" s="182"/>
      <c r="V167" s="182"/>
    </row>
    <row r="168" spans="21:22">
      <c r="U168" s="182"/>
      <c r="V168" s="182"/>
    </row>
    <row r="169" spans="21:22">
      <c r="U169" s="182"/>
      <c r="V169" s="182"/>
    </row>
    <row r="170" spans="21:22">
      <c r="U170" s="182"/>
      <c r="V170" s="182"/>
    </row>
    <row r="171" spans="21:22">
      <c r="U171" s="182"/>
      <c r="V171" s="182"/>
    </row>
    <row r="172" spans="21:22">
      <c r="U172" s="182"/>
      <c r="V172" s="182"/>
    </row>
    <row r="173" spans="21:22">
      <c r="U173" s="182"/>
      <c r="V173" s="182"/>
    </row>
    <row r="174" spans="21:22">
      <c r="U174" s="182"/>
      <c r="V174" s="182"/>
    </row>
    <row r="175" spans="21:22">
      <c r="U175" s="182"/>
      <c r="V175" s="182"/>
    </row>
    <row r="176" spans="21:22">
      <c r="U176" s="182"/>
      <c r="V176" s="182"/>
    </row>
    <row r="177" spans="21:22">
      <c r="U177" s="182"/>
      <c r="V177" s="182"/>
    </row>
    <row r="178" spans="21:22">
      <c r="U178" s="182"/>
      <c r="V178" s="182"/>
    </row>
    <row r="179" spans="21:22">
      <c r="U179" s="182"/>
      <c r="V179" s="182"/>
    </row>
    <row r="180" spans="21:22">
      <c r="U180" s="182"/>
      <c r="V180" s="182"/>
    </row>
    <row r="181" spans="21:22">
      <c r="U181" s="182"/>
      <c r="V181" s="182"/>
    </row>
    <row r="182" spans="21:22">
      <c r="U182" s="182"/>
      <c r="V182" s="182"/>
    </row>
    <row r="183" spans="21:22">
      <c r="U183" s="182"/>
      <c r="V183" s="182"/>
    </row>
    <row r="184" spans="21:22">
      <c r="U184" s="182"/>
      <c r="V184" s="182"/>
    </row>
    <row r="185" spans="21:22">
      <c r="U185" s="182"/>
      <c r="V185" s="182"/>
    </row>
    <row r="186" spans="21:22">
      <c r="U186" s="182"/>
      <c r="V186" s="182"/>
    </row>
    <row r="187" spans="21:22">
      <c r="U187" s="182"/>
      <c r="V187" s="182"/>
    </row>
    <row r="188" spans="21:22">
      <c r="U188" s="182"/>
      <c r="V188" s="182"/>
    </row>
    <row r="189" spans="21:22">
      <c r="U189" s="182"/>
      <c r="V189" s="182"/>
    </row>
    <row r="190" spans="21:22">
      <c r="U190" s="182"/>
      <c r="V190" s="182"/>
    </row>
    <row r="191" spans="21:22">
      <c r="U191" s="182"/>
      <c r="V191" s="182"/>
    </row>
    <row r="192" spans="21:22">
      <c r="U192" s="182"/>
      <c r="V192" s="182"/>
    </row>
    <row r="193" spans="21:22">
      <c r="U193" s="182"/>
      <c r="V193" s="182"/>
    </row>
    <row r="194" spans="21:22">
      <c r="U194" s="182"/>
      <c r="V194" s="182"/>
    </row>
    <row r="195" spans="21:22">
      <c r="U195" s="182"/>
      <c r="V195" s="182"/>
    </row>
    <row r="196" spans="21:22">
      <c r="U196" s="182"/>
      <c r="V196" s="182"/>
    </row>
    <row r="197" spans="21:22">
      <c r="U197" s="182"/>
      <c r="V197" s="182"/>
    </row>
    <row r="198" spans="21:22">
      <c r="U198" s="182"/>
      <c r="V198" s="182"/>
    </row>
    <row r="199" spans="21:22">
      <c r="U199" s="182"/>
      <c r="V199" s="182"/>
    </row>
    <row r="200" spans="21:22">
      <c r="U200" s="182"/>
      <c r="V200" s="182"/>
    </row>
    <row r="201" spans="21:22">
      <c r="U201" s="182"/>
      <c r="V201" s="182"/>
    </row>
    <row r="202" spans="21:22">
      <c r="U202" s="182"/>
      <c r="V202" s="182"/>
    </row>
    <row r="203" spans="21:22">
      <c r="U203" s="182"/>
      <c r="V203" s="182"/>
    </row>
    <row r="204" spans="21:22">
      <c r="U204" s="182"/>
      <c r="V204" s="182"/>
    </row>
    <row r="205" spans="21:22">
      <c r="U205" s="182"/>
      <c r="V205" s="182"/>
    </row>
    <row r="206" spans="21:22">
      <c r="U206" s="182"/>
      <c r="V206" s="182"/>
    </row>
    <row r="207" spans="21:22">
      <c r="U207" s="182"/>
      <c r="V207" s="182"/>
    </row>
    <row r="208" spans="21:22">
      <c r="U208" s="182"/>
      <c r="V208" s="182"/>
    </row>
    <row r="209" spans="21:22">
      <c r="U209" s="182"/>
      <c r="V209" s="182"/>
    </row>
    <row r="210" spans="21:22">
      <c r="U210" s="182"/>
      <c r="V210" s="182"/>
    </row>
    <row r="211" spans="21:22">
      <c r="U211" s="182"/>
      <c r="V211" s="182"/>
    </row>
    <row r="212" spans="21:22">
      <c r="U212" s="182"/>
      <c r="V212" s="182"/>
    </row>
    <row r="213" spans="21:22">
      <c r="U213" s="182"/>
      <c r="V213" s="182"/>
    </row>
  </sheetData>
  <mergeCells count="164">
    <mergeCell ref="A41:D41"/>
    <mergeCell ref="E41:H41"/>
    <mergeCell ref="I41:L41"/>
    <mergeCell ref="M41:P41"/>
    <mergeCell ref="Q41:T41"/>
    <mergeCell ref="A39:D39"/>
    <mergeCell ref="E39:H39"/>
    <mergeCell ref="I39:L39"/>
    <mergeCell ref="M39:P39"/>
    <mergeCell ref="Q39:T39"/>
    <mergeCell ref="A40:D40"/>
    <mergeCell ref="E40:H40"/>
    <mergeCell ref="I40:L40"/>
    <mergeCell ref="M40:P40"/>
    <mergeCell ref="Q40:T40"/>
    <mergeCell ref="A37:D37"/>
    <mergeCell ref="E37:H37"/>
    <mergeCell ref="I37:L37"/>
    <mergeCell ref="M37:P37"/>
    <mergeCell ref="Q37:T37"/>
    <mergeCell ref="A38:D38"/>
    <mergeCell ref="E38:H38"/>
    <mergeCell ref="I38:L38"/>
    <mergeCell ref="M38:P38"/>
    <mergeCell ref="Q38:T38"/>
    <mergeCell ref="A35:D35"/>
    <mergeCell ref="E35:H35"/>
    <mergeCell ref="I35:L35"/>
    <mergeCell ref="M35:P35"/>
    <mergeCell ref="Q35:T35"/>
    <mergeCell ref="A36:D36"/>
    <mergeCell ref="E36:H36"/>
    <mergeCell ref="I36:L36"/>
    <mergeCell ref="M36:P36"/>
    <mergeCell ref="Q36:T36"/>
    <mergeCell ref="A31:D31"/>
    <mergeCell ref="E31:H31"/>
    <mergeCell ref="I31:L31"/>
    <mergeCell ref="M31:P31"/>
    <mergeCell ref="Q31:T31"/>
    <mergeCell ref="A34:D34"/>
    <mergeCell ref="E34:H34"/>
    <mergeCell ref="I34:L34"/>
    <mergeCell ref="M34:P34"/>
    <mergeCell ref="Q34:T34"/>
    <mergeCell ref="A29:D29"/>
    <mergeCell ref="E29:H29"/>
    <mergeCell ref="I29:L29"/>
    <mergeCell ref="M29:P29"/>
    <mergeCell ref="Q29:T29"/>
    <mergeCell ref="A30:D30"/>
    <mergeCell ref="E30:H30"/>
    <mergeCell ref="I30:L30"/>
    <mergeCell ref="M30:P30"/>
    <mergeCell ref="Q30:T30"/>
    <mergeCell ref="A27:D27"/>
    <mergeCell ref="E27:H27"/>
    <mergeCell ref="I27:L27"/>
    <mergeCell ref="M27:P27"/>
    <mergeCell ref="Q27:T27"/>
    <mergeCell ref="A28:D28"/>
    <mergeCell ref="E28:H28"/>
    <mergeCell ref="I28:L28"/>
    <mergeCell ref="M28:P28"/>
    <mergeCell ref="Q28:T28"/>
    <mergeCell ref="A25:D25"/>
    <mergeCell ref="E25:H25"/>
    <mergeCell ref="I25:L25"/>
    <mergeCell ref="M25:P25"/>
    <mergeCell ref="Q25:T25"/>
    <mergeCell ref="A26:D26"/>
    <mergeCell ref="E26:H26"/>
    <mergeCell ref="I26:L26"/>
    <mergeCell ref="M26:P26"/>
    <mergeCell ref="Q26:T26"/>
    <mergeCell ref="E21:H21"/>
    <mergeCell ref="I21:L21"/>
    <mergeCell ref="M21:P21"/>
    <mergeCell ref="Q21:T21"/>
    <mergeCell ref="A24:D24"/>
    <mergeCell ref="E24:H24"/>
    <mergeCell ref="I24:L24"/>
    <mergeCell ref="M24:P24"/>
    <mergeCell ref="Q24:T24"/>
    <mergeCell ref="A19:D19"/>
    <mergeCell ref="E19:H19"/>
    <mergeCell ref="I19:L19"/>
    <mergeCell ref="M19:P19"/>
    <mergeCell ref="Q19:T19"/>
    <mergeCell ref="A20:D20"/>
    <mergeCell ref="E20:H20"/>
    <mergeCell ref="I20:L20"/>
    <mergeCell ref="M20:P20"/>
    <mergeCell ref="Q20:T20"/>
    <mergeCell ref="A17:D17"/>
    <mergeCell ref="E17:H17"/>
    <mergeCell ref="I17:L17"/>
    <mergeCell ref="M17:P17"/>
    <mergeCell ref="Q17:T17"/>
    <mergeCell ref="A18:D18"/>
    <mergeCell ref="E18:H18"/>
    <mergeCell ref="I18:L18"/>
    <mergeCell ref="M18:P18"/>
    <mergeCell ref="Q18:T18"/>
    <mergeCell ref="A15:D15"/>
    <mergeCell ref="E15:H15"/>
    <mergeCell ref="I15:L15"/>
    <mergeCell ref="M15:P15"/>
    <mergeCell ref="Q15:T15"/>
    <mergeCell ref="A16:D16"/>
    <mergeCell ref="E16:H16"/>
    <mergeCell ref="I16:L16"/>
    <mergeCell ref="M16:P16"/>
    <mergeCell ref="Q16:T16"/>
    <mergeCell ref="A11:D11"/>
    <mergeCell ref="E11:H11"/>
    <mergeCell ref="I11:L11"/>
    <mergeCell ref="M11:P11"/>
    <mergeCell ref="Q11:T11"/>
    <mergeCell ref="A14:D14"/>
    <mergeCell ref="E14:H14"/>
    <mergeCell ref="I14:L14"/>
    <mergeCell ref="M14:P14"/>
    <mergeCell ref="Q14:T14"/>
    <mergeCell ref="A9:D9"/>
    <mergeCell ref="E9:H9"/>
    <mergeCell ref="I9:L9"/>
    <mergeCell ref="M9:P9"/>
    <mergeCell ref="Q9:T9"/>
    <mergeCell ref="A10:D10"/>
    <mergeCell ref="E10:H10"/>
    <mergeCell ref="I10:L10"/>
    <mergeCell ref="M10:P10"/>
    <mergeCell ref="Q10:T10"/>
    <mergeCell ref="A7:D7"/>
    <mergeCell ref="E7:H7"/>
    <mergeCell ref="I7:L7"/>
    <mergeCell ref="M7:P7"/>
    <mergeCell ref="Q7:T7"/>
    <mergeCell ref="A8:D8"/>
    <mergeCell ref="E8:H8"/>
    <mergeCell ref="I8:L8"/>
    <mergeCell ref="M8:P8"/>
    <mergeCell ref="Q8:T8"/>
    <mergeCell ref="A5:D5"/>
    <mergeCell ref="E5:H5"/>
    <mergeCell ref="I5:L5"/>
    <mergeCell ref="M5:P5"/>
    <mergeCell ref="Q5:T5"/>
    <mergeCell ref="A6:D6"/>
    <mergeCell ref="A1:H3"/>
    <mergeCell ref="O1:P1"/>
    <mergeCell ref="Q1:R1"/>
    <mergeCell ref="O2:P2"/>
    <mergeCell ref="O3:P3"/>
    <mergeCell ref="A4:D4"/>
    <mergeCell ref="E4:H4"/>
    <mergeCell ref="I4:L4"/>
    <mergeCell ref="M4:P4"/>
    <mergeCell ref="Q4:T4"/>
    <mergeCell ref="E6:H6"/>
    <mergeCell ref="I6:L6"/>
    <mergeCell ref="M6:P6"/>
    <mergeCell ref="Q6:T6"/>
  </mergeCells>
  <phoneticPr fontId="19" type="noConversion"/>
  <printOptions horizontalCentered="1" verticalCentered="1"/>
  <pageMargins left="0" right="0" top="0" bottom="0" header="0" footer="0"/>
  <pageSetup paperSize="9" scale="2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已命名的範圍</vt:lpstr>
      </vt:variant>
      <vt:variant>
        <vt:i4>8</vt:i4>
      </vt:variant>
    </vt:vector>
  </HeadingPairs>
  <TitlesOfParts>
    <vt:vector size="16" baseType="lpstr">
      <vt:lpstr>113.6月菜單 (美編)</vt:lpstr>
      <vt:lpstr>113.6月菜單</vt:lpstr>
      <vt:lpstr>第一週明細</vt:lpstr>
      <vt:lpstr>第二週明細</vt:lpstr>
      <vt:lpstr>第三周明細</vt:lpstr>
      <vt:lpstr>第四周明細 </vt:lpstr>
      <vt:lpstr>108年6月菜單 (2)</vt:lpstr>
      <vt:lpstr>工作表1</vt:lpstr>
      <vt:lpstr>'108年6月菜單 (2)'!Print_Area</vt:lpstr>
      <vt:lpstr>'113.6月菜單'!Print_Area</vt:lpstr>
      <vt:lpstr>'113.6月菜單 (美編)'!Print_Area</vt:lpstr>
      <vt:lpstr>工作表1!Print_Area</vt:lpstr>
      <vt:lpstr>第一週明細!Print_Area</vt:lpstr>
      <vt:lpstr>第二週明細!Print_Area</vt:lpstr>
      <vt:lpstr>第三周明細!Print_Area</vt:lpstr>
      <vt:lpstr>'第四周明細 '!Print_Area</vt:lpstr>
    </vt:vector>
  </TitlesOfParts>
  <Company>TEST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王秀惠</cp:lastModifiedBy>
  <cp:lastPrinted>2024-05-14T05:24:27Z</cp:lastPrinted>
  <dcterms:created xsi:type="dcterms:W3CDTF">2013-10-17T10:44:48Z</dcterms:created>
  <dcterms:modified xsi:type="dcterms:W3CDTF">2024-05-27T06:18:35Z</dcterms:modified>
</cp:coreProperties>
</file>